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★계약(2024)\1. 계약건 자료\2. 용역\6. 지하수지질부\16. 맥금1외 19지구 공사관리관정 지하수영향조사(연장허가용)용역_제한\1. 요청\"/>
    </mc:Choice>
  </mc:AlternateContent>
  <bookViews>
    <workbookView xWindow="-120" yWindow="-120" windowWidth="51840" windowHeight="21840" tabRatio="996" firstSheet="1" activeTab="7"/>
  </bookViews>
  <sheets>
    <sheet name="1.표지(원상복구)" sheetId="78" state="hidden" r:id="rId1"/>
    <sheet name="1표지외(영향)" sheetId="70" r:id="rId2"/>
    <sheet name="1.표지외(사후관리)" sheetId="77" state="hidden" r:id="rId3"/>
    <sheet name="1.사업개요" sheetId="24" state="hidden" r:id="rId4"/>
    <sheet name="2.사업물량및시행구분" sheetId="25" r:id="rId5"/>
    <sheet name="2-1.사업수량표(지사별)" sheetId="26" state="hidden" r:id="rId6"/>
    <sheet name="2-1-1.유지관리대상 세부관정 및 항목" sheetId="62" state="hidden" r:id="rId7"/>
    <sheet name="2-1.사업량_영향조사" sheetId="49" r:id="rId8"/>
    <sheet name="2-3.사업량_사후관리" sheetId="48" state="hidden" r:id="rId9"/>
    <sheet name="2-4.사업량_정기수질검사" sheetId="50" state="hidden" r:id="rId10"/>
    <sheet name="2-5.사업량_원상복구" sheetId="79" state="hidden" r:id="rId11"/>
    <sheet name="3.조사공정계획표" sheetId="28" state="hidden" r:id="rId12"/>
    <sheet name="4.사업비총괄" sheetId="29" state="hidden" r:id="rId13"/>
    <sheet name="4-1.직접비내역" sheetId="30" state="hidden" r:id="rId14"/>
    <sheet name="5.소요일수" sheetId="87" state="hidden" r:id="rId15"/>
    <sheet name="5-2.소요일수(사후관리)" sheetId="76" state="hidden" r:id="rId16"/>
    <sheet name="5-3소요일수(원상복구)" sheetId="80" state="hidden" r:id="rId17"/>
    <sheet name="7.용역비총괄표(사후관리)" sheetId="75" state="hidden" r:id="rId18"/>
    <sheet name="7-1.사업비명세서(사후관리)" sheetId="74" state="hidden" r:id="rId19"/>
    <sheet name="7-2.공종별단가표,일위대가표(사후관리)" sheetId="73" state="hidden" r:id="rId20"/>
    <sheet name="7-3.단가(사후관리)" sheetId="72" state="hidden" r:id="rId21"/>
    <sheet name="8.공사비총괄(암반_원상복구)" sheetId="81" state="hidden" r:id="rId22"/>
    <sheet name="8-1.공사비명세서(암반_원상복구)" sheetId="82" state="hidden" r:id="rId23"/>
    <sheet name="8-2.폐공처리_원상복구" sheetId="85" state="hidden" r:id="rId24"/>
    <sheet name="8-3.철거공사_원상복구" sheetId="84" state="hidden" r:id="rId25"/>
    <sheet name="8-4.펌프인양_원상복구" sheetId="83" state="hidden" r:id="rId26"/>
    <sheet name="8-5.단가표_원상복구" sheetId="86" state="hidden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__123Graph_A" localSheetId="2" hidden="1">#REF!</definedName>
    <definedName name="__123Graph_A" localSheetId="1" hidden="1">#REF!</definedName>
    <definedName name="__123Graph_A" localSheetId="7" hidden="1">#REF!</definedName>
    <definedName name="__123Graph_A" localSheetId="8" hidden="1">#REF!</definedName>
    <definedName name="__123Graph_A" localSheetId="9" hidden="1">#REF!</definedName>
    <definedName name="__123Graph_A" localSheetId="15" hidden="1">#REF!</definedName>
    <definedName name="__123Graph_A" localSheetId="17" hidden="1">#REF!</definedName>
    <definedName name="__123Graph_A" localSheetId="18" hidden="1">#REF!</definedName>
    <definedName name="__123Graph_A" localSheetId="19" hidden="1">#REF!</definedName>
    <definedName name="__123Graph_A" localSheetId="20" hidden="1">#REF!</definedName>
    <definedName name="__123Graph_A" hidden="1">#REF!</definedName>
    <definedName name="__123Graph_APOWERSAV" localSheetId="2" hidden="1">#REF!</definedName>
    <definedName name="__123Graph_APOWERSAV" localSheetId="7" hidden="1">#REF!</definedName>
    <definedName name="__123Graph_APOWERSAV" localSheetId="8" hidden="1">#REF!</definedName>
    <definedName name="__123Graph_APOWERSAV" localSheetId="9" hidden="1">#REF!</definedName>
    <definedName name="__123Graph_APOWERSAV" localSheetId="15" hidden="1">#REF!</definedName>
    <definedName name="__123Graph_APOWERSAV" localSheetId="17" hidden="1">#REF!</definedName>
    <definedName name="__123Graph_APOWERSAV" localSheetId="18" hidden="1">#REF!</definedName>
    <definedName name="__123Graph_APOWERSAV" localSheetId="19" hidden="1">#REF!</definedName>
    <definedName name="__123Graph_APOWERSAV" localSheetId="20" hidden="1">#REF!</definedName>
    <definedName name="__123Graph_APOWERSAV" hidden="1">#REF!</definedName>
    <definedName name="__123Graph_B" localSheetId="2" hidden="1">#REF!</definedName>
    <definedName name="__123Graph_B" localSheetId="7" hidden="1">#REF!</definedName>
    <definedName name="__123Graph_B" localSheetId="8" hidden="1">#REF!</definedName>
    <definedName name="__123Graph_B" localSheetId="9" hidden="1">#REF!</definedName>
    <definedName name="__123Graph_B" localSheetId="15" hidden="1">#REF!</definedName>
    <definedName name="__123Graph_B" localSheetId="17" hidden="1">#REF!</definedName>
    <definedName name="__123Graph_B" localSheetId="18" hidden="1">#REF!</definedName>
    <definedName name="__123Graph_B" localSheetId="19" hidden="1">#REF!</definedName>
    <definedName name="__123Graph_B" localSheetId="20" hidden="1">#REF!</definedName>
    <definedName name="__123Graph_B" hidden="1">#REF!</definedName>
    <definedName name="__123Graph_BPOWERSAV" localSheetId="7" hidden="1">#REF!</definedName>
    <definedName name="__123Graph_BPOWERSAV" localSheetId="8" hidden="1">#REF!</definedName>
    <definedName name="__123Graph_BPOWERSAV" localSheetId="9" hidden="1">#REF!</definedName>
    <definedName name="__123Graph_BPOWERSAV" hidden="1">#REF!</definedName>
    <definedName name="__123Graph_X" hidden="1">'[1]ENE-CAL 1'!$E$10:$E$35</definedName>
    <definedName name="__123Graph_XPOWERSAV" localSheetId="2" hidden="1">#REF!</definedName>
    <definedName name="__123Graph_XPOWERSAV" localSheetId="1" hidden="1">#REF!</definedName>
    <definedName name="__123Graph_XPOWERSAV" localSheetId="7" hidden="1">#REF!</definedName>
    <definedName name="__123Graph_XPOWERSAV" localSheetId="8" hidden="1">#REF!</definedName>
    <definedName name="__123Graph_XPOWERSAV" localSheetId="9" hidden="1">#REF!</definedName>
    <definedName name="__123Graph_XPOWERSAV" localSheetId="15" hidden="1">#REF!</definedName>
    <definedName name="__123Graph_XPOWERSAV" localSheetId="17" hidden="1">#REF!</definedName>
    <definedName name="__123Graph_XPOWERSAV" localSheetId="18" hidden="1">#REF!</definedName>
    <definedName name="__123Graph_XPOWERSAV" localSheetId="19" hidden="1">#REF!</definedName>
    <definedName name="__123Graph_XPOWERSAV" localSheetId="20" hidden="1">#REF!</definedName>
    <definedName name="__123Graph_XPOWERSAV" hidden="1">#REF!</definedName>
    <definedName name="__A999999" localSheetId="9">#REF!</definedName>
    <definedName name="__A999999">#REF!</definedName>
    <definedName name="__IntlFixup" hidden="1">TRUE</definedName>
    <definedName name="__LL1" localSheetId="9">#REF!</definedName>
    <definedName name="__LL1">#REF!</definedName>
    <definedName name="__RD5">[2]교각계산!$K$86</definedName>
    <definedName name="__XS1">[2]교각계산!$M$40</definedName>
    <definedName name="_1" localSheetId="2">#REF!</definedName>
    <definedName name="_1" localSheetId="4">#REF!</definedName>
    <definedName name="_1" localSheetId="7">#REF!</definedName>
    <definedName name="_1" localSheetId="5">#REF!</definedName>
    <definedName name="_1" localSheetId="8">#REF!</definedName>
    <definedName name="_1" localSheetId="9">#REF!</definedName>
    <definedName name="_1" localSheetId="11">#REF!</definedName>
    <definedName name="_1" localSheetId="12">#REF!</definedName>
    <definedName name="_1" localSheetId="13">#REF!</definedName>
    <definedName name="_1" localSheetId="15">#REF!</definedName>
    <definedName name="_1" localSheetId="17">#REF!</definedName>
    <definedName name="_1" localSheetId="18">#REF!</definedName>
    <definedName name="_1" localSheetId="19">#REF!</definedName>
    <definedName name="_1" localSheetId="20">#REF!</definedName>
    <definedName name="_1">#REF!</definedName>
    <definedName name="_1_0_F" localSheetId="2" hidden="1">[3]사통!#REF!</definedName>
    <definedName name="_1_0_F" localSheetId="4" hidden="1">[3]노임단가!#REF!</definedName>
    <definedName name="_1_0_F" localSheetId="7" hidden="1">[3]노임단가!#REF!</definedName>
    <definedName name="_1_0_F" localSheetId="5" hidden="1">[3]노임단가!#REF!</definedName>
    <definedName name="_1_0_F" localSheetId="8" hidden="1">[3]사통!#REF!</definedName>
    <definedName name="_1_0_F" localSheetId="9" hidden="1">[3]사통!#REF!</definedName>
    <definedName name="_1_0_F" localSheetId="11" hidden="1">[3]노임단가!#REF!</definedName>
    <definedName name="_1_0_F" localSheetId="12" hidden="1">[3]노임단가!#REF!</definedName>
    <definedName name="_1_0_F" localSheetId="13" hidden="1">[3]노임단가!#REF!</definedName>
    <definedName name="_1_0_F" localSheetId="15" hidden="1">[3]사통!#REF!</definedName>
    <definedName name="_1_0_F" localSheetId="17" hidden="1">[3]사통!#REF!</definedName>
    <definedName name="_1_0_F" localSheetId="18" hidden="1">[3]사통!#REF!</definedName>
    <definedName name="_1_0_F" localSheetId="19" hidden="1">[3]사통!#REF!</definedName>
    <definedName name="_1_0_F" localSheetId="20" hidden="1">[3]사통!#REF!</definedName>
    <definedName name="_1_0_F" hidden="1">[3]노임단가!#REF!</definedName>
    <definedName name="_10_0_F" localSheetId="2" hidden="1">[3]노임단가!#REF!</definedName>
    <definedName name="_10_0_F" localSheetId="7" hidden="1">[3]노임단가!#REF!</definedName>
    <definedName name="_10_0_F" localSheetId="8" hidden="1">[3]노임단가!#REF!</definedName>
    <definedName name="_10_0_F" localSheetId="9" hidden="1">[3]노임단가!#REF!</definedName>
    <definedName name="_10_0_F" localSheetId="15" hidden="1">[3]노임단가!#REF!</definedName>
    <definedName name="_10_0_F" localSheetId="17" hidden="1">[3]노임단가!#REF!</definedName>
    <definedName name="_10_0_F" localSheetId="18" hidden="1">[3]노임단가!#REF!</definedName>
    <definedName name="_10_0_F" localSheetId="19" hidden="1">[3]노임단가!#REF!</definedName>
    <definedName name="_10_0_F" localSheetId="20" hidden="1">[3]노임단가!#REF!</definedName>
    <definedName name="_10_0_F" hidden="1">[3]노임단가!#REF!</definedName>
    <definedName name="_10Y_0Print_A" localSheetId="2">[3]노임단가!#REF!</definedName>
    <definedName name="_10Y_0Print_A" localSheetId="8">[3]노임단가!#REF!</definedName>
    <definedName name="_10Y_0Print_A" localSheetId="9">[3]노임단가!#REF!</definedName>
    <definedName name="_10Y_0Print_A" localSheetId="15">[3]노임단가!#REF!</definedName>
    <definedName name="_10Y_0Print_A" localSheetId="17">[3]노임단가!#REF!</definedName>
    <definedName name="_10Y_0Print_A" localSheetId="18">[3]노임단가!#REF!</definedName>
    <definedName name="_10Y_0Print_A" localSheetId="19">[3]노임단가!#REF!</definedName>
    <definedName name="_10Y_0Print_A" localSheetId="20">[3]노임단가!#REF!</definedName>
    <definedName name="_10Y_0Print_A">[3]노임단가!#REF!</definedName>
    <definedName name="_11__123Graph_ATOTAL_PQ" localSheetId="2" hidden="1">#REF!</definedName>
    <definedName name="_11__123Graph_ATOTAL_PQ" localSheetId="1" hidden="1">#REF!</definedName>
    <definedName name="_11__123Graph_ATOTAL_PQ" localSheetId="7" hidden="1">#REF!</definedName>
    <definedName name="_11__123Graph_ATOTAL_PQ" localSheetId="8" hidden="1">#REF!</definedName>
    <definedName name="_11__123Graph_ATOTAL_PQ" localSheetId="9" hidden="1">#REF!</definedName>
    <definedName name="_11__123Graph_ATOTAL_PQ" localSheetId="15" hidden="1">#REF!</definedName>
    <definedName name="_11__123Graph_ATOTAL_PQ" localSheetId="17" hidden="1">#REF!</definedName>
    <definedName name="_11__123Graph_ATOTAL_PQ" localSheetId="18" hidden="1">#REF!</definedName>
    <definedName name="_11__123Graph_ATOTAL_PQ" localSheetId="19" hidden="1">#REF!</definedName>
    <definedName name="_11__123Graph_ATOTAL_PQ" localSheetId="20" hidden="1">#REF!</definedName>
    <definedName name="_11__123Graph_ATOTAL_PQ" hidden="1">#REF!</definedName>
    <definedName name="_11Y_0Print_A" localSheetId="2">[3]사통!#REF!</definedName>
    <definedName name="_11Y_0Print_A" localSheetId="1">[3]사통!#REF!</definedName>
    <definedName name="_11Y_0Print_A" localSheetId="8">[3]사통!#REF!</definedName>
    <definedName name="_11Y_0Print_A" localSheetId="9">[3]사통!#REF!</definedName>
    <definedName name="_11Y_0Print_A" localSheetId="15">[3]사통!#REF!</definedName>
    <definedName name="_11Y_0Print_A" localSheetId="17">[3]사통!#REF!</definedName>
    <definedName name="_11Y_0Print_A" localSheetId="18">[3]사통!#REF!</definedName>
    <definedName name="_11Y_0Print_A" localSheetId="19">[3]사통!#REF!</definedName>
    <definedName name="_11Y_0Print_A" localSheetId="20">[3]사통!#REF!</definedName>
    <definedName name="_11Y_0Print_A">[3]사통!#REF!</definedName>
    <definedName name="_12__123Graph_BTOTAL_PQ" localSheetId="2" hidden="1">#REF!</definedName>
    <definedName name="_12__123Graph_BTOTAL_PQ" localSheetId="1" hidden="1">#REF!</definedName>
    <definedName name="_12__123Graph_BTOTAL_PQ" localSheetId="7" hidden="1">#REF!</definedName>
    <definedName name="_12__123Graph_BTOTAL_PQ" localSheetId="8" hidden="1">#REF!</definedName>
    <definedName name="_12__123Graph_BTOTAL_PQ" localSheetId="9" hidden="1">#REF!</definedName>
    <definedName name="_12__123Graph_BTOTAL_PQ" localSheetId="15" hidden="1">#REF!</definedName>
    <definedName name="_12__123Graph_BTOTAL_PQ" localSheetId="17" hidden="1">#REF!</definedName>
    <definedName name="_12__123Graph_BTOTAL_PQ" localSheetId="18" hidden="1">#REF!</definedName>
    <definedName name="_12__123Graph_BTOTAL_PQ" localSheetId="19" hidden="1">#REF!</definedName>
    <definedName name="_12__123Graph_BTOTAL_PQ" localSheetId="20" hidden="1">#REF!</definedName>
    <definedName name="_12__123Graph_BTOTAL_PQ" hidden="1">#REF!</definedName>
    <definedName name="_12Y_0PRINT_AREA" localSheetId="2">[3]노임단가!#REF!</definedName>
    <definedName name="_12Y_0PRINT_AREA" localSheetId="1">[3]노임단가!#REF!</definedName>
    <definedName name="_12Y_0PRINT_AREA" localSheetId="8">[3]노임단가!#REF!</definedName>
    <definedName name="_12Y_0PRINT_AREA" localSheetId="9">[3]노임단가!#REF!</definedName>
    <definedName name="_12Y_0PRINT_AREA" localSheetId="15">[3]노임단가!#REF!</definedName>
    <definedName name="_12Y_0PRINT_AREA" localSheetId="17">[3]노임단가!#REF!</definedName>
    <definedName name="_12Y_0PRINT_AREA" localSheetId="18">[3]노임단가!#REF!</definedName>
    <definedName name="_12Y_0PRINT_AREA" localSheetId="19">[3]노임단가!#REF!</definedName>
    <definedName name="_12Y_0PRINT_AREA" localSheetId="20">[3]노임단가!#REF!</definedName>
    <definedName name="_12Y_0PRINT_AREA">[3]노임단가!#REF!</definedName>
    <definedName name="_13__123Graph_CTOTAL_PQ" localSheetId="2" hidden="1">#REF!</definedName>
    <definedName name="_13__123Graph_CTOTAL_PQ" localSheetId="1" hidden="1">#REF!</definedName>
    <definedName name="_13__123Graph_CTOTAL_PQ" localSheetId="7" hidden="1">#REF!</definedName>
    <definedName name="_13__123Graph_CTOTAL_PQ" localSheetId="8" hidden="1">#REF!</definedName>
    <definedName name="_13__123Graph_CTOTAL_PQ" localSheetId="9" hidden="1">#REF!</definedName>
    <definedName name="_13__123Graph_CTOTAL_PQ" localSheetId="15" hidden="1">#REF!</definedName>
    <definedName name="_13__123Graph_CTOTAL_PQ" localSheetId="17" hidden="1">#REF!</definedName>
    <definedName name="_13__123Graph_CTOTAL_PQ" localSheetId="18" hidden="1">#REF!</definedName>
    <definedName name="_13__123Graph_CTOTAL_PQ" localSheetId="19" hidden="1">#REF!</definedName>
    <definedName name="_13__123Graph_CTOTAL_PQ" localSheetId="20" hidden="1">#REF!</definedName>
    <definedName name="_13__123Graph_CTOTAL_PQ" hidden="1">#REF!</definedName>
    <definedName name="_13Y_0PRINT_AREA" localSheetId="2">[3]사통!#REF!</definedName>
    <definedName name="_13Y_0PRINT_AREA" localSheetId="1">[3]사통!#REF!</definedName>
    <definedName name="_13Y_0PRINT_AREA" localSheetId="8">[3]사통!#REF!</definedName>
    <definedName name="_13Y_0PRINT_AREA" localSheetId="9">[3]사통!#REF!</definedName>
    <definedName name="_13Y_0PRINT_AREA" localSheetId="15">[3]사통!#REF!</definedName>
    <definedName name="_13Y_0PRINT_AREA" localSheetId="17">[3]사통!#REF!</definedName>
    <definedName name="_13Y_0PRINT_AREA" localSheetId="18">[3]사통!#REF!</definedName>
    <definedName name="_13Y_0PRINT_AREA" localSheetId="19">[3]사통!#REF!</definedName>
    <definedName name="_13Y_0PRINT_AREA" localSheetId="20">[3]사통!#REF!</definedName>
    <definedName name="_13Y_0PRINT_AREA">[3]사통!#REF!</definedName>
    <definedName name="_14__123Graph_DTOTAL_PQ" localSheetId="2" hidden="1">#REF!</definedName>
    <definedName name="_14__123Graph_DTOTAL_PQ" localSheetId="1" hidden="1">#REF!</definedName>
    <definedName name="_14__123Graph_DTOTAL_PQ" localSheetId="7" hidden="1">#REF!</definedName>
    <definedName name="_14__123Graph_DTOTAL_PQ" localSheetId="8" hidden="1">#REF!</definedName>
    <definedName name="_14__123Graph_DTOTAL_PQ" localSheetId="9" hidden="1">#REF!</definedName>
    <definedName name="_14__123Graph_DTOTAL_PQ" localSheetId="15" hidden="1">#REF!</definedName>
    <definedName name="_14__123Graph_DTOTAL_PQ" localSheetId="17" hidden="1">#REF!</definedName>
    <definedName name="_14__123Graph_DTOTAL_PQ" localSheetId="18" hidden="1">#REF!</definedName>
    <definedName name="_14__123Graph_DTOTAL_PQ" localSheetId="19" hidden="1">#REF!</definedName>
    <definedName name="_14__123Graph_DTOTAL_PQ" localSheetId="20" hidden="1">#REF!</definedName>
    <definedName name="_14__123Graph_DTOTAL_PQ" hidden="1">#REF!</definedName>
    <definedName name="_14_0_0_F" localSheetId="2" hidden="1">[4]실행!#REF!</definedName>
    <definedName name="_14_0_0_F" localSheetId="1" hidden="1">[4]실행!#REF!</definedName>
    <definedName name="_14_0_0_F" localSheetId="7" hidden="1">[4]실행!#REF!</definedName>
    <definedName name="_14_0_0_F" localSheetId="8" hidden="1">[4]실행!#REF!</definedName>
    <definedName name="_14_0_0_F" localSheetId="9" hidden="1">[4]실행!#REF!</definedName>
    <definedName name="_14_0_0_F" localSheetId="15" hidden="1">[4]실행!#REF!</definedName>
    <definedName name="_14_0_0_F" localSheetId="17" hidden="1">[4]실행!#REF!</definedName>
    <definedName name="_14_0_0_F" localSheetId="18" hidden="1">[4]실행!#REF!</definedName>
    <definedName name="_14_0_0_F" localSheetId="19" hidden="1">[4]실행!#REF!</definedName>
    <definedName name="_14_0_0_F" localSheetId="20" hidden="1">[4]실행!#REF!</definedName>
    <definedName name="_14_0_0_F" hidden="1">[4]실행!#REF!</definedName>
    <definedName name="_15__123Graph_XTOTAL_PQ" localSheetId="2" hidden="1">#REF!</definedName>
    <definedName name="_15__123Graph_XTOTAL_PQ" localSheetId="1" hidden="1">#REF!</definedName>
    <definedName name="_15__123Graph_XTOTAL_PQ" localSheetId="7" hidden="1">#REF!</definedName>
    <definedName name="_15__123Graph_XTOTAL_PQ" localSheetId="8" hidden="1">#REF!</definedName>
    <definedName name="_15__123Graph_XTOTAL_PQ" localSheetId="9" hidden="1">#REF!</definedName>
    <definedName name="_15__123Graph_XTOTAL_PQ" localSheetId="15" hidden="1">#REF!</definedName>
    <definedName name="_15__123Graph_XTOTAL_PQ" localSheetId="17" hidden="1">#REF!</definedName>
    <definedName name="_15__123Graph_XTOTAL_PQ" localSheetId="18" hidden="1">#REF!</definedName>
    <definedName name="_15__123Graph_XTOTAL_PQ" localSheetId="19" hidden="1">#REF!</definedName>
    <definedName name="_15__123Graph_XTOTAL_PQ" localSheetId="20" hidden="1">#REF!</definedName>
    <definedName name="_15__123Graph_XTOTAL_PQ" hidden="1">#REF!</definedName>
    <definedName name="_19_0_F" localSheetId="1" hidden="1">[3]노임단가!#REF!</definedName>
    <definedName name="_19_0_F" localSheetId="7" hidden="1">[3]노임단가!#REF!</definedName>
    <definedName name="_19_0_F" localSheetId="8" hidden="1">[3]노임단가!#REF!</definedName>
    <definedName name="_19_0_F" localSheetId="9" hidden="1">[3]노임단가!#REF!</definedName>
    <definedName name="_19_0_F" hidden="1">[3]노임단가!#REF!</definedName>
    <definedName name="_1공장" localSheetId="2">#REF!</definedName>
    <definedName name="_1공장" localSheetId="1">#REF!</definedName>
    <definedName name="_1공장" localSheetId="8">#REF!</definedName>
    <definedName name="_1공장" localSheetId="9">#REF!</definedName>
    <definedName name="_1공장" localSheetId="15">#REF!</definedName>
    <definedName name="_1공장" localSheetId="17">#REF!</definedName>
    <definedName name="_1공장" localSheetId="18">#REF!</definedName>
    <definedName name="_1공장" localSheetId="19">#REF!</definedName>
    <definedName name="_1공장" localSheetId="20">#REF!</definedName>
    <definedName name="_1공장">#REF!</definedName>
    <definedName name="_2" localSheetId="2">#REF!</definedName>
    <definedName name="_2" localSheetId="4">#REF!</definedName>
    <definedName name="_2" localSheetId="7">#REF!</definedName>
    <definedName name="_2" localSheetId="5">#REF!</definedName>
    <definedName name="_2" localSheetId="8">#REF!</definedName>
    <definedName name="_2" localSheetId="9">#REF!</definedName>
    <definedName name="_2" localSheetId="11">#REF!</definedName>
    <definedName name="_2" localSheetId="12">#REF!</definedName>
    <definedName name="_2" localSheetId="13">#REF!</definedName>
    <definedName name="_2" localSheetId="15">#REF!</definedName>
    <definedName name="_2" localSheetId="17">#REF!</definedName>
    <definedName name="_2" localSheetId="18">#REF!</definedName>
    <definedName name="_2" localSheetId="19">#REF!</definedName>
    <definedName name="_2" localSheetId="20">#REF!</definedName>
    <definedName name="_2">#REF!</definedName>
    <definedName name="_2_0_F" localSheetId="2" hidden="1">[5]노임단가!#REF!</definedName>
    <definedName name="_2_0_F" localSheetId="1" hidden="1">[5]노임단가!#REF!</definedName>
    <definedName name="_2_0_F" localSheetId="5" hidden="1">[3]노임단가!#REF!</definedName>
    <definedName name="_2_0_F" localSheetId="8" hidden="1">[5]노임단가!#REF!</definedName>
    <definedName name="_2_0_F" localSheetId="9" hidden="1">[5]노임단가!#REF!</definedName>
    <definedName name="_2_0_F" localSheetId="15" hidden="1">[5]노임단가!#REF!</definedName>
    <definedName name="_2_0_F" localSheetId="17" hidden="1">[5]노임단가!#REF!</definedName>
    <definedName name="_2_0_F" localSheetId="18" hidden="1">[5]노임단가!#REF!</definedName>
    <definedName name="_2_0_F" localSheetId="19" hidden="1">[5]노임단가!#REF!</definedName>
    <definedName name="_2_0_F" localSheetId="20" hidden="1">[5]노임단가!#REF!</definedName>
    <definedName name="_2_0_F" hidden="1">[3]노임단가!#REF!</definedName>
    <definedName name="_2_2_0_Parse" localSheetId="2" hidden="1">[3]노임단가!#REF!</definedName>
    <definedName name="_2_2_0_Parse" localSheetId="4" hidden="1">[3]노임단가!#REF!</definedName>
    <definedName name="_2_2_0_Parse" localSheetId="7" hidden="1">[3]노임단가!#REF!</definedName>
    <definedName name="_2_2_0_Parse" localSheetId="5" hidden="1">[3]노임단가!#REF!</definedName>
    <definedName name="_2_2_0_Parse" localSheetId="8" hidden="1">[3]노임단가!#REF!</definedName>
    <definedName name="_2_2_0_Parse" localSheetId="9" hidden="1">[3]노임단가!#REF!</definedName>
    <definedName name="_2_2_0_Parse" localSheetId="11" hidden="1">[3]노임단가!#REF!</definedName>
    <definedName name="_2_2_0_Parse" localSheetId="12" hidden="1">[3]노임단가!#REF!</definedName>
    <definedName name="_2_2_0_Parse" localSheetId="13" hidden="1">[3]노임단가!#REF!</definedName>
    <definedName name="_2_2_0_Parse" localSheetId="15" hidden="1">[3]노임단가!#REF!</definedName>
    <definedName name="_2_2_0_Parse" localSheetId="17" hidden="1">[3]노임단가!#REF!</definedName>
    <definedName name="_2_2_0_Parse" localSheetId="18" hidden="1">[3]노임단가!#REF!</definedName>
    <definedName name="_2_2_0_Parse" localSheetId="19" hidden="1">[3]노임단가!#REF!</definedName>
    <definedName name="_2_2_0_Parse" localSheetId="20" hidden="1">[3]노임단가!#REF!</definedName>
    <definedName name="_2_2_0_Parse" hidden="1">[3]노임단가!#REF!</definedName>
    <definedName name="_21_2_0_Parse" localSheetId="2" hidden="1">[3]노임단가!#REF!</definedName>
    <definedName name="_21_2_0_Parse" localSheetId="7" hidden="1">[3]노임단가!#REF!</definedName>
    <definedName name="_21_2_0_Parse" localSheetId="8" hidden="1">[3]노임단가!#REF!</definedName>
    <definedName name="_21_2_0_Parse" localSheetId="9" hidden="1">[3]노임단가!#REF!</definedName>
    <definedName name="_21_2_0_Parse" localSheetId="15" hidden="1">[3]노임단가!#REF!</definedName>
    <definedName name="_21_2_0_Parse" localSheetId="17" hidden="1">[3]노임단가!#REF!</definedName>
    <definedName name="_21_2_0_Parse" localSheetId="18" hidden="1">[3]노임단가!#REF!</definedName>
    <definedName name="_21_2_0_Parse" localSheetId="19" hidden="1">[3]노임단가!#REF!</definedName>
    <definedName name="_21_2_0_Parse" localSheetId="20" hidden="1">[3]노임단가!#REF!</definedName>
    <definedName name="_21_2_0_Parse" hidden="1">[3]노임단가!#REF!</definedName>
    <definedName name="_26_0_0_F" localSheetId="7" hidden="1">[4]실행!#REF!</definedName>
    <definedName name="_26_0_0_F" localSheetId="8" hidden="1">[4]실행!#REF!</definedName>
    <definedName name="_26_0_0_F" localSheetId="9" hidden="1">[4]실행!#REF!</definedName>
    <definedName name="_26_0_0_F" hidden="1">[4]실행!#REF!</definedName>
    <definedName name="_2공장" localSheetId="2">#REF!</definedName>
    <definedName name="_2공장" localSheetId="1">#REF!</definedName>
    <definedName name="_2공장" localSheetId="8">#REF!</definedName>
    <definedName name="_2공장" localSheetId="9">#REF!</definedName>
    <definedName name="_2공장" localSheetId="15">#REF!</definedName>
    <definedName name="_2공장" localSheetId="17">#REF!</definedName>
    <definedName name="_2공장" localSheetId="18">#REF!</definedName>
    <definedName name="_2공장" localSheetId="19">#REF!</definedName>
    <definedName name="_2공장" localSheetId="20">#REF!</definedName>
    <definedName name="_2공장">#REF!</definedName>
    <definedName name="_3" localSheetId="2">#REF!</definedName>
    <definedName name="_3" localSheetId="4">#REF!</definedName>
    <definedName name="_3" localSheetId="7">#REF!</definedName>
    <definedName name="_3" localSheetId="5">#REF!</definedName>
    <definedName name="_3" localSheetId="8">#REF!</definedName>
    <definedName name="_3" localSheetId="9">#REF!</definedName>
    <definedName name="_3" localSheetId="11">#REF!</definedName>
    <definedName name="_3" localSheetId="12">#REF!</definedName>
    <definedName name="_3" localSheetId="13">#REF!</definedName>
    <definedName name="_3" localSheetId="15">#REF!</definedName>
    <definedName name="_3" localSheetId="17">#REF!</definedName>
    <definedName name="_3" localSheetId="18">#REF!</definedName>
    <definedName name="_3" localSheetId="19">#REF!</definedName>
    <definedName name="_3" localSheetId="20">#REF!</definedName>
    <definedName name="_3">#REF!</definedName>
    <definedName name="_3_2_0_Parse" localSheetId="2" hidden="1">[3]사통!#REF!</definedName>
    <definedName name="_3_2_0_Parse" localSheetId="8" hidden="1">[3]사통!#REF!</definedName>
    <definedName name="_3_2_0_Parse" localSheetId="9" hidden="1">[3]사통!#REF!</definedName>
    <definedName name="_3_2_0_Parse" localSheetId="15" hidden="1">[3]사통!#REF!</definedName>
    <definedName name="_3_2_0_Parse" localSheetId="17" hidden="1">[3]사통!#REF!</definedName>
    <definedName name="_3_2_0_Parse" localSheetId="18" hidden="1">[3]사통!#REF!</definedName>
    <definedName name="_3_2_0_Parse" localSheetId="19" hidden="1">[3]사통!#REF!</definedName>
    <definedName name="_3_2_0_Parse" localSheetId="20" hidden="1">[3]사통!#REF!</definedName>
    <definedName name="_3_2_0_Parse" hidden="1">[3]사통!#REF!</definedName>
    <definedName name="_35_2_0_Parse" localSheetId="2" hidden="1">[3]노임단가!#REF!</definedName>
    <definedName name="_35_2_0_Parse" localSheetId="7" hidden="1">[3]노임단가!#REF!</definedName>
    <definedName name="_35_2_0_Parse" localSheetId="8" hidden="1">[3]노임단가!#REF!</definedName>
    <definedName name="_35_2_0_Parse" localSheetId="9" hidden="1">[3]노임단가!#REF!</definedName>
    <definedName name="_35_2_0_Parse" localSheetId="15" hidden="1">[3]노임단가!#REF!</definedName>
    <definedName name="_35_2_0_Parse" localSheetId="17" hidden="1">[3]노임단가!#REF!</definedName>
    <definedName name="_35_2_0_Parse" localSheetId="18" hidden="1">[3]노임단가!#REF!</definedName>
    <definedName name="_35_2_0_Parse" localSheetId="19" hidden="1">[3]노임단가!#REF!</definedName>
    <definedName name="_35_2_0_Parse" localSheetId="20" hidden="1">[3]노임단가!#REF!</definedName>
    <definedName name="_35_2_0_Parse" hidden="1">[3]노임단가!#REF!</definedName>
    <definedName name="_3F" localSheetId="2" hidden="1">[4]실행!#REF!</definedName>
    <definedName name="_3F" localSheetId="7" hidden="1">[4]실행!#REF!</definedName>
    <definedName name="_3F" localSheetId="8" hidden="1">[4]실행!#REF!</definedName>
    <definedName name="_3F" localSheetId="9" hidden="1">[4]실행!#REF!</definedName>
    <definedName name="_3F" localSheetId="15" hidden="1">[4]실행!#REF!</definedName>
    <definedName name="_3F" localSheetId="17" hidden="1">[4]실행!#REF!</definedName>
    <definedName name="_3F" localSheetId="18" hidden="1">[4]실행!#REF!</definedName>
    <definedName name="_3F" localSheetId="19" hidden="1">[4]실행!#REF!</definedName>
    <definedName name="_3F" localSheetId="20" hidden="1">[4]실행!#REF!</definedName>
    <definedName name="_3F" hidden="1">[4]실행!#REF!</definedName>
    <definedName name="_3Y_0Print_A" localSheetId="2">[3]노임단가!#REF!</definedName>
    <definedName name="_3Y_0Print_A" localSheetId="4">[3]노임단가!#REF!</definedName>
    <definedName name="_3Y_0Print_A" localSheetId="7">[3]노임단가!#REF!</definedName>
    <definedName name="_3Y_0Print_A" localSheetId="5">[3]노임단가!#REF!</definedName>
    <definedName name="_3Y_0Print_A" localSheetId="8">[3]노임단가!#REF!</definedName>
    <definedName name="_3Y_0Print_A" localSheetId="9">[3]노임단가!#REF!</definedName>
    <definedName name="_3Y_0Print_A" localSheetId="11">[3]노임단가!#REF!</definedName>
    <definedName name="_3Y_0Print_A" localSheetId="12">[3]노임단가!#REF!</definedName>
    <definedName name="_3Y_0Print_A" localSheetId="13">[3]노임단가!#REF!</definedName>
    <definedName name="_3Y_0Print_A" localSheetId="15">[3]노임단가!#REF!</definedName>
    <definedName name="_3Y_0Print_A" localSheetId="17">[3]노임단가!#REF!</definedName>
    <definedName name="_3Y_0Print_A" localSheetId="18">[3]노임단가!#REF!</definedName>
    <definedName name="_3Y_0Print_A" localSheetId="19">[3]노임단가!#REF!</definedName>
    <definedName name="_3Y_0Print_A" localSheetId="20">[3]노임단가!#REF!</definedName>
    <definedName name="_3Y_0Print_A">[3]노임단가!#REF!</definedName>
    <definedName name="_3공장" localSheetId="2">#REF!</definedName>
    <definedName name="_3공장" localSheetId="1">#REF!</definedName>
    <definedName name="_3공장" localSheetId="8">#REF!</definedName>
    <definedName name="_3공장" localSheetId="9">#REF!</definedName>
    <definedName name="_3공장" localSheetId="15">#REF!</definedName>
    <definedName name="_3공장" localSheetId="17">#REF!</definedName>
    <definedName name="_3공장" localSheetId="18">#REF!</definedName>
    <definedName name="_3공장" localSheetId="19">#REF!</definedName>
    <definedName name="_3공장" localSheetId="20">#REF!</definedName>
    <definedName name="_3공장">#REF!</definedName>
    <definedName name="_4" localSheetId="2">#REF!</definedName>
    <definedName name="_4" localSheetId="4">#REF!</definedName>
    <definedName name="_4" localSheetId="7">#REF!</definedName>
    <definedName name="_4" localSheetId="5">#REF!</definedName>
    <definedName name="_4" localSheetId="8">#REF!</definedName>
    <definedName name="_4" localSheetId="9">#REF!</definedName>
    <definedName name="_4" localSheetId="11">#REF!</definedName>
    <definedName name="_4" localSheetId="12">#REF!</definedName>
    <definedName name="_4" localSheetId="13">#REF!</definedName>
    <definedName name="_4" localSheetId="15">#REF!</definedName>
    <definedName name="_4" localSheetId="17">#REF!</definedName>
    <definedName name="_4" localSheetId="18">#REF!</definedName>
    <definedName name="_4" localSheetId="19">#REF!</definedName>
    <definedName name="_4" localSheetId="20">#REF!</definedName>
    <definedName name="_4">#REF!</definedName>
    <definedName name="_4_2_0_Parse" localSheetId="2" hidden="1">[5]노임단가!#REF!</definedName>
    <definedName name="_4_2_0_Parse" localSheetId="1" hidden="1">[5]노임단가!#REF!</definedName>
    <definedName name="_4_2_0_Parse" localSheetId="5" hidden="1">[3]노임단가!#REF!</definedName>
    <definedName name="_4_2_0_Parse" localSheetId="8" hidden="1">[5]노임단가!#REF!</definedName>
    <definedName name="_4_2_0_Parse" localSheetId="9" hidden="1">[5]노임단가!#REF!</definedName>
    <definedName name="_4_2_0_Parse" localSheetId="15" hidden="1">[5]노임단가!#REF!</definedName>
    <definedName name="_4_2_0_Parse" localSheetId="17" hidden="1">[5]노임단가!#REF!</definedName>
    <definedName name="_4_2_0_Parse" localSheetId="18" hidden="1">[5]노임단가!#REF!</definedName>
    <definedName name="_4_2_0_Parse" localSheetId="19" hidden="1">[5]노임단가!#REF!</definedName>
    <definedName name="_4_2_0_Parse" localSheetId="20" hidden="1">[5]노임단가!#REF!</definedName>
    <definedName name="_4_2_0_Parse" hidden="1">[3]노임단가!#REF!</definedName>
    <definedName name="_4Y_0PRINT_AREA" localSheetId="2">[3]노임단가!#REF!</definedName>
    <definedName name="_4Y_0PRINT_AREA" localSheetId="4">[3]노임단가!#REF!</definedName>
    <definedName name="_4Y_0PRINT_AREA" localSheetId="7">[3]노임단가!#REF!</definedName>
    <definedName name="_4Y_0PRINT_AREA" localSheetId="5">[3]노임단가!#REF!</definedName>
    <definedName name="_4Y_0PRINT_AREA" localSheetId="8">[3]노임단가!#REF!</definedName>
    <definedName name="_4Y_0PRINT_AREA" localSheetId="9">[3]노임단가!#REF!</definedName>
    <definedName name="_4Y_0PRINT_AREA" localSheetId="11">[3]노임단가!#REF!</definedName>
    <definedName name="_4Y_0PRINT_AREA" localSheetId="12">[3]노임단가!#REF!</definedName>
    <definedName name="_4Y_0PRINT_AREA" localSheetId="13">[3]노임단가!#REF!</definedName>
    <definedName name="_4Y_0PRINT_AREA" localSheetId="15">[3]노임단가!#REF!</definedName>
    <definedName name="_4Y_0PRINT_AREA" localSheetId="17">[3]노임단가!#REF!</definedName>
    <definedName name="_4Y_0PRINT_AREA" localSheetId="18">[3]노임단가!#REF!</definedName>
    <definedName name="_4Y_0PRINT_AREA" localSheetId="19">[3]노임단가!#REF!</definedName>
    <definedName name="_4Y_0PRINT_AREA" localSheetId="20">[3]노임단가!#REF!</definedName>
    <definedName name="_4Y_0PRINT_AREA">[3]노임단가!#REF!</definedName>
    <definedName name="_5" localSheetId="2">#REF!</definedName>
    <definedName name="_5" localSheetId="4">#REF!</definedName>
    <definedName name="_5" localSheetId="7">#REF!</definedName>
    <definedName name="_5" localSheetId="5">#REF!</definedName>
    <definedName name="_5" localSheetId="8">#REF!</definedName>
    <definedName name="_5" localSheetId="9">#REF!</definedName>
    <definedName name="_5" localSheetId="11">#REF!</definedName>
    <definedName name="_5" localSheetId="12">#REF!</definedName>
    <definedName name="_5" localSheetId="13">#REF!</definedName>
    <definedName name="_5" localSheetId="15">#REF!</definedName>
    <definedName name="_5" localSheetId="17">#REF!</definedName>
    <definedName name="_5" localSheetId="18">#REF!</definedName>
    <definedName name="_5" localSheetId="19">#REF!</definedName>
    <definedName name="_5" localSheetId="20">#REF!</definedName>
    <definedName name="_5">#REF!</definedName>
    <definedName name="_5_3_0Crite" localSheetId="2">#REF!</definedName>
    <definedName name="_5_3_0Crite" localSheetId="8">#REF!</definedName>
    <definedName name="_5_3_0Crite" localSheetId="9">#REF!</definedName>
    <definedName name="_5_3_0Crite" localSheetId="15">#REF!</definedName>
    <definedName name="_5_3_0Crite" localSheetId="17">#REF!</definedName>
    <definedName name="_5_3_0Crite" localSheetId="18">#REF!</definedName>
    <definedName name="_5_3_0Crite" localSheetId="19">#REF!</definedName>
    <definedName name="_5_3_0Crite" localSheetId="20">#REF!</definedName>
    <definedName name="_5_3_0Crite">#REF!</definedName>
    <definedName name="_6" localSheetId="4">#REF!</definedName>
    <definedName name="_6" localSheetId="7">#REF!</definedName>
    <definedName name="_6" localSheetId="5">#REF!</definedName>
    <definedName name="_6" localSheetId="8">#REF!</definedName>
    <definedName name="_6" localSheetId="9">#REF!</definedName>
    <definedName name="_6" localSheetId="11">#REF!</definedName>
    <definedName name="_6" localSheetId="12">#REF!</definedName>
    <definedName name="_6" localSheetId="13">#REF!</definedName>
    <definedName name="_6">#REF!</definedName>
    <definedName name="_6_3_0Criteria" localSheetId="8">#REF!</definedName>
    <definedName name="_6_3_0Criteria" localSheetId="9">#REF!</definedName>
    <definedName name="_6_3_0Criteria">#REF!</definedName>
    <definedName name="_7G_0Extr" localSheetId="8">#REF!</definedName>
    <definedName name="_7G_0Extr" localSheetId="9">#REF!</definedName>
    <definedName name="_7G_0Extr">#REF!</definedName>
    <definedName name="_8G_0Extract" localSheetId="8">#REF!</definedName>
    <definedName name="_8G_0Extract" localSheetId="9">#REF!</definedName>
    <definedName name="_8G_0Extract">#REF!</definedName>
    <definedName name="_95년_포상금_지급내역" localSheetId="8">#REF!</definedName>
    <definedName name="_95년_포상금_지급내역" localSheetId="9">#REF!</definedName>
    <definedName name="_95년_포상금_지급내역">#REF!</definedName>
    <definedName name="_9p1_" localSheetId="8">#REF!</definedName>
    <definedName name="_9p1_" localSheetId="9">#REF!</definedName>
    <definedName name="_9p1_">#REF!</definedName>
    <definedName name="_A999999" localSheetId="8">#REF!</definedName>
    <definedName name="_A999999" localSheetId="9">#REF!</definedName>
    <definedName name="_A999999">#REF!</definedName>
    <definedName name="_Dist_Bin" localSheetId="1" hidden="1">#REF!</definedName>
    <definedName name="_Dist_Bin" localSheetId="7" hidden="1">#REF!</definedName>
    <definedName name="_Dist_Bin" localSheetId="8" hidden="1">[6]조명시설!#REF!</definedName>
    <definedName name="_Dist_Bin" localSheetId="9" hidden="1">[6]조명시설!#REF!</definedName>
    <definedName name="_Dist_Bin" hidden="1">[6]조명시설!#REF!</definedName>
    <definedName name="_Dist_Values" localSheetId="1" hidden="1">#REF!</definedName>
    <definedName name="_Dist_Values" localSheetId="7" hidden="1">#REF!</definedName>
    <definedName name="_Dist_Values" localSheetId="8" hidden="1">[6]조명시설!#REF!</definedName>
    <definedName name="_Dist_Values" localSheetId="9" hidden="1">[6]조명시설!#REF!</definedName>
    <definedName name="_Dist_Values" hidden="1">[6]조명시설!#REF!</definedName>
    <definedName name="_Fill" localSheetId="2" hidden="1">#REF!</definedName>
    <definedName name="_Fill" localSheetId="4" hidden="1">#REF!</definedName>
    <definedName name="_Fill" localSheetId="7" hidden="1">#REF!</definedName>
    <definedName name="_Fill" localSheetId="5" hidden="1">#REF!</definedName>
    <definedName name="_Fill" localSheetId="8" hidden="1">#REF!</definedName>
    <definedName name="_Fill" localSheetId="9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5" hidden="1">#REF!</definedName>
    <definedName name="_Fill" localSheetId="17" hidden="1">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hidden="1">#REF!</definedName>
    <definedName name="_xlnm._FilterDatabase" localSheetId="2" hidden="1">#REF!</definedName>
    <definedName name="_xlnm._FilterDatabase" localSheetId="1" hidden="1">#REF!</definedName>
    <definedName name="_xlnm._FilterDatabase" localSheetId="7" hidden="1">'2-1.사업량_영향조사'!$A$4:$Q$5</definedName>
    <definedName name="_xlnm._FilterDatabase" localSheetId="8" hidden="1">'2-3.사업량_사후관리'!$A$4:$W$31</definedName>
    <definedName name="_xlnm._FilterDatabase" localSheetId="9" hidden="1">'2-4.사업량_정기수질검사'!$A$4:$M$57</definedName>
    <definedName name="_xlnm._FilterDatabase" localSheetId="15" hidden="1">#REF!</definedName>
    <definedName name="_xlnm._FilterDatabase" localSheetId="17" hidden="1">#REF!</definedName>
    <definedName name="_xlnm._FilterDatabase" localSheetId="18" hidden="1">#REF!</definedName>
    <definedName name="_xlnm._FilterDatabase" localSheetId="19" hidden="1">#REF!</definedName>
    <definedName name="_xlnm._FilterDatabase" localSheetId="20" hidden="1">#REF!</definedName>
    <definedName name="_xlnm._FilterDatabase" hidden="1">#REF!</definedName>
    <definedName name="_Key1" localSheetId="2" hidden="1">[7]내역서!#REF!</definedName>
    <definedName name="_Key1" localSheetId="1" hidden="1">#REF!</definedName>
    <definedName name="_Key1" localSheetId="7" hidden="1">#REF!</definedName>
    <definedName name="_Key1" localSheetId="8" hidden="1">[7]내역서!#REF!</definedName>
    <definedName name="_Key1" localSheetId="9" hidden="1">[7]내역서!#REF!</definedName>
    <definedName name="_Key1" localSheetId="15" hidden="1">[7]내역서!#REF!</definedName>
    <definedName name="_Key1" localSheetId="17" hidden="1">[7]내역서!#REF!</definedName>
    <definedName name="_Key1" localSheetId="18" hidden="1">[7]내역서!#REF!</definedName>
    <definedName name="_Key1" localSheetId="19" hidden="1">[7]내역서!#REF!</definedName>
    <definedName name="_Key1" localSheetId="20" hidden="1">[7]내역서!#REF!</definedName>
    <definedName name="_Key1" hidden="1">#REF!</definedName>
    <definedName name="_Key2" localSheetId="2" hidden="1">[7]내역서!#REF!</definedName>
    <definedName name="_Key2" localSheetId="1" hidden="1">#REF!</definedName>
    <definedName name="_Key2" localSheetId="7" hidden="1">#REF!</definedName>
    <definedName name="_Key2" localSheetId="8" hidden="1">[7]내역서!#REF!</definedName>
    <definedName name="_Key2" localSheetId="9" hidden="1">[7]내역서!#REF!</definedName>
    <definedName name="_Key2" localSheetId="15" hidden="1">[7]내역서!#REF!</definedName>
    <definedName name="_Key2" localSheetId="17" hidden="1">[7]내역서!#REF!</definedName>
    <definedName name="_Key2" localSheetId="18" hidden="1">[7]내역서!#REF!</definedName>
    <definedName name="_Key2" localSheetId="19" hidden="1">[7]내역서!#REF!</definedName>
    <definedName name="_Key2" localSheetId="20" hidden="1">[7]내역서!#REF!</definedName>
    <definedName name="_Key2" hidden="1">#REF!</definedName>
    <definedName name="_kfkf" localSheetId="9" hidden="1">#REF!</definedName>
    <definedName name="_kfkf" hidden="1">#REF!</definedName>
    <definedName name="_LL1" localSheetId="2">#REF!</definedName>
    <definedName name="_LL1" localSheetId="1">#REF!</definedName>
    <definedName name="_LL1" localSheetId="8">#REF!</definedName>
    <definedName name="_LL1" localSheetId="9">#REF!</definedName>
    <definedName name="_LL1" localSheetId="15">#REF!</definedName>
    <definedName name="_LL1" localSheetId="17">#REF!</definedName>
    <definedName name="_LL1" localSheetId="18">#REF!</definedName>
    <definedName name="_LL1" localSheetId="19">#REF!</definedName>
    <definedName name="_LL1" localSheetId="20">#REF!</definedName>
    <definedName name="_LL1">#REF!</definedName>
    <definedName name="_Order1" hidden="1">255</definedName>
    <definedName name="_Order2" hidden="1">255</definedName>
    <definedName name="_p1" localSheetId="9">#REF!</definedName>
    <definedName name="_p1">#REF!</definedName>
    <definedName name="_Parse_In" localSheetId="2" hidden="1">#REF!</definedName>
    <definedName name="_Parse_In" localSheetId="4" hidden="1">#REF!</definedName>
    <definedName name="_Parse_In" localSheetId="7" hidden="1">#REF!</definedName>
    <definedName name="_Parse_In" localSheetId="5" hidden="1">#REF!</definedName>
    <definedName name="_Parse_In" localSheetId="8" hidden="1">#REF!</definedName>
    <definedName name="_Parse_In" localSheetId="9" hidden="1">#REF!</definedName>
    <definedName name="_Parse_In" localSheetId="11" hidden="1">#REF!</definedName>
    <definedName name="_Parse_In" localSheetId="12" hidden="1">#REF!</definedName>
    <definedName name="_Parse_In" localSheetId="13" hidden="1">#REF!</definedName>
    <definedName name="_Parse_In" localSheetId="15" hidden="1">#REF!</definedName>
    <definedName name="_Parse_In" localSheetId="17" hidden="1">#REF!</definedName>
    <definedName name="_Parse_In" localSheetId="18" hidden="1">#REF!</definedName>
    <definedName name="_Parse_In" localSheetId="19" hidden="1">#REF!</definedName>
    <definedName name="_Parse_In" localSheetId="20" hidden="1">#REF!</definedName>
    <definedName name="_Parse_In" hidden="1">#REF!</definedName>
    <definedName name="_Parse_Out" localSheetId="2" hidden="1">#REF!</definedName>
    <definedName name="_Parse_Out" localSheetId="1" hidden="1">#REF!</definedName>
    <definedName name="_Parse_Out" localSheetId="7" hidden="1">#REF!</definedName>
    <definedName name="_Parse_Out" localSheetId="8" hidden="1">#REF!</definedName>
    <definedName name="_Parse_Out" localSheetId="9" hidden="1">#REF!</definedName>
    <definedName name="_Parse_Out" localSheetId="15" hidden="1">#REF!</definedName>
    <definedName name="_Parse_Out" localSheetId="17" hidden="1">#REF!</definedName>
    <definedName name="_Parse_Out" localSheetId="18" hidden="1">#REF!</definedName>
    <definedName name="_Parse_Out" localSheetId="19" hidden="1">#REF!</definedName>
    <definedName name="_Parse_Out" localSheetId="20" hidden="1">#REF!</definedName>
    <definedName name="_Parse_Out" hidden="1">'[8]갑지(추정)'!#REF!</definedName>
    <definedName name="_RD5">[2]교각계산!$K$86</definedName>
    <definedName name="_Regression_Int" hidden="1">1</definedName>
    <definedName name="_Regression_X" localSheetId="2" hidden="1">#REF!</definedName>
    <definedName name="_Regression_X" localSheetId="1" hidden="1">#REF!</definedName>
    <definedName name="_Regression_X" localSheetId="7" hidden="1">#REF!</definedName>
    <definedName name="_Regression_X" localSheetId="8" hidden="1">#REF!</definedName>
    <definedName name="_Regression_X" localSheetId="9" hidden="1">#REF!</definedName>
    <definedName name="_Regression_X" localSheetId="15" hidden="1">#REF!</definedName>
    <definedName name="_Regression_X" localSheetId="17" hidden="1">#REF!</definedName>
    <definedName name="_Regression_X" localSheetId="18" hidden="1">#REF!</definedName>
    <definedName name="_Regression_X" localSheetId="19" hidden="1">#REF!</definedName>
    <definedName name="_Regression_X" localSheetId="20" hidden="1">#REF!</definedName>
    <definedName name="_Regression_X" hidden="1">#REF!</definedName>
    <definedName name="_Sort" localSheetId="2" hidden="1">[9]집계표!#REF!</definedName>
    <definedName name="_Sort" localSheetId="1" hidden="1">#REF!</definedName>
    <definedName name="_Sort" localSheetId="7" hidden="1">#REF!</definedName>
    <definedName name="_Sort" localSheetId="8" hidden="1">[9]집계표!#REF!</definedName>
    <definedName name="_Sort" localSheetId="9" hidden="1">[9]집계표!#REF!</definedName>
    <definedName name="_Sort" localSheetId="15" hidden="1">[9]집계표!#REF!</definedName>
    <definedName name="_Sort" localSheetId="17" hidden="1">[9]집계표!#REF!</definedName>
    <definedName name="_Sort" localSheetId="18" hidden="1">[9]집계표!#REF!</definedName>
    <definedName name="_Sort" localSheetId="19" hidden="1">[9]집계표!#REF!</definedName>
    <definedName name="_Sort" localSheetId="20" hidden="1">[9]집계표!#REF!</definedName>
    <definedName name="_Sort" hidden="1">'[10]8.PILE  (돌출)'!#REF!</definedName>
    <definedName name="_Table1_In1" localSheetId="2" hidden="1">#REF!</definedName>
    <definedName name="_Table1_In1" localSheetId="1" hidden="1">#REF!</definedName>
    <definedName name="_Table1_In1" localSheetId="7" hidden="1">#REF!</definedName>
    <definedName name="_Table1_In1" localSheetId="8" hidden="1">#REF!</definedName>
    <definedName name="_Table1_In1" localSheetId="9" hidden="1">#REF!</definedName>
    <definedName name="_Table1_In1" localSheetId="15" hidden="1">#REF!</definedName>
    <definedName name="_Table1_In1" localSheetId="17" hidden="1">#REF!</definedName>
    <definedName name="_Table1_In1" localSheetId="18" hidden="1">#REF!</definedName>
    <definedName name="_Table1_In1" localSheetId="19" hidden="1">#REF!</definedName>
    <definedName name="_Table1_In1" localSheetId="20" hidden="1">#REF!</definedName>
    <definedName name="_Table1_In1" hidden="1">[11]시행후면적!$O$59:$O$59</definedName>
    <definedName name="_Table1_Out" localSheetId="2" hidden="1">#REF!</definedName>
    <definedName name="_Table1_Out" localSheetId="1" hidden="1">#REF!</definedName>
    <definedName name="_Table1_Out" localSheetId="7" hidden="1">#REF!</definedName>
    <definedName name="_Table1_Out" localSheetId="8" hidden="1">#REF!</definedName>
    <definedName name="_Table1_Out" localSheetId="9" hidden="1">#REF!</definedName>
    <definedName name="_Table1_Out" localSheetId="15" hidden="1">#REF!</definedName>
    <definedName name="_Table1_Out" localSheetId="17" hidden="1">#REF!</definedName>
    <definedName name="_Table1_Out" localSheetId="18" hidden="1">#REF!</definedName>
    <definedName name="_Table1_Out" localSheetId="19" hidden="1">#REF!</definedName>
    <definedName name="_Table1_Out" localSheetId="20" hidden="1">#REF!</definedName>
    <definedName name="_Table1_Out" hidden="1">[11]시행후면적!$O$6006:$O$6006</definedName>
    <definedName name="_woogi" localSheetId="9" hidden="1">#REF!</definedName>
    <definedName name="_woogi" hidden="1">#REF!</definedName>
    <definedName name="_woogi2" localSheetId="9" hidden="1">#REF!</definedName>
    <definedName name="_woogi2" hidden="1">#REF!</definedName>
    <definedName name="_woogi24" localSheetId="9" hidden="1">#REF!</definedName>
    <definedName name="_woogi24" hidden="1">#REF!</definedName>
    <definedName name="_woogi3" localSheetId="9" hidden="1">#REF!</definedName>
    <definedName name="_woogi3" hidden="1">#REF!</definedName>
    <definedName name="_XS1">[2]교각계산!$M$40</definedName>
    <definedName name="_재ㅐ햐" localSheetId="9" hidden="1">#REF!</definedName>
    <definedName name="_재ㅐ햐" hidden="1">#REF!</definedName>
    <definedName name="\0" localSheetId="2">#REF!</definedName>
    <definedName name="\0" localSheetId="1">#REF!</definedName>
    <definedName name="\0" localSheetId="8">#REF!</definedName>
    <definedName name="\0" localSheetId="9">#REF!</definedName>
    <definedName name="\0" localSheetId="15">#REF!</definedName>
    <definedName name="\0" localSheetId="17">#REF!</definedName>
    <definedName name="\0" localSheetId="18">#REF!</definedName>
    <definedName name="\0" localSheetId="19">#REF!</definedName>
    <definedName name="\0" localSheetId="20">#REF!</definedName>
    <definedName name="\0">#REF!</definedName>
    <definedName name="\a" localSheetId="2">[12]한전납입금!#REF!</definedName>
    <definedName name="\a" localSheetId="1">[13]한전납입금!#REF!</definedName>
    <definedName name="\a" localSheetId="4">[14]한전납입금!#REF!</definedName>
    <definedName name="\a" localSheetId="7">[13]한전납입금!#REF!</definedName>
    <definedName name="\a" localSheetId="5">[14]한전납입금!#REF!</definedName>
    <definedName name="\a" localSheetId="8">[12]한전납입금!#REF!</definedName>
    <definedName name="\a" localSheetId="9">[12]한전납입금!#REF!</definedName>
    <definedName name="\a" localSheetId="11">[14]한전납입금!#REF!</definedName>
    <definedName name="\a" localSheetId="12">[14]한전납입금!#REF!</definedName>
    <definedName name="\a" localSheetId="13">[14]한전납입금!#REF!</definedName>
    <definedName name="\a" localSheetId="15">[12]한전납입금!#REF!</definedName>
    <definedName name="\a" localSheetId="17">[12]한전납입금!#REF!</definedName>
    <definedName name="\a" localSheetId="18">[12]한전납입금!#REF!</definedName>
    <definedName name="\a" localSheetId="19">[12]한전납입금!#REF!</definedName>
    <definedName name="\a" localSheetId="20">[12]한전납입금!#REF!</definedName>
    <definedName name="\a">[14]한전납입금!#REF!</definedName>
    <definedName name="\b" localSheetId="2">[12]한전납입금!#REF!</definedName>
    <definedName name="\b" localSheetId="1">[13]한전납입금!#REF!</definedName>
    <definedName name="\b" localSheetId="4">[14]한전납입금!#REF!</definedName>
    <definedName name="\b" localSheetId="7">[13]한전납입금!#REF!</definedName>
    <definedName name="\b" localSheetId="5">[14]한전납입금!#REF!</definedName>
    <definedName name="\b" localSheetId="8">[12]한전납입금!#REF!</definedName>
    <definedName name="\b" localSheetId="9">[12]한전납입금!#REF!</definedName>
    <definedName name="\b" localSheetId="11">[14]한전납입금!#REF!</definedName>
    <definedName name="\b" localSheetId="12">[14]한전납입금!#REF!</definedName>
    <definedName name="\b" localSheetId="13">[14]한전납입금!#REF!</definedName>
    <definedName name="\b" localSheetId="15">[12]한전납입금!#REF!</definedName>
    <definedName name="\b" localSheetId="17">[12]한전납입금!#REF!</definedName>
    <definedName name="\b" localSheetId="18">[12]한전납입금!#REF!</definedName>
    <definedName name="\b" localSheetId="19">[12]한전납입금!#REF!</definedName>
    <definedName name="\b" localSheetId="20">[12]한전납입금!#REF!</definedName>
    <definedName name="\b">[14]한전납입금!#REF!</definedName>
    <definedName name="\c" localSheetId="2">[12]한전납입금!#REF!</definedName>
    <definedName name="\c" localSheetId="1">[13]한전납입금!#REF!</definedName>
    <definedName name="\c" localSheetId="7">[13]한전납입금!#REF!</definedName>
    <definedName name="\c" localSheetId="8">[12]한전납입금!#REF!</definedName>
    <definedName name="\c" localSheetId="9">[12]한전납입금!#REF!</definedName>
    <definedName name="\c" localSheetId="15">[12]한전납입금!#REF!</definedName>
    <definedName name="\c" localSheetId="17">[12]한전납입금!#REF!</definedName>
    <definedName name="\c" localSheetId="18">[12]한전납입금!#REF!</definedName>
    <definedName name="\c" localSheetId="19">[12]한전납입금!#REF!</definedName>
    <definedName name="\c" localSheetId="20">[12]한전납입금!#REF!</definedName>
    <definedName name="\c">[14]한전납입금!#REF!</definedName>
    <definedName name="\D" localSheetId="2">#REF!</definedName>
    <definedName name="\d" localSheetId="1">[13]한전납입금!#REF!</definedName>
    <definedName name="\d" localSheetId="4">[14]한전납입금!#REF!</definedName>
    <definedName name="\d" localSheetId="7">[13]한전납입금!#REF!</definedName>
    <definedName name="\d" localSheetId="5">[14]한전납입금!#REF!</definedName>
    <definedName name="\D" localSheetId="8">#REF!</definedName>
    <definedName name="\D" localSheetId="9">#REF!</definedName>
    <definedName name="\d" localSheetId="11">[14]한전납입금!#REF!</definedName>
    <definedName name="\d" localSheetId="12">[14]한전납입금!#REF!</definedName>
    <definedName name="\d" localSheetId="13">[14]한전납입금!#REF!</definedName>
    <definedName name="\D" localSheetId="15">#REF!</definedName>
    <definedName name="\D" localSheetId="17">#REF!</definedName>
    <definedName name="\D" localSheetId="18">#REF!</definedName>
    <definedName name="\D" localSheetId="19">#REF!</definedName>
    <definedName name="\D" localSheetId="20">#REF!</definedName>
    <definedName name="\d">[14]한전납입금!#REF!</definedName>
    <definedName name="\e" localSheetId="2">[12]한전납입금!#REF!</definedName>
    <definedName name="\e" localSheetId="1">[13]한전납입금!#REF!</definedName>
    <definedName name="\e" localSheetId="7">[13]한전납입금!#REF!</definedName>
    <definedName name="\e" localSheetId="8">[12]한전납입금!#REF!</definedName>
    <definedName name="\e" localSheetId="9">[12]한전납입금!#REF!</definedName>
    <definedName name="\e" localSheetId="15">[12]한전납입금!#REF!</definedName>
    <definedName name="\e" localSheetId="17">[12]한전납입금!#REF!</definedName>
    <definedName name="\e" localSheetId="18">[12]한전납입금!#REF!</definedName>
    <definedName name="\e" localSheetId="19">[12]한전납입금!#REF!</definedName>
    <definedName name="\e" localSheetId="20">[12]한전납입금!#REF!</definedName>
    <definedName name="\e">[14]한전납입금!#REF!</definedName>
    <definedName name="\f" localSheetId="2">[12]한전납입금!#REF!</definedName>
    <definedName name="\f" localSheetId="1">[13]한전납입금!#REF!</definedName>
    <definedName name="\f" localSheetId="7">[13]한전납입금!#REF!</definedName>
    <definedName name="\f" localSheetId="8">[12]한전납입금!#REF!</definedName>
    <definedName name="\f" localSheetId="9">[12]한전납입금!#REF!</definedName>
    <definedName name="\f" localSheetId="15">[12]한전납입금!#REF!</definedName>
    <definedName name="\f" localSheetId="17">[12]한전납입금!#REF!</definedName>
    <definedName name="\f" localSheetId="18">[12]한전납입금!#REF!</definedName>
    <definedName name="\f" localSheetId="19">[12]한전납입금!#REF!</definedName>
    <definedName name="\f" localSheetId="20">[12]한전납입금!#REF!</definedName>
    <definedName name="\f">[14]한전납입금!#REF!</definedName>
    <definedName name="\M" localSheetId="2">#REF!</definedName>
    <definedName name="\M" localSheetId="1">#REF!</definedName>
    <definedName name="\M" localSheetId="8">#REF!</definedName>
    <definedName name="\M" localSheetId="9">#REF!</definedName>
    <definedName name="\M" localSheetId="15">#REF!</definedName>
    <definedName name="\M" localSheetId="17">#REF!</definedName>
    <definedName name="\M" localSheetId="18">#REF!</definedName>
    <definedName name="\M" localSheetId="19">#REF!</definedName>
    <definedName name="\M" localSheetId="20">#REF!</definedName>
    <definedName name="\M">#REF!</definedName>
    <definedName name="\P" localSheetId="2">#REF!</definedName>
    <definedName name="\P" localSheetId="1">#REF!</definedName>
    <definedName name="\P" localSheetId="8">#REF!</definedName>
    <definedName name="\P" localSheetId="9">#REF!</definedName>
    <definedName name="\P" localSheetId="15">#REF!</definedName>
    <definedName name="\P" localSheetId="17">#REF!</definedName>
    <definedName name="\P" localSheetId="18">#REF!</definedName>
    <definedName name="\P" localSheetId="19">#REF!</definedName>
    <definedName name="\P" localSheetId="20">#REF!</definedName>
    <definedName name="\P">#REF!</definedName>
    <definedName name="\x" localSheetId="4">#REF!</definedName>
    <definedName name="\x" localSheetId="7">#REF!</definedName>
    <definedName name="\x" localSheetId="5">#REF!</definedName>
    <definedName name="\X" localSheetId="8">#REF!</definedName>
    <definedName name="\X" localSheetId="9">#REF!</definedName>
    <definedName name="\x" localSheetId="11">#REF!</definedName>
    <definedName name="\x" localSheetId="12">#REF!</definedName>
    <definedName name="\x" localSheetId="13">#REF!</definedName>
    <definedName name="\x">#REF!</definedName>
    <definedName name="\y" localSheetId="4">#REF!</definedName>
    <definedName name="\y" localSheetId="7">#REF!</definedName>
    <definedName name="\y" localSheetId="5">#REF!</definedName>
    <definedName name="\y" localSheetId="8">#REF!</definedName>
    <definedName name="\y" localSheetId="9">#REF!</definedName>
    <definedName name="\y" localSheetId="11">#REF!</definedName>
    <definedName name="\y" localSheetId="12">#REF!</definedName>
    <definedName name="\y" localSheetId="13">#REF!</definedName>
    <definedName name="\y">#REF!</definedName>
    <definedName name="\z" localSheetId="4">#REF!</definedName>
    <definedName name="\z" localSheetId="7">#REF!</definedName>
    <definedName name="\z" localSheetId="5">#REF!</definedName>
    <definedName name="\z" localSheetId="8">#REF!</definedName>
    <definedName name="\z" localSheetId="9">#REF!</definedName>
    <definedName name="\z" localSheetId="11">#REF!</definedName>
    <definedName name="\z" localSheetId="12">#REF!</definedName>
    <definedName name="\z" localSheetId="13">#REF!</definedName>
    <definedName name="\z">#REF!</definedName>
    <definedName name="a" localSheetId="7" hidden="1">#REF!</definedName>
    <definedName name="a" localSheetId="8">#REF!</definedName>
    <definedName name="a" localSheetId="9">#REF!</definedName>
    <definedName name="a">#REF!</definedName>
    <definedName name="a1ㅁ" localSheetId="8">[15]설계내역서!#REF!</definedName>
    <definedName name="a1ㅁ" localSheetId="9">[15]설계내역서!#REF!</definedName>
    <definedName name="a1ㅁ">[15]설계내역서!#REF!</definedName>
    <definedName name="A999999999999" localSheetId="2">#REF!</definedName>
    <definedName name="A999999999999" localSheetId="1">#REF!</definedName>
    <definedName name="A999999999999" localSheetId="8">#REF!</definedName>
    <definedName name="A999999999999" localSheetId="9">#REF!</definedName>
    <definedName name="A999999999999" localSheetId="15">#REF!</definedName>
    <definedName name="A999999999999" localSheetId="17">#REF!</definedName>
    <definedName name="A999999999999" localSheetId="18">#REF!</definedName>
    <definedName name="A999999999999" localSheetId="19">#REF!</definedName>
    <definedName name="A999999999999" localSheetId="20">#REF!</definedName>
    <definedName name="A999999999999">#REF!</definedName>
    <definedName name="AAAA" localSheetId="1" hidden="1">[16]입찰안!#REF!</definedName>
    <definedName name="AAAA" localSheetId="7" hidden="1">[16]입찰안!#REF!</definedName>
    <definedName name="aaaa">'[17]ABUT수량-A1'!$T$25</definedName>
    <definedName name="ADD" localSheetId="2">#REF!</definedName>
    <definedName name="ADD" localSheetId="1">#REF!</definedName>
    <definedName name="ADD" localSheetId="8">#REF!</definedName>
    <definedName name="ADD" localSheetId="9">#REF!</definedName>
    <definedName name="ADD" localSheetId="15">#REF!</definedName>
    <definedName name="ADD" localSheetId="17">#REF!</definedName>
    <definedName name="ADD" localSheetId="18">#REF!</definedName>
    <definedName name="ADD" localSheetId="19">#REF!</definedName>
    <definedName name="ADD" localSheetId="20">#REF!</definedName>
    <definedName name="ADD">#REF!</definedName>
    <definedName name="agdump" localSheetId="2">#REF!</definedName>
    <definedName name="agdump" localSheetId="1">#REF!</definedName>
    <definedName name="agdump" localSheetId="8">#REF!</definedName>
    <definedName name="agdump" localSheetId="9">#REF!</definedName>
    <definedName name="agdump" localSheetId="15">#REF!</definedName>
    <definedName name="agdump" localSheetId="17">#REF!</definedName>
    <definedName name="agdump" localSheetId="18">#REF!</definedName>
    <definedName name="agdump" localSheetId="19">#REF!</definedName>
    <definedName name="agdump" localSheetId="20">#REF!</definedName>
    <definedName name="agdump">#REF!</definedName>
    <definedName name="agedump" localSheetId="2">#REF!</definedName>
    <definedName name="agedump" localSheetId="1">#REF!</definedName>
    <definedName name="agedump" localSheetId="8">#REF!</definedName>
    <definedName name="agedump" localSheetId="9">#REF!</definedName>
    <definedName name="agedump" localSheetId="15">#REF!</definedName>
    <definedName name="agedump" localSheetId="17">#REF!</definedName>
    <definedName name="agedump" localSheetId="18">#REF!</definedName>
    <definedName name="agedump" localSheetId="19">#REF!</definedName>
    <definedName name="agedump" localSheetId="20">#REF!</definedName>
    <definedName name="agedump">#REF!</definedName>
    <definedName name="agencydump" localSheetId="8">#REF!</definedName>
    <definedName name="agencydump" localSheetId="9">#REF!</definedName>
    <definedName name="agencydump">#REF!</definedName>
    <definedName name="AGENCYLY" localSheetId="8">#REF!</definedName>
    <definedName name="AGENCYLY" localSheetId="9">#REF!</definedName>
    <definedName name="AGENCYLY">#REF!</definedName>
    <definedName name="AGENCYPLAN" localSheetId="8">#REF!</definedName>
    <definedName name="AGENCYPLAN" localSheetId="9">#REF!</definedName>
    <definedName name="AGENCYPLAN">#REF!</definedName>
    <definedName name="anscount" hidden="1">1</definedName>
    <definedName name="aqaq">'[18]ABUT수량-A1'!$T$25</definedName>
    <definedName name="as" localSheetId="2">#REF!</definedName>
    <definedName name="as" localSheetId="1">#REF!</definedName>
    <definedName name="as" localSheetId="8">#REF!</definedName>
    <definedName name="as" localSheetId="9">#REF!</definedName>
    <definedName name="as" localSheetId="15">#REF!</definedName>
    <definedName name="as" localSheetId="17">#REF!</definedName>
    <definedName name="as" localSheetId="18">#REF!</definedName>
    <definedName name="as" localSheetId="19">#REF!</definedName>
    <definedName name="as" localSheetId="20">#REF!</definedName>
    <definedName name="as">#REF!</definedName>
    <definedName name="asd" localSheetId="2">#REF!</definedName>
    <definedName name="asd" localSheetId="1">#REF!</definedName>
    <definedName name="asd" localSheetId="8">#REF!</definedName>
    <definedName name="asd" localSheetId="9">#REF!</definedName>
    <definedName name="asd" localSheetId="15">#REF!</definedName>
    <definedName name="asd" localSheetId="17">#REF!</definedName>
    <definedName name="asd" localSheetId="18">#REF!</definedName>
    <definedName name="asd" localSheetId="19">#REF!</definedName>
    <definedName name="asd" localSheetId="20">#REF!</definedName>
    <definedName name="asd">#REF!</definedName>
    <definedName name="ASS" localSheetId="2">#REF!</definedName>
    <definedName name="ASS" localSheetId="1">#REF!</definedName>
    <definedName name="ASS" localSheetId="8">#REF!</definedName>
    <definedName name="ASS" localSheetId="9">#REF!</definedName>
    <definedName name="ASS" localSheetId="15">#REF!</definedName>
    <definedName name="ASS" localSheetId="17">#REF!</definedName>
    <definedName name="ASS" localSheetId="18">#REF!</definedName>
    <definedName name="ASS" localSheetId="19">#REF!</definedName>
    <definedName name="ASS" localSheetId="20">#REF!</definedName>
    <definedName name="ASS">#REF!</definedName>
    <definedName name="b" localSheetId="4">#REF!</definedName>
    <definedName name="b" localSheetId="7">#REF!</definedName>
    <definedName name="b" localSheetId="5">#REF!</definedName>
    <definedName name="B" localSheetId="8">#REF!</definedName>
    <definedName name="B" localSheetId="9">#REF!</definedName>
    <definedName name="b" localSheetId="11">#REF!</definedName>
    <definedName name="b" localSheetId="12">#REF!</definedName>
    <definedName name="b" localSheetId="13">#REF!</definedName>
    <definedName name="b">#REF!</definedName>
    <definedName name="bae" localSheetId="2">#N/A</definedName>
    <definedName name="bae" localSheetId="1">'1표지외(영향)'!bae</definedName>
    <definedName name="bae" localSheetId="5">'2-1.사업수량표(지사별)'!bae</definedName>
    <definedName name="bae" localSheetId="8">'2-3.사업량_사후관리'!bae</definedName>
    <definedName name="bae" localSheetId="9">'2-4.사업량_정기수질검사'!bae</definedName>
    <definedName name="bae" localSheetId="11">'3.조사공정계획표'!bae</definedName>
    <definedName name="bae" localSheetId="12">'4.사업비총괄'!bae</definedName>
    <definedName name="bae" localSheetId="13">'4-1.직접비내역'!bae</definedName>
    <definedName name="bae" localSheetId="15">#N/A</definedName>
    <definedName name="bae" localSheetId="17">#N/A</definedName>
    <definedName name="bae" localSheetId="18">'7-1.사업비명세서(사후관리)'!bae</definedName>
    <definedName name="bae" localSheetId="19">#N/A</definedName>
    <definedName name="bae" localSheetId="20">'7-3.단가(사후관리)'!bae</definedName>
    <definedName name="bae">[0]!bae</definedName>
    <definedName name="BC">[2]교각계산!$E$32</definedName>
    <definedName name="BDCODE">#N/A</definedName>
    <definedName name="BOX형수로집계" localSheetId="2">#REF!</definedName>
    <definedName name="BOX형수로집계" localSheetId="1">#REF!</definedName>
    <definedName name="BOX형수로집계" localSheetId="8">#REF!</definedName>
    <definedName name="BOX형수로집계" localSheetId="9">#REF!</definedName>
    <definedName name="BOX형수로집계" localSheetId="15">#REF!</definedName>
    <definedName name="BOX형수로집계" localSheetId="17">#REF!</definedName>
    <definedName name="BOX형수로집계" localSheetId="18">#REF!</definedName>
    <definedName name="BOX형수로집계" localSheetId="19">#REF!</definedName>
    <definedName name="BOX형수로집계" localSheetId="20">#REF!</definedName>
    <definedName name="BOX형수로집계">#REF!</definedName>
    <definedName name="C.T.C" localSheetId="2">#REF!</definedName>
    <definedName name="C.T.C" localSheetId="1">#REF!</definedName>
    <definedName name="C.T.C" localSheetId="8">#REF!</definedName>
    <definedName name="C.T.C" localSheetId="9">#REF!</definedName>
    <definedName name="C.T.C" localSheetId="15">#REF!</definedName>
    <definedName name="C.T.C" localSheetId="17">#REF!</definedName>
    <definedName name="C.T.C" localSheetId="18">#REF!</definedName>
    <definedName name="C.T.C" localSheetId="19">#REF!</definedName>
    <definedName name="C.T.C" localSheetId="20">#REF!</definedName>
    <definedName name="C.T.C">#REF!</definedName>
    <definedName name="C.T.C1" localSheetId="2">#REF!</definedName>
    <definedName name="C.T.C1" localSheetId="1">#REF!</definedName>
    <definedName name="C.T.C1" localSheetId="8">#REF!</definedName>
    <definedName name="C.T.C1" localSheetId="9">#REF!</definedName>
    <definedName name="C.T.C1" localSheetId="15">#REF!</definedName>
    <definedName name="C.T.C1" localSheetId="17">#REF!</definedName>
    <definedName name="C.T.C1" localSheetId="18">#REF!</definedName>
    <definedName name="C.T.C1" localSheetId="19">#REF!</definedName>
    <definedName name="C.T.C1" localSheetId="20">#REF!</definedName>
    <definedName name="C.T.C1">#REF!</definedName>
    <definedName name="C_본" localSheetId="8">#REF!</definedName>
    <definedName name="C_본" localSheetId="9">#REF!</definedName>
    <definedName name="C_본">#REF!</definedName>
    <definedName name="CalcAgencyPrice" localSheetId="8">#REF!</definedName>
    <definedName name="CalcAgencyPrice" localSheetId="9">#REF!</definedName>
    <definedName name="CalcAgencyPrice">#REF!</definedName>
    <definedName name="CCC" localSheetId="8">#REF!</definedName>
    <definedName name="CCC" localSheetId="9">#REF!</definedName>
    <definedName name="CCC">#REF!</definedName>
    <definedName name="CEN_PILE" localSheetId="8">#REF!</definedName>
    <definedName name="CEN_PILE" localSheetId="9">#REF!</definedName>
    <definedName name="CEN_PILE">#REF!</definedName>
    <definedName name="cnltn" localSheetId="2" hidden="1">{"'신흥취수펌프 검토'!$M$2","'신흥취수펌프 검토'!$A$1:$AE$87"}</definedName>
    <definedName name="cnltn" localSheetId="1" hidden="1">{"'신흥취수펌프 검토'!$M$2","'신흥취수펌프 검토'!$A$1:$AE$87"}</definedName>
    <definedName name="cnltn" localSheetId="7" hidden="1">{"'신흥취수펌프 검토'!$M$2","'신흥취수펌프 검토'!$A$1:$AE$87"}</definedName>
    <definedName name="cnltn" localSheetId="8" hidden="1">{"'신흥취수펌프 검토'!$M$2","'신흥취수펌프 검토'!$A$1:$AE$87"}</definedName>
    <definedName name="cnltn" localSheetId="9" hidden="1">{"'신흥취수펌프 검토'!$M$2","'신흥취수펌프 검토'!$A$1:$AE$87"}</definedName>
    <definedName name="cnltn" localSheetId="15" hidden="1">{"'신흥취수펌프 검토'!$M$2","'신흥취수펌프 검토'!$A$1:$AE$87"}</definedName>
    <definedName name="cnltn" localSheetId="17" hidden="1">{"'신흥취수펌프 검토'!$M$2","'신흥취수펌프 검토'!$A$1:$AE$87"}</definedName>
    <definedName name="cnltn" localSheetId="18" hidden="1">{"'신흥취수펌프 검토'!$M$2","'신흥취수펌프 검토'!$A$1:$AE$87"}</definedName>
    <definedName name="cnltn" localSheetId="19" hidden="1">{"'신흥취수펌프 검토'!$M$2","'신흥취수펌프 검토'!$A$1:$AE$87"}</definedName>
    <definedName name="cnltn" localSheetId="20" hidden="1">{"'신흥취수펌프 검토'!$M$2","'신흥취수펌프 검토'!$A$1:$AE$87"}</definedName>
    <definedName name="cnltn" hidden="1">{"'신흥취수펌프 검토'!$M$2","'신흥취수펌프 검토'!$A$1:$AE$87"}</definedName>
    <definedName name="Commission" localSheetId="2">#REF!</definedName>
    <definedName name="Commission" localSheetId="1">#REF!</definedName>
    <definedName name="Commission" localSheetId="8">#REF!</definedName>
    <definedName name="Commission" localSheetId="9">#REF!</definedName>
    <definedName name="Commission" localSheetId="15">#REF!</definedName>
    <definedName name="Commission" localSheetId="17">#REF!</definedName>
    <definedName name="Commission" localSheetId="18">#REF!</definedName>
    <definedName name="Commission" localSheetId="19">#REF!</definedName>
    <definedName name="Commission" localSheetId="20">#REF!</definedName>
    <definedName name="Commission">#REF!</definedName>
    <definedName name="d" localSheetId="2" hidden="1">#REF!</definedName>
    <definedName name="d" localSheetId="1" hidden="1">#REF!</definedName>
    <definedName name="d" localSheetId="8" hidden="1">#REF!</definedName>
    <definedName name="d" localSheetId="9" hidden="1">#REF!</definedName>
    <definedName name="d" localSheetId="15" hidden="1">#REF!</definedName>
    <definedName name="d" localSheetId="17" hidden="1">#REF!</definedName>
    <definedName name="d" localSheetId="18" hidden="1">#REF!</definedName>
    <definedName name="d" localSheetId="19" hidden="1">#REF!</definedName>
    <definedName name="d" localSheetId="20" hidden="1">#REF!</definedName>
    <definedName name="d" hidden="1">#REF!</definedName>
    <definedName name="DaRWk1" localSheetId="2">#REF!</definedName>
    <definedName name="DaRWk1" localSheetId="1">#REF!</definedName>
    <definedName name="DaRWk1" localSheetId="8">#REF!</definedName>
    <definedName name="DaRWk1" localSheetId="9">#REF!</definedName>
    <definedName name="DaRWk1" localSheetId="15">#REF!</definedName>
    <definedName name="DaRWk1" localSheetId="17">#REF!</definedName>
    <definedName name="DaRWk1" localSheetId="18">#REF!</definedName>
    <definedName name="DaRWk1" localSheetId="19">#REF!</definedName>
    <definedName name="DaRWk1" localSheetId="20">#REF!</definedName>
    <definedName name="DaRWk1">#REF!</definedName>
    <definedName name="DaRWk10" localSheetId="8">#REF!</definedName>
    <definedName name="DaRWk10" localSheetId="9">#REF!</definedName>
    <definedName name="DaRWk10">#REF!</definedName>
    <definedName name="DaRWk11" localSheetId="8">#REF!</definedName>
    <definedName name="DaRWk11" localSheetId="9">#REF!</definedName>
    <definedName name="DaRWk11">#REF!</definedName>
    <definedName name="DaRWk12" localSheetId="8">#REF!</definedName>
    <definedName name="DaRWk12" localSheetId="9">#REF!</definedName>
    <definedName name="DaRWk12">#REF!</definedName>
    <definedName name="DaRWk2" localSheetId="8">#REF!</definedName>
    <definedName name="DaRWk2" localSheetId="9">#REF!</definedName>
    <definedName name="DaRWk2">#REF!</definedName>
    <definedName name="DaRWk3" localSheetId="8">#REF!</definedName>
    <definedName name="DaRWk3" localSheetId="9">#REF!</definedName>
    <definedName name="DaRWk3">#REF!</definedName>
    <definedName name="DaRWk4" localSheetId="8">#REF!</definedName>
    <definedName name="DaRWk4" localSheetId="9">#REF!</definedName>
    <definedName name="DaRWk4">#REF!</definedName>
    <definedName name="DaRWk5" localSheetId="8">#REF!</definedName>
    <definedName name="DaRWk5" localSheetId="9">#REF!</definedName>
    <definedName name="DaRWk5">#REF!</definedName>
    <definedName name="DaRWk6" localSheetId="8">#REF!</definedName>
    <definedName name="DaRWk6" localSheetId="9">#REF!</definedName>
    <definedName name="DaRWk6">#REF!</definedName>
    <definedName name="DaRWk8" localSheetId="8">#REF!</definedName>
    <definedName name="DaRWk8" localSheetId="9">#REF!</definedName>
    <definedName name="DaRWk8">#REF!</definedName>
    <definedName name="DaRwk9" localSheetId="8">#REF!</definedName>
    <definedName name="DaRwk9" localSheetId="9">#REF!</definedName>
    <definedName name="DaRwk9">#REF!</definedName>
    <definedName name="DATA" localSheetId="4">#REF!</definedName>
    <definedName name="DATA" localSheetId="7">#REF!</definedName>
    <definedName name="DATA" localSheetId="5">#REF!</definedName>
    <definedName name="DATA" localSheetId="8">#REF!</definedName>
    <definedName name="DATA" localSheetId="9">#REF!</definedName>
    <definedName name="DATA" localSheetId="11">#REF!</definedName>
    <definedName name="DATA" localSheetId="12">#REF!</definedName>
    <definedName name="DATA" localSheetId="13">#REF!</definedName>
    <definedName name="DATA">#REF!</definedName>
    <definedName name="_xlnm.Database" localSheetId="8">#REF!</definedName>
    <definedName name="_xlnm.Database" localSheetId="9">#REF!</definedName>
    <definedName name="_xlnm.Database">#REF!</definedName>
    <definedName name="dataww" localSheetId="9" hidden="1">#REF!</definedName>
    <definedName name="dataww" hidden="1">#REF!</definedName>
    <definedName name="DaWk7" localSheetId="8">#REF!</definedName>
    <definedName name="DaWk7" localSheetId="9">#REF!</definedName>
    <definedName name="DaWk7">#REF!</definedName>
    <definedName name="dbrwk1" localSheetId="8">#REF!</definedName>
    <definedName name="dbrwk1" localSheetId="9">#REF!</definedName>
    <definedName name="dbrwk1">#REF!</definedName>
    <definedName name="dbrwk10" localSheetId="8">#REF!</definedName>
    <definedName name="dbrwk10" localSheetId="9">#REF!</definedName>
    <definedName name="dbrwk10">#REF!</definedName>
    <definedName name="dbrwk11" localSheetId="8">#REF!</definedName>
    <definedName name="dbrwk11" localSheetId="9">#REF!</definedName>
    <definedName name="dbrwk11">#REF!</definedName>
    <definedName name="dbrwk12" localSheetId="8">#REF!</definedName>
    <definedName name="dbrwk12" localSheetId="9">#REF!</definedName>
    <definedName name="dbrwk12">#REF!</definedName>
    <definedName name="dbrwk2" localSheetId="8">#REF!</definedName>
    <definedName name="dbrwk2" localSheetId="9">#REF!</definedName>
    <definedName name="dbrwk2">#REF!</definedName>
    <definedName name="dbrwk3" localSheetId="8">#REF!</definedName>
    <definedName name="dbrwk3" localSheetId="9">#REF!</definedName>
    <definedName name="dbrwk3">#REF!</definedName>
    <definedName name="dbrwk4" localSheetId="8">#REF!</definedName>
    <definedName name="dbrwk4" localSheetId="9">#REF!</definedName>
    <definedName name="dbrwk4">#REF!</definedName>
    <definedName name="dbrwk5" localSheetId="8">#REF!</definedName>
    <definedName name="dbrwk5" localSheetId="9">#REF!</definedName>
    <definedName name="dbrwk5">#REF!</definedName>
    <definedName name="dbrwk6" localSheetId="8">#REF!</definedName>
    <definedName name="dbrwk6" localSheetId="9">#REF!</definedName>
    <definedName name="dbrwk6">#REF!</definedName>
    <definedName name="dbrwk7" localSheetId="8">#REF!</definedName>
    <definedName name="dbrwk7" localSheetId="9">#REF!</definedName>
    <definedName name="dbrwk7">#REF!</definedName>
    <definedName name="dbrwk8" localSheetId="8">#REF!</definedName>
    <definedName name="dbrwk8" localSheetId="9">#REF!</definedName>
    <definedName name="dbrwk8">#REF!</definedName>
    <definedName name="dbrwk9" localSheetId="8">#REF!</definedName>
    <definedName name="dbrwk9" localSheetId="9">#REF!</definedName>
    <definedName name="dbrwk9">#REF!</definedName>
    <definedName name="dcrwk1" localSheetId="8">#REF!</definedName>
    <definedName name="dcrwk1" localSheetId="9">#REF!</definedName>
    <definedName name="dcrwk1">#REF!</definedName>
    <definedName name="dcrwk10" localSheetId="8">#REF!</definedName>
    <definedName name="dcrwk10" localSheetId="9">#REF!</definedName>
    <definedName name="dcrwk10">#REF!</definedName>
    <definedName name="dcrwk11" localSheetId="8">#REF!</definedName>
    <definedName name="dcrwk11" localSheetId="9">#REF!</definedName>
    <definedName name="dcrwk11">#REF!</definedName>
    <definedName name="dcrwk12" localSheetId="8">#REF!</definedName>
    <definedName name="dcrwk12" localSheetId="9">#REF!</definedName>
    <definedName name="dcrwk12">#REF!</definedName>
    <definedName name="dcrwk2" localSheetId="8">#REF!</definedName>
    <definedName name="dcrwk2" localSheetId="9">#REF!</definedName>
    <definedName name="dcrwk2">#REF!</definedName>
    <definedName name="dcrwk3" localSheetId="8">#REF!</definedName>
    <definedName name="dcrwk3" localSheetId="9">#REF!</definedName>
    <definedName name="dcrwk3">#REF!</definedName>
    <definedName name="dcrwk4" localSheetId="8">#REF!</definedName>
    <definedName name="dcrwk4" localSheetId="9">#REF!</definedName>
    <definedName name="dcrwk4">#REF!</definedName>
    <definedName name="dcrwk5" localSheetId="8">#REF!</definedName>
    <definedName name="dcrwk5" localSheetId="9">#REF!</definedName>
    <definedName name="dcrwk5">#REF!</definedName>
    <definedName name="dcrwk6" localSheetId="8">#REF!</definedName>
    <definedName name="dcrwk6" localSheetId="9">#REF!</definedName>
    <definedName name="dcrwk6">#REF!</definedName>
    <definedName name="dcrwk7" localSheetId="8">#REF!</definedName>
    <definedName name="dcrwk7" localSheetId="9">#REF!</definedName>
    <definedName name="dcrwk7">#REF!</definedName>
    <definedName name="dcrwk8" localSheetId="8">#REF!</definedName>
    <definedName name="dcrwk8" localSheetId="9">#REF!</definedName>
    <definedName name="dcrwk8">#REF!</definedName>
    <definedName name="dcrwk9" localSheetId="8">#REF!</definedName>
    <definedName name="dcrwk9" localSheetId="9">#REF!</definedName>
    <definedName name="dcrwk9">#REF!</definedName>
    <definedName name="ddd" localSheetId="8">[15]설계내역서!#REF!</definedName>
    <definedName name="ddd" localSheetId="9">[15]설계내역서!#REF!</definedName>
    <definedName name="ddd">[15]설계내역서!#REF!</definedName>
    <definedName name="ddddd" localSheetId="9" hidden="1">#REF!</definedName>
    <definedName name="ddddd" hidden="1">#REF!</definedName>
    <definedName name="ddf">[19]총괄표!$J$24</definedName>
    <definedName name="DelDC" localSheetId="2">#REF!</definedName>
    <definedName name="DelDC" localSheetId="1">#REF!</definedName>
    <definedName name="DelDC" localSheetId="8">#REF!</definedName>
    <definedName name="DelDC" localSheetId="9">#REF!</definedName>
    <definedName name="DelDC" localSheetId="15">#REF!</definedName>
    <definedName name="DelDC" localSheetId="17">#REF!</definedName>
    <definedName name="DelDC" localSheetId="18">#REF!</definedName>
    <definedName name="DelDC" localSheetId="19">#REF!</definedName>
    <definedName name="DelDC" localSheetId="20">#REF!</definedName>
    <definedName name="DelDC">#REF!</definedName>
    <definedName name="DelDm" localSheetId="2">#REF!</definedName>
    <definedName name="DelDm" localSheetId="1">#REF!</definedName>
    <definedName name="DelDm" localSheetId="8">#REF!</definedName>
    <definedName name="DelDm" localSheetId="9">#REF!</definedName>
    <definedName name="DelDm" localSheetId="15">#REF!</definedName>
    <definedName name="DelDm" localSheetId="17">#REF!</definedName>
    <definedName name="DelDm" localSheetId="18">#REF!</definedName>
    <definedName name="DelDm" localSheetId="19">#REF!</definedName>
    <definedName name="DelDm" localSheetId="20">#REF!</definedName>
    <definedName name="DelDm">#REF!</definedName>
    <definedName name="Delivery" localSheetId="2">#REF!</definedName>
    <definedName name="Delivery" localSheetId="1">#REF!</definedName>
    <definedName name="Delivery" localSheetId="8">#REF!</definedName>
    <definedName name="Delivery" localSheetId="9">#REF!</definedName>
    <definedName name="Delivery" localSheetId="15">#REF!</definedName>
    <definedName name="Delivery" localSheetId="17">#REF!</definedName>
    <definedName name="Delivery" localSheetId="18">#REF!</definedName>
    <definedName name="Delivery" localSheetId="19">#REF!</definedName>
    <definedName name="Delivery" localSheetId="20">#REF!</definedName>
    <definedName name="Delivery">#REF!</definedName>
    <definedName name="DelType" localSheetId="8">#REF!</definedName>
    <definedName name="DelType" localSheetId="9">#REF!</definedName>
    <definedName name="DelType">#REF!</definedName>
    <definedName name="deptLookup" localSheetId="8">#REF!</definedName>
    <definedName name="deptLookup" localSheetId="9">#REF!</definedName>
    <definedName name="deptLookup">#REF!</definedName>
    <definedName name="df" localSheetId="8">#REF!</definedName>
    <definedName name="df" localSheetId="9">#REF!</definedName>
    <definedName name="df">#REF!</definedName>
    <definedName name="dkdkd" localSheetId="2" hidden="1">{"'신흥취수펌프 검토'!$M$2","'신흥취수펌프 검토'!$A$1:$AE$87"}</definedName>
    <definedName name="dkdkd" localSheetId="1" hidden="1">{"'신흥취수펌프 검토'!$M$2","'신흥취수펌프 검토'!$A$1:$AE$87"}</definedName>
    <definedName name="dkdkd" localSheetId="7" hidden="1">{"'신흥취수펌프 검토'!$M$2","'신흥취수펌프 검토'!$A$1:$AE$87"}</definedName>
    <definedName name="dkdkd" localSheetId="8" hidden="1">{"'신흥취수펌프 검토'!$M$2","'신흥취수펌프 검토'!$A$1:$AE$87"}</definedName>
    <definedName name="dkdkd" localSheetId="9" hidden="1">{"'신흥취수펌프 검토'!$M$2","'신흥취수펌프 검토'!$A$1:$AE$87"}</definedName>
    <definedName name="dkdkd" localSheetId="15" hidden="1">{"'신흥취수펌프 검토'!$M$2","'신흥취수펌프 검토'!$A$1:$AE$87"}</definedName>
    <definedName name="dkdkd" localSheetId="17" hidden="1">{"'신흥취수펌프 검토'!$M$2","'신흥취수펌프 검토'!$A$1:$AE$87"}</definedName>
    <definedName name="dkdkd" localSheetId="18" hidden="1">{"'신흥취수펌프 검토'!$M$2","'신흥취수펌프 검토'!$A$1:$AE$87"}</definedName>
    <definedName name="dkdkd" localSheetId="19" hidden="1">{"'신흥취수펌프 검토'!$M$2","'신흥취수펌프 검토'!$A$1:$AE$87"}</definedName>
    <definedName name="dkdkd" localSheetId="20" hidden="1">{"'신흥취수펌프 검토'!$M$2","'신흥취수펌프 검토'!$A$1:$AE$87"}</definedName>
    <definedName name="dkdkd" hidden="1">{"'신흥취수펌프 검토'!$M$2","'신흥취수펌프 검토'!$A$1:$AE$87"}</definedName>
    <definedName name="dl" localSheetId="2">#REF!</definedName>
    <definedName name="dl" localSheetId="1">#REF!</definedName>
    <definedName name="dl" localSheetId="8">#REF!</definedName>
    <definedName name="dl" localSheetId="9">#REF!</definedName>
    <definedName name="dl" localSheetId="15">#REF!</definedName>
    <definedName name="dl" localSheetId="17">#REF!</definedName>
    <definedName name="dl" localSheetId="18">#REF!</definedName>
    <definedName name="dl" localSheetId="19">#REF!</definedName>
    <definedName name="dl" localSheetId="20">#REF!</definedName>
    <definedName name="dl">#REF!</definedName>
    <definedName name="dlff" localSheetId="2" hidden="1">{#N/A,#N/A,FALSE,"운반시간"}</definedName>
    <definedName name="dlff" localSheetId="1" hidden="1">{#N/A,#N/A,FALSE,"운반시간"}</definedName>
    <definedName name="dlff" localSheetId="7" hidden="1">{#N/A,#N/A,FALSE,"운반시간"}</definedName>
    <definedName name="dlff" localSheetId="8" hidden="1">{#N/A,#N/A,FALSE,"운반시간"}</definedName>
    <definedName name="dlff" localSheetId="9" hidden="1">{#N/A,#N/A,FALSE,"운반시간"}</definedName>
    <definedName name="dlff" localSheetId="15" hidden="1">{#N/A,#N/A,FALSE,"운반시간"}</definedName>
    <definedName name="dlff" localSheetId="17" hidden="1">{#N/A,#N/A,FALSE,"운반시간"}</definedName>
    <definedName name="dlff" localSheetId="18" hidden="1">{#N/A,#N/A,FALSE,"운반시간"}</definedName>
    <definedName name="dlff" localSheetId="19" hidden="1">{#N/A,#N/A,FALSE,"운반시간"}</definedName>
    <definedName name="dlff" localSheetId="20" hidden="1">{#N/A,#N/A,FALSE,"운반시간"}</definedName>
    <definedName name="dlff" hidden="1">{#N/A,#N/A,FALSE,"운반시간"}</definedName>
    <definedName name="dn" localSheetId="2" hidden="1">{#N/A,#N/A,FALSE,"혼합골재"}</definedName>
    <definedName name="dn" localSheetId="1" hidden="1">{#N/A,#N/A,FALSE,"혼합골재"}</definedName>
    <definedName name="dn" localSheetId="7" hidden="1">{#N/A,#N/A,FALSE,"혼합골재"}</definedName>
    <definedName name="dn" localSheetId="8" hidden="1">{#N/A,#N/A,FALSE,"혼합골재"}</definedName>
    <definedName name="dn" localSheetId="9" hidden="1">{#N/A,#N/A,FALSE,"혼합골재"}</definedName>
    <definedName name="dn" localSheetId="15" hidden="1">{#N/A,#N/A,FALSE,"혼합골재"}</definedName>
    <definedName name="dn" localSheetId="17" hidden="1">{#N/A,#N/A,FALSE,"혼합골재"}</definedName>
    <definedName name="dn" localSheetId="18" hidden="1">{#N/A,#N/A,FALSE,"혼합골재"}</definedName>
    <definedName name="dn" localSheetId="19" hidden="1">{#N/A,#N/A,FALSE,"혼합골재"}</definedName>
    <definedName name="dn" localSheetId="20" hidden="1">{#N/A,#N/A,FALSE,"혼합골재"}</definedName>
    <definedName name="dn" hidden="1">{#N/A,#N/A,FALSE,"혼합골재"}</definedName>
    <definedName name="dsdsd" localSheetId="2" hidden="1">{#N/A,#N/A,FALSE,"운반시간"}</definedName>
    <definedName name="dsdsd" localSheetId="1" hidden="1">{#N/A,#N/A,FALSE,"운반시간"}</definedName>
    <definedName name="dsdsd" localSheetId="7" hidden="1">{#N/A,#N/A,FALSE,"운반시간"}</definedName>
    <definedName name="dsdsd" localSheetId="8" hidden="1">{#N/A,#N/A,FALSE,"운반시간"}</definedName>
    <definedName name="dsdsd" localSheetId="9" hidden="1">{#N/A,#N/A,FALSE,"운반시간"}</definedName>
    <definedName name="dsdsd" localSheetId="15" hidden="1">{#N/A,#N/A,FALSE,"운반시간"}</definedName>
    <definedName name="dsdsd" localSheetId="17" hidden="1">{#N/A,#N/A,FALSE,"운반시간"}</definedName>
    <definedName name="dsdsd" localSheetId="18" hidden="1">{#N/A,#N/A,FALSE,"운반시간"}</definedName>
    <definedName name="dsdsd" localSheetId="19" hidden="1">{#N/A,#N/A,FALSE,"운반시간"}</definedName>
    <definedName name="dsdsd" localSheetId="20" hidden="1">{#N/A,#N/A,FALSE,"운반시간"}</definedName>
    <definedName name="dsdsd" hidden="1">{#N/A,#N/A,FALSE,"운반시간"}</definedName>
    <definedName name="dumppr" localSheetId="2">#REF!</definedName>
    <definedName name="dumppr" localSheetId="1">#REF!</definedName>
    <definedName name="dumppr" localSheetId="8">#REF!</definedName>
    <definedName name="dumppr" localSheetId="9">#REF!</definedName>
    <definedName name="dumppr" localSheetId="15">#REF!</definedName>
    <definedName name="dumppr" localSheetId="17">#REF!</definedName>
    <definedName name="dumppr" localSheetId="18">#REF!</definedName>
    <definedName name="dumppr" localSheetId="19">#REF!</definedName>
    <definedName name="dumppr" localSheetId="20">#REF!</definedName>
    <definedName name="dumppr">#REF!</definedName>
    <definedName name="e" localSheetId="2">#REF!</definedName>
    <definedName name="e" localSheetId="1">#REF!</definedName>
    <definedName name="e" localSheetId="8">#REF!</definedName>
    <definedName name="e" localSheetId="9">#REF!</definedName>
    <definedName name="e" localSheetId="15">#REF!</definedName>
    <definedName name="e" localSheetId="17">#REF!</definedName>
    <definedName name="e" localSheetId="18">#REF!</definedName>
    <definedName name="e" localSheetId="19">#REF!</definedName>
    <definedName name="e" localSheetId="20">#REF!</definedName>
    <definedName name="e">#REF!</definedName>
    <definedName name="edssqq" localSheetId="2" hidden="1">{#N/A,#N/A,FALSE,"혼합골재"}</definedName>
    <definedName name="edssqq" localSheetId="1" hidden="1">{#N/A,#N/A,FALSE,"혼합골재"}</definedName>
    <definedName name="edssqq" localSheetId="7" hidden="1">{#N/A,#N/A,FALSE,"혼합골재"}</definedName>
    <definedName name="edssqq" localSheetId="8" hidden="1">{#N/A,#N/A,FALSE,"혼합골재"}</definedName>
    <definedName name="edssqq" localSheetId="9" hidden="1">{#N/A,#N/A,FALSE,"혼합골재"}</definedName>
    <definedName name="edssqq" localSheetId="15" hidden="1">{#N/A,#N/A,FALSE,"혼합골재"}</definedName>
    <definedName name="edssqq" localSheetId="17" hidden="1">{#N/A,#N/A,FALSE,"혼합골재"}</definedName>
    <definedName name="edssqq" localSheetId="18" hidden="1">{#N/A,#N/A,FALSE,"혼합골재"}</definedName>
    <definedName name="edssqq" localSheetId="19" hidden="1">{#N/A,#N/A,FALSE,"혼합골재"}</definedName>
    <definedName name="edssqq" localSheetId="20" hidden="1">{#N/A,#N/A,FALSE,"혼합골재"}</definedName>
    <definedName name="edssqq" hidden="1">{#N/A,#N/A,FALSE,"혼합골재"}</definedName>
    <definedName name="ee" localSheetId="5" hidden="1">{#N/A,#N/A,FALSE,"단가표지"}</definedName>
    <definedName name="ee" localSheetId="11" hidden="1">{#N/A,#N/A,FALSE,"단가표지"}</definedName>
    <definedName name="ee" localSheetId="12" hidden="1">{#N/A,#N/A,FALSE,"단가표지"}</definedName>
    <definedName name="ee" localSheetId="13" hidden="1">{#N/A,#N/A,FALSE,"단가표지"}</definedName>
    <definedName name="ee" hidden="1">{#N/A,#N/A,FALSE,"단가표지"}</definedName>
    <definedName name="EEEE" localSheetId="2">#REF!</definedName>
    <definedName name="EEEE" localSheetId="1">#REF!</definedName>
    <definedName name="EEEE" localSheetId="8">#REF!</definedName>
    <definedName name="EEEE" localSheetId="9">#REF!</definedName>
    <definedName name="EEEE" localSheetId="15">#REF!</definedName>
    <definedName name="EEEE" localSheetId="17">#REF!</definedName>
    <definedName name="EEEE" localSheetId="18">#REF!</definedName>
    <definedName name="EEEE" localSheetId="19">#REF!</definedName>
    <definedName name="EEEE" localSheetId="20">#REF!</definedName>
    <definedName name="EEEE">#REF!</definedName>
    <definedName name="f" localSheetId="2">#REF!</definedName>
    <definedName name="f" localSheetId="1">#REF!</definedName>
    <definedName name="f" localSheetId="8">#REF!</definedName>
    <definedName name="f" localSheetId="9">#REF!</definedName>
    <definedName name="f" localSheetId="15">#REF!</definedName>
    <definedName name="f" localSheetId="17">#REF!</definedName>
    <definedName name="f" localSheetId="18">#REF!</definedName>
    <definedName name="f" localSheetId="19">#REF!</definedName>
    <definedName name="f" localSheetId="20">#REF!</definedName>
    <definedName name="f">#REF!</definedName>
    <definedName name="F_CODE">#N/A</definedName>
    <definedName name="F_DESC">#N/A</definedName>
    <definedName name="F_LVL">#N/A</definedName>
    <definedName name="F_PAGE">#N/A</definedName>
    <definedName name="F_REMK">#N/A</definedName>
    <definedName name="F_SEQ">#N/A</definedName>
    <definedName name="F_SIZE">#N/A</definedName>
    <definedName name="F_UNIT">#N/A</definedName>
    <definedName name="ff" localSheetId="2" hidden="1">#REF!</definedName>
    <definedName name="ff" localSheetId="1" hidden="1">#REF!</definedName>
    <definedName name="ff" localSheetId="7" hidden="1">#REF!</definedName>
    <definedName name="ff" localSheetId="9" hidden="1">#REF!</definedName>
    <definedName name="ff" localSheetId="15" hidden="1">#REF!</definedName>
    <definedName name="ff" localSheetId="17" hidden="1">#REF!</definedName>
    <definedName name="ff" localSheetId="18" hidden="1">#REF!</definedName>
    <definedName name="ff" localSheetId="19" hidden="1">#REF!</definedName>
    <definedName name="ff" localSheetId="20" hidden="1">#REF!</definedName>
    <definedName name="ff" hidden="1">#REF!</definedName>
    <definedName name="FG" localSheetId="2">#REF!</definedName>
    <definedName name="FG" localSheetId="8">#REF!</definedName>
    <definedName name="FG" localSheetId="9">#REF!</definedName>
    <definedName name="FG" localSheetId="15">#REF!</definedName>
    <definedName name="FG" localSheetId="17">#REF!</definedName>
    <definedName name="FG" localSheetId="18">#REF!</definedName>
    <definedName name="FG" localSheetId="19">#REF!</definedName>
    <definedName name="FG" localSheetId="20">#REF!</definedName>
    <definedName name="FG">#REF!</definedName>
    <definedName name="fid">[20]BID!$A$1:$M$631</definedName>
    <definedName name="fiel" localSheetId="9">#REF!</definedName>
    <definedName name="fiel">#REF!</definedName>
    <definedName name="file" localSheetId="9" hidden="1">#REF!</definedName>
    <definedName name="file" hidden="1">#REF!</definedName>
    <definedName name="fjkf" localSheetId="2">#REF!</definedName>
    <definedName name="fjkf" localSheetId="1">#REF!</definedName>
    <definedName name="fjkf" localSheetId="8">#REF!</definedName>
    <definedName name="fjkf" localSheetId="9">#REF!</definedName>
    <definedName name="fjkf" localSheetId="15">#REF!</definedName>
    <definedName name="fjkf" localSheetId="17">#REF!</definedName>
    <definedName name="fjkf" localSheetId="18">#REF!</definedName>
    <definedName name="fjkf" localSheetId="19">#REF!</definedName>
    <definedName name="fjkf" localSheetId="20">#REF!</definedName>
    <definedName name="fjkf">#REF!</definedName>
    <definedName name="gfgdfg" localSheetId="2" hidden="1">[21]차액보증!#REF!</definedName>
    <definedName name="gfgdfg" localSheetId="1" hidden="1">[21]차액보증!#REF!</definedName>
    <definedName name="gfgdfg" localSheetId="7" hidden="1">[21]차액보증!#REF!</definedName>
    <definedName name="gfgdfg" localSheetId="8" hidden="1">[21]차액보증!#REF!</definedName>
    <definedName name="gfgdfg" localSheetId="9" hidden="1">[21]차액보증!#REF!</definedName>
    <definedName name="gfgdfg" localSheetId="15" hidden="1">[21]차액보증!#REF!</definedName>
    <definedName name="gfgdfg" localSheetId="17" hidden="1">[21]차액보증!#REF!</definedName>
    <definedName name="gfgdfg" localSheetId="18" hidden="1">[21]차액보증!#REF!</definedName>
    <definedName name="gfgdfg" localSheetId="19" hidden="1">[21]차액보증!#REF!</definedName>
    <definedName name="gfgdfg" localSheetId="20" hidden="1">[21]차액보증!#REF!</definedName>
    <definedName name="gfgdfg" hidden="1">[22]차액보증!#REF!</definedName>
    <definedName name="GG" localSheetId="2">#REF!</definedName>
    <definedName name="GG" localSheetId="1">#REF!</definedName>
    <definedName name="GG" localSheetId="8">#REF!</definedName>
    <definedName name="GG" localSheetId="9">#REF!</definedName>
    <definedName name="GG" localSheetId="15">#REF!</definedName>
    <definedName name="GG" localSheetId="17">#REF!</definedName>
    <definedName name="GG" localSheetId="18">#REF!</definedName>
    <definedName name="GG" localSheetId="19">#REF!</definedName>
    <definedName name="GG" localSheetId="20">#REF!</definedName>
    <definedName name="GG">#REF!</definedName>
    <definedName name="ggg" localSheetId="2">#REF!</definedName>
    <definedName name="ggg" localSheetId="1">#REF!</definedName>
    <definedName name="ggg" localSheetId="8">#REF!</definedName>
    <definedName name="ggg" localSheetId="9">#REF!</definedName>
    <definedName name="ggg" localSheetId="15">#REF!</definedName>
    <definedName name="ggg" localSheetId="17">#REF!</definedName>
    <definedName name="ggg" localSheetId="18">#REF!</definedName>
    <definedName name="ggg" localSheetId="19">#REF!</definedName>
    <definedName name="ggg" localSheetId="20">#REF!</definedName>
    <definedName name="ggg">#REF!</definedName>
    <definedName name="GGGG" localSheetId="2">#REF!</definedName>
    <definedName name="GGGG" localSheetId="1">#REF!</definedName>
    <definedName name="GGGG" localSheetId="8">#REF!</definedName>
    <definedName name="GGGG" localSheetId="9">#REF!</definedName>
    <definedName name="GGGG" localSheetId="15">#REF!</definedName>
    <definedName name="GGGG" localSheetId="17">#REF!</definedName>
    <definedName name="GGGG" localSheetId="18">#REF!</definedName>
    <definedName name="GGGG" localSheetId="19">#REF!</definedName>
    <definedName name="GGGG" localSheetId="20">#REF!</definedName>
    <definedName name="GGGG">#REF!</definedName>
    <definedName name="gh" localSheetId="8">#REF!</definedName>
    <definedName name="gh" localSheetId="9">#REF!</definedName>
    <definedName name="gh">#REF!</definedName>
    <definedName name="gjj" localSheetId="8">#REF!</definedName>
    <definedName name="gjj" localSheetId="9">#REF!</definedName>
    <definedName name="gjj">#REF!</definedName>
    <definedName name="grew" localSheetId="7" hidden="1">#REF!</definedName>
    <definedName name="grew" localSheetId="8" hidden="1">#REF!</definedName>
    <definedName name="grew" localSheetId="9" hidden="1">#REF!</definedName>
    <definedName name="grew" hidden="1">#REF!</definedName>
    <definedName name="GrphActSales" localSheetId="8">#REF!</definedName>
    <definedName name="GrphActSales" localSheetId="9">#REF!</definedName>
    <definedName name="GrphActSales">#REF!</definedName>
    <definedName name="GrphActStk" localSheetId="8">#REF!</definedName>
    <definedName name="GrphActStk" localSheetId="9">#REF!</definedName>
    <definedName name="GrphActStk">#REF!</definedName>
    <definedName name="GrphPlanSales" localSheetId="8">#REF!</definedName>
    <definedName name="GrphPlanSales" localSheetId="9">#REF!</definedName>
    <definedName name="GrphPlanSales">#REF!</definedName>
    <definedName name="GrphTgtStk" localSheetId="8">#REF!</definedName>
    <definedName name="GrphTgtStk" localSheetId="9">#REF!</definedName>
    <definedName name="GrphTgtStk">#REF!</definedName>
    <definedName name="H" localSheetId="8">#REF!</definedName>
    <definedName name="H" localSheetId="9">#REF!</definedName>
    <definedName name="H">#REF!</definedName>
    <definedName name="han" localSheetId="7" hidden="1">#REF!</definedName>
    <definedName name="han" localSheetId="8" hidden="1">#REF!</definedName>
    <definedName name="han" localSheetId="9" hidden="1">#REF!</definedName>
    <definedName name="han" hidden="1">#REF!</definedName>
    <definedName name="HC" localSheetId="8">#REF!</definedName>
    <definedName name="HC" localSheetId="9">#REF!</definedName>
    <definedName name="HC">#REF!</definedName>
    <definedName name="HE" localSheetId="8">#REF!</definedName>
    <definedName name="HE" localSheetId="9">#REF!</definedName>
    <definedName name="HE">#REF!</definedName>
    <definedName name="HH" localSheetId="8">#REF!</definedName>
    <definedName name="HH" localSheetId="9">#REF!</definedName>
    <definedName name="HH">#REF!</definedName>
    <definedName name="HSO">[2]교각계산!$M$38</definedName>
    <definedName name="HTML_CodePage" hidden="1">949</definedName>
    <definedName name="HTML_Control" hidden="1">{"'공사부문'!$A$6:$A$32"}</definedName>
    <definedName name="HTML_Description" hidden="1">""</definedName>
    <definedName name="HTML_Email" hidden="1">""</definedName>
    <definedName name="HTML_Header" hidden="1">"공사부문"</definedName>
    <definedName name="HTML_LastUpdate" hidden="1">"98-04-27"</definedName>
    <definedName name="HTML_LineAfter" hidden="1">FALSE</definedName>
    <definedName name="HTML_LineBefore" hidden="1">FALSE</definedName>
    <definedName name="HTML_Name" hidden="1">"김준곤"</definedName>
    <definedName name="HTML_OBDlg2" hidden="1">TRUE</definedName>
    <definedName name="HTML_OBDlg4" hidden="1">TRUE</definedName>
    <definedName name="HTML_OS" hidden="1">0</definedName>
    <definedName name="HTML_PathFile" hidden="1">"C:\WINNT\Profiles\Administrator\Personal\MyHTML.htm"</definedName>
    <definedName name="HTML_Title" hidden="1">"시중노임단가"</definedName>
    <definedName name="HTML1_1" hidden="1">"'[엑셀95-따라하기 문제.xls]인터넷 어시스턴트'!$A$1:$J$18"</definedName>
    <definedName name="HTML1_10" hidden="1">"Marihan@hitel.kol.co.kr"</definedName>
    <definedName name="HTML1_11" hidden="1">1</definedName>
    <definedName name="HTML1_12" hidden="1">"C:\김종완\원고\[작업중] 한빛-엑셀70\CD-ROM문제\따라하기 문제&amp;그림\MyHTML01.htm"</definedName>
    <definedName name="HTML1_2" hidden="1">1</definedName>
    <definedName name="HTML1_3" hidden="1">"엑셀 프로젝트"</definedName>
    <definedName name="HTML1_4" hidden="1">"인터넷 어시스턴트"</definedName>
    <definedName name="HTML1_5" hidden="1">"엑셀 워크시트를 HTML문서로 변환한다. 이 적업은 &lt;한빛 미디어&gt; 책에서만 가능하며, [어린왕자]만의 독특한 아이디어 이다."</definedName>
    <definedName name="HTML1_6" hidden="1">1</definedName>
    <definedName name="HTML1_7" hidden="1">1</definedName>
    <definedName name="HTML1_8" hidden="1">"97-10-09"</definedName>
    <definedName name="HTML1_9" hidden="1">"김종완/어린왕자"</definedName>
    <definedName name="HTMLCount" hidden="1">1</definedName>
    <definedName name="i" localSheetId="2">#REF!</definedName>
    <definedName name="i" localSheetId="1">#REF!</definedName>
    <definedName name="i" localSheetId="8">#REF!</definedName>
    <definedName name="i" localSheetId="9">#REF!</definedName>
    <definedName name="i" localSheetId="15">#REF!</definedName>
    <definedName name="i" localSheetId="17">#REF!</definedName>
    <definedName name="i" localSheetId="18">#REF!</definedName>
    <definedName name="i" localSheetId="19">#REF!</definedName>
    <definedName name="i" localSheetId="20">#REF!</definedName>
    <definedName name="i">#REF!</definedName>
    <definedName name="IELWSALES" localSheetId="2">#REF!</definedName>
    <definedName name="IELWSALES" localSheetId="1">#REF!</definedName>
    <definedName name="IELWSALES" localSheetId="8">#REF!</definedName>
    <definedName name="IELWSALES" localSheetId="9">#REF!</definedName>
    <definedName name="IELWSALES" localSheetId="15">#REF!</definedName>
    <definedName name="IELWSALES" localSheetId="17">#REF!</definedName>
    <definedName name="IELWSALES" localSheetId="18">#REF!</definedName>
    <definedName name="IELWSALES" localSheetId="19">#REF!</definedName>
    <definedName name="IELWSALES" localSheetId="20">#REF!</definedName>
    <definedName name="IELWSALES">#REF!</definedName>
    <definedName name="IELYSALES" localSheetId="2">#REF!</definedName>
    <definedName name="IELYSALES" localSheetId="1">#REF!</definedName>
    <definedName name="IELYSALES" localSheetId="8">#REF!</definedName>
    <definedName name="IELYSALES" localSheetId="9">#REF!</definedName>
    <definedName name="IELYSALES" localSheetId="15">#REF!</definedName>
    <definedName name="IELYSALES" localSheetId="17">#REF!</definedName>
    <definedName name="IELYSALES" localSheetId="18">#REF!</definedName>
    <definedName name="IELYSALES" localSheetId="19">#REF!</definedName>
    <definedName name="IELYSALES" localSheetId="20">#REF!</definedName>
    <definedName name="IELYSALES">#REF!</definedName>
    <definedName name="IEPLANSALES" localSheetId="8">#REF!</definedName>
    <definedName name="IEPLANSALES" localSheetId="9">#REF!</definedName>
    <definedName name="IEPLANSALES">#REF!</definedName>
    <definedName name="IESP" localSheetId="8">#REF!</definedName>
    <definedName name="IESP" localSheetId="9">#REF!</definedName>
    <definedName name="IESP">#REF!</definedName>
    <definedName name="IntFreeCred" localSheetId="8">#REF!</definedName>
    <definedName name="IntFreeCred" localSheetId="9">#REF!</definedName>
    <definedName name="IntFreeCred">#REF!</definedName>
    <definedName name="ITNUM">#N/A</definedName>
    <definedName name="J" localSheetId="2">#REF!</definedName>
    <definedName name="J" localSheetId="1">#REF!</definedName>
    <definedName name="J" localSheetId="8">#REF!</definedName>
    <definedName name="J" localSheetId="9">#REF!</definedName>
    <definedName name="J" localSheetId="15">#REF!</definedName>
    <definedName name="J" localSheetId="17">#REF!</definedName>
    <definedName name="J" localSheetId="18">#REF!</definedName>
    <definedName name="J" localSheetId="19">#REF!</definedName>
    <definedName name="J" localSheetId="20">#REF!</definedName>
    <definedName name="J">#REF!</definedName>
    <definedName name="j1_l" localSheetId="2">#REF!</definedName>
    <definedName name="j1_l" localSheetId="1">#REF!</definedName>
    <definedName name="j1_l" localSheetId="8">#REF!</definedName>
    <definedName name="j1_l" localSheetId="9">#REF!</definedName>
    <definedName name="j1_l" localSheetId="15">#REF!</definedName>
    <definedName name="j1_l" localSheetId="17">#REF!</definedName>
    <definedName name="j1_l" localSheetId="18">#REF!</definedName>
    <definedName name="j1_l" localSheetId="19">#REF!</definedName>
    <definedName name="j1_l" localSheetId="20">#REF!</definedName>
    <definedName name="j1_l">#REF!</definedName>
    <definedName name="j2_l" localSheetId="8">#REF!</definedName>
    <definedName name="j2_l" localSheetId="9">#REF!</definedName>
    <definedName name="j2_l">#REF!</definedName>
    <definedName name="j3_l" localSheetId="8">#REF!</definedName>
    <definedName name="j3_l" localSheetId="9">#REF!</definedName>
    <definedName name="j3_l">#REF!</definedName>
    <definedName name="j4_l" localSheetId="8">#REF!</definedName>
    <definedName name="j4_l" localSheetId="9">#REF!</definedName>
    <definedName name="j4_l">#REF!</definedName>
    <definedName name="jg" localSheetId="8">#REF!</definedName>
    <definedName name="jg" localSheetId="9">#REF!</definedName>
    <definedName name="jg">#REF!</definedName>
    <definedName name="jhjyg" localSheetId="8">#REF!</definedName>
    <definedName name="jhjyg" localSheetId="9">#REF!</definedName>
    <definedName name="jhjyg">#REF!</definedName>
    <definedName name="jy" localSheetId="2">[23]일반공사!#REF!</definedName>
    <definedName name="jy" localSheetId="1">[23]일반공사!#REF!</definedName>
    <definedName name="jy" localSheetId="8">[23]일반공사!#REF!</definedName>
    <definedName name="jy" localSheetId="9">[23]일반공사!#REF!</definedName>
    <definedName name="jy" localSheetId="15">[23]일반공사!#REF!</definedName>
    <definedName name="jy" localSheetId="17">[23]일반공사!#REF!</definedName>
    <definedName name="jy" localSheetId="18">[23]일반공사!#REF!</definedName>
    <definedName name="jy" localSheetId="19">[23]일반공사!#REF!</definedName>
    <definedName name="jy" localSheetId="20">[23]일반공사!#REF!</definedName>
    <definedName name="jy">[23]일반공사!#REF!</definedName>
    <definedName name="kjjh" localSheetId="2">#REF!</definedName>
    <definedName name="kjjh" localSheetId="1">#REF!</definedName>
    <definedName name="kjjh" localSheetId="8">#REF!</definedName>
    <definedName name="kjjh" localSheetId="9">#REF!</definedName>
    <definedName name="kjjh" localSheetId="15">#REF!</definedName>
    <definedName name="kjjh" localSheetId="17">#REF!</definedName>
    <definedName name="kjjh" localSheetId="18">#REF!</definedName>
    <definedName name="kjjh" localSheetId="19">#REF!</definedName>
    <definedName name="kjjh" localSheetId="20">#REF!</definedName>
    <definedName name="kjjh">#REF!</definedName>
    <definedName name="KKK">'[24]ABUT수량-A1'!$T$25</definedName>
    <definedName name="ktf" localSheetId="9" hidden="1">#REF!</definedName>
    <definedName name="ktf" hidden="1">#REF!</definedName>
    <definedName name="kty" localSheetId="9" hidden="1">#REF!</definedName>
    <definedName name="kty" hidden="1">#REF!</definedName>
    <definedName name="L_1" localSheetId="2">#REF!</definedName>
    <definedName name="L_1" localSheetId="1">#REF!</definedName>
    <definedName name="L_1" localSheetId="8">#REF!</definedName>
    <definedName name="L_1" localSheetId="9">#REF!</definedName>
    <definedName name="L_1" localSheetId="15">#REF!</definedName>
    <definedName name="L_1" localSheetId="17">#REF!</definedName>
    <definedName name="L_1" localSheetId="18">#REF!</definedName>
    <definedName name="L_1" localSheetId="19">#REF!</definedName>
    <definedName name="L_1" localSheetId="20">#REF!</definedName>
    <definedName name="L_1">#REF!</definedName>
    <definedName name="L_2" localSheetId="2">#REF!</definedName>
    <definedName name="L_2" localSheetId="1">#REF!</definedName>
    <definedName name="L_2" localSheetId="8">#REF!</definedName>
    <definedName name="L_2" localSheetId="9">#REF!</definedName>
    <definedName name="L_2" localSheetId="15">#REF!</definedName>
    <definedName name="L_2" localSheetId="17">#REF!</definedName>
    <definedName name="L_2" localSheetId="18">#REF!</definedName>
    <definedName name="L_2" localSheetId="19">#REF!</definedName>
    <definedName name="L_2" localSheetId="20">#REF!</definedName>
    <definedName name="L_2">#REF!</definedName>
    <definedName name="L_3" localSheetId="2">#REF!</definedName>
    <definedName name="L_3" localSheetId="1">#REF!</definedName>
    <definedName name="L_3" localSheetId="8">#REF!</definedName>
    <definedName name="L_3" localSheetId="9">#REF!</definedName>
    <definedName name="L_3" localSheetId="15">#REF!</definedName>
    <definedName name="L_3" localSheetId="17">#REF!</definedName>
    <definedName name="L_3" localSheetId="18">#REF!</definedName>
    <definedName name="L_3" localSheetId="19">#REF!</definedName>
    <definedName name="L_3" localSheetId="20">#REF!</definedName>
    <definedName name="L_3">#REF!</definedName>
    <definedName name="L_4" localSheetId="8">#REF!</definedName>
    <definedName name="L_4" localSheetId="9">#REF!</definedName>
    <definedName name="L_4">#REF!</definedName>
    <definedName name="L_5" localSheetId="8">#REF!</definedName>
    <definedName name="L_5" localSheetId="9">#REF!</definedName>
    <definedName name="L_5">#REF!</definedName>
    <definedName name="L_6" localSheetId="8">#REF!</definedName>
    <definedName name="L_6" localSheetId="9">#REF!</definedName>
    <definedName name="L_6">#REF!</definedName>
    <definedName name="LC" localSheetId="8">#REF!</definedName>
    <definedName name="LC" localSheetId="9">#REF!</definedName>
    <definedName name="LC">#REF!</definedName>
    <definedName name="LF" localSheetId="8">#REF!</definedName>
    <definedName name="LF" localSheetId="9">#REF!</definedName>
    <definedName name="LF">#REF!</definedName>
    <definedName name="list2" localSheetId="8">#REF!</definedName>
    <definedName name="list2" localSheetId="9">#REF!</definedName>
    <definedName name="list2">#REF!</definedName>
    <definedName name="LWSALES" localSheetId="8">#REF!</definedName>
    <definedName name="LWSALES" localSheetId="9">#REF!</definedName>
    <definedName name="LWSALES">#REF!</definedName>
    <definedName name="LYBin" localSheetId="8">#REF!</definedName>
    <definedName name="LYBin" localSheetId="9">#REF!</definedName>
    <definedName name="LYBin">#REF!</definedName>
    <definedName name="LYHolds" localSheetId="8">#REF!</definedName>
    <definedName name="LYHolds" localSheetId="9">#REF!</definedName>
    <definedName name="LYHolds">#REF!</definedName>
    <definedName name="LYNet" localSheetId="8">#REF!</definedName>
    <definedName name="LYNet" localSheetId="9">#REF!</definedName>
    <definedName name="LYNet">#REF!</definedName>
    <definedName name="LYoos" localSheetId="8">#REF!</definedName>
    <definedName name="LYoos" localSheetId="9">#REF!</definedName>
    <definedName name="LYoos">#REF!</definedName>
    <definedName name="LYReselects" localSheetId="8">#REF!</definedName>
    <definedName name="LYReselects" localSheetId="9">#REF!</definedName>
    <definedName name="LYReselects">#REF!</definedName>
    <definedName name="LYReturns" localSheetId="8">#REF!</definedName>
    <definedName name="LYReturns" localSheetId="9">#REF!</definedName>
    <definedName name="LYReturns">#REF!</definedName>
    <definedName name="LYSales" localSheetId="8">#REF!</definedName>
    <definedName name="LYSales" localSheetId="9">#REF!</definedName>
    <definedName name="LYSales">#REF!</definedName>
    <definedName name="LYTotal" localSheetId="8">#REF!</definedName>
    <definedName name="LYTotal" localSheetId="9">#REF!</definedName>
    <definedName name="LYTotal">#REF!</definedName>
    <definedName name="L형측구" localSheetId="9">[25]!수식입력매크로</definedName>
    <definedName name="L형측구">[25]!수식입력매크로</definedName>
    <definedName name="m" localSheetId="2">#REF!</definedName>
    <definedName name="m" localSheetId="1">#REF!</definedName>
    <definedName name="m" localSheetId="8">#REF!</definedName>
    <definedName name="m" localSheetId="9">#REF!</definedName>
    <definedName name="m" localSheetId="15">#REF!</definedName>
    <definedName name="m" localSheetId="17">#REF!</definedName>
    <definedName name="m" localSheetId="18">#REF!</definedName>
    <definedName name="m" localSheetId="19">#REF!</definedName>
    <definedName name="m" localSheetId="20">#REF!</definedName>
    <definedName name="m">#REF!</definedName>
    <definedName name="MARGINPLAN" localSheetId="2">#REF!</definedName>
    <definedName name="MARGINPLAN" localSheetId="1">#REF!</definedName>
    <definedName name="MARGINPLAN" localSheetId="8">#REF!</definedName>
    <definedName name="MARGINPLAN" localSheetId="9">#REF!</definedName>
    <definedName name="MARGINPLAN" localSheetId="15">#REF!</definedName>
    <definedName name="MARGINPLAN" localSheetId="17">#REF!</definedName>
    <definedName name="MARGINPLAN" localSheetId="18">#REF!</definedName>
    <definedName name="MARGINPLAN" localSheetId="19">#REF!</definedName>
    <definedName name="MARGINPLAN" localSheetId="20">#REF!</definedName>
    <definedName name="MARGINPLAN">#REF!</definedName>
    <definedName name="MARGINPROJ" localSheetId="2">#REF!</definedName>
    <definedName name="MARGINPROJ" localSheetId="1">#REF!</definedName>
    <definedName name="MARGINPROJ" localSheetId="8">#REF!</definedName>
    <definedName name="MARGINPROJ" localSheetId="9">#REF!</definedName>
    <definedName name="MARGINPROJ" localSheetId="15">#REF!</definedName>
    <definedName name="MARGINPROJ" localSheetId="17">#REF!</definedName>
    <definedName name="MARGINPROJ" localSheetId="18">#REF!</definedName>
    <definedName name="MARGINPROJ" localSheetId="19">#REF!</definedName>
    <definedName name="MARGINPROJ" localSheetId="20">#REF!</definedName>
    <definedName name="MARGINPROJ">#REF!</definedName>
    <definedName name="MO" localSheetId="8">#REF!</definedName>
    <definedName name="MO" localSheetId="9">#REF!</definedName>
    <definedName name="MO">#REF!</definedName>
    <definedName name="MOO" localSheetId="8">[26]우각부보강!#REF!</definedName>
    <definedName name="MOO" localSheetId="9">[26]우각부보강!#REF!</definedName>
    <definedName name="MOO">[26]우각부보강!#REF!</definedName>
    <definedName name="n" hidden="1">[27]실행철강하도!$A$1:$A$4</definedName>
    <definedName name="NAME" localSheetId="2">#REF!</definedName>
    <definedName name="NAME" localSheetId="1">#REF!</definedName>
    <definedName name="NAME" localSheetId="8">#REF!</definedName>
    <definedName name="NAME" localSheetId="9">#REF!</definedName>
    <definedName name="NAME" localSheetId="15">#REF!</definedName>
    <definedName name="NAME" localSheetId="17">#REF!</definedName>
    <definedName name="NAME" localSheetId="18">#REF!</definedName>
    <definedName name="NAME" localSheetId="19">#REF!</definedName>
    <definedName name="NAME" localSheetId="20">#REF!</definedName>
    <definedName name="NAME">#REF!</definedName>
    <definedName name="NNN" localSheetId="2">#REF!</definedName>
    <definedName name="NNN" localSheetId="1">#REF!</definedName>
    <definedName name="NNN" localSheetId="8">#REF!</definedName>
    <definedName name="NNN" localSheetId="9">#REF!</definedName>
    <definedName name="NNN" localSheetId="15">#REF!</definedName>
    <definedName name="NNN" localSheetId="17">#REF!</definedName>
    <definedName name="NNN" localSheetId="18">#REF!</definedName>
    <definedName name="NNN" localSheetId="19">#REF!</definedName>
    <definedName name="NNN" localSheetId="20">#REF!</definedName>
    <definedName name="NNN">#REF!</definedName>
    <definedName name="NNNN">'[18]ABUT수량-A1'!$T$25</definedName>
    <definedName name="NP" localSheetId="2">#REF!</definedName>
    <definedName name="NP" localSheetId="1">#REF!</definedName>
    <definedName name="NP" localSheetId="8">#REF!</definedName>
    <definedName name="NP" localSheetId="9">#REF!</definedName>
    <definedName name="NP" localSheetId="15">#REF!</definedName>
    <definedName name="NP" localSheetId="17">#REF!</definedName>
    <definedName name="NP" localSheetId="18">#REF!</definedName>
    <definedName name="NP" localSheetId="19">#REF!</definedName>
    <definedName name="NP" localSheetId="20">#REF!</definedName>
    <definedName name="NP">#REF!</definedName>
    <definedName name="NPZ" localSheetId="2">#REF!</definedName>
    <definedName name="NPZ" localSheetId="1">#REF!</definedName>
    <definedName name="NPZ" localSheetId="8">#REF!</definedName>
    <definedName name="NPZ" localSheetId="9">#REF!</definedName>
    <definedName name="NPZ" localSheetId="15">#REF!</definedName>
    <definedName name="NPZ" localSheetId="17">#REF!</definedName>
    <definedName name="NPZ" localSheetId="18">#REF!</definedName>
    <definedName name="NPZ" localSheetId="19">#REF!</definedName>
    <definedName name="NPZ" localSheetId="20">#REF!</definedName>
    <definedName name="NPZ">#REF!</definedName>
    <definedName name="OOO" localSheetId="2">#REF!</definedName>
    <definedName name="OOO" localSheetId="1">#REF!</definedName>
    <definedName name="OOO" localSheetId="8">#REF!</definedName>
    <definedName name="OOO" localSheetId="9">#REF!</definedName>
    <definedName name="OOO" localSheetId="15">#REF!</definedName>
    <definedName name="OOO" localSheetId="17">#REF!</definedName>
    <definedName name="OOO" localSheetId="18">#REF!</definedName>
    <definedName name="OOO" localSheetId="19">#REF!</definedName>
    <definedName name="OOO" localSheetId="20">#REF!</definedName>
    <definedName name="OOO">#REF!</definedName>
    <definedName name="oooo">'[28]ABUT수량-A1'!$T$25</definedName>
    <definedName name="P" localSheetId="2">#REF!</definedName>
    <definedName name="P" localSheetId="1">#REF!</definedName>
    <definedName name="P" localSheetId="8">#REF!</definedName>
    <definedName name="P" localSheetId="9">#REF!</definedName>
    <definedName name="P" localSheetId="15">#REF!</definedName>
    <definedName name="P" localSheetId="17">#REF!</definedName>
    <definedName name="P" localSheetId="18">#REF!</definedName>
    <definedName name="P" localSheetId="19">#REF!</definedName>
    <definedName name="P" localSheetId="20">#REF!</definedName>
    <definedName name="P">#REF!</definedName>
    <definedName name="P1X" localSheetId="2">#REF!</definedName>
    <definedName name="P1X" localSheetId="1">#REF!</definedName>
    <definedName name="P1X" localSheetId="8">#REF!</definedName>
    <definedName name="P1X" localSheetId="9">#REF!</definedName>
    <definedName name="P1X" localSheetId="15">#REF!</definedName>
    <definedName name="P1X" localSheetId="17">#REF!</definedName>
    <definedName name="P1X" localSheetId="18">#REF!</definedName>
    <definedName name="P1X" localSheetId="19">#REF!</definedName>
    <definedName name="P1X" localSheetId="20">#REF!</definedName>
    <definedName name="P1X">#REF!</definedName>
    <definedName name="P1Z" localSheetId="2">#REF!</definedName>
    <definedName name="P1Z" localSheetId="1">#REF!</definedName>
    <definedName name="P1Z" localSheetId="8">#REF!</definedName>
    <definedName name="P1Z" localSheetId="9">#REF!</definedName>
    <definedName name="P1Z" localSheetId="15">#REF!</definedName>
    <definedName name="P1Z" localSheetId="17">#REF!</definedName>
    <definedName name="P1Z" localSheetId="18">#REF!</definedName>
    <definedName name="P1Z" localSheetId="19">#REF!</definedName>
    <definedName name="P1Z" localSheetId="20">#REF!</definedName>
    <definedName name="P1Z">#REF!</definedName>
    <definedName name="P2X" localSheetId="8">#REF!</definedName>
    <definedName name="P2X" localSheetId="9">#REF!</definedName>
    <definedName name="P2X">#REF!</definedName>
    <definedName name="P2Z" localSheetId="8">#REF!</definedName>
    <definedName name="P2Z" localSheetId="9">#REF!</definedName>
    <definedName name="P2Z">#REF!</definedName>
    <definedName name="PAT" localSheetId="5" hidden="1">{#N/A,#N/A,FALSE,"Sheet1"}</definedName>
    <definedName name="PAT" localSheetId="11" hidden="1">{#N/A,#N/A,FALSE,"Sheet1"}</definedName>
    <definedName name="PAT" localSheetId="12" hidden="1">{#N/A,#N/A,FALSE,"Sheet1"}</definedName>
    <definedName name="PAT" localSheetId="13" hidden="1">{#N/A,#N/A,FALSE,"Sheet1"}</definedName>
    <definedName name="PAT" hidden="1">{#N/A,#N/A,FALSE,"Sheet1"}</definedName>
    <definedName name="pile연결" localSheetId="8">#REF!</definedName>
    <definedName name="pile연결" localSheetId="9">#REF!</definedName>
    <definedName name="pile연결">#REF!</definedName>
    <definedName name="PRDump" localSheetId="8">#REF!</definedName>
    <definedName name="PRDump" localSheetId="9">#REF!</definedName>
    <definedName name="PRDump">#REF!</definedName>
    <definedName name="PRINT" localSheetId="8">#REF!</definedName>
    <definedName name="PRINT" localSheetId="9">#REF!</definedName>
    <definedName name="PRINT">#REF!</definedName>
    <definedName name="_xlnm.Print_Area" localSheetId="3">'1.사업개요'!$A$1:$I$61</definedName>
    <definedName name="_xlnm.Print_Area" localSheetId="2">'1.표지외(사후관리)'!$A$1:$H$39</definedName>
    <definedName name="_xlnm.Print_Area" localSheetId="1">'1표지외(영향)'!$A$1:$H$36</definedName>
    <definedName name="_xlnm.Print_Area" localSheetId="4">'2.사업물량및시행구분'!$A$1:$G$11</definedName>
    <definedName name="_xlnm.Print_Area" localSheetId="7">'2-1.사업량_영향조사'!$A$1:$O$25</definedName>
    <definedName name="_xlnm.Print_Area" localSheetId="5">'2-1.사업수량표(지사별)'!$A$1:$J$16</definedName>
    <definedName name="_xlnm.Print_Area" localSheetId="8">'2-3.사업량_사후관리'!$A$1:$W$34</definedName>
    <definedName name="_xlnm.Print_Area" localSheetId="9">'2-4.사업량_정기수질검사'!$A$1:$J$71</definedName>
    <definedName name="_xlnm.Print_Area" localSheetId="10">'2-5.사업량_원상복구'!$A$1:$I$10</definedName>
    <definedName name="_xlnm.Print_Area" localSheetId="11">'3.조사공정계획표'!$A$1:$P$23</definedName>
    <definedName name="_xlnm.Print_Area" localSheetId="12">'4.사업비총괄'!$A$1:$K$36</definedName>
    <definedName name="_xlnm.Print_Area" localSheetId="13">'4-1.직접비내역'!$A$1:$O$18</definedName>
    <definedName name="_xlnm.Print_Area" localSheetId="15">#REF!</definedName>
    <definedName name="_xlnm.Print_Area" localSheetId="17">'7.용역비총괄표(사후관리)'!$A$1:$G$20</definedName>
    <definedName name="_xlnm.Print_Area" localSheetId="18">'7-1.사업비명세서(사후관리)'!#REF!</definedName>
    <definedName name="_xlnm.Print_Area" localSheetId="19">'7-2.공종별단가표,일위대가표(사후관리)'!$M$1:$X$225</definedName>
    <definedName name="_xlnm.Print_Area" localSheetId="20">'7-3.단가(사후관리)'!$A$1:$K$37</definedName>
    <definedName name="_xlnm.Print_Area" localSheetId="22">'8-1.공사비명세서(암반_원상복구)'!$A$1:$L$22</definedName>
    <definedName name="_xlnm.Print_Area" localSheetId="23">'8-2.폐공처리_원상복구'!$A$1:$L$49</definedName>
    <definedName name="_xlnm.Print_Area">[29]공사비명세서!$A$1:$M$17</definedName>
    <definedName name="PRINT_AREA_MI" localSheetId="2">#REF!</definedName>
    <definedName name="PRINT_AREA_MI" localSheetId="4">#REF!</definedName>
    <definedName name="PRINT_AREA_MI" localSheetId="7">#REF!</definedName>
    <definedName name="PRINT_AREA_MI" localSheetId="5">#REF!</definedName>
    <definedName name="PRINT_AREA_MI" localSheetId="8">#REF!</definedName>
    <definedName name="PRINT_AREA_MI" localSheetId="9">#REF!</definedName>
    <definedName name="PRINT_AREA_MI" localSheetId="11">#REF!</definedName>
    <definedName name="PRINT_AREA_MI" localSheetId="12">#REF!</definedName>
    <definedName name="PRINT_AREA_MI" localSheetId="13">#REF!</definedName>
    <definedName name="PRINT_AREA_MI" localSheetId="15">#REF!</definedName>
    <definedName name="PRINT_AREA_MI" localSheetId="17">#REF!</definedName>
    <definedName name="PRINT_AREA_MI" localSheetId="18">#REF!</definedName>
    <definedName name="PRINT_AREA_MI" localSheetId="19">#REF!</definedName>
    <definedName name="PRINT_AREA_MI" localSheetId="20">#REF!</definedName>
    <definedName name="PRINT_AREA_MI">#REF!</definedName>
    <definedName name="PRINT_AREA_MI1" localSheetId="8">#REF!</definedName>
    <definedName name="PRINT_AREA_MI1" localSheetId="9">#REF!</definedName>
    <definedName name="PRINT_AREA_MI1">#REF!</definedName>
    <definedName name="_xlnm.Print_Titles" localSheetId="7">'2-1.사업량_영향조사'!$2:$4</definedName>
    <definedName name="_xlnm.Print_Titles">[30]건축공사!$A$2:$IV$4</definedName>
    <definedName name="PRINT_TITLES_MI">#N/A</definedName>
    <definedName name="PVC관" localSheetId="2">#REF!</definedName>
    <definedName name="PVC관" localSheetId="1">#REF!</definedName>
    <definedName name="PVC관" localSheetId="8">#REF!</definedName>
    <definedName name="PVC관" localSheetId="9">#REF!</definedName>
    <definedName name="PVC관" localSheetId="15">#REF!</definedName>
    <definedName name="PVC관" localSheetId="17">#REF!</definedName>
    <definedName name="PVC관" localSheetId="18">#REF!</definedName>
    <definedName name="PVC관" localSheetId="19">#REF!</definedName>
    <definedName name="PVC관" localSheetId="20">#REF!</definedName>
    <definedName name="PVC관">#REF!</definedName>
    <definedName name="PWS">[2]교각계산!$G$108</definedName>
    <definedName name="q" localSheetId="2" hidden="1">#REF!</definedName>
    <definedName name="q" localSheetId="1" hidden="1">#REF!</definedName>
    <definedName name="q" localSheetId="8" hidden="1">#REF!</definedName>
    <definedName name="q" localSheetId="9" hidden="1">#REF!</definedName>
    <definedName name="q" localSheetId="15" hidden="1">#REF!</definedName>
    <definedName name="q" localSheetId="17" hidden="1">#REF!</definedName>
    <definedName name="q" localSheetId="18" hidden="1">#REF!</definedName>
    <definedName name="q" localSheetId="19" hidden="1">#REF!</definedName>
    <definedName name="q" localSheetId="20" hidden="1">#REF!</definedName>
    <definedName name="q" hidden="1">#REF!</definedName>
    <definedName name="QAQA">'[24]ABUT수량-A1'!$T$25</definedName>
    <definedName name="qor" localSheetId="2" hidden="1">[31]실행철강하도!$A$1:$A$4</definedName>
    <definedName name="qor" localSheetId="1" hidden="1">[32]실행철강하도!$A$1:$A$4</definedName>
    <definedName name="qor" localSheetId="7" hidden="1">[32]실행철강하도!$A$1:$A$4</definedName>
    <definedName name="qor" localSheetId="8" hidden="1">[31]실행철강하도!$A$1:$A$4</definedName>
    <definedName name="qor" localSheetId="9" hidden="1">[31]실행철강하도!$A$1:$A$4</definedName>
    <definedName name="qor" localSheetId="15" hidden="1">[31]실행철강하도!$A$1:$A$4</definedName>
    <definedName name="qor" localSheetId="17" hidden="1">[31]실행철강하도!$A$1:$A$4</definedName>
    <definedName name="qor" localSheetId="18" hidden="1">[31]실행철강하도!$A$1:$A$4</definedName>
    <definedName name="qor" localSheetId="19" hidden="1">[31]실행철강하도!$A$1:$A$4</definedName>
    <definedName name="qor" localSheetId="20" hidden="1">[31]실행철강하도!$A$1:$A$4</definedName>
    <definedName name="qor" hidden="1">[33]실행철강하도!$A$1:$A$4</definedName>
    <definedName name="qqaa">'[28]ABUT수량-A1'!$T$25</definedName>
    <definedName name="qqq" localSheetId="2">'[33]ABUT수량-A1'!$T$25</definedName>
    <definedName name="qqq" localSheetId="1">'[33]ABUT수량-A1'!$T$25</definedName>
    <definedName name="qqq" localSheetId="8">'[33]ABUT수량-A1'!$T$25</definedName>
    <definedName name="qqq" localSheetId="9">'[33]ABUT수량-A1'!$T$25</definedName>
    <definedName name="qqq" localSheetId="15">'[33]ABUT수량-A1'!$T$25</definedName>
    <definedName name="qqq" localSheetId="17">'[33]ABUT수량-A1'!$T$25</definedName>
    <definedName name="qqq" localSheetId="18">'[33]ABUT수량-A1'!$T$25</definedName>
    <definedName name="qqq" localSheetId="19">'[33]ABUT수량-A1'!$T$25</definedName>
    <definedName name="qqq" localSheetId="20">'[33]ABUT수량-A1'!$T$25</definedName>
    <definedName name="qqq" hidden="1">#REF!</definedName>
    <definedName name="QQQQ">'[34]ABUT수량-A1'!$T$25</definedName>
    <definedName name="QTY">#N/A</definedName>
    <definedName name="qw" localSheetId="5" hidden="1">{#N/A,#N/A,FALSE,"단가표지"}</definedName>
    <definedName name="qw" localSheetId="11" hidden="1">{#N/A,#N/A,FALSE,"단가표지"}</definedName>
    <definedName name="qw" localSheetId="12" hidden="1">{#N/A,#N/A,FALSE,"단가표지"}</definedName>
    <definedName name="qw" localSheetId="13" hidden="1">{#N/A,#N/A,FALSE,"단가표지"}</definedName>
    <definedName name="qw" hidden="1">{#N/A,#N/A,FALSE,"단가표지"}</definedName>
    <definedName name="QWQW">'[24]ABUT수량-A1'!$T$25</definedName>
    <definedName name="RawAgencyPrice" localSheetId="2">#REF!</definedName>
    <definedName name="RawAgencyPrice" localSheetId="1">#REF!</definedName>
    <definedName name="RawAgencyPrice" localSheetId="8">#REF!</definedName>
    <definedName name="RawAgencyPrice" localSheetId="9">#REF!</definedName>
    <definedName name="RawAgencyPrice" localSheetId="15">#REF!</definedName>
    <definedName name="RawAgencyPrice" localSheetId="17">#REF!</definedName>
    <definedName name="RawAgencyPrice" localSheetId="18">#REF!</definedName>
    <definedName name="RawAgencyPrice" localSheetId="19">#REF!</definedName>
    <definedName name="RawAgencyPrice" localSheetId="20">#REF!</definedName>
    <definedName name="RawAgencyPrice">#REF!</definedName>
    <definedName name="RBData" localSheetId="2">#REF!</definedName>
    <definedName name="RBData" localSheetId="1">#REF!</definedName>
    <definedName name="RBData" localSheetId="8">#REF!</definedName>
    <definedName name="RBData" localSheetId="9">#REF!</definedName>
    <definedName name="RBData" localSheetId="15">#REF!</definedName>
    <definedName name="RBData" localSheetId="17">#REF!</definedName>
    <definedName name="RBData" localSheetId="18">#REF!</definedName>
    <definedName name="RBData" localSheetId="19">#REF!</definedName>
    <definedName name="RBData" localSheetId="20">#REF!</definedName>
    <definedName name="RBData">#REF!</definedName>
    <definedName name="Reselects" localSheetId="2">#REF!</definedName>
    <definedName name="Reselects" localSheetId="1">#REF!</definedName>
    <definedName name="Reselects" localSheetId="8">#REF!</definedName>
    <definedName name="Reselects" localSheetId="9">#REF!</definedName>
    <definedName name="Reselects" localSheetId="15">#REF!</definedName>
    <definedName name="Reselects" localSheetId="17">#REF!</definedName>
    <definedName name="Reselects" localSheetId="18">#REF!</definedName>
    <definedName name="Reselects" localSheetId="19">#REF!</definedName>
    <definedName name="Reselects" localSheetId="20">#REF!</definedName>
    <definedName name="Reselects">#REF!</definedName>
    <definedName name="rkdkd" localSheetId="2" hidden="1">{#N/A,#N/A,FALSE,"2~8번"}</definedName>
    <definedName name="rkdkd" localSheetId="1" hidden="1">{#N/A,#N/A,FALSE,"2~8번"}</definedName>
    <definedName name="rkdkd" localSheetId="7" hidden="1">{#N/A,#N/A,FALSE,"2~8번"}</definedName>
    <definedName name="rkdkd" localSheetId="8" hidden="1">{#N/A,#N/A,FALSE,"2~8번"}</definedName>
    <definedName name="rkdkd" localSheetId="9" hidden="1">{#N/A,#N/A,FALSE,"2~8번"}</definedName>
    <definedName name="rkdkd" localSheetId="15" hidden="1">{#N/A,#N/A,FALSE,"2~8번"}</definedName>
    <definedName name="rkdkd" localSheetId="17" hidden="1">{#N/A,#N/A,FALSE,"2~8번"}</definedName>
    <definedName name="rkdkd" localSheetId="18" hidden="1">{#N/A,#N/A,FALSE,"2~8번"}</definedName>
    <definedName name="rkdkd" localSheetId="19" hidden="1">{#N/A,#N/A,FALSE,"2~8번"}</definedName>
    <definedName name="rkdkd" localSheetId="20" hidden="1">{#N/A,#N/A,FALSE,"2~8번"}</definedName>
    <definedName name="rkdkd" hidden="1">{#N/A,#N/A,FALSE,"2~8번"}</definedName>
    <definedName name="RL5D">[2]교각계산!$K$98</definedName>
    <definedName name="Royalty" localSheetId="5" hidden="1">{#N/A,#N/A,FALSE,"Sheet1"}</definedName>
    <definedName name="Royalty" localSheetId="11" hidden="1">{#N/A,#N/A,FALSE,"Sheet1"}</definedName>
    <definedName name="Royalty" localSheetId="12" hidden="1">{#N/A,#N/A,FALSE,"Sheet1"}</definedName>
    <definedName name="Royalty" localSheetId="13" hidden="1">{#N/A,#N/A,FALSE,"Sheet1"}</definedName>
    <definedName name="Royalty" hidden="1">{#N/A,#N/A,FALSE,"Sheet1"}</definedName>
    <definedName name="rr" localSheetId="2">#REF!</definedName>
    <definedName name="rr" localSheetId="1">#REF!</definedName>
    <definedName name="rr" localSheetId="8">#REF!</definedName>
    <definedName name="rr" localSheetId="9">#REF!</definedName>
    <definedName name="rr" localSheetId="15">#REF!</definedName>
    <definedName name="rr" localSheetId="17">#REF!</definedName>
    <definedName name="rr" localSheetId="18">#REF!</definedName>
    <definedName name="rr" localSheetId="19">#REF!</definedName>
    <definedName name="rr" localSheetId="20">#REF!</definedName>
    <definedName name="rr">#REF!</definedName>
    <definedName name="RRR" localSheetId="2">[26]우각부보강!#REF!</definedName>
    <definedName name="RRR" localSheetId="1">[26]우각부보강!#REF!</definedName>
    <definedName name="RRR" localSheetId="8">[26]우각부보강!#REF!</definedName>
    <definedName name="RRR" localSheetId="9">[26]우각부보강!#REF!</definedName>
    <definedName name="RRR" localSheetId="15">[26]우각부보강!#REF!</definedName>
    <definedName name="RRR" localSheetId="17">[26]우각부보강!#REF!</definedName>
    <definedName name="RRR" localSheetId="18">[26]우각부보강!#REF!</definedName>
    <definedName name="RRR" localSheetId="19">[26]우각부보강!#REF!</definedName>
    <definedName name="RRR" localSheetId="20">[26]우각부보강!#REF!</definedName>
    <definedName name="RRR">[26]우각부보강!#REF!</definedName>
    <definedName name="s" localSheetId="2">#REF!</definedName>
    <definedName name="s" localSheetId="1">#REF!</definedName>
    <definedName name="s" localSheetId="8">#REF!</definedName>
    <definedName name="s" localSheetId="9">#REF!</definedName>
    <definedName name="s" localSheetId="15">#REF!</definedName>
    <definedName name="s" localSheetId="17">#REF!</definedName>
    <definedName name="s" localSheetId="18">#REF!</definedName>
    <definedName name="s" localSheetId="19">#REF!</definedName>
    <definedName name="s" localSheetId="20">#REF!</definedName>
    <definedName name="s">#REF!</definedName>
    <definedName name="S_1" localSheetId="2">#REF!</definedName>
    <definedName name="S_1" localSheetId="1">#REF!</definedName>
    <definedName name="S_1" localSheetId="8">#REF!</definedName>
    <definedName name="S_1" localSheetId="9">#REF!</definedName>
    <definedName name="S_1" localSheetId="15">#REF!</definedName>
    <definedName name="S_1" localSheetId="17">#REF!</definedName>
    <definedName name="S_1" localSheetId="18">#REF!</definedName>
    <definedName name="S_1" localSheetId="19">#REF!</definedName>
    <definedName name="S_1" localSheetId="20">#REF!</definedName>
    <definedName name="S_1">#REF!</definedName>
    <definedName name="S_10" localSheetId="2">#REF!</definedName>
    <definedName name="S_10" localSheetId="1">#REF!</definedName>
    <definedName name="S_10" localSheetId="8">#REF!</definedName>
    <definedName name="S_10" localSheetId="9">#REF!</definedName>
    <definedName name="S_10" localSheetId="15">#REF!</definedName>
    <definedName name="S_10" localSheetId="17">#REF!</definedName>
    <definedName name="S_10" localSheetId="18">#REF!</definedName>
    <definedName name="S_10" localSheetId="19">#REF!</definedName>
    <definedName name="S_10" localSheetId="20">#REF!</definedName>
    <definedName name="S_10">#REF!</definedName>
    <definedName name="S_11" localSheetId="8">#REF!</definedName>
    <definedName name="S_11" localSheetId="9">#REF!</definedName>
    <definedName name="S_11">#REF!</definedName>
    <definedName name="S_2" localSheetId="8">#REF!</definedName>
    <definedName name="S_2" localSheetId="9">#REF!</definedName>
    <definedName name="S_2">#REF!</definedName>
    <definedName name="S_3" localSheetId="8">#REF!</definedName>
    <definedName name="S_3" localSheetId="9">#REF!</definedName>
    <definedName name="S_3">#REF!</definedName>
    <definedName name="S_4" localSheetId="8">#REF!</definedName>
    <definedName name="S_4" localSheetId="9">#REF!</definedName>
    <definedName name="S_4">#REF!</definedName>
    <definedName name="S_5" localSheetId="8">#REF!</definedName>
    <definedName name="S_5" localSheetId="9">#REF!</definedName>
    <definedName name="S_5">#REF!</definedName>
    <definedName name="S_6" localSheetId="8">#REF!</definedName>
    <definedName name="S_6" localSheetId="9">#REF!</definedName>
    <definedName name="S_6">#REF!</definedName>
    <definedName name="S_7" localSheetId="8">#REF!</definedName>
    <definedName name="S_7" localSheetId="9">#REF!</definedName>
    <definedName name="S_7">#REF!</definedName>
    <definedName name="S_8" localSheetId="8">#REF!</definedName>
    <definedName name="S_8" localSheetId="9">#REF!</definedName>
    <definedName name="S_8">#REF!</definedName>
    <definedName name="S_9" localSheetId="8">#REF!</definedName>
    <definedName name="S_9" localSheetId="9">#REF!</definedName>
    <definedName name="S_9">#REF!</definedName>
    <definedName name="S_B" localSheetId="8">#REF!</definedName>
    <definedName name="S_B" localSheetId="9">#REF!</definedName>
    <definedName name="S_B">#REF!</definedName>
    <definedName name="S_L" localSheetId="8">#REF!</definedName>
    <definedName name="S_L" localSheetId="9">#REF!</definedName>
    <definedName name="S_L">#REF!</definedName>
    <definedName name="S_TO" localSheetId="8">#REF!</definedName>
    <definedName name="S_TO" localSheetId="9">#REF!</definedName>
    <definedName name="S_TO">#REF!</definedName>
    <definedName name="S_본" localSheetId="8">#REF!</definedName>
    <definedName name="S_본" localSheetId="9">#REF!</definedName>
    <definedName name="S_본">#REF!</definedName>
    <definedName name="SALESPLAN" localSheetId="8">#REF!</definedName>
    <definedName name="SALESPLAN" localSheetId="9">#REF!</definedName>
    <definedName name="SALESPLAN">#REF!</definedName>
    <definedName name="SCK" localSheetId="8">#REF!</definedName>
    <definedName name="SCK" localSheetId="9">#REF!</definedName>
    <definedName name="SCK">#REF!</definedName>
    <definedName name="sd" localSheetId="8">#REF!</definedName>
    <definedName name="sd" localSheetId="9">#REF!</definedName>
    <definedName name="sd">#REF!</definedName>
    <definedName name="sdfg">'[28]ABUT수량-A1'!$T$25</definedName>
    <definedName name="sdg" localSheetId="2" hidden="1">#REF!</definedName>
    <definedName name="sdg" localSheetId="7" hidden="1">#REF!</definedName>
    <definedName name="sdg" localSheetId="8" hidden="1">#REF!</definedName>
    <definedName name="sdg" localSheetId="9" hidden="1">#REF!</definedName>
    <definedName name="sdg" localSheetId="15" hidden="1">#REF!</definedName>
    <definedName name="sdg" localSheetId="17" hidden="1">#REF!</definedName>
    <definedName name="sdg" localSheetId="18" hidden="1">#REF!</definedName>
    <definedName name="sdg" localSheetId="19" hidden="1">#REF!</definedName>
    <definedName name="sdg" localSheetId="20" hidden="1">#REF!</definedName>
    <definedName name="sdg" hidden="1">#REF!</definedName>
    <definedName name="SIDE_PILE" localSheetId="2">#REF!</definedName>
    <definedName name="SIDE_PILE" localSheetId="8">#REF!</definedName>
    <definedName name="SIDE_PILE" localSheetId="9">#REF!</definedName>
    <definedName name="SIDE_PILE" localSheetId="15">#REF!</definedName>
    <definedName name="SIDE_PILE" localSheetId="17">#REF!</definedName>
    <definedName name="SIDE_PILE" localSheetId="18">#REF!</definedName>
    <definedName name="SIDE_PILE" localSheetId="19">#REF!</definedName>
    <definedName name="SIDE_PILE" localSheetId="20">#REF!</definedName>
    <definedName name="SIDE_PILE">#REF!</definedName>
    <definedName name="SK" localSheetId="8">#REF!</definedName>
    <definedName name="SK" localSheetId="9">#REF!</definedName>
    <definedName name="SK">#REF!</definedName>
    <definedName name="solver_adj" localSheetId="2" hidden="1">#REF!,#REF!</definedName>
    <definedName name="solver_adj" localSheetId="1" hidden="1">#REF!,#REF!</definedName>
    <definedName name="solver_adj" localSheetId="7" hidden="1">#REF!,#REF!</definedName>
    <definedName name="solver_adj" localSheetId="8" hidden="1">#REF!,#REF!</definedName>
    <definedName name="solver_adj" localSheetId="9" hidden="1">#REF!,#REF!</definedName>
    <definedName name="solver_adj" localSheetId="15" hidden="1">#REF!,#REF!</definedName>
    <definedName name="solver_adj" localSheetId="17" hidden="1">#REF!,#REF!</definedName>
    <definedName name="solver_adj" localSheetId="18" hidden="1">#REF!,#REF!</definedName>
    <definedName name="solver_adj" localSheetId="19" hidden="1">#REF!,#REF!</definedName>
    <definedName name="solver_adj" localSheetId="20" hidden="1">#REF!,#REF!</definedName>
    <definedName name="solver_adj" hidden="1">#REF!,#REF!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opt" localSheetId="2" hidden="1">#REF!</definedName>
    <definedName name="solver_opt" localSheetId="1" hidden="1">#REF!</definedName>
    <definedName name="solver_opt" localSheetId="7" hidden="1">#REF!</definedName>
    <definedName name="solver_opt" localSheetId="8" hidden="1">#REF!</definedName>
    <definedName name="solver_opt" localSheetId="9" hidden="1">#REF!</definedName>
    <definedName name="solver_opt" localSheetId="15" hidden="1">#REF!</definedName>
    <definedName name="solver_opt" localSheetId="17" hidden="1">#REF!</definedName>
    <definedName name="solver_opt" localSheetId="18" hidden="1">#REF!</definedName>
    <definedName name="solver_opt" localSheetId="19" hidden="1">#REF!</definedName>
    <definedName name="solver_opt" localSheetId="20" hidden="1">#REF!</definedName>
    <definedName name="solver_opt" hidden="1">#REF!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mp" localSheetId="2" hidden="1">#REF!,#REF!</definedName>
    <definedName name="solver_tmp" localSheetId="1" hidden="1">#REF!,#REF!</definedName>
    <definedName name="solver_tmp" localSheetId="7" hidden="1">#REF!,#REF!</definedName>
    <definedName name="solver_tmp" localSheetId="8" hidden="1">#REF!,#REF!</definedName>
    <definedName name="solver_tmp" localSheetId="9" hidden="1">#REF!,#REF!</definedName>
    <definedName name="solver_tmp" localSheetId="15" hidden="1">#REF!,#REF!</definedName>
    <definedName name="solver_tmp" localSheetId="17" hidden="1">#REF!,#REF!</definedName>
    <definedName name="solver_tmp" localSheetId="18" hidden="1">#REF!,#REF!</definedName>
    <definedName name="solver_tmp" localSheetId="19" hidden="1">#REF!,#REF!</definedName>
    <definedName name="solver_tmp" localSheetId="20" hidden="1">#REF!,#REF!</definedName>
    <definedName name="solver_tmp" hidden="1">#REF!,#REF!</definedName>
    <definedName name="solver_tol" hidden="1">0.05</definedName>
    <definedName name="solver_typ" hidden="1">1</definedName>
    <definedName name="solver_val" hidden="1">0</definedName>
    <definedName name="SORTCODE">#N/A</definedName>
    <definedName name="ss" localSheetId="2">#REF!</definedName>
    <definedName name="ss" localSheetId="1">#REF!</definedName>
    <definedName name="ss" localSheetId="5" hidden="1">{#N/A,#N/A,FALSE,"운반시간"}</definedName>
    <definedName name="ss" localSheetId="8">#REF!</definedName>
    <definedName name="ss" localSheetId="9">#REF!</definedName>
    <definedName name="ss" localSheetId="11" hidden="1">{#N/A,#N/A,FALSE,"운반시간"}</definedName>
    <definedName name="ss" localSheetId="12" hidden="1">{#N/A,#N/A,FALSE,"운반시간"}</definedName>
    <definedName name="ss" localSheetId="13" hidden="1">{#N/A,#N/A,FALSE,"운반시간"}</definedName>
    <definedName name="ss" localSheetId="15">#REF!</definedName>
    <definedName name="ss" localSheetId="17">#REF!</definedName>
    <definedName name="ss" localSheetId="18">#REF!</definedName>
    <definedName name="ss" localSheetId="19">#REF!</definedName>
    <definedName name="ss" localSheetId="20">#REF!</definedName>
    <definedName name="ss" hidden="1">{#N/A,#N/A,FALSE,"운반시간"}</definedName>
    <definedName name="SSS" localSheetId="2">#REF!</definedName>
    <definedName name="sss" localSheetId="7" hidden="1">#REF!</definedName>
    <definedName name="SSS" localSheetId="8">#REF!</definedName>
    <definedName name="SSS" localSheetId="9">#REF!</definedName>
    <definedName name="SSS" localSheetId="15">#REF!</definedName>
    <definedName name="SSS" localSheetId="17">#REF!</definedName>
    <definedName name="SSS" localSheetId="18">#REF!</definedName>
    <definedName name="SSS" localSheetId="19">#REF!</definedName>
    <definedName name="SSS" localSheetId="20">#REF!</definedName>
    <definedName name="sss" hidden="1">#REF!</definedName>
    <definedName name="STATION" localSheetId="8">#REF!</definedName>
    <definedName name="STATION" localSheetId="9">#REF!</definedName>
    <definedName name="STATION">#REF!</definedName>
    <definedName name="SY" localSheetId="8">#REF!</definedName>
    <definedName name="SY" localSheetId="9">#REF!</definedName>
    <definedName name="SY">#REF!</definedName>
    <definedName name="t">[35]BID!$A$1:$I$2091</definedName>
    <definedName name="T_AMOUNT">#N/A</definedName>
    <definedName name="T_UPRICE">#N/A</definedName>
    <definedName name="Table" localSheetId="2">#REF!</definedName>
    <definedName name="Table" localSheetId="1">#REF!</definedName>
    <definedName name="Table" localSheetId="8">#REF!</definedName>
    <definedName name="Table" localSheetId="9">#REF!</definedName>
    <definedName name="Table" localSheetId="15">#REF!</definedName>
    <definedName name="Table" localSheetId="17">#REF!</definedName>
    <definedName name="Table" localSheetId="18">#REF!</definedName>
    <definedName name="Table" localSheetId="19">#REF!</definedName>
    <definedName name="Table" localSheetId="20">#REF!</definedName>
    <definedName name="Table">#REF!</definedName>
    <definedName name="Table1" localSheetId="2">#REF!</definedName>
    <definedName name="Table1" localSheetId="1">#REF!</definedName>
    <definedName name="Table1" localSheetId="8">#REF!</definedName>
    <definedName name="Table1" localSheetId="9">#REF!</definedName>
    <definedName name="Table1" localSheetId="15">#REF!</definedName>
    <definedName name="Table1" localSheetId="17">#REF!</definedName>
    <definedName name="Table1" localSheetId="18">#REF!</definedName>
    <definedName name="Table1" localSheetId="19">#REF!</definedName>
    <definedName name="Table1" localSheetId="20">#REF!</definedName>
    <definedName name="Table1">#REF!</definedName>
    <definedName name="TB" localSheetId="2">#REF!</definedName>
    <definedName name="TB" localSheetId="1">#REF!</definedName>
    <definedName name="TB" localSheetId="8">#REF!</definedName>
    <definedName name="TB" localSheetId="9">#REF!</definedName>
    <definedName name="TB" localSheetId="15">#REF!</definedName>
    <definedName name="TB" localSheetId="17">#REF!</definedName>
    <definedName name="TB" localSheetId="18">#REF!</definedName>
    <definedName name="TB" localSheetId="19">#REF!</definedName>
    <definedName name="TB" localSheetId="20">#REF!</definedName>
    <definedName name="TB">#REF!</definedName>
    <definedName name="text1" localSheetId="2">[36]가도공!#REF!</definedName>
    <definedName name="text1" localSheetId="1">[36]가도공!#REF!</definedName>
    <definedName name="text1" localSheetId="8">[36]가도공!#REF!</definedName>
    <definedName name="text1" localSheetId="9">[36]가도공!#REF!</definedName>
    <definedName name="text1" localSheetId="15">[36]가도공!#REF!</definedName>
    <definedName name="text1" localSheetId="17">[36]가도공!#REF!</definedName>
    <definedName name="text1" localSheetId="18">[36]가도공!#REF!</definedName>
    <definedName name="text1" localSheetId="19">[36]가도공!#REF!</definedName>
    <definedName name="text1" localSheetId="20">[36]가도공!#REF!</definedName>
    <definedName name="text1">[36]가도공!#REF!</definedName>
    <definedName name="todl" localSheetId="2" hidden="1">#REF!</definedName>
    <definedName name="todl" localSheetId="1" hidden="1">#REF!</definedName>
    <definedName name="todl" localSheetId="8" hidden="1">#REF!</definedName>
    <definedName name="todl" localSheetId="9" hidden="1">#REF!</definedName>
    <definedName name="todl" localSheetId="15" hidden="1">#REF!</definedName>
    <definedName name="todl" localSheetId="17" hidden="1">#REF!</definedName>
    <definedName name="todl" localSheetId="18" hidden="1">#REF!</definedName>
    <definedName name="todl" localSheetId="19" hidden="1">#REF!</definedName>
    <definedName name="todl" localSheetId="20" hidden="1">#REF!</definedName>
    <definedName name="todl" hidden="1">#REF!</definedName>
    <definedName name="tofms" localSheetId="2" hidden="1">#REF!</definedName>
    <definedName name="tofms" localSheetId="1" hidden="1">#REF!</definedName>
    <definedName name="tofms" localSheetId="8" hidden="1">#REF!</definedName>
    <definedName name="tofms" localSheetId="9" hidden="1">#REF!</definedName>
    <definedName name="tofms" localSheetId="15" hidden="1">#REF!</definedName>
    <definedName name="tofms" localSheetId="17" hidden="1">#REF!</definedName>
    <definedName name="tofms" localSheetId="18" hidden="1">#REF!</definedName>
    <definedName name="tofms" localSheetId="19" hidden="1">#REF!</definedName>
    <definedName name="tofms" localSheetId="20" hidden="1">#REF!</definedName>
    <definedName name="tofms" hidden="1">#REF!</definedName>
    <definedName name="tr" localSheetId="7" hidden="1">#REF!</definedName>
    <definedName name="tr" localSheetId="8" hidden="1">#REF!</definedName>
    <definedName name="tr" localSheetId="9" hidden="1">#REF!</definedName>
    <definedName name="tr" hidden="1">#REF!</definedName>
    <definedName name="TS" localSheetId="8">#REF!</definedName>
    <definedName name="TS" localSheetId="9">#REF!</definedName>
    <definedName name="TS">#REF!</definedName>
    <definedName name="TSS" localSheetId="8">[26]우각부보강!#REF!</definedName>
    <definedName name="TSS" localSheetId="9">[26]우각부보강!#REF!</definedName>
    <definedName name="TSS">[26]우각부보강!#REF!</definedName>
    <definedName name="TU" localSheetId="2">#REF!</definedName>
    <definedName name="TU" localSheetId="1">#REF!</definedName>
    <definedName name="TU" localSheetId="8">#REF!</definedName>
    <definedName name="TU" localSheetId="9">#REF!</definedName>
    <definedName name="TU" localSheetId="15">#REF!</definedName>
    <definedName name="TU" localSheetId="17">#REF!</definedName>
    <definedName name="TU" localSheetId="18">#REF!</definedName>
    <definedName name="TU" localSheetId="19">#REF!</definedName>
    <definedName name="TU" localSheetId="20">#REF!</definedName>
    <definedName name="TU">#REF!</definedName>
    <definedName name="TW" localSheetId="2">#REF!</definedName>
    <definedName name="TW" localSheetId="1">#REF!</definedName>
    <definedName name="TW" localSheetId="8">#REF!</definedName>
    <definedName name="TW" localSheetId="9">#REF!</definedName>
    <definedName name="TW" localSheetId="15">#REF!</definedName>
    <definedName name="TW" localSheetId="17">#REF!</definedName>
    <definedName name="TW" localSheetId="18">#REF!</definedName>
    <definedName name="TW" localSheetId="19">#REF!</definedName>
    <definedName name="TW" localSheetId="20">#REF!</definedName>
    <definedName name="TW">#REF!</definedName>
    <definedName name="TWW" localSheetId="2">#REF!</definedName>
    <definedName name="TWW" localSheetId="1">#REF!</definedName>
    <definedName name="TWW" localSheetId="8">#REF!</definedName>
    <definedName name="TWW" localSheetId="9">#REF!</definedName>
    <definedName name="TWW" localSheetId="15">#REF!</definedName>
    <definedName name="TWW" localSheetId="17">#REF!</definedName>
    <definedName name="TWW" localSheetId="18">#REF!</definedName>
    <definedName name="TWW" localSheetId="19">#REF!</definedName>
    <definedName name="TWW" localSheetId="20">#REF!</definedName>
    <definedName name="TWW">#REF!</definedName>
    <definedName name="ujdffdf" localSheetId="2" hidden="1">{#N/A,#N/A,FALSE,"단가표지"}</definedName>
    <definedName name="ujdffdf" localSheetId="1" hidden="1">{#N/A,#N/A,FALSE,"단가표지"}</definedName>
    <definedName name="ujdffdf" localSheetId="7" hidden="1">{#N/A,#N/A,FALSE,"단가표지"}</definedName>
    <definedName name="ujdffdf" localSheetId="8" hidden="1">{#N/A,#N/A,FALSE,"단가표지"}</definedName>
    <definedName name="ujdffdf" localSheetId="9" hidden="1">{#N/A,#N/A,FALSE,"단가표지"}</definedName>
    <definedName name="ujdffdf" localSheetId="15" hidden="1">{#N/A,#N/A,FALSE,"단가표지"}</definedName>
    <definedName name="ujdffdf" localSheetId="17" hidden="1">{#N/A,#N/A,FALSE,"단가표지"}</definedName>
    <definedName name="ujdffdf" localSheetId="18" hidden="1">{#N/A,#N/A,FALSE,"단가표지"}</definedName>
    <definedName name="ujdffdf" localSheetId="19" hidden="1">{#N/A,#N/A,FALSE,"단가표지"}</definedName>
    <definedName name="ujdffdf" localSheetId="20" hidden="1">{#N/A,#N/A,FALSE,"단가표지"}</definedName>
    <definedName name="ujdffdf" hidden="1">{#N/A,#N/A,FALSE,"단가표지"}</definedName>
    <definedName name="U측구" localSheetId="2">#REF!</definedName>
    <definedName name="U측구" localSheetId="1">#REF!</definedName>
    <definedName name="U측구" localSheetId="8">#REF!</definedName>
    <definedName name="U측구" localSheetId="9">#REF!</definedName>
    <definedName name="U측구" localSheetId="15">#REF!</definedName>
    <definedName name="U측구" localSheetId="17">#REF!</definedName>
    <definedName name="U측구" localSheetId="18">#REF!</definedName>
    <definedName name="U측구" localSheetId="19">#REF!</definedName>
    <definedName name="U측구" localSheetId="20">#REF!</definedName>
    <definedName name="U측구">#REF!</definedName>
    <definedName name="w" localSheetId="2">#REF!</definedName>
    <definedName name="w" localSheetId="1">#REF!</definedName>
    <definedName name="w" localSheetId="8">#REF!</definedName>
    <definedName name="w" localSheetId="9">#REF!</definedName>
    <definedName name="w" localSheetId="15">#REF!</definedName>
    <definedName name="w" localSheetId="17">#REF!</definedName>
    <definedName name="w" localSheetId="18">#REF!</definedName>
    <definedName name="w" localSheetId="19">#REF!</definedName>
    <definedName name="w" localSheetId="20">#REF!</definedName>
    <definedName name="w">#REF!</definedName>
    <definedName name="wererr" localSheetId="2" hidden="1">{#N/A,#N/A,FALSE,"운반시간"}</definedName>
    <definedName name="wererr" localSheetId="1" hidden="1">{#N/A,#N/A,FALSE,"운반시간"}</definedName>
    <definedName name="wererr" localSheetId="7" hidden="1">{#N/A,#N/A,FALSE,"운반시간"}</definedName>
    <definedName name="wererr" localSheetId="8" hidden="1">{#N/A,#N/A,FALSE,"운반시간"}</definedName>
    <definedName name="wererr" localSheetId="9" hidden="1">{#N/A,#N/A,FALSE,"운반시간"}</definedName>
    <definedName name="wererr" localSheetId="15" hidden="1">{#N/A,#N/A,FALSE,"운반시간"}</definedName>
    <definedName name="wererr" localSheetId="17" hidden="1">{#N/A,#N/A,FALSE,"운반시간"}</definedName>
    <definedName name="wererr" localSheetId="18" hidden="1">{#N/A,#N/A,FALSE,"운반시간"}</definedName>
    <definedName name="wererr" localSheetId="19" hidden="1">{#N/A,#N/A,FALSE,"운반시간"}</definedName>
    <definedName name="wererr" localSheetId="20" hidden="1">{#N/A,#N/A,FALSE,"운반시간"}</definedName>
    <definedName name="wererr" hidden="1">{#N/A,#N/A,FALSE,"운반시간"}</definedName>
    <definedName name="werewr" localSheetId="2" hidden="1">{#N/A,#N/A,FALSE,"골재소요량";#N/A,#N/A,FALSE,"골재소요량"}</definedName>
    <definedName name="werewr" localSheetId="1" hidden="1">{#N/A,#N/A,FALSE,"골재소요량";#N/A,#N/A,FALSE,"골재소요량"}</definedName>
    <definedName name="werewr" localSheetId="7" hidden="1">{#N/A,#N/A,FALSE,"골재소요량";#N/A,#N/A,FALSE,"골재소요량"}</definedName>
    <definedName name="werewr" localSheetId="8" hidden="1">{#N/A,#N/A,FALSE,"골재소요량";#N/A,#N/A,FALSE,"골재소요량"}</definedName>
    <definedName name="werewr" localSheetId="9" hidden="1">{#N/A,#N/A,FALSE,"골재소요량";#N/A,#N/A,FALSE,"골재소요량"}</definedName>
    <definedName name="werewr" localSheetId="15" hidden="1">{#N/A,#N/A,FALSE,"골재소요량";#N/A,#N/A,FALSE,"골재소요량"}</definedName>
    <definedName name="werewr" localSheetId="17" hidden="1">{#N/A,#N/A,FALSE,"골재소요량";#N/A,#N/A,FALSE,"골재소요량"}</definedName>
    <definedName name="werewr" localSheetId="18" hidden="1">{#N/A,#N/A,FALSE,"골재소요량";#N/A,#N/A,FALSE,"골재소요량"}</definedName>
    <definedName name="werewr" localSheetId="19" hidden="1">{#N/A,#N/A,FALSE,"골재소요량";#N/A,#N/A,FALSE,"골재소요량"}</definedName>
    <definedName name="werewr" localSheetId="20" hidden="1">{#N/A,#N/A,FALSE,"골재소요량";#N/A,#N/A,FALSE,"골재소요량"}</definedName>
    <definedName name="werewr" hidden="1">{#N/A,#N/A,FALSE,"골재소요량";#N/A,#N/A,FALSE,"골재소요량"}</definedName>
    <definedName name="wm.조골재1" localSheetId="2" hidden="1">{#N/A,#N/A,FALSE,"조골재"}</definedName>
    <definedName name="wm.조골재1" localSheetId="1" hidden="1">{#N/A,#N/A,FALSE,"조골재"}</definedName>
    <definedName name="wm.조골재1" localSheetId="7" hidden="1">{#N/A,#N/A,FALSE,"조골재"}</definedName>
    <definedName name="wm.조골재1" localSheetId="8" hidden="1">{#N/A,#N/A,FALSE,"조골재"}</definedName>
    <definedName name="wm.조골재1" localSheetId="9" hidden="1">{#N/A,#N/A,FALSE,"조골재"}</definedName>
    <definedName name="wm.조골재1" localSheetId="15" hidden="1">{#N/A,#N/A,FALSE,"조골재"}</definedName>
    <definedName name="wm.조골재1" localSheetId="17" hidden="1">{#N/A,#N/A,FALSE,"조골재"}</definedName>
    <definedName name="wm.조골재1" localSheetId="18" hidden="1">{#N/A,#N/A,FALSE,"조골재"}</definedName>
    <definedName name="wm.조골재1" localSheetId="19" hidden="1">{#N/A,#N/A,FALSE,"조골재"}</definedName>
    <definedName name="wm.조골재1" localSheetId="20" hidden="1">{#N/A,#N/A,FALSE,"조골재"}</definedName>
    <definedName name="wm.조골재1" hidden="1">{#N/A,#N/A,FALSE,"조골재"}</definedName>
    <definedName name="wrn.2번." localSheetId="2" hidden="1">{#N/A,#N/A,FALSE,"2~8번"}</definedName>
    <definedName name="wrn.2번." localSheetId="1" hidden="1">{#N/A,#N/A,FALSE,"2~8번"}</definedName>
    <definedName name="wrn.2번." localSheetId="7" hidden="1">{#N/A,#N/A,FALSE,"2~8번"}</definedName>
    <definedName name="wrn.2번." localSheetId="5" hidden="1">{#N/A,#N/A,FALSE,"2~8번"}</definedName>
    <definedName name="wrn.2번." localSheetId="8" hidden="1">{#N/A,#N/A,FALSE,"2~8번"}</definedName>
    <definedName name="wrn.2번." localSheetId="9" hidden="1">{#N/A,#N/A,FALSE,"2~8번"}</definedName>
    <definedName name="wrn.2번." localSheetId="11" hidden="1">{#N/A,#N/A,FALSE,"2~8번"}</definedName>
    <definedName name="wrn.2번." localSheetId="12" hidden="1">{#N/A,#N/A,FALSE,"2~8번"}</definedName>
    <definedName name="wrn.2번." localSheetId="13" hidden="1">{#N/A,#N/A,FALSE,"2~8번"}</definedName>
    <definedName name="wrn.2번." localSheetId="15" hidden="1">{#N/A,#N/A,FALSE,"2~8번"}</definedName>
    <definedName name="wrn.2번." localSheetId="17" hidden="1">{#N/A,#N/A,FALSE,"2~8번"}</definedName>
    <definedName name="wrn.2번." localSheetId="18" hidden="1">{#N/A,#N/A,FALSE,"2~8번"}</definedName>
    <definedName name="wrn.2번." localSheetId="19" hidden="1">{#N/A,#N/A,FALSE,"2~8번"}</definedName>
    <definedName name="wrn.2번." localSheetId="20" hidden="1">{#N/A,#N/A,FALSE,"2~8번"}</definedName>
    <definedName name="wrn.2번." hidden="1">{#N/A,#N/A,FALSE,"2~8번"}</definedName>
    <definedName name="wrn.건설기계사업소._.상반기보고." localSheetId="2" hidden="1">{#N/A,#N/A,FALSE,"사업총괄";#N/A,#N/A,FALSE,"장비사업";#N/A,#N/A,FALSE,"철구사업";#N/A,#N/A,FALSE,"준설사업"}</definedName>
    <definedName name="wrn.건설기계사업소._.상반기보고." localSheetId="1" hidden="1">{#N/A,#N/A,FALSE,"사업총괄";#N/A,#N/A,FALSE,"장비사업";#N/A,#N/A,FALSE,"철구사업";#N/A,#N/A,FALSE,"준설사업"}</definedName>
    <definedName name="wrn.건설기계사업소._.상반기보고." localSheetId="7" hidden="1">{#N/A,#N/A,FALSE,"사업총괄";#N/A,#N/A,FALSE,"장비사업";#N/A,#N/A,FALSE,"철구사업";#N/A,#N/A,FALSE,"준설사업"}</definedName>
    <definedName name="wrn.건설기계사업소._.상반기보고." localSheetId="8" hidden="1">{#N/A,#N/A,FALSE,"사업총괄";#N/A,#N/A,FALSE,"장비사업";#N/A,#N/A,FALSE,"철구사업";#N/A,#N/A,FALSE,"준설사업"}</definedName>
    <definedName name="wrn.건설기계사업소._.상반기보고." localSheetId="9" hidden="1">{#N/A,#N/A,FALSE,"사업총괄";#N/A,#N/A,FALSE,"장비사업";#N/A,#N/A,FALSE,"철구사업";#N/A,#N/A,FALSE,"준설사업"}</definedName>
    <definedName name="wrn.건설기계사업소._.상반기보고." localSheetId="15" hidden="1">{#N/A,#N/A,FALSE,"사업총괄";#N/A,#N/A,FALSE,"장비사업";#N/A,#N/A,FALSE,"철구사업";#N/A,#N/A,FALSE,"준설사업"}</definedName>
    <definedName name="wrn.건설기계사업소._.상반기보고." localSheetId="17" hidden="1">{#N/A,#N/A,FALSE,"사업총괄";#N/A,#N/A,FALSE,"장비사업";#N/A,#N/A,FALSE,"철구사업";#N/A,#N/A,FALSE,"준설사업"}</definedName>
    <definedName name="wrn.건설기계사업소._.상반기보고." localSheetId="18" hidden="1">{#N/A,#N/A,FALSE,"사업총괄";#N/A,#N/A,FALSE,"장비사업";#N/A,#N/A,FALSE,"철구사업";#N/A,#N/A,FALSE,"준설사업"}</definedName>
    <definedName name="wrn.건설기계사업소._.상반기보고." localSheetId="19" hidden="1">{#N/A,#N/A,FALSE,"사업총괄";#N/A,#N/A,FALSE,"장비사업";#N/A,#N/A,FALSE,"철구사업";#N/A,#N/A,FALSE,"준설사업"}</definedName>
    <definedName name="wrn.건설기계사업소._.상반기보고." localSheetId="20" hidden="1">{#N/A,#N/A,FALSE,"사업총괄";#N/A,#N/A,FALSE,"장비사업";#N/A,#N/A,FALSE,"철구사업";#N/A,#N/A,FALSE,"준설사업"}</definedName>
    <definedName name="wrn.건설기계사업소._.상반기보고." hidden="1">{#N/A,#N/A,FALSE,"사업총괄";#N/A,#N/A,FALSE,"장비사업";#N/A,#N/A,FALSE,"철구사업";#N/A,#N/A,FALSE,"준설사업"}</definedName>
    <definedName name="wrn.골재소요량." localSheetId="2" hidden="1">{#N/A,#N/A,FALSE,"골재소요량";#N/A,#N/A,FALSE,"골재소요량"}</definedName>
    <definedName name="wrn.골재소요량." localSheetId="1" hidden="1">{#N/A,#N/A,FALSE,"골재소요량";#N/A,#N/A,FALSE,"골재소요량"}</definedName>
    <definedName name="wrn.골재소요량." localSheetId="7" hidden="1">{#N/A,#N/A,FALSE,"골재소요량";#N/A,#N/A,FALSE,"골재소요량"}</definedName>
    <definedName name="wrn.골재소요량." localSheetId="5" hidden="1">{#N/A,#N/A,FALSE,"골재소요량";#N/A,#N/A,FALSE,"골재소요량"}</definedName>
    <definedName name="wrn.골재소요량." localSheetId="8" hidden="1">{#N/A,#N/A,FALSE,"골재소요량";#N/A,#N/A,FALSE,"골재소요량"}</definedName>
    <definedName name="wrn.골재소요량." localSheetId="9" hidden="1">{#N/A,#N/A,FALSE,"골재소요량";#N/A,#N/A,FALSE,"골재소요량"}</definedName>
    <definedName name="wrn.골재소요량." localSheetId="11" hidden="1">{#N/A,#N/A,FALSE,"골재소요량";#N/A,#N/A,FALSE,"골재소요량"}</definedName>
    <definedName name="wrn.골재소요량." localSheetId="12" hidden="1">{#N/A,#N/A,FALSE,"골재소요량";#N/A,#N/A,FALSE,"골재소요량"}</definedName>
    <definedName name="wrn.골재소요량." localSheetId="13" hidden="1">{#N/A,#N/A,FALSE,"골재소요량";#N/A,#N/A,FALSE,"골재소요량"}</definedName>
    <definedName name="wrn.골재소요량." localSheetId="15" hidden="1">{#N/A,#N/A,FALSE,"골재소요량";#N/A,#N/A,FALSE,"골재소요량"}</definedName>
    <definedName name="wrn.골재소요량." localSheetId="17" hidden="1">{#N/A,#N/A,FALSE,"골재소요량";#N/A,#N/A,FALSE,"골재소요량"}</definedName>
    <definedName name="wrn.골재소요량." localSheetId="18" hidden="1">{#N/A,#N/A,FALSE,"골재소요량";#N/A,#N/A,FALSE,"골재소요량"}</definedName>
    <definedName name="wrn.골재소요량." localSheetId="19" hidden="1">{#N/A,#N/A,FALSE,"골재소요량";#N/A,#N/A,FALSE,"골재소요량"}</definedName>
    <definedName name="wrn.골재소요량." localSheetId="20" hidden="1">{#N/A,#N/A,FALSE,"골재소요량";#N/A,#N/A,FALSE,"골재소요량"}</definedName>
    <definedName name="wrn.골재소요량." hidden="1">{#N/A,#N/A,FALSE,"골재소요량";#N/A,#N/A,FALSE,"골재소요량"}</definedName>
    <definedName name="wrn.교육청." localSheetId="2" hidden="1">{#N/A,#N/A,FALSE,"전력간선"}</definedName>
    <definedName name="wrn.교육청." localSheetId="1" hidden="1">{#N/A,#N/A,FALSE,"전력간선"}</definedName>
    <definedName name="wrn.교육청." localSheetId="7" hidden="1">{#N/A,#N/A,FALSE,"전력간선"}</definedName>
    <definedName name="wrn.교육청." localSheetId="8" hidden="1">{#N/A,#N/A,FALSE,"전력간선"}</definedName>
    <definedName name="wrn.교육청." localSheetId="9" hidden="1">{#N/A,#N/A,FALSE,"전력간선"}</definedName>
    <definedName name="wrn.교육청." localSheetId="15" hidden="1">{#N/A,#N/A,FALSE,"전력간선"}</definedName>
    <definedName name="wrn.교육청." localSheetId="17" hidden="1">{#N/A,#N/A,FALSE,"전력간선"}</definedName>
    <definedName name="wrn.교육청." localSheetId="18" hidden="1">{#N/A,#N/A,FALSE,"전력간선"}</definedName>
    <definedName name="wrn.교육청." localSheetId="19" hidden="1">{#N/A,#N/A,FALSE,"전력간선"}</definedName>
    <definedName name="wrn.교육청." localSheetId="20" hidden="1">{#N/A,#N/A,FALSE,"전력간선"}</definedName>
    <definedName name="wrn.교육청." hidden="1">{#N/A,#N/A,FALSE,"전력간선"}</definedName>
    <definedName name="wrn.구조2." localSheetId="2" hidden="1">{#N/A,#N/A,FALSE,"구조2"}</definedName>
    <definedName name="wrn.구조2." localSheetId="1" hidden="1">{#N/A,#N/A,FALSE,"구조2"}</definedName>
    <definedName name="wrn.구조2." localSheetId="7" hidden="1">{#N/A,#N/A,FALSE,"구조2"}</definedName>
    <definedName name="wrn.구조2." localSheetId="8" hidden="1">{#N/A,#N/A,FALSE,"구조2"}</definedName>
    <definedName name="wrn.구조2." localSheetId="9" hidden="1">{#N/A,#N/A,FALSE,"구조2"}</definedName>
    <definedName name="wrn.구조2." localSheetId="15" hidden="1">{#N/A,#N/A,FALSE,"구조2"}</definedName>
    <definedName name="wrn.구조2." localSheetId="17" hidden="1">{#N/A,#N/A,FALSE,"구조2"}</definedName>
    <definedName name="wrn.구조2." localSheetId="18" hidden="1">{#N/A,#N/A,FALSE,"구조2"}</definedName>
    <definedName name="wrn.구조2." localSheetId="19" hidden="1">{#N/A,#N/A,FALSE,"구조2"}</definedName>
    <definedName name="wrn.구조2." localSheetId="20" hidden="1">{#N/A,#N/A,FALSE,"구조2"}</definedName>
    <definedName name="wrn.구조2." hidden="1">{#N/A,#N/A,FALSE,"구조2"}</definedName>
    <definedName name="wrn.단가표지." localSheetId="2" hidden="1">{#N/A,#N/A,FALSE,"단가표지"}</definedName>
    <definedName name="wrn.단가표지." localSheetId="1" hidden="1">{#N/A,#N/A,FALSE,"단가표지"}</definedName>
    <definedName name="wrn.단가표지." localSheetId="7" hidden="1">{#N/A,#N/A,FALSE,"단가표지"}</definedName>
    <definedName name="wrn.단가표지." localSheetId="5" hidden="1">{#N/A,#N/A,FALSE,"단가표지"}</definedName>
    <definedName name="wrn.단가표지." localSheetId="8" hidden="1">{#N/A,#N/A,FALSE,"단가표지"}</definedName>
    <definedName name="wrn.단가표지." localSheetId="9" hidden="1">{#N/A,#N/A,FALSE,"단가표지"}</definedName>
    <definedName name="wrn.단가표지." localSheetId="11" hidden="1">{#N/A,#N/A,FALSE,"단가표지"}</definedName>
    <definedName name="wrn.단가표지." localSheetId="12" hidden="1">{#N/A,#N/A,FALSE,"단가표지"}</definedName>
    <definedName name="wrn.단가표지." localSheetId="13" hidden="1">{#N/A,#N/A,FALSE,"단가표지"}</definedName>
    <definedName name="wrn.단가표지." localSheetId="15" hidden="1">{#N/A,#N/A,FALSE,"단가표지"}</definedName>
    <definedName name="wrn.단가표지." localSheetId="17" hidden="1">{#N/A,#N/A,FALSE,"단가표지"}</definedName>
    <definedName name="wrn.단가표지." localSheetId="18" hidden="1">{#N/A,#N/A,FALSE,"단가표지"}</definedName>
    <definedName name="wrn.단가표지." localSheetId="19" hidden="1">{#N/A,#N/A,FALSE,"단가표지"}</definedName>
    <definedName name="wrn.단가표지." localSheetId="20" hidden="1">{#N/A,#N/A,FALSE,"단가표지"}</definedName>
    <definedName name="wrn.단가표지." hidden="1">{#N/A,#N/A,FALSE,"단가표지"}</definedName>
    <definedName name="wrn.배수1." localSheetId="2" hidden="1">{#N/A,#N/A,FALSE,"배수1"}</definedName>
    <definedName name="wrn.배수1." localSheetId="1" hidden="1">{#N/A,#N/A,FALSE,"배수1"}</definedName>
    <definedName name="wrn.배수1." localSheetId="7" hidden="1">{#N/A,#N/A,FALSE,"배수1"}</definedName>
    <definedName name="wrn.배수1." localSheetId="8" hidden="1">{#N/A,#N/A,FALSE,"배수1"}</definedName>
    <definedName name="wrn.배수1." localSheetId="9" hidden="1">{#N/A,#N/A,FALSE,"배수1"}</definedName>
    <definedName name="wrn.배수1." localSheetId="15" hidden="1">{#N/A,#N/A,FALSE,"배수1"}</definedName>
    <definedName name="wrn.배수1." localSheetId="17" hidden="1">{#N/A,#N/A,FALSE,"배수1"}</definedName>
    <definedName name="wrn.배수1." localSheetId="18" hidden="1">{#N/A,#N/A,FALSE,"배수1"}</definedName>
    <definedName name="wrn.배수1." localSheetId="19" hidden="1">{#N/A,#N/A,FALSE,"배수1"}</definedName>
    <definedName name="wrn.배수1." localSheetId="20" hidden="1">{#N/A,#N/A,FALSE,"배수1"}</definedName>
    <definedName name="wrn.배수1." hidden="1">{#N/A,#N/A,FALSE,"배수1"}</definedName>
    <definedName name="wrn.배수2." localSheetId="2" hidden="1">{#N/A,#N/A,FALSE,"배수2"}</definedName>
    <definedName name="wrn.배수2." localSheetId="1" hidden="1">{#N/A,#N/A,FALSE,"배수2"}</definedName>
    <definedName name="wrn.배수2." localSheetId="7" hidden="1">{#N/A,#N/A,FALSE,"배수2"}</definedName>
    <definedName name="wrn.배수2." localSheetId="8" hidden="1">{#N/A,#N/A,FALSE,"배수2"}</definedName>
    <definedName name="wrn.배수2." localSheetId="9" hidden="1">{#N/A,#N/A,FALSE,"배수2"}</definedName>
    <definedName name="wrn.배수2." localSheetId="15" hidden="1">{#N/A,#N/A,FALSE,"배수2"}</definedName>
    <definedName name="wrn.배수2." localSheetId="17" hidden="1">{#N/A,#N/A,FALSE,"배수2"}</definedName>
    <definedName name="wrn.배수2." localSheetId="18" hidden="1">{#N/A,#N/A,FALSE,"배수2"}</definedName>
    <definedName name="wrn.배수2." localSheetId="19" hidden="1">{#N/A,#N/A,FALSE,"배수2"}</definedName>
    <definedName name="wrn.배수2." localSheetId="20" hidden="1">{#N/A,#N/A,FALSE,"배수2"}</definedName>
    <definedName name="wrn.배수2." hidden="1">{#N/A,#N/A,FALSE,"배수2"}</definedName>
    <definedName name="wrn.변경예산." localSheetId="2" hidden="1">{#N/A,#N/A,FALSE,"변경관리예산";#N/A,#N/A,FALSE,"변경장비예산";#N/A,#N/A,FALSE,"변경준설예산";#N/A,#N/A,FALSE,"변경철구예산"}</definedName>
    <definedName name="wrn.변경예산." localSheetId="1" hidden="1">{#N/A,#N/A,FALSE,"변경관리예산";#N/A,#N/A,FALSE,"변경장비예산";#N/A,#N/A,FALSE,"변경준설예산";#N/A,#N/A,FALSE,"변경철구예산"}</definedName>
    <definedName name="wrn.변경예산." localSheetId="7" hidden="1">{#N/A,#N/A,FALSE,"변경관리예산";#N/A,#N/A,FALSE,"변경장비예산";#N/A,#N/A,FALSE,"변경준설예산";#N/A,#N/A,FALSE,"변경철구예산"}</definedName>
    <definedName name="wrn.변경예산." localSheetId="8" hidden="1">{#N/A,#N/A,FALSE,"변경관리예산";#N/A,#N/A,FALSE,"변경장비예산";#N/A,#N/A,FALSE,"변경준설예산";#N/A,#N/A,FALSE,"변경철구예산"}</definedName>
    <definedName name="wrn.변경예산." localSheetId="9" hidden="1">{#N/A,#N/A,FALSE,"변경관리예산";#N/A,#N/A,FALSE,"변경장비예산";#N/A,#N/A,FALSE,"변경준설예산";#N/A,#N/A,FALSE,"변경철구예산"}</definedName>
    <definedName name="wrn.변경예산." localSheetId="15" hidden="1">{#N/A,#N/A,FALSE,"변경관리예산";#N/A,#N/A,FALSE,"변경장비예산";#N/A,#N/A,FALSE,"변경준설예산";#N/A,#N/A,FALSE,"변경철구예산"}</definedName>
    <definedName name="wrn.변경예산." localSheetId="17" hidden="1">{#N/A,#N/A,FALSE,"변경관리예산";#N/A,#N/A,FALSE,"변경장비예산";#N/A,#N/A,FALSE,"변경준설예산";#N/A,#N/A,FALSE,"변경철구예산"}</definedName>
    <definedName name="wrn.변경예산." localSheetId="18" hidden="1">{#N/A,#N/A,FALSE,"변경관리예산";#N/A,#N/A,FALSE,"변경장비예산";#N/A,#N/A,FALSE,"변경준설예산";#N/A,#N/A,FALSE,"변경철구예산"}</definedName>
    <definedName name="wrn.변경예산." localSheetId="19" hidden="1">{#N/A,#N/A,FALSE,"변경관리예산";#N/A,#N/A,FALSE,"변경장비예산";#N/A,#N/A,FALSE,"변경준설예산";#N/A,#N/A,FALSE,"변경철구예산"}</definedName>
    <definedName name="wrn.변경예산." localSheetId="20" hidden="1">{#N/A,#N/A,FALSE,"변경관리예산";#N/A,#N/A,FALSE,"변경장비예산";#N/A,#N/A,FALSE,"변경준설예산";#N/A,#N/A,FALSE,"변경철구예산"}</definedName>
    <definedName name="wrn.변경예산." hidden="1">{#N/A,#N/A,FALSE,"변경관리예산";#N/A,#N/A,FALSE,"변경장비예산";#N/A,#N/A,FALSE,"변경준설예산";#N/A,#N/A,FALSE,"변경철구예산"}</definedName>
    <definedName name="wrn.부대1." localSheetId="2" hidden="1">{#N/A,#N/A,FALSE,"부대1"}</definedName>
    <definedName name="wrn.부대1." localSheetId="1" hidden="1">{#N/A,#N/A,FALSE,"부대1"}</definedName>
    <definedName name="wrn.부대1." localSheetId="7" hidden="1">{#N/A,#N/A,FALSE,"부대1"}</definedName>
    <definedName name="wrn.부대1." localSheetId="8" hidden="1">{#N/A,#N/A,FALSE,"부대1"}</definedName>
    <definedName name="wrn.부대1." localSheetId="9" hidden="1">{#N/A,#N/A,FALSE,"부대1"}</definedName>
    <definedName name="wrn.부대1." localSheetId="15" hidden="1">{#N/A,#N/A,FALSE,"부대1"}</definedName>
    <definedName name="wrn.부대1." localSheetId="17" hidden="1">{#N/A,#N/A,FALSE,"부대1"}</definedName>
    <definedName name="wrn.부대1." localSheetId="18" hidden="1">{#N/A,#N/A,FALSE,"부대1"}</definedName>
    <definedName name="wrn.부대1." localSheetId="19" hidden="1">{#N/A,#N/A,FALSE,"부대1"}</definedName>
    <definedName name="wrn.부대1." localSheetId="20" hidden="1">{#N/A,#N/A,FALSE,"부대1"}</definedName>
    <definedName name="wrn.부대1." hidden="1">{#N/A,#N/A,FALSE,"부대1"}</definedName>
    <definedName name="wrn.부대2." localSheetId="2" hidden="1">{#N/A,#N/A,FALSE,"부대2"}</definedName>
    <definedName name="wrn.부대2." localSheetId="1" hidden="1">{#N/A,#N/A,FALSE,"부대2"}</definedName>
    <definedName name="wrn.부대2." localSheetId="7" hidden="1">{#N/A,#N/A,FALSE,"부대2"}</definedName>
    <definedName name="wrn.부대2." localSheetId="8" hidden="1">{#N/A,#N/A,FALSE,"부대2"}</definedName>
    <definedName name="wrn.부대2." localSheetId="9" hidden="1">{#N/A,#N/A,FALSE,"부대2"}</definedName>
    <definedName name="wrn.부대2." localSheetId="15" hidden="1">{#N/A,#N/A,FALSE,"부대2"}</definedName>
    <definedName name="wrn.부대2." localSheetId="17" hidden="1">{#N/A,#N/A,FALSE,"부대2"}</definedName>
    <definedName name="wrn.부대2." localSheetId="18" hidden="1">{#N/A,#N/A,FALSE,"부대2"}</definedName>
    <definedName name="wrn.부대2." localSheetId="19" hidden="1">{#N/A,#N/A,FALSE,"부대2"}</definedName>
    <definedName name="wrn.부대2." localSheetId="20" hidden="1">{#N/A,#N/A,FALSE,"부대2"}</definedName>
    <definedName name="wrn.부대2." hidden="1">{#N/A,#N/A,FALSE,"부대2"}</definedName>
    <definedName name="wrn.사업현황." localSheetId="2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localSheetId="1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localSheetId="7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localSheetId="8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localSheetId="9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localSheetId="15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localSheetId="17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localSheetId="18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localSheetId="19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localSheetId="20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속도." localSheetId="2" hidden="1">{#N/A,#N/A,FALSE,"속도"}</definedName>
    <definedName name="wrn.속도." localSheetId="1" hidden="1">{#N/A,#N/A,FALSE,"속도"}</definedName>
    <definedName name="wrn.속도." localSheetId="7" hidden="1">{#N/A,#N/A,FALSE,"속도"}</definedName>
    <definedName name="wrn.속도." localSheetId="8" hidden="1">{#N/A,#N/A,FALSE,"속도"}</definedName>
    <definedName name="wrn.속도." localSheetId="9" hidden="1">{#N/A,#N/A,FALSE,"속도"}</definedName>
    <definedName name="wrn.속도." localSheetId="15" hidden="1">{#N/A,#N/A,FALSE,"속도"}</definedName>
    <definedName name="wrn.속도." localSheetId="17" hidden="1">{#N/A,#N/A,FALSE,"속도"}</definedName>
    <definedName name="wrn.속도." localSheetId="18" hidden="1">{#N/A,#N/A,FALSE,"속도"}</definedName>
    <definedName name="wrn.속도." localSheetId="19" hidden="1">{#N/A,#N/A,FALSE,"속도"}</definedName>
    <definedName name="wrn.속도." localSheetId="20" hidden="1">{#N/A,#N/A,FALSE,"속도"}</definedName>
    <definedName name="wrn.속도." hidden="1">{#N/A,#N/A,FALSE,"속도"}</definedName>
    <definedName name="wrn.예상손익." localSheetId="2" hidden="1">{#N/A,#N/A,FALSE,"예상손익";#N/A,#N/A,FALSE,"관리분석";#N/A,#N/A,FALSE,"장비분석";#N/A,#N/A,FALSE,"준설분석";#N/A,#N/A,FALSE,"철구분석"}</definedName>
    <definedName name="wrn.예상손익." localSheetId="1" hidden="1">{#N/A,#N/A,FALSE,"예상손익";#N/A,#N/A,FALSE,"관리분석";#N/A,#N/A,FALSE,"장비분석";#N/A,#N/A,FALSE,"준설분석";#N/A,#N/A,FALSE,"철구분석"}</definedName>
    <definedName name="wrn.예상손익." localSheetId="7" hidden="1">{#N/A,#N/A,FALSE,"예상손익";#N/A,#N/A,FALSE,"관리분석";#N/A,#N/A,FALSE,"장비분석";#N/A,#N/A,FALSE,"준설분석";#N/A,#N/A,FALSE,"철구분석"}</definedName>
    <definedName name="wrn.예상손익." localSheetId="8" hidden="1">{#N/A,#N/A,FALSE,"예상손익";#N/A,#N/A,FALSE,"관리분석";#N/A,#N/A,FALSE,"장비분석";#N/A,#N/A,FALSE,"준설분석";#N/A,#N/A,FALSE,"철구분석"}</definedName>
    <definedName name="wrn.예상손익." localSheetId="9" hidden="1">{#N/A,#N/A,FALSE,"예상손익";#N/A,#N/A,FALSE,"관리분석";#N/A,#N/A,FALSE,"장비분석";#N/A,#N/A,FALSE,"준설분석";#N/A,#N/A,FALSE,"철구분석"}</definedName>
    <definedName name="wrn.예상손익." localSheetId="15" hidden="1">{#N/A,#N/A,FALSE,"예상손익";#N/A,#N/A,FALSE,"관리분석";#N/A,#N/A,FALSE,"장비분석";#N/A,#N/A,FALSE,"준설분석";#N/A,#N/A,FALSE,"철구분석"}</definedName>
    <definedName name="wrn.예상손익." localSheetId="17" hidden="1">{#N/A,#N/A,FALSE,"예상손익";#N/A,#N/A,FALSE,"관리분석";#N/A,#N/A,FALSE,"장비분석";#N/A,#N/A,FALSE,"준설분석";#N/A,#N/A,FALSE,"철구분석"}</definedName>
    <definedName name="wrn.예상손익." localSheetId="18" hidden="1">{#N/A,#N/A,FALSE,"예상손익";#N/A,#N/A,FALSE,"관리분석";#N/A,#N/A,FALSE,"장비분석";#N/A,#N/A,FALSE,"준설분석";#N/A,#N/A,FALSE,"철구분석"}</definedName>
    <definedName name="wrn.예상손익." localSheetId="19" hidden="1">{#N/A,#N/A,FALSE,"예상손익";#N/A,#N/A,FALSE,"관리분석";#N/A,#N/A,FALSE,"장비분석";#N/A,#N/A,FALSE,"준설분석";#N/A,#N/A,FALSE,"철구분석"}</definedName>
    <definedName name="wrn.예상손익." localSheetId="20" hidden="1">{#N/A,#N/A,FALSE,"예상손익";#N/A,#N/A,FALSE,"관리분석";#N/A,#N/A,FALSE,"장비분석";#N/A,#N/A,FALSE,"준설분석";#N/A,#N/A,FALSE,"철구분석"}</definedName>
    <definedName name="wrn.예상손익." hidden="1">{#N/A,#N/A,FALSE,"예상손익";#N/A,#N/A,FALSE,"관리분석";#N/A,#N/A,FALSE,"장비분석";#N/A,#N/A,FALSE,"준설분석";#N/A,#N/A,FALSE,"철구분석"}</definedName>
    <definedName name="wrn.운반시간." localSheetId="2" hidden="1">{#N/A,#N/A,FALSE,"운반시간"}</definedName>
    <definedName name="wrn.운반시간." localSheetId="1" hidden="1">{#N/A,#N/A,FALSE,"운반시간"}</definedName>
    <definedName name="wrn.운반시간." localSheetId="7" hidden="1">{#N/A,#N/A,FALSE,"운반시간"}</definedName>
    <definedName name="wrn.운반시간." localSheetId="5" hidden="1">{#N/A,#N/A,FALSE,"운반시간"}</definedName>
    <definedName name="wrn.운반시간." localSheetId="8" hidden="1">{#N/A,#N/A,FALSE,"운반시간"}</definedName>
    <definedName name="wrn.운반시간." localSheetId="9" hidden="1">{#N/A,#N/A,FALSE,"운반시간"}</definedName>
    <definedName name="wrn.운반시간." localSheetId="11" hidden="1">{#N/A,#N/A,FALSE,"운반시간"}</definedName>
    <definedName name="wrn.운반시간." localSheetId="12" hidden="1">{#N/A,#N/A,FALSE,"운반시간"}</definedName>
    <definedName name="wrn.운반시간." localSheetId="13" hidden="1">{#N/A,#N/A,FALSE,"운반시간"}</definedName>
    <definedName name="wrn.운반시간." localSheetId="15" hidden="1">{#N/A,#N/A,FALSE,"운반시간"}</definedName>
    <definedName name="wrn.운반시간." localSheetId="17" hidden="1">{#N/A,#N/A,FALSE,"운반시간"}</definedName>
    <definedName name="wrn.운반시간." localSheetId="18" hidden="1">{#N/A,#N/A,FALSE,"운반시간"}</definedName>
    <definedName name="wrn.운반시간." localSheetId="19" hidden="1">{#N/A,#N/A,FALSE,"운반시간"}</definedName>
    <definedName name="wrn.운반시간." localSheetId="20" hidden="1">{#N/A,#N/A,FALSE,"운반시간"}</definedName>
    <definedName name="wrn.운반시간." hidden="1">{#N/A,#N/A,FALSE,"운반시간"}</definedName>
    <definedName name="wrn.이정표." localSheetId="2" hidden="1">{#N/A,#N/A,FALSE,"이정표"}</definedName>
    <definedName name="wrn.이정표." localSheetId="1" hidden="1">{#N/A,#N/A,FALSE,"이정표"}</definedName>
    <definedName name="wrn.이정표." localSheetId="7" hidden="1">{#N/A,#N/A,FALSE,"이정표"}</definedName>
    <definedName name="wrn.이정표." localSheetId="8" hidden="1">{#N/A,#N/A,FALSE,"이정표"}</definedName>
    <definedName name="wrn.이정표." localSheetId="9" hidden="1">{#N/A,#N/A,FALSE,"이정표"}</definedName>
    <definedName name="wrn.이정표." localSheetId="15" hidden="1">{#N/A,#N/A,FALSE,"이정표"}</definedName>
    <definedName name="wrn.이정표." localSheetId="17" hidden="1">{#N/A,#N/A,FALSE,"이정표"}</definedName>
    <definedName name="wrn.이정표." localSheetId="18" hidden="1">{#N/A,#N/A,FALSE,"이정표"}</definedName>
    <definedName name="wrn.이정표." localSheetId="19" hidden="1">{#N/A,#N/A,FALSE,"이정표"}</definedName>
    <definedName name="wrn.이정표." localSheetId="20" hidden="1">{#N/A,#N/A,FALSE,"이정표"}</definedName>
    <definedName name="wrn.이정표." hidden="1">{#N/A,#N/A,FALSE,"이정표"}</definedName>
    <definedName name="wrn.일위대가." localSheetId="2" hidden="1">{#N/A,#N/A,TRUE,"대가1"}</definedName>
    <definedName name="wrn.일위대가." localSheetId="1" hidden="1">{#N/A,#N/A,TRUE,"대가1"}</definedName>
    <definedName name="wrn.일위대가." localSheetId="7" hidden="1">{#N/A,#N/A,TRUE,"대가1"}</definedName>
    <definedName name="wrn.일위대가." localSheetId="8" hidden="1">{#N/A,#N/A,TRUE,"대가1"}</definedName>
    <definedName name="wrn.일위대가." localSheetId="9" hidden="1">{#N/A,#N/A,TRUE,"대가1"}</definedName>
    <definedName name="wrn.일위대가." localSheetId="15" hidden="1">{#N/A,#N/A,TRUE,"대가1"}</definedName>
    <definedName name="wrn.일위대가." localSheetId="17" hidden="1">{#N/A,#N/A,TRUE,"대가1"}</definedName>
    <definedName name="wrn.일위대가." localSheetId="18" hidden="1">{#N/A,#N/A,TRUE,"대가1"}</definedName>
    <definedName name="wrn.일위대가." localSheetId="19" hidden="1">{#N/A,#N/A,TRUE,"대가1"}</definedName>
    <definedName name="wrn.일위대가." localSheetId="20" hidden="1">{#N/A,#N/A,TRUE,"대가1"}</definedName>
    <definedName name="wrn.일위대가." hidden="1">{#N/A,#N/A,TRUE,"대가1"}</definedName>
    <definedName name="wrn.전열선출서." localSheetId="2" hidden="1">{#N/A,#N/A,FALSE,"전열산출서"}</definedName>
    <definedName name="wrn.전열선출서." localSheetId="1" hidden="1">{#N/A,#N/A,FALSE,"전열산출서"}</definedName>
    <definedName name="wrn.전열선출서." localSheetId="7" hidden="1">{#N/A,#N/A,FALSE,"전열산출서"}</definedName>
    <definedName name="wrn.전열선출서." localSheetId="5" hidden="1">{#N/A,#N/A,FALSE,"전열산출서"}</definedName>
    <definedName name="wrn.전열선출서." localSheetId="8" hidden="1">{#N/A,#N/A,FALSE,"전열산출서"}</definedName>
    <definedName name="wrn.전열선출서." localSheetId="9" hidden="1">{#N/A,#N/A,FALSE,"전열산출서"}</definedName>
    <definedName name="wrn.전열선출서." localSheetId="11" hidden="1">{#N/A,#N/A,FALSE,"전열산출서"}</definedName>
    <definedName name="wrn.전열선출서." localSheetId="12" hidden="1">{#N/A,#N/A,FALSE,"전열산출서"}</definedName>
    <definedName name="wrn.전열선출서." localSheetId="13" hidden="1">{#N/A,#N/A,FALSE,"전열산출서"}</definedName>
    <definedName name="wrn.전열선출서." localSheetId="15" hidden="1">{#N/A,#N/A,FALSE,"전열산출서"}</definedName>
    <definedName name="wrn.전열선출서." localSheetId="17" hidden="1">{#N/A,#N/A,FALSE,"전열산출서"}</definedName>
    <definedName name="wrn.전열선출서." localSheetId="18" hidden="1">{#N/A,#N/A,FALSE,"전열산출서"}</definedName>
    <definedName name="wrn.전열선출서." localSheetId="19" hidden="1">{#N/A,#N/A,FALSE,"전열산출서"}</definedName>
    <definedName name="wrn.전열선출서." localSheetId="20" hidden="1">{#N/A,#N/A,FALSE,"전열산출서"}</definedName>
    <definedName name="wrn.전열선출서." hidden="1">{#N/A,#N/A,FALSE,"전열산출서"}</definedName>
    <definedName name="wrn.조골재." localSheetId="2" hidden="1">{#N/A,#N/A,FALSE,"조골재"}</definedName>
    <definedName name="wrn.조골재." localSheetId="1" hidden="1">{#N/A,#N/A,FALSE,"조골재"}</definedName>
    <definedName name="wrn.조골재." localSheetId="7" hidden="1">{#N/A,#N/A,FALSE,"조골재"}</definedName>
    <definedName name="wrn.조골재." localSheetId="5" hidden="1">{#N/A,#N/A,FALSE,"조골재"}</definedName>
    <definedName name="wrn.조골재." localSheetId="8" hidden="1">{#N/A,#N/A,FALSE,"조골재"}</definedName>
    <definedName name="wrn.조골재." localSheetId="9" hidden="1">{#N/A,#N/A,FALSE,"조골재"}</definedName>
    <definedName name="wrn.조골재." localSheetId="11" hidden="1">{#N/A,#N/A,FALSE,"조골재"}</definedName>
    <definedName name="wrn.조골재." localSheetId="12" hidden="1">{#N/A,#N/A,FALSE,"조골재"}</definedName>
    <definedName name="wrn.조골재." localSheetId="13" hidden="1">{#N/A,#N/A,FALSE,"조골재"}</definedName>
    <definedName name="wrn.조골재." localSheetId="15" hidden="1">{#N/A,#N/A,FALSE,"조골재"}</definedName>
    <definedName name="wrn.조골재." localSheetId="17" hidden="1">{#N/A,#N/A,FALSE,"조골재"}</definedName>
    <definedName name="wrn.조골재." localSheetId="18" hidden="1">{#N/A,#N/A,FALSE,"조골재"}</definedName>
    <definedName name="wrn.조골재." localSheetId="19" hidden="1">{#N/A,#N/A,FALSE,"조골재"}</definedName>
    <definedName name="wrn.조골재." localSheetId="20" hidden="1">{#N/A,#N/A,FALSE,"조골재"}</definedName>
    <definedName name="wrn.조골재." hidden="1">{#N/A,#N/A,FALSE,"조골재"}</definedName>
    <definedName name="wrn.토공1." localSheetId="2" hidden="1">{#N/A,#N/A,FALSE,"구조1"}</definedName>
    <definedName name="wrn.토공1." localSheetId="1" hidden="1">{#N/A,#N/A,FALSE,"구조1"}</definedName>
    <definedName name="wrn.토공1." localSheetId="7" hidden="1">{#N/A,#N/A,FALSE,"구조1"}</definedName>
    <definedName name="wrn.토공1." localSheetId="8" hidden="1">{#N/A,#N/A,FALSE,"구조1"}</definedName>
    <definedName name="wrn.토공1." localSheetId="9" hidden="1">{#N/A,#N/A,FALSE,"구조1"}</definedName>
    <definedName name="wrn.토공1." localSheetId="15" hidden="1">{#N/A,#N/A,FALSE,"구조1"}</definedName>
    <definedName name="wrn.토공1." localSheetId="17" hidden="1">{#N/A,#N/A,FALSE,"구조1"}</definedName>
    <definedName name="wrn.토공1." localSheetId="18" hidden="1">{#N/A,#N/A,FALSE,"구조1"}</definedName>
    <definedName name="wrn.토공1." localSheetId="19" hidden="1">{#N/A,#N/A,FALSE,"구조1"}</definedName>
    <definedName name="wrn.토공1." localSheetId="20" hidden="1">{#N/A,#N/A,FALSE,"구조1"}</definedName>
    <definedName name="wrn.토공1." hidden="1">{#N/A,#N/A,FALSE,"구조1"}</definedName>
    <definedName name="wrn.토공2." localSheetId="2" hidden="1">{#N/A,#N/A,FALSE,"토공2"}</definedName>
    <definedName name="wrn.토공2." localSheetId="1" hidden="1">{#N/A,#N/A,FALSE,"토공2"}</definedName>
    <definedName name="wrn.토공2." localSheetId="7" hidden="1">{#N/A,#N/A,FALSE,"토공2"}</definedName>
    <definedName name="wrn.토공2." localSheetId="8" hidden="1">{#N/A,#N/A,FALSE,"토공2"}</definedName>
    <definedName name="wrn.토공2." localSheetId="9" hidden="1">{#N/A,#N/A,FALSE,"토공2"}</definedName>
    <definedName name="wrn.토공2." localSheetId="15" hidden="1">{#N/A,#N/A,FALSE,"토공2"}</definedName>
    <definedName name="wrn.토공2." localSheetId="17" hidden="1">{#N/A,#N/A,FALSE,"토공2"}</definedName>
    <definedName name="wrn.토공2." localSheetId="18" hidden="1">{#N/A,#N/A,FALSE,"토공2"}</definedName>
    <definedName name="wrn.토공2." localSheetId="19" hidden="1">{#N/A,#N/A,FALSE,"토공2"}</definedName>
    <definedName name="wrn.토공2." localSheetId="20" hidden="1">{#N/A,#N/A,FALSE,"토공2"}</definedName>
    <definedName name="wrn.토공2." hidden="1">{#N/A,#N/A,FALSE,"토공2"}</definedName>
    <definedName name="wrn.포장1." localSheetId="2" hidden="1">{#N/A,#N/A,FALSE,"포장1";#N/A,#N/A,FALSE,"포장1"}</definedName>
    <definedName name="wrn.포장1." localSheetId="1" hidden="1">{#N/A,#N/A,FALSE,"포장1";#N/A,#N/A,FALSE,"포장1"}</definedName>
    <definedName name="wrn.포장1." localSheetId="7" hidden="1">{#N/A,#N/A,FALSE,"포장1";#N/A,#N/A,FALSE,"포장1"}</definedName>
    <definedName name="wrn.포장1." localSheetId="8" hidden="1">{#N/A,#N/A,FALSE,"포장1";#N/A,#N/A,FALSE,"포장1"}</definedName>
    <definedName name="wrn.포장1." localSheetId="9" hidden="1">{#N/A,#N/A,FALSE,"포장1";#N/A,#N/A,FALSE,"포장1"}</definedName>
    <definedName name="wrn.포장1." localSheetId="15" hidden="1">{#N/A,#N/A,FALSE,"포장1";#N/A,#N/A,FALSE,"포장1"}</definedName>
    <definedName name="wrn.포장1." localSheetId="17" hidden="1">{#N/A,#N/A,FALSE,"포장1";#N/A,#N/A,FALSE,"포장1"}</definedName>
    <definedName name="wrn.포장1." localSheetId="18" hidden="1">{#N/A,#N/A,FALSE,"포장1";#N/A,#N/A,FALSE,"포장1"}</definedName>
    <definedName name="wrn.포장1." localSheetId="19" hidden="1">{#N/A,#N/A,FALSE,"포장1";#N/A,#N/A,FALSE,"포장1"}</definedName>
    <definedName name="wrn.포장1." localSheetId="20" hidden="1">{#N/A,#N/A,FALSE,"포장1";#N/A,#N/A,FALSE,"포장1"}</definedName>
    <definedName name="wrn.포장1." hidden="1">{#N/A,#N/A,FALSE,"포장1";#N/A,#N/A,FALSE,"포장1"}</definedName>
    <definedName name="wrn.포장2." localSheetId="2" hidden="1">{#N/A,#N/A,FALSE,"포장2"}</definedName>
    <definedName name="wrn.포장2." localSheetId="1" hidden="1">{#N/A,#N/A,FALSE,"포장2"}</definedName>
    <definedName name="wrn.포장2." localSheetId="7" hidden="1">{#N/A,#N/A,FALSE,"포장2"}</definedName>
    <definedName name="wrn.포장2." localSheetId="8" hidden="1">{#N/A,#N/A,FALSE,"포장2"}</definedName>
    <definedName name="wrn.포장2." localSheetId="9" hidden="1">{#N/A,#N/A,FALSE,"포장2"}</definedName>
    <definedName name="wrn.포장2." localSheetId="15" hidden="1">{#N/A,#N/A,FALSE,"포장2"}</definedName>
    <definedName name="wrn.포장2." localSheetId="17" hidden="1">{#N/A,#N/A,FALSE,"포장2"}</definedName>
    <definedName name="wrn.포장2." localSheetId="18" hidden="1">{#N/A,#N/A,FALSE,"포장2"}</definedName>
    <definedName name="wrn.포장2." localSheetId="19" hidden="1">{#N/A,#N/A,FALSE,"포장2"}</definedName>
    <definedName name="wrn.포장2." localSheetId="20" hidden="1">{#N/A,#N/A,FALSE,"포장2"}</definedName>
    <definedName name="wrn.포장2." hidden="1">{#N/A,#N/A,FALSE,"포장2"}</definedName>
    <definedName name="wrn.포장단가." localSheetId="2" hidden="1">{#N/A,#N/A,FALSE,"포장단가"}</definedName>
    <definedName name="wrn.포장단가." localSheetId="1" hidden="1">{#N/A,#N/A,FALSE,"포장단가"}</definedName>
    <definedName name="wrn.포장단가." localSheetId="7" hidden="1">{#N/A,#N/A,FALSE,"포장단가"}</definedName>
    <definedName name="wrn.포장단가." localSheetId="5" hidden="1">{#N/A,#N/A,FALSE,"포장단가"}</definedName>
    <definedName name="wrn.포장단가." localSheetId="8" hidden="1">{#N/A,#N/A,FALSE,"포장단가"}</definedName>
    <definedName name="wrn.포장단가." localSheetId="9" hidden="1">{#N/A,#N/A,FALSE,"포장단가"}</definedName>
    <definedName name="wrn.포장단가." localSheetId="11" hidden="1">{#N/A,#N/A,FALSE,"포장단가"}</definedName>
    <definedName name="wrn.포장단가." localSheetId="12" hidden="1">{#N/A,#N/A,FALSE,"포장단가"}</definedName>
    <definedName name="wrn.포장단가." localSheetId="13" hidden="1">{#N/A,#N/A,FALSE,"포장단가"}</definedName>
    <definedName name="wrn.포장단가." localSheetId="15" hidden="1">{#N/A,#N/A,FALSE,"포장단가"}</definedName>
    <definedName name="wrn.포장단가." localSheetId="17" hidden="1">{#N/A,#N/A,FALSE,"포장단가"}</definedName>
    <definedName name="wrn.포장단가." localSheetId="18" hidden="1">{#N/A,#N/A,FALSE,"포장단가"}</definedName>
    <definedName name="wrn.포장단가." localSheetId="19" hidden="1">{#N/A,#N/A,FALSE,"포장단가"}</definedName>
    <definedName name="wrn.포장단가." localSheetId="20" hidden="1">{#N/A,#N/A,FALSE,"포장단가"}</definedName>
    <definedName name="wrn.포장단가." hidden="1">{#N/A,#N/A,FALSE,"포장단가"}</definedName>
    <definedName name="wrn.표지목차." localSheetId="2" hidden="1">{#N/A,#N/A,FALSE,"표지목차"}</definedName>
    <definedName name="wrn.표지목차." localSheetId="1" hidden="1">{#N/A,#N/A,FALSE,"표지목차"}</definedName>
    <definedName name="wrn.표지목차." localSheetId="7" hidden="1">{#N/A,#N/A,FALSE,"표지목차"}</definedName>
    <definedName name="wrn.표지목차." localSheetId="5" hidden="1">{#N/A,#N/A,FALSE,"표지목차"}</definedName>
    <definedName name="wrn.표지목차." localSheetId="8" hidden="1">{#N/A,#N/A,FALSE,"표지목차"}</definedName>
    <definedName name="wrn.표지목차." localSheetId="9" hidden="1">{#N/A,#N/A,FALSE,"표지목차"}</definedName>
    <definedName name="wrn.표지목차." localSheetId="11" hidden="1">{#N/A,#N/A,FALSE,"표지목차"}</definedName>
    <definedName name="wrn.표지목차." localSheetId="12" hidden="1">{#N/A,#N/A,FALSE,"표지목차"}</definedName>
    <definedName name="wrn.표지목차." localSheetId="13" hidden="1">{#N/A,#N/A,FALSE,"표지목차"}</definedName>
    <definedName name="wrn.표지목차." localSheetId="15" hidden="1">{#N/A,#N/A,FALSE,"표지목차"}</definedName>
    <definedName name="wrn.표지목차." localSheetId="17" hidden="1">{#N/A,#N/A,FALSE,"표지목차"}</definedName>
    <definedName name="wrn.표지목차." localSheetId="18" hidden="1">{#N/A,#N/A,FALSE,"표지목차"}</definedName>
    <definedName name="wrn.표지목차." localSheetId="19" hidden="1">{#N/A,#N/A,FALSE,"표지목차"}</definedName>
    <definedName name="wrn.표지목차." localSheetId="20" hidden="1">{#N/A,#N/A,FALSE,"표지목차"}</definedName>
    <definedName name="wrn.표지목차." hidden="1">{#N/A,#N/A,FALSE,"표지목차"}</definedName>
    <definedName name="wrn.혼합골재." localSheetId="2" hidden="1">{#N/A,#N/A,FALSE,"혼합골재"}</definedName>
    <definedName name="wrn.혼합골재." localSheetId="1" hidden="1">{#N/A,#N/A,FALSE,"혼합골재"}</definedName>
    <definedName name="wrn.혼합골재." localSheetId="7" hidden="1">{#N/A,#N/A,FALSE,"혼합골재"}</definedName>
    <definedName name="wrn.혼합골재." localSheetId="5" hidden="1">{#N/A,#N/A,FALSE,"혼합골재"}</definedName>
    <definedName name="wrn.혼합골재." localSheetId="8" hidden="1">{#N/A,#N/A,FALSE,"혼합골재"}</definedName>
    <definedName name="wrn.혼합골재." localSheetId="9" hidden="1">{#N/A,#N/A,FALSE,"혼합골재"}</definedName>
    <definedName name="wrn.혼합골재." localSheetId="11" hidden="1">{#N/A,#N/A,FALSE,"혼합골재"}</definedName>
    <definedName name="wrn.혼합골재." localSheetId="12" hidden="1">{#N/A,#N/A,FALSE,"혼합골재"}</definedName>
    <definedName name="wrn.혼합골재." localSheetId="13" hidden="1">{#N/A,#N/A,FALSE,"혼합골재"}</definedName>
    <definedName name="wrn.혼합골재." localSheetId="15" hidden="1">{#N/A,#N/A,FALSE,"혼합골재"}</definedName>
    <definedName name="wrn.혼합골재." localSheetId="17" hidden="1">{#N/A,#N/A,FALSE,"혼합골재"}</definedName>
    <definedName name="wrn.혼합골재." localSheetId="18" hidden="1">{#N/A,#N/A,FALSE,"혼합골재"}</definedName>
    <definedName name="wrn.혼합골재." localSheetId="19" hidden="1">{#N/A,#N/A,FALSE,"혼합골재"}</definedName>
    <definedName name="wrn.혼합골재." localSheetId="20" hidden="1">{#N/A,#N/A,FALSE,"혼합골재"}</definedName>
    <definedName name="wrn.혼합골재." hidden="1">{#N/A,#N/A,FALSE,"혼합골재"}</definedName>
    <definedName name="WW">'[24]ABUT수량-A1'!$T$25</definedName>
    <definedName name="www">'[28]ABUT수량-A1'!$T$25</definedName>
    <definedName name="x" localSheetId="2">#REF!</definedName>
    <definedName name="x" localSheetId="1">#REF!</definedName>
    <definedName name="x" localSheetId="8">#REF!</definedName>
    <definedName name="x" localSheetId="9">#REF!</definedName>
    <definedName name="x" localSheetId="15">#REF!</definedName>
    <definedName name="x" localSheetId="17">#REF!</definedName>
    <definedName name="x" localSheetId="18">#REF!</definedName>
    <definedName name="x" localSheetId="19">#REF!</definedName>
    <definedName name="x" localSheetId="20">#REF!</definedName>
    <definedName name="x">#REF!</definedName>
    <definedName name="xhwjr" localSheetId="2">#REF!</definedName>
    <definedName name="xhwjr" localSheetId="1">#REF!</definedName>
    <definedName name="xhwjr" localSheetId="8">#REF!</definedName>
    <definedName name="xhwjr" localSheetId="9">#REF!</definedName>
    <definedName name="xhwjr" localSheetId="15">#REF!</definedName>
    <definedName name="xhwjr" localSheetId="17">#REF!</definedName>
    <definedName name="xhwjr" localSheetId="18">#REF!</definedName>
    <definedName name="xhwjr" localSheetId="19">#REF!</definedName>
    <definedName name="xhwjr" localSheetId="20">#REF!</definedName>
    <definedName name="xhwjr">#REF!</definedName>
    <definedName name="xx" localSheetId="8" hidden="1">#REF!</definedName>
    <definedName name="xx" localSheetId="9" hidden="1">#REF!</definedName>
    <definedName name="xx" hidden="1">#REF!</definedName>
    <definedName name="xxx" localSheetId="8" hidden="1">#REF!</definedName>
    <definedName name="xxx" localSheetId="9" hidden="1">#REF!</definedName>
    <definedName name="xxx" hidden="1">#REF!</definedName>
    <definedName name="xxxx" localSheetId="8">#REF!</definedName>
    <definedName name="xxxx" localSheetId="9">#REF!</definedName>
    <definedName name="xxxx">#REF!</definedName>
    <definedName name="XXXXXX" localSheetId="2" hidden="1">{"'공사부문'!$A$6:$A$32"}</definedName>
    <definedName name="XXXXXX" localSheetId="1" hidden="1">{"'공사부문'!$A$6:$A$32"}</definedName>
    <definedName name="XXXXXX" localSheetId="7" hidden="1">{"'공사부문'!$A$6:$A$32"}</definedName>
    <definedName name="XXXXXX" localSheetId="8" hidden="1">{"'공사부문'!$A$6:$A$32"}</definedName>
    <definedName name="XXXXXX" localSheetId="9" hidden="1">{"'공사부문'!$A$6:$A$32"}</definedName>
    <definedName name="XXXXXX" localSheetId="15" hidden="1">{"'공사부문'!$A$6:$A$32"}</definedName>
    <definedName name="XXXXXX" localSheetId="17" hidden="1">{"'공사부문'!$A$6:$A$32"}</definedName>
    <definedName name="XXXXXX" localSheetId="18" hidden="1">{"'공사부문'!$A$6:$A$32"}</definedName>
    <definedName name="XXXXXX" localSheetId="19" hidden="1">{"'공사부문'!$A$6:$A$32"}</definedName>
    <definedName name="XXXXXX" localSheetId="20" hidden="1">{"'공사부문'!$A$6:$A$32"}</definedName>
    <definedName name="XXXXXX" hidden="1">{"'공사부문'!$A$6:$A$32"}</definedName>
    <definedName name="za" localSheetId="2" hidden="1">[27]실행철강하도!$A$1:$A$4</definedName>
    <definedName name="za" localSheetId="1" hidden="1">[37]실행철강하도!$A$1:$A$4</definedName>
    <definedName name="za" localSheetId="7" hidden="1">[37]실행철강하도!$A$1:$A$4</definedName>
    <definedName name="za" localSheetId="8" hidden="1">[27]실행철강하도!$A$1:$A$4</definedName>
    <definedName name="za" localSheetId="9" hidden="1">[27]실행철강하도!$A$1:$A$4</definedName>
    <definedName name="za" localSheetId="15" hidden="1">[27]실행철강하도!$A$1:$A$4</definedName>
    <definedName name="za" localSheetId="17" hidden="1">[27]실행철강하도!$A$1:$A$4</definedName>
    <definedName name="za" localSheetId="18" hidden="1">[27]실행철강하도!$A$1:$A$4</definedName>
    <definedName name="za" localSheetId="19" hidden="1">[27]실행철강하도!$A$1:$A$4</definedName>
    <definedName name="za" localSheetId="20" hidden="1">[27]실행철강하도!$A$1:$A$4</definedName>
    <definedName name="za" hidden="1">[38]실행철강하도!$A$1:$A$4</definedName>
    <definedName name="zx" localSheetId="2" hidden="1">[3]사통!#REF!</definedName>
    <definedName name="zx" localSheetId="1" hidden="1">[3]노임단가!#REF!</definedName>
    <definedName name="zx" localSheetId="7" hidden="1">[3]노임단가!#REF!</definedName>
    <definedName name="zx" localSheetId="8" hidden="1">[3]사통!#REF!</definedName>
    <definedName name="zx" localSheetId="9" hidden="1">[3]사통!#REF!</definedName>
    <definedName name="zx" localSheetId="15" hidden="1">[3]사통!#REF!</definedName>
    <definedName name="zx" localSheetId="17" hidden="1">[3]사통!#REF!</definedName>
    <definedName name="zx" localSheetId="18" hidden="1">[3]사통!#REF!</definedName>
    <definedName name="zx" localSheetId="19" hidden="1">[3]사통!#REF!</definedName>
    <definedName name="zx" localSheetId="20" hidden="1">[3]사통!#REF!</definedName>
    <definedName name="zx" hidden="1">[3]사통!#REF!</definedName>
    <definedName name="ZZZ" localSheetId="2">[39]철집!#REF!</definedName>
    <definedName name="ZZZ" localSheetId="8">[39]철집!#REF!</definedName>
    <definedName name="ZZZ" localSheetId="9">[39]철집!#REF!</definedName>
    <definedName name="ZZZ" localSheetId="15">[39]철집!#REF!</definedName>
    <definedName name="ZZZ" localSheetId="17">[39]철집!#REF!</definedName>
    <definedName name="ZZZ" localSheetId="18">[39]철집!#REF!</definedName>
    <definedName name="ZZZ" localSheetId="19">[39]철집!#REF!</definedName>
    <definedName name="ZZZ" localSheetId="20">[39]철집!#REF!</definedName>
    <definedName name="ZZZ">[39]철집!#REF!</definedName>
    <definedName name="ㄱㄱㄱ" localSheetId="5" hidden="1">{#N/A,#N/A,FALSE,"전열산출서"}</definedName>
    <definedName name="ㄱㄱㄱ" localSheetId="11" hidden="1">{#N/A,#N/A,FALSE,"전열산출서"}</definedName>
    <definedName name="ㄱㄱㄱ" localSheetId="12" hidden="1">{#N/A,#N/A,FALSE,"전열산출서"}</definedName>
    <definedName name="ㄱㄱㄱ" localSheetId="13" hidden="1">{#N/A,#N/A,FALSE,"전열산출서"}</definedName>
    <definedName name="ㄱㄱㄱ" hidden="1">{#N/A,#N/A,FALSE,"전열산출서"}</definedName>
    <definedName name="ㄱㅈㄱ" localSheetId="2" hidden="1">{#N/A,#N/A,FALSE,"포장단가"}</definedName>
    <definedName name="ㄱㅈㄱ" localSheetId="1" hidden="1">{#N/A,#N/A,FALSE,"포장단가"}</definedName>
    <definedName name="ㄱㅈㄱ" localSheetId="5" hidden="1">{#N/A,#N/A,FALSE,"포장단가"}</definedName>
    <definedName name="ㄱㅈㄱ" localSheetId="8" hidden="1">{#N/A,#N/A,FALSE,"포장단가"}</definedName>
    <definedName name="ㄱㅈㄱ" localSheetId="9" hidden="1">{#N/A,#N/A,FALSE,"포장단가"}</definedName>
    <definedName name="ㄱㅈㄱ" localSheetId="11" hidden="1">{#N/A,#N/A,FALSE,"포장단가"}</definedName>
    <definedName name="ㄱㅈㄱ" localSheetId="12" hidden="1">{#N/A,#N/A,FALSE,"포장단가"}</definedName>
    <definedName name="ㄱㅈㄱ" localSheetId="13" hidden="1">{#N/A,#N/A,FALSE,"포장단가"}</definedName>
    <definedName name="ㄱㅈㄱ" localSheetId="15" hidden="1">{#N/A,#N/A,FALSE,"포장단가"}</definedName>
    <definedName name="ㄱㅈㄱ" localSheetId="17" hidden="1">{#N/A,#N/A,FALSE,"포장단가"}</definedName>
    <definedName name="ㄱㅈㄱ" localSheetId="18" hidden="1">{#N/A,#N/A,FALSE,"포장단가"}</definedName>
    <definedName name="ㄱㅈㄱ" localSheetId="19" hidden="1">{#N/A,#N/A,FALSE,"포장단가"}</definedName>
    <definedName name="ㄱㅈㄱ" localSheetId="20" hidden="1">{#N/A,#N/A,FALSE,"포장단가"}</definedName>
    <definedName name="ㄱㅈㄱ" hidden="1">{#N/A,#N/A,FALSE,"포장단가"}</definedName>
    <definedName name="ㄱㅈㅎ" localSheetId="2" hidden="1">#REF!</definedName>
    <definedName name="ㄱㅈㅎ" localSheetId="1" hidden="1">#REF!</definedName>
    <definedName name="ㄱㅈㅎ" localSheetId="7" hidden="1">#REF!</definedName>
    <definedName name="ㄱㅈㅎ" localSheetId="8" hidden="1">#REF!</definedName>
    <definedName name="ㄱㅈㅎ" localSheetId="9" hidden="1">#REF!</definedName>
    <definedName name="ㄱㅈㅎ" localSheetId="15" hidden="1">#REF!</definedName>
    <definedName name="ㄱㅈㅎ" localSheetId="17" hidden="1">#REF!</definedName>
    <definedName name="ㄱㅈㅎ" localSheetId="18" hidden="1">#REF!</definedName>
    <definedName name="ㄱㅈㅎ" localSheetId="19" hidden="1">#REF!</definedName>
    <definedName name="ㄱㅈㅎ" localSheetId="20" hidden="1">#REF!</definedName>
    <definedName name="ㄱㅈㅎ" hidden="1">#REF!</definedName>
    <definedName name="가" localSheetId="2" hidden="1">#REF!</definedName>
    <definedName name="가" localSheetId="8" hidden="1">#REF!</definedName>
    <definedName name="가" localSheetId="9" hidden="1">#REF!</definedName>
    <definedName name="가" localSheetId="15" hidden="1">#REF!</definedName>
    <definedName name="가" localSheetId="17" hidden="1">#REF!</definedName>
    <definedName name="가" localSheetId="18" hidden="1">#REF!</definedName>
    <definedName name="가" localSheetId="19" hidden="1">#REF!</definedName>
    <definedName name="가" localSheetId="20" hidden="1">#REF!</definedName>
    <definedName name="가" hidden="1">#REF!</definedName>
    <definedName name="가격" localSheetId="4">#REF!</definedName>
    <definedName name="가격" localSheetId="7">#REF!</definedName>
    <definedName name="가격" localSheetId="5">#REF!</definedName>
    <definedName name="가격" localSheetId="8">#REF!</definedName>
    <definedName name="가격" localSheetId="9">#REF!</definedName>
    <definedName name="가격" localSheetId="11">#REF!</definedName>
    <definedName name="가격" localSheetId="12">#REF!</definedName>
    <definedName name="가격" localSheetId="13">#REF!</definedName>
    <definedName name="가격">#REF!</definedName>
    <definedName name="가나다라" localSheetId="2" hidden="1">{#N/A,#N/A,FALSE,"포장단가"}</definedName>
    <definedName name="가나다라" localSheetId="1" hidden="1">{#N/A,#N/A,FALSE,"포장단가"}</definedName>
    <definedName name="가나다라" localSheetId="5" hidden="1">{#N/A,#N/A,FALSE,"포장단가"}</definedName>
    <definedName name="가나다라" localSheetId="8" hidden="1">{#N/A,#N/A,FALSE,"포장단가"}</definedName>
    <definedName name="가나다라" localSheetId="9" hidden="1">{#N/A,#N/A,FALSE,"포장단가"}</definedName>
    <definedName name="가나다라" localSheetId="11" hidden="1">{#N/A,#N/A,FALSE,"포장단가"}</definedName>
    <definedName name="가나다라" localSheetId="12" hidden="1">{#N/A,#N/A,FALSE,"포장단가"}</definedName>
    <definedName name="가나다라" localSheetId="13" hidden="1">{#N/A,#N/A,FALSE,"포장단가"}</definedName>
    <definedName name="가나다라" localSheetId="15" hidden="1">{#N/A,#N/A,FALSE,"포장단가"}</definedName>
    <definedName name="가나다라" localSheetId="17" hidden="1">{#N/A,#N/A,FALSE,"포장단가"}</definedName>
    <definedName name="가나다라" localSheetId="18" hidden="1">{#N/A,#N/A,FALSE,"포장단가"}</definedName>
    <definedName name="가나다라" localSheetId="19" hidden="1">{#N/A,#N/A,FALSE,"포장단가"}</definedName>
    <definedName name="가나다라" localSheetId="20" hidden="1">{#N/A,#N/A,FALSE,"포장단가"}</definedName>
    <definedName name="가나다라" hidden="1">{#N/A,#N/A,FALSE,"포장단가"}</definedName>
    <definedName name="가자" localSheetId="9" hidden="1">#REF!</definedName>
    <definedName name="가자" hidden="1">#REF!</definedName>
    <definedName name="간22" localSheetId="2" hidden="1">{#N/A,#N/A,FALSE,"전열산출서"}</definedName>
    <definedName name="간22" localSheetId="1" hidden="1">{#N/A,#N/A,FALSE,"전열산출서"}</definedName>
    <definedName name="간22" localSheetId="7" hidden="1">{#N/A,#N/A,FALSE,"전열산출서"}</definedName>
    <definedName name="간22" localSheetId="5" hidden="1">{#N/A,#N/A,FALSE,"전열산출서"}</definedName>
    <definedName name="간22" localSheetId="8" hidden="1">{#N/A,#N/A,FALSE,"전열산출서"}</definedName>
    <definedName name="간22" localSheetId="9" hidden="1">{#N/A,#N/A,FALSE,"전열산출서"}</definedName>
    <definedName name="간22" localSheetId="11" hidden="1">{#N/A,#N/A,FALSE,"전열산출서"}</definedName>
    <definedName name="간22" localSheetId="12" hidden="1">{#N/A,#N/A,FALSE,"전열산출서"}</definedName>
    <definedName name="간22" localSheetId="13" hidden="1">{#N/A,#N/A,FALSE,"전열산출서"}</definedName>
    <definedName name="간22" localSheetId="15" hidden="1">{#N/A,#N/A,FALSE,"전열산출서"}</definedName>
    <definedName name="간22" localSheetId="17" hidden="1">{#N/A,#N/A,FALSE,"전열산출서"}</definedName>
    <definedName name="간22" localSheetId="18" hidden="1">{#N/A,#N/A,FALSE,"전열산출서"}</definedName>
    <definedName name="간22" localSheetId="19" hidden="1">{#N/A,#N/A,FALSE,"전열산출서"}</definedName>
    <definedName name="간22" localSheetId="20" hidden="1">{#N/A,#N/A,FALSE,"전열산출서"}</definedName>
    <definedName name="간22" hidden="1">{#N/A,#N/A,FALSE,"전열산출서"}</definedName>
    <definedName name="간격1" localSheetId="2">#REF!</definedName>
    <definedName name="간격1" localSheetId="1">#REF!</definedName>
    <definedName name="간격1" localSheetId="8">#REF!</definedName>
    <definedName name="간격1" localSheetId="9">#REF!</definedName>
    <definedName name="간격1" localSheetId="15">#REF!</definedName>
    <definedName name="간격1" localSheetId="17">#REF!</definedName>
    <definedName name="간격1" localSheetId="18">#REF!</definedName>
    <definedName name="간격1" localSheetId="19">#REF!</definedName>
    <definedName name="간격1" localSheetId="20">#REF!</definedName>
    <definedName name="간격1">#REF!</definedName>
    <definedName name="간격10" localSheetId="2">#REF!</definedName>
    <definedName name="간격10" localSheetId="1">#REF!</definedName>
    <definedName name="간격10" localSheetId="8">#REF!</definedName>
    <definedName name="간격10" localSheetId="9">#REF!</definedName>
    <definedName name="간격10" localSheetId="15">#REF!</definedName>
    <definedName name="간격10" localSheetId="17">#REF!</definedName>
    <definedName name="간격10" localSheetId="18">#REF!</definedName>
    <definedName name="간격10" localSheetId="19">#REF!</definedName>
    <definedName name="간격10" localSheetId="20">#REF!</definedName>
    <definedName name="간격10">#REF!</definedName>
    <definedName name="간격11" localSheetId="2">#REF!</definedName>
    <definedName name="간격11" localSheetId="1">#REF!</definedName>
    <definedName name="간격11" localSheetId="8">#REF!</definedName>
    <definedName name="간격11" localSheetId="9">#REF!</definedName>
    <definedName name="간격11" localSheetId="15">#REF!</definedName>
    <definedName name="간격11" localSheetId="17">#REF!</definedName>
    <definedName name="간격11" localSheetId="18">#REF!</definedName>
    <definedName name="간격11" localSheetId="19">#REF!</definedName>
    <definedName name="간격11" localSheetId="20">#REF!</definedName>
    <definedName name="간격11">#REF!</definedName>
    <definedName name="간격2" localSheetId="8">#REF!</definedName>
    <definedName name="간격2" localSheetId="9">#REF!</definedName>
    <definedName name="간격2">#REF!</definedName>
    <definedName name="간격3" localSheetId="8">#REF!</definedName>
    <definedName name="간격3" localSheetId="9">#REF!</definedName>
    <definedName name="간격3">#REF!</definedName>
    <definedName name="간격4" localSheetId="8">#REF!</definedName>
    <definedName name="간격4" localSheetId="9">#REF!</definedName>
    <definedName name="간격4">#REF!</definedName>
    <definedName name="간격5" localSheetId="8">#REF!</definedName>
    <definedName name="간격5" localSheetId="9">#REF!</definedName>
    <definedName name="간격5">#REF!</definedName>
    <definedName name="간격6" localSheetId="8">#REF!</definedName>
    <definedName name="간격6" localSheetId="9">#REF!</definedName>
    <definedName name="간격6">#REF!</definedName>
    <definedName name="간격7" localSheetId="8">#REF!</definedName>
    <definedName name="간격7" localSheetId="9">#REF!</definedName>
    <definedName name="간격7">#REF!</definedName>
    <definedName name="간격8" localSheetId="8">#REF!</definedName>
    <definedName name="간격8" localSheetId="9">#REF!</definedName>
    <definedName name="간격8">#REF!</definedName>
    <definedName name="간격9" localSheetId="8">#REF!</definedName>
    <definedName name="간격9" localSheetId="9">#REF!</definedName>
    <definedName name="간격9">#REF!</definedName>
    <definedName name="간지" localSheetId="2" hidden="1">{#N/A,#N/A,FALSE,"전열산출서"}</definedName>
    <definedName name="간지" localSheetId="1" hidden="1">{#N/A,#N/A,FALSE,"전열산출서"}</definedName>
    <definedName name="간지" localSheetId="7" hidden="1">{#N/A,#N/A,FALSE,"전열산출서"}</definedName>
    <definedName name="간지" localSheetId="5" hidden="1">{#N/A,#N/A,FALSE,"전열산출서"}</definedName>
    <definedName name="간지" localSheetId="8" hidden="1">{#N/A,#N/A,FALSE,"전열산출서"}</definedName>
    <definedName name="간지" localSheetId="9" hidden="1">{#N/A,#N/A,FALSE,"전열산출서"}</definedName>
    <definedName name="간지" localSheetId="11" hidden="1">{#N/A,#N/A,FALSE,"전열산출서"}</definedName>
    <definedName name="간지" localSheetId="12" hidden="1">{#N/A,#N/A,FALSE,"전열산출서"}</definedName>
    <definedName name="간지" localSheetId="13" hidden="1">{#N/A,#N/A,FALSE,"전열산출서"}</definedName>
    <definedName name="간지" localSheetId="15" hidden="1">{#N/A,#N/A,FALSE,"전열산출서"}</definedName>
    <definedName name="간지" localSheetId="17" hidden="1">{#N/A,#N/A,FALSE,"전열산출서"}</definedName>
    <definedName name="간지" localSheetId="18" hidden="1">{#N/A,#N/A,FALSE,"전열산출서"}</definedName>
    <definedName name="간지" localSheetId="19" hidden="1">{#N/A,#N/A,FALSE,"전열산출서"}</definedName>
    <definedName name="간지" localSheetId="20" hidden="1">{#N/A,#N/A,FALSE,"전열산출서"}</definedName>
    <definedName name="간지" hidden="1">{#N/A,#N/A,FALSE,"전열산출서"}</definedName>
    <definedName name="간지10" localSheetId="2" hidden="1">{#N/A,#N/A,FALSE,"전열산출서"}</definedName>
    <definedName name="간지10" localSheetId="1" hidden="1">{#N/A,#N/A,FALSE,"전열산출서"}</definedName>
    <definedName name="간지10" localSheetId="7" hidden="1">{#N/A,#N/A,FALSE,"전열산출서"}</definedName>
    <definedName name="간지10" localSheetId="5" hidden="1">{#N/A,#N/A,FALSE,"전열산출서"}</definedName>
    <definedName name="간지10" localSheetId="8" hidden="1">{#N/A,#N/A,FALSE,"전열산출서"}</definedName>
    <definedName name="간지10" localSheetId="9" hidden="1">{#N/A,#N/A,FALSE,"전열산출서"}</definedName>
    <definedName name="간지10" localSheetId="11" hidden="1">{#N/A,#N/A,FALSE,"전열산출서"}</definedName>
    <definedName name="간지10" localSheetId="12" hidden="1">{#N/A,#N/A,FALSE,"전열산출서"}</definedName>
    <definedName name="간지10" localSheetId="13" hidden="1">{#N/A,#N/A,FALSE,"전열산출서"}</definedName>
    <definedName name="간지10" localSheetId="15" hidden="1">{#N/A,#N/A,FALSE,"전열산출서"}</definedName>
    <definedName name="간지10" localSheetId="17" hidden="1">{#N/A,#N/A,FALSE,"전열산출서"}</definedName>
    <definedName name="간지10" localSheetId="18" hidden="1">{#N/A,#N/A,FALSE,"전열산출서"}</definedName>
    <definedName name="간지10" localSheetId="19" hidden="1">{#N/A,#N/A,FALSE,"전열산출서"}</definedName>
    <definedName name="간지10" localSheetId="20" hidden="1">{#N/A,#N/A,FALSE,"전열산출서"}</definedName>
    <definedName name="간지10" hidden="1">{#N/A,#N/A,FALSE,"전열산출서"}</definedName>
    <definedName name="간지11" localSheetId="2" hidden="1">{#N/A,#N/A,FALSE,"전열산출서"}</definedName>
    <definedName name="간지11" localSheetId="1" hidden="1">{#N/A,#N/A,FALSE,"전열산출서"}</definedName>
    <definedName name="간지11" localSheetId="7" hidden="1">{#N/A,#N/A,FALSE,"전열산출서"}</definedName>
    <definedName name="간지11" localSheetId="5" hidden="1">{#N/A,#N/A,FALSE,"전열산출서"}</definedName>
    <definedName name="간지11" localSheetId="8" hidden="1">{#N/A,#N/A,FALSE,"전열산출서"}</definedName>
    <definedName name="간지11" localSheetId="9" hidden="1">{#N/A,#N/A,FALSE,"전열산출서"}</definedName>
    <definedName name="간지11" localSheetId="11" hidden="1">{#N/A,#N/A,FALSE,"전열산출서"}</definedName>
    <definedName name="간지11" localSheetId="12" hidden="1">{#N/A,#N/A,FALSE,"전열산출서"}</definedName>
    <definedName name="간지11" localSheetId="13" hidden="1">{#N/A,#N/A,FALSE,"전열산출서"}</definedName>
    <definedName name="간지11" localSheetId="15" hidden="1">{#N/A,#N/A,FALSE,"전열산출서"}</definedName>
    <definedName name="간지11" localSheetId="17" hidden="1">{#N/A,#N/A,FALSE,"전열산출서"}</definedName>
    <definedName name="간지11" localSheetId="18" hidden="1">{#N/A,#N/A,FALSE,"전열산출서"}</definedName>
    <definedName name="간지11" localSheetId="19" hidden="1">{#N/A,#N/A,FALSE,"전열산출서"}</definedName>
    <definedName name="간지11" localSheetId="20" hidden="1">{#N/A,#N/A,FALSE,"전열산출서"}</definedName>
    <definedName name="간지11" hidden="1">{#N/A,#N/A,FALSE,"전열산출서"}</definedName>
    <definedName name="간지15" localSheetId="2" hidden="1">{#N/A,#N/A,FALSE,"전열산출서"}</definedName>
    <definedName name="간지15" localSheetId="1" hidden="1">{#N/A,#N/A,FALSE,"전열산출서"}</definedName>
    <definedName name="간지15" localSheetId="7" hidden="1">{#N/A,#N/A,FALSE,"전열산출서"}</definedName>
    <definedName name="간지15" localSheetId="5" hidden="1">{#N/A,#N/A,FALSE,"전열산출서"}</definedName>
    <definedName name="간지15" localSheetId="8" hidden="1">{#N/A,#N/A,FALSE,"전열산출서"}</definedName>
    <definedName name="간지15" localSheetId="9" hidden="1">{#N/A,#N/A,FALSE,"전열산출서"}</definedName>
    <definedName name="간지15" localSheetId="11" hidden="1">{#N/A,#N/A,FALSE,"전열산출서"}</definedName>
    <definedName name="간지15" localSheetId="12" hidden="1">{#N/A,#N/A,FALSE,"전열산출서"}</definedName>
    <definedName name="간지15" localSheetId="13" hidden="1">{#N/A,#N/A,FALSE,"전열산출서"}</definedName>
    <definedName name="간지15" localSheetId="15" hidden="1">{#N/A,#N/A,FALSE,"전열산출서"}</definedName>
    <definedName name="간지15" localSheetId="17" hidden="1">{#N/A,#N/A,FALSE,"전열산출서"}</definedName>
    <definedName name="간지15" localSheetId="18" hidden="1">{#N/A,#N/A,FALSE,"전열산출서"}</definedName>
    <definedName name="간지15" localSheetId="19" hidden="1">{#N/A,#N/A,FALSE,"전열산출서"}</definedName>
    <definedName name="간지15" localSheetId="20" hidden="1">{#N/A,#N/A,FALSE,"전열산출서"}</definedName>
    <definedName name="간지15" hidden="1">{#N/A,#N/A,FALSE,"전열산출서"}</definedName>
    <definedName name="간지17" localSheetId="2" hidden="1">{#N/A,#N/A,FALSE,"전열산출서"}</definedName>
    <definedName name="간지17" localSheetId="1" hidden="1">{#N/A,#N/A,FALSE,"전열산출서"}</definedName>
    <definedName name="간지17" localSheetId="7" hidden="1">{#N/A,#N/A,FALSE,"전열산출서"}</definedName>
    <definedName name="간지17" localSheetId="5" hidden="1">{#N/A,#N/A,FALSE,"전열산출서"}</definedName>
    <definedName name="간지17" localSheetId="8" hidden="1">{#N/A,#N/A,FALSE,"전열산출서"}</definedName>
    <definedName name="간지17" localSheetId="9" hidden="1">{#N/A,#N/A,FALSE,"전열산출서"}</definedName>
    <definedName name="간지17" localSheetId="11" hidden="1">{#N/A,#N/A,FALSE,"전열산출서"}</definedName>
    <definedName name="간지17" localSheetId="12" hidden="1">{#N/A,#N/A,FALSE,"전열산출서"}</definedName>
    <definedName name="간지17" localSheetId="13" hidden="1">{#N/A,#N/A,FALSE,"전열산출서"}</definedName>
    <definedName name="간지17" localSheetId="15" hidden="1">{#N/A,#N/A,FALSE,"전열산출서"}</definedName>
    <definedName name="간지17" localSheetId="17" hidden="1">{#N/A,#N/A,FALSE,"전열산출서"}</definedName>
    <definedName name="간지17" localSheetId="18" hidden="1">{#N/A,#N/A,FALSE,"전열산출서"}</definedName>
    <definedName name="간지17" localSheetId="19" hidden="1">{#N/A,#N/A,FALSE,"전열산출서"}</definedName>
    <definedName name="간지17" localSheetId="20" hidden="1">{#N/A,#N/A,FALSE,"전열산출서"}</definedName>
    <definedName name="간지17" hidden="1">{#N/A,#N/A,FALSE,"전열산출서"}</definedName>
    <definedName name="간지19" localSheetId="2" hidden="1">{#N/A,#N/A,FALSE,"전열산출서"}</definedName>
    <definedName name="간지19" localSheetId="1" hidden="1">{#N/A,#N/A,FALSE,"전열산출서"}</definedName>
    <definedName name="간지19" localSheetId="7" hidden="1">{#N/A,#N/A,FALSE,"전열산출서"}</definedName>
    <definedName name="간지19" localSheetId="5" hidden="1">{#N/A,#N/A,FALSE,"전열산출서"}</definedName>
    <definedName name="간지19" localSheetId="8" hidden="1">{#N/A,#N/A,FALSE,"전열산출서"}</definedName>
    <definedName name="간지19" localSheetId="9" hidden="1">{#N/A,#N/A,FALSE,"전열산출서"}</definedName>
    <definedName name="간지19" localSheetId="11" hidden="1">{#N/A,#N/A,FALSE,"전열산출서"}</definedName>
    <definedName name="간지19" localSheetId="12" hidden="1">{#N/A,#N/A,FALSE,"전열산출서"}</definedName>
    <definedName name="간지19" localSheetId="13" hidden="1">{#N/A,#N/A,FALSE,"전열산출서"}</definedName>
    <definedName name="간지19" localSheetId="15" hidden="1">{#N/A,#N/A,FALSE,"전열산출서"}</definedName>
    <definedName name="간지19" localSheetId="17" hidden="1">{#N/A,#N/A,FALSE,"전열산출서"}</definedName>
    <definedName name="간지19" localSheetId="18" hidden="1">{#N/A,#N/A,FALSE,"전열산출서"}</definedName>
    <definedName name="간지19" localSheetId="19" hidden="1">{#N/A,#N/A,FALSE,"전열산출서"}</definedName>
    <definedName name="간지19" localSheetId="20" hidden="1">{#N/A,#N/A,FALSE,"전열산출서"}</definedName>
    <definedName name="간지19" hidden="1">{#N/A,#N/A,FALSE,"전열산출서"}</definedName>
    <definedName name="간지22" localSheetId="2" hidden="1">{#N/A,#N/A,FALSE,"전열산출서"}</definedName>
    <definedName name="간지22" localSheetId="1" hidden="1">{#N/A,#N/A,FALSE,"전열산출서"}</definedName>
    <definedName name="간지22" localSheetId="7" hidden="1">{#N/A,#N/A,FALSE,"전열산출서"}</definedName>
    <definedName name="간지22" localSheetId="5" hidden="1">{#N/A,#N/A,FALSE,"전열산출서"}</definedName>
    <definedName name="간지22" localSheetId="8" hidden="1">{#N/A,#N/A,FALSE,"전열산출서"}</definedName>
    <definedName name="간지22" localSheetId="9" hidden="1">{#N/A,#N/A,FALSE,"전열산출서"}</definedName>
    <definedName name="간지22" localSheetId="11" hidden="1">{#N/A,#N/A,FALSE,"전열산출서"}</definedName>
    <definedName name="간지22" localSheetId="12" hidden="1">{#N/A,#N/A,FALSE,"전열산출서"}</definedName>
    <definedName name="간지22" localSheetId="13" hidden="1">{#N/A,#N/A,FALSE,"전열산출서"}</definedName>
    <definedName name="간지22" localSheetId="15" hidden="1">{#N/A,#N/A,FALSE,"전열산출서"}</definedName>
    <definedName name="간지22" localSheetId="17" hidden="1">{#N/A,#N/A,FALSE,"전열산출서"}</definedName>
    <definedName name="간지22" localSheetId="18" hidden="1">{#N/A,#N/A,FALSE,"전열산출서"}</definedName>
    <definedName name="간지22" localSheetId="19" hidden="1">{#N/A,#N/A,FALSE,"전열산출서"}</definedName>
    <definedName name="간지22" localSheetId="20" hidden="1">{#N/A,#N/A,FALSE,"전열산출서"}</definedName>
    <definedName name="간지22" hidden="1">{#N/A,#N/A,FALSE,"전열산출서"}</definedName>
    <definedName name="간지3" localSheetId="2" hidden="1">{#N/A,#N/A,FALSE,"전열산출서"}</definedName>
    <definedName name="간지3" localSheetId="1" hidden="1">{#N/A,#N/A,FALSE,"전열산출서"}</definedName>
    <definedName name="간지3" localSheetId="7" hidden="1">{#N/A,#N/A,FALSE,"전열산출서"}</definedName>
    <definedName name="간지3" localSheetId="5" hidden="1">{#N/A,#N/A,FALSE,"전열산출서"}</definedName>
    <definedName name="간지3" localSheetId="8" hidden="1">{#N/A,#N/A,FALSE,"전열산출서"}</definedName>
    <definedName name="간지3" localSheetId="9" hidden="1">{#N/A,#N/A,FALSE,"전열산출서"}</definedName>
    <definedName name="간지3" localSheetId="11" hidden="1">{#N/A,#N/A,FALSE,"전열산출서"}</definedName>
    <definedName name="간지3" localSheetId="12" hidden="1">{#N/A,#N/A,FALSE,"전열산출서"}</definedName>
    <definedName name="간지3" localSheetId="13" hidden="1">{#N/A,#N/A,FALSE,"전열산출서"}</definedName>
    <definedName name="간지3" localSheetId="15" hidden="1">{#N/A,#N/A,FALSE,"전열산출서"}</definedName>
    <definedName name="간지3" localSheetId="17" hidden="1">{#N/A,#N/A,FALSE,"전열산출서"}</definedName>
    <definedName name="간지3" localSheetId="18" hidden="1">{#N/A,#N/A,FALSE,"전열산출서"}</definedName>
    <definedName name="간지3" localSheetId="19" hidden="1">{#N/A,#N/A,FALSE,"전열산출서"}</definedName>
    <definedName name="간지3" localSheetId="20" hidden="1">{#N/A,#N/A,FALSE,"전열산출서"}</definedName>
    <definedName name="간지3" hidden="1">{#N/A,#N/A,FALSE,"전열산출서"}</definedName>
    <definedName name="간지4" localSheetId="2" hidden="1">{#N/A,#N/A,FALSE,"전열산출서"}</definedName>
    <definedName name="간지4" localSheetId="1" hidden="1">{#N/A,#N/A,FALSE,"전열산출서"}</definedName>
    <definedName name="간지4" localSheetId="7" hidden="1">{#N/A,#N/A,FALSE,"전열산출서"}</definedName>
    <definedName name="간지4" localSheetId="5" hidden="1">{#N/A,#N/A,FALSE,"전열산출서"}</definedName>
    <definedName name="간지4" localSheetId="8" hidden="1">{#N/A,#N/A,FALSE,"전열산출서"}</definedName>
    <definedName name="간지4" localSheetId="9" hidden="1">{#N/A,#N/A,FALSE,"전열산출서"}</definedName>
    <definedName name="간지4" localSheetId="11" hidden="1">{#N/A,#N/A,FALSE,"전열산출서"}</definedName>
    <definedName name="간지4" localSheetId="12" hidden="1">{#N/A,#N/A,FALSE,"전열산출서"}</definedName>
    <definedName name="간지4" localSheetId="13" hidden="1">{#N/A,#N/A,FALSE,"전열산출서"}</definedName>
    <definedName name="간지4" localSheetId="15" hidden="1">{#N/A,#N/A,FALSE,"전열산출서"}</definedName>
    <definedName name="간지4" localSheetId="17" hidden="1">{#N/A,#N/A,FALSE,"전열산출서"}</definedName>
    <definedName name="간지4" localSheetId="18" hidden="1">{#N/A,#N/A,FALSE,"전열산출서"}</definedName>
    <definedName name="간지4" localSheetId="19" hidden="1">{#N/A,#N/A,FALSE,"전열산출서"}</definedName>
    <definedName name="간지4" localSheetId="20" hidden="1">{#N/A,#N/A,FALSE,"전열산출서"}</definedName>
    <definedName name="간지4" hidden="1">{#N/A,#N/A,FALSE,"전열산출서"}</definedName>
    <definedName name="간지44" localSheetId="2" hidden="1">{#N/A,#N/A,FALSE,"전열산출서"}</definedName>
    <definedName name="간지44" localSheetId="1" hidden="1">{#N/A,#N/A,FALSE,"전열산출서"}</definedName>
    <definedName name="간지44" localSheetId="7" hidden="1">{#N/A,#N/A,FALSE,"전열산출서"}</definedName>
    <definedName name="간지44" localSheetId="5" hidden="1">{#N/A,#N/A,FALSE,"전열산출서"}</definedName>
    <definedName name="간지44" localSheetId="8" hidden="1">{#N/A,#N/A,FALSE,"전열산출서"}</definedName>
    <definedName name="간지44" localSheetId="9" hidden="1">{#N/A,#N/A,FALSE,"전열산출서"}</definedName>
    <definedName name="간지44" localSheetId="11" hidden="1">{#N/A,#N/A,FALSE,"전열산출서"}</definedName>
    <definedName name="간지44" localSheetId="12" hidden="1">{#N/A,#N/A,FALSE,"전열산출서"}</definedName>
    <definedName name="간지44" localSheetId="13" hidden="1">{#N/A,#N/A,FALSE,"전열산출서"}</definedName>
    <definedName name="간지44" localSheetId="15" hidden="1">{#N/A,#N/A,FALSE,"전열산출서"}</definedName>
    <definedName name="간지44" localSheetId="17" hidden="1">{#N/A,#N/A,FALSE,"전열산출서"}</definedName>
    <definedName name="간지44" localSheetId="18" hidden="1">{#N/A,#N/A,FALSE,"전열산출서"}</definedName>
    <definedName name="간지44" localSheetId="19" hidden="1">{#N/A,#N/A,FALSE,"전열산출서"}</definedName>
    <definedName name="간지44" localSheetId="20" hidden="1">{#N/A,#N/A,FALSE,"전열산출서"}</definedName>
    <definedName name="간지44" hidden="1">{#N/A,#N/A,FALSE,"전열산출서"}</definedName>
    <definedName name="간지5" localSheetId="2" hidden="1">{#N/A,#N/A,FALSE,"전열산출서"}</definedName>
    <definedName name="간지5" localSheetId="1" hidden="1">{#N/A,#N/A,FALSE,"전열산출서"}</definedName>
    <definedName name="간지5" localSheetId="7" hidden="1">{#N/A,#N/A,FALSE,"전열산출서"}</definedName>
    <definedName name="간지5" localSheetId="5" hidden="1">{#N/A,#N/A,FALSE,"전열산출서"}</definedName>
    <definedName name="간지5" localSheetId="8" hidden="1">{#N/A,#N/A,FALSE,"전열산출서"}</definedName>
    <definedName name="간지5" localSheetId="9" hidden="1">{#N/A,#N/A,FALSE,"전열산출서"}</definedName>
    <definedName name="간지5" localSheetId="11" hidden="1">{#N/A,#N/A,FALSE,"전열산출서"}</definedName>
    <definedName name="간지5" localSheetId="12" hidden="1">{#N/A,#N/A,FALSE,"전열산출서"}</definedName>
    <definedName name="간지5" localSheetId="13" hidden="1">{#N/A,#N/A,FALSE,"전열산출서"}</definedName>
    <definedName name="간지5" localSheetId="15" hidden="1">{#N/A,#N/A,FALSE,"전열산출서"}</definedName>
    <definedName name="간지5" localSheetId="17" hidden="1">{#N/A,#N/A,FALSE,"전열산출서"}</definedName>
    <definedName name="간지5" localSheetId="18" hidden="1">{#N/A,#N/A,FALSE,"전열산출서"}</definedName>
    <definedName name="간지5" localSheetId="19" hidden="1">{#N/A,#N/A,FALSE,"전열산출서"}</definedName>
    <definedName name="간지5" localSheetId="20" hidden="1">{#N/A,#N/A,FALSE,"전열산출서"}</definedName>
    <definedName name="간지5" hidden="1">{#N/A,#N/A,FALSE,"전열산출서"}</definedName>
    <definedName name="간지6" localSheetId="2" hidden="1">{#N/A,#N/A,FALSE,"전열산출서"}</definedName>
    <definedName name="간지6" localSheetId="1" hidden="1">{#N/A,#N/A,FALSE,"전열산출서"}</definedName>
    <definedName name="간지6" localSheetId="7" hidden="1">{#N/A,#N/A,FALSE,"전열산출서"}</definedName>
    <definedName name="간지6" localSheetId="5" hidden="1">{#N/A,#N/A,FALSE,"전열산출서"}</definedName>
    <definedName name="간지6" localSheetId="8" hidden="1">{#N/A,#N/A,FALSE,"전열산출서"}</definedName>
    <definedName name="간지6" localSheetId="9" hidden="1">{#N/A,#N/A,FALSE,"전열산출서"}</definedName>
    <definedName name="간지6" localSheetId="11" hidden="1">{#N/A,#N/A,FALSE,"전열산출서"}</definedName>
    <definedName name="간지6" localSheetId="12" hidden="1">{#N/A,#N/A,FALSE,"전열산출서"}</definedName>
    <definedName name="간지6" localSheetId="13" hidden="1">{#N/A,#N/A,FALSE,"전열산출서"}</definedName>
    <definedName name="간지6" localSheetId="15" hidden="1">{#N/A,#N/A,FALSE,"전열산출서"}</definedName>
    <definedName name="간지6" localSheetId="17" hidden="1">{#N/A,#N/A,FALSE,"전열산출서"}</definedName>
    <definedName name="간지6" localSheetId="18" hidden="1">{#N/A,#N/A,FALSE,"전열산출서"}</definedName>
    <definedName name="간지6" localSheetId="19" hidden="1">{#N/A,#N/A,FALSE,"전열산출서"}</definedName>
    <definedName name="간지6" localSheetId="20" hidden="1">{#N/A,#N/A,FALSE,"전열산출서"}</definedName>
    <definedName name="간지6" hidden="1">{#N/A,#N/A,FALSE,"전열산출서"}</definedName>
    <definedName name="간지7" localSheetId="2" hidden="1">{#N/A,#N/A,FALSE,"전열산출서"}</definedName>
    <definedName name="간지7" localSheetId="1" hidden="1">{#N/A,#N/A,FALSE,"전열산출서"}</definedName>
    <definedName name="간지7" localSheetId="7" hidden="1">{#N/A,#N/A,FALSE,"전열산출서"}</definedName>
    <definedName name="간지7" localSheetId="5" hidden="1">{#N/A,#N/A,FALSE,"전열산출서"}</definedName>
    <definedName name="간지7" localSheetId="8" hidden="1">{#N/A,#N/A,FALSE,"전열산출서"}</definedName>
    <definedName name="간지7" localSheetId="9" hidden="1">{#N/A,#N/A,FALSE,"전열산출서"}</definedName>
    <definedName name="간지7" localSheetId="11" hidden="1">{#N/A,#N/A,FALSE,"전열산출서"}</definedName>
    <definedName name="간지7" localSheetId="12" hidden="1">{#N/A,#N/A,FALSE,"전열산출서"}</definedName>
    <definedName name="간지7" localSheetId="13" hidden="1">{#N/A,#N/A,FALSE,"전열산출서"}</definedName>
    <definedName name="간지7" localSheetId="15" hidden="1">{#N/A,#N/A,FALSE,"전열산출서"}</definedName>
    <definedName name="간지7" localSheetId="17" hidden="1">{#N/A,#N/A,FALSE,"전열산출서"}</definedName>
    <definedName name="간지7" localSheetId="18" hidden="1">{#N/A,#N/A,FALSE,"전열산출서"}</definedName>
    <definedName name="간지7" localSheetId="19" hidden="1">{#N/A,#N/A,FALSE,"전열산출서"}</definedName>
    <definedName name="간지7" localSheetId="20" hidden="1">{#N/A,#N/A,FALSE,"전열산출서"}</definedName>
    <definedName name="간지7" hidden="1">{#N/A,#N/A,FALSE,"전열산출서"}</definedName>
    <definedName name="간지8" localSheetId="2" hidden="1">{#N/A,#N/A,FALSE,"전열산출서"}</definedName>
    <definedName name="간지8" localSheetId="1" hidden="1">{#N/A,#N/A,FALSE,"전열산출서"}</definedName>
    <definedName name="간지8" localSheetId="7" hidden="1">{#N/A,#N/A,FALSE,"전열산출서"}</definedName>
    <definedName name="간지8" localSheetId="5" hidden="1">{#N/A,#N/A,FALSE,"전열산출서"}</definedName>
    <definedName name="간지8" localSheetId="8" hidden="1">{#N/A,#N/A,FALSE,"전열산출서"}</definedName>
    <definedName name="간지8" localSheetId="9" hidden="1">{#N/A,#N/A,FALSE,"전열산출서"}</definedName>
    <definedName name="간지8" localSheetId="11" hidden="1">{#N/A,#N/A,FALSE,"전열산출서"}</definedName>
    <definedName name="간지8" localSheetId="12" hidden="1">{#N/A,#N/A,FALSE,"전열산출서"}</definedName>
    <definedName name="간지8" localSheetId="13" hidden="1">{#N/A,#N/A,FALSE,"전열산출서"}</definedName>
    <definedName name="간지8" localSheetId="15" hidden="1">{#N/A,#N/A,FALSE,"전열산출서"}</definedName>
    <definedName name="간지8" localSheetId="17" hidden="1">{#N/A,#N/A,FALSE,"전열산출서"}</definedName>
    <definedName name="간지8" localSheetId="18" hidden="1">{#N/A,#N/A,FALSE,"전열산출서"}</definedName>
    <definedName name="간지8" localSheetId="19" hidden="1">{#N/A,#N/A,FALSE,"전열산출서"}</definedName>
    <definedName name="간지8" localSheetId="20" hidden="1">{#N/A,#N/A,FALSE,"전열산출서"}</definedName>
    <definedName name="간지8" hidden="1">{#N/A,#N/A,FALSE,"전열산출서"}</definedName>
    <definedName name="간지9" localSheetId="2" hidden="1">{#N/A,#N/A,FALSE,"전열산출서"}</definedName>
    <definedName name="간지9" localSheetId="1" hidden="1">{#N/A,#N/A,FALSE,"전열산출서"}</definedName>
    <definedName name="간지9" localSheetId="7" hidden="1">{#N/A,#N/A,FALSE,"전열산출서"}</definedName>
    <definedName name="간지9" localSheetId="5" hidden="1">{#N/A,#N/A,FALSE,"전열산출서"}</definedName>
    <definedName name="간지9" localSheetId="8" hidden="1">{#N/A,#N/A,FALSE,"전열산출서"}</definedName>
    <definedName name="간지9" localSheetId="9" hidden="1">{#N/A,#N/A,FALSE,"전열산출서"}</definedName>
    <definedName name="간지9" localSheetId="11" hidden="1">{#N/A,#N/A,FALSE,"전열산출서"}</definedName>
    <definedName name="간지9" localSheetId="12" hidden="1">{#N/A,#N/A,FALSE,"전열산출서"}</definedName>
    <definedName name="간지9" localSheetId="13" hidden="1">{#N/A,#N/A,FALSE,"전열산출서"}</definedName>
    <definedName name="간지9" localSheetId="15" hidden="1">{#N/A,#N/A,FALSE,"전열산출서"}</definedName>
    <definedName name="간지9" localSheetId="17" hidden="1">{#N/A,#N/A,FALSE,"전열산출서"}</definedName>
    <definedName name="간지9" localSheetId="18" hidden="1">{#N/A,#N/A,FALSE,"전열산출서"}</definedName>
    <definedName name="간지9" localSheetId="19" hidden="1">{#N/A,#N/A,FALSE,"전열산출서"}</definedName>
    <definedName name="간지9" localSheetId="20" hidden="1">{#N/A,#N/A,FALSE,"전열산출서"}</definedName>
    <definedName name="간지9" hidden="1">{#N/A,#N/A,FALSE,"전열산출서"}</definedName>
    <definedName name="갑지" localSheetId="2">#REF!</definedName>
    <definedName name="갑지" localSheetId="1">#REF!</definedName>
    <definedName name="갑지" localSheetId="8">#REF!</definedName>
    <definedName name="갑지" localSheetId="9">#REF!</definedName>
    <definedName name="갑지" localSheetId="15">#REF!</definedName>
    <definedName name="갑지" localSheetId="17">#REF!</definedName>
    <definedName name="갑지" localSheetId="18">#REF!</definedName>
    <definedName name="갑지" localSheetId="19">#REF!</definedName>
    <definedName name="갑지" localSheetId="20">#REF!</definedName>
    <definedName name="갑지">#REF!</definedName>
    <definedName name="갑지확인" localSheetId="2">#REF!</definedName>
    <definedName name="갑지확인" localSheetId="1">#REF!</definedName>
    <definedName name="갑지확인" localSheetId="8">#REF!</definedName>
    <definedName name="갑지확인" localSheetId="9">#REF!</definedName>
    <definedName name="갑지확인" localSheetId="15">#REF!</definedName>
    <definedName name="갑지확인" localSheetId="17">#REF!</definedName>
    <definedName name="갑지확인" localSheetId="18">#REF!</definedName>
    <definedName name="갑지확인" localSheetId="19">#REF!</definedName>
    <definedName name="갑지확인" localSheetId="20">#REF!</definedName>
    <definedName name="갑지확인">#REF!</definedName>
    <definedName name="강감찬" localSheetId="2">#REF!</definedName>
    <definedName name="강감찬" localSheetId="1">#REF!</definedName>
    <definedName name="강감찬" localSheetId="8">#REF!</definedName>
    <definedName name="강감찬" localSheetId="9">#REF!</definedName>
    <definedName name="강감찬" localSheetId="15">#REF!</definedName>
    <definedName name="강감찬" localSheetId="17">#REF!</definedName>
    <definedName name="강감찬" localSheetId="18">#REF!</definedName>
    <definedName name="강감찬" localSheetId="19">#REF!</definedName>
    <definedName name="강감찬" localSheetId="20">#REF!</definedName>
    <definedName name="강감찬">#REF!</definedName>
    <definedName name="강교" localSheetId="2" hidden="1">{#N/A,#N/A,FALSE,"포장2"}</definedName>
    <definedName name="강교" localSheetId="1" hidden="1">{#N/A,#N/A,FALSE,"포장2"}</definedName>
    <definedName name="강교" localSheetId="7" hidden="1">{#N/A,#N/A,FALSE,"포장2"}</definedName>
    <definedName name="강교" localSheetId="8" hidden="1">{#N/A,#N/A,FALSE,"포장2"}</definedName>
    <definedName name="강교" localSheetId="9" hidden="1">{#N/A,#N/A,FALSE,"포장2"}</definedName>
    <definedName name="강교" localSheetId="15" hidden="1">{#N/A,#N/A,FALSE,"포장2"}</definedName>
    <definedName name="강교" localSheetId="17" hidden="1">{#N/A,#N/A,FALSE,"포장2"}</definedName>
    <definedName name="강교" localSheetId="18" hidden="1">{#N/A,#N/A,FALSE,"포장2"}</definedName>
    <definedName name="강교" localSheetId="19" hidden="1">{#N/A,#N/A,FALSE,"포장2"}</definedName>
    <definedName name="강교" localSheetId="20" hidden="1">{#N/A,#N/A,FALSE,"포장2"}</definedName>
    <definedName name="강교" hidden="1">{#N/A,#N/A,FALSE,"포장2"}</definedName>
    <definedName name="강구조물" localSheetId="2" hidden="1">{#N/A,#N/A,FALSE,"포장1";#N/A,#N/A,FALSE,"포장1"}</definedName>
    <definedName name="강구조물" localSheetId="1" hidden="1">{#N/A,#N/A,FALSE,"포장1";#N/A,#N/A,FALSE,"포장1"}</definedName>
    <definedName name="강구조물" localSheetId="7" hidden="1">{#N/A,#N/A,FALSE,"포장1";#N/A,#N/A,FALSE,"포장1"}</definedName>
    <definedName name="강구조물" localSheetId="8" hidden="1">{#N/A,#N/A,FALSE,"포장1";#N/A,#N/A,FALSE,"포장1"}</definedName>
    <definedName name="강구조물" localSheetId="9" hidden="1">{#N/A,#N/A,FALSE,"포장1";#N/A,#N/A,FALSE,"포장1"}</definedName>
    <definedName name="강구조물" localSheetId="15" hidden="1">{#N/A,#N/A,FALSE,"포장1";#N/A,#N/A,FALSE,"포장1"}</definedName>
    <definedName name="강구조물" localSheetId="17" hidden="1">{#N/A,#N/A,FALSE,"포장1";#N/A,#N/A,FALSE,"포장1"}</definedName>
    <definedName name="강구조물" localSheetId="18" hidden="1">{#N/A,#N/A,FALSE,"포장1";#N/A,#N/A,FALSE,"포장1"}</definedName>
    <definedName name="강구조물" localSheetId="19" hidden="1">{#N/A,#N/A,FALSE,"포장1";#N/A,#N/A,FALSE,"포장1"}</definedName>
    <definedName name="강구조물" localSheetId="20" hidden="1">{#N/A,#N/A,FALSE,"포장1";#N/A,#N/A,FALSE,"포장1"}</definedName>
    <definedName name="강구조물" hidden="1">{#N/A,#N/A,FALSE,"포장1";#N/A,#N/A,FALSE,"포장1"}</definedName>
    <definedName name="개" localSheetId="2" hidden="1">#REF!</definedName>
    <definedName name="개" localSheetId="1" hidden="1">#REF!</definedName>
    <definedName name="개" localSheetId="8" hidden="1">#REF!</definedName>
    <definedName name="개" localSheetId="9" hidden="1">#REF!</definedName>
    <definedName name="개" localSheetId="15" hidden="1">#REF!</definedName>
    <definedName name="개" localSheetId="17" hidden="1">#REF!</definedName>
    <definedName name="개" localSheetId="18" hidden="1">#REF!</definedName>
    <definedName name="개" localSheetId="19" hidden="1">#REF!</definedName>
    <definedName name="개" localSheetId="20" hidden="1">#REF!</definedName>
    <definedName name="개" hidden="1">#REF!</definedName>
    <definedName name="개소" localSheetId="2">#REF!</definedName>
    <definedName name="개소" localSheetId="1">#REF!</definedName>
    <definedName name="개소" localSheetId="8">#REF!</definedName>
    <definedName name="개소" localSheetId="9">#REF!</definedName>
    <definedName name="개소" localSheetId="15">#REF!</definedName>
    <definedName name="개소" localSheetId="17">#REF!</definedName>
    <definedName name="개소" localSheetId="18">#REF!</definedName>
    <definedName name="개소" localSheetId="19">#REF!</definedName>
    <definedName name="개소" localSheetId="20">#REF!</definedName>
    <definedName name="개소">#REF!</definedName>
    <definedName name="개요" localSheetId="2" hidden="1">[40]기안!#REF!</definedName>
    <definedName name="개요" localSheetId="1" hidden="1">[40]기안!#REF!</definedName>
    <definedName name="개요" localSheetId="7" hidden="1">[40]기안!#REF!</definedName>
    <definedName name="개요" localSheetId="8" hidden="1">[40]기안!#REF!</definedName>
    <definedName name="개요" localSheetId="9" hidden="1">[40]기안!#REF!</definedName>
    <definedName name="개요" localSheetId="15" hidden="1">[40]기안!#REF!</definedName>
    <definedName name="개요" localSheetId="17" hidden="1">[40]기안!#REF!</definedName>
    <definedName name="개요" localSheetId="18" hidden="1">[40]기안!#REF!</definedName>
    <definedName name="개요" localSheetId="19" hidden="1">[40]기안!#REF!</definedName>
    <definedName name="개요" localSheetId="20" hidden="1">[40]기안!#REF!</definedName>
    <definedName name="개요" hidden="1">[40]기안!#REF!</definedName>
    <definedName name="개요1" localSheetId="2" hidden="1">[40]기안!#REF!</definedName>
    <definedName name="개요1" localSheetId="7" hidden="1">[40]기안!#REF!</definedName>
    <definedName name="개요1" localSheetId="8" hidden="1">[40]기안!#REF!</definedName>
    <definedName name="개요1" localSheetId="9" hidden="1">[40]기안!#REF!</definedName>
    <definedName name="개요1" localSheetId="15" hidden="1">[40]기안!#REF!</definedName>
    <definedName name="개요1" localSheetId="17" hidden="1">[40]기안!#REF!</definedName>
    <definedName name="개요1" localSheetId="18" hidden="1">[40]기안!#REF!</definedName>
    <definedName name="개요1" localSheetId="19" hidden="1">[40]기안!#REF!</definedName>
    <definedName name="개요1" localSheetId="20" hidden="1">[40]기안!#REF!</definedName>
    <definedName name="개요1" hidden="1">[40]기안!#REF!</definedName>
    <definedName name="개요2" localSheetId="2" hidden="1">[41]개산공사비!#REF!</definedName>
    <definedName name="개요2" localSheetId="7" hidden="1">[41]개산공사비!#REF!</definedName>
    <definedName name="개요2" localSheetId="8" hidden="1">[41]개산공사비!#REF!</definedName>
    <definedName name="개요2" localSheetId="9" hidden="1">[41]개산공사비!#REF!</definedName>
    <definedName name="개요2" localSheetId="15" hidden="1">[41]개산공사비!#REF!</definedName>
    <definedName name="개요2" localSheetId="17" hidden="1">[41]개산공사비!#REF!</definedName>
    <definedName name="개요2" localSheetId="18" hidden="1">[41]개산공사비!#REF!</definedName>
    <definedName name="개요2" localSheetId="19" hidden="1">[41]개산공사비!#REF!</definedName>
    <definedName name="개요2" localSheetId="20" hidden="1">[41]개산공사비!#REF!</definedName>
    <definedName name="개요2" hidden="1">[41]개산공사비!#REF!</definedName>
    <definedName name="거" localSheetId="2">#REF!</definedName>
    <definedName name="거" localSheetId="1">#REF!</definedName>
    <definedName name="거" localSheetId="8">#REF!</definedName>
    <definedName name="거" localSheetId="9">#REF!</definedName>
    <definedName name="거" localSheetId="15">#REF!</definedName>
    <definedName name="거" localSheetId="17">#REF!</definedName>
    <definedName name="거" localSheetId="18">#REF!</definedName>
    <definedName name="거" localSheetId="19">#REF!</definedName>
    <definedName name="거" localSheetId="20">#REF!</definedName>
    <definedName name="거">#REF!</definedName>
    <definedName name="거리" localSheetId="2">#REF!</definedName>
    <definedName name="거리" localSheetId="1">#REF!</definedName>
    <definedName name="거리" localSheetId="8">#REF!</definedName>
    <definedName name="거리" localSheetId="9">#REF!</definedName>
    <definedName name="거리" localSheetId="15">#REF!</definedName>
    <definedName name="거리" localSheetId="17">#REF!</definedName>
    <definedName name="거리" localSheetId="18">#REF!</definedName>
    <definedName name="거리" localSheetId="19">#REF!</definedName>
    <definedName name="거리" localSheetId="20">#REF!</definedName>
    <definedName name="거리">#REF!</definedName>
    <definedName name="건축원가" hidden="1">[42]전기!$B$4:$B$163</definedName>
    <definedName name="견적대비" localSheetId="2" hidden="1">{#N/A,#N/A,FALSE,"포장2"}</definedName>
    <definedName name="견적대비" localSheetId="1" hidden="1">{#N/A,#N/A,FALSE,"포장2"}</definedName>
    <definedName name="견적대비" localSheetId="7" hidden="1">{#N/A,#N/A,FALSE,"포장2"}</definedName>
    <definedName name="견적대비" localSheetId="8" hidden="1">{#N/A,#N/A,FALSE,"포장2"}</definedName>
    <definedName name="견적대비" localSheetId="9" hidden="1">{#N/A,#N/A,FALSE,"포장2"}</definedName>
    <definedName name="견적대비" localSheetId="15" hidden="1">{#N/A,#N/A,FALSE,"포장2"}</definedName>
    <definedName name="견적대비" localSheetId="17" hidden="1">{#N/A,#N/A,FALSE,"포장2"}</definedName>
    <definedName name="견적대비" localSheetId="18" hidden="1">{#N/A,#N/A,FALSE,"포장2"}</definedName>
    <definedName name="견적대비" localSheetId="19" hidden="1">{#N/A,#N/A,FALSE,"포장2"}</definedName>
    <definedName name="견적대비" localSheetId="20" hidden="1">{#N/A,#N/A,FALSE,"포장2"}</definedName>
    <definedName name="견적대비" hidden="1">{#N/A,#N/A,FALSE,"포장2"}</definedName>
    <definedName name="결" localSheetId="2" hidden="1">{#N/A,#N/A,FALSE,"포장2"}</definedName>
    <definedName name="결" localSheetId="1" hidden="1">{#N/A,#N/A,FALSE,"포장2"}</definedName>
    <definedName name="결" localSheetId="7" hidden="1">{#N/A,#N/A,FALSE,"포장2"}</definedName>
    <definedName name="결" localSheetId="8" hidden="1">{#N/A,#N/A,FALSE,"포장2"}</definedName>
    <definedName name="결" localSheetId="9" hidden="1">{#N/A,#N/A,FALSE,"포장2"}</definedName>
    <definedName name="결" localSheetId="15" hidden="1">{#N/A,#N/A,FALSE,"포장2"}</definedName>
    <definedName name="결" localSheetId="17" hidden="1">{#N/A,#N/A,FALSE,"포장2"}</definedName>
    <definedName name="결" localSheetId="18" hidden="1">{#N/A,#N/A,FALSE,"포장2"}</definedName>
    <definedName name="결" localSheetId="19" hidden="1">{#N/A,#N/A,FALSE,"포장2"}</definedName>
    <definedName name="결" localSheetId="20" hidden="1">{#N/A,#N/A,FALSE,"포장2"}</definedName>
    <definedName name="결" hidden="1">{#N/A,#N/A,FALSE,"포장2"}</definedName>
    <definedName name="결과" localSheetId="2" hidden="1">{#N/A,#N/A,FALSE,"포장2"}</definedName>
    <definedName name="결과" localSheetId="1" hidden="1">{#N/A,#N/A,FALSE,"포장2"}</definedName>
    <definedName name="결과" localSheetId="7" hidden="1">{#N/A,#N/A,FALSE,"포장2"}</definedName>
    <definedName name="결과" localSheetId="8" hidden="1">{#N/A,#N/A,FALSE,"포장2"}</definedName>
    <definedName name="결과" localSheetId="9" hidden="1">{#N/A,#N/A,FALSE,"포장2"}</definedName>
    <definedName name="결과" localSheetId="15" hidden="1">{#N/A,#N/A,FALSE,"포장2"}</definedName>
    <definedName name="결과" localSheetId="17" hidden="1">{#N/A,#N/A,FALSE,"포장2"}</definedName>
    <definedName name="결과" localSheetId="18" hidden="1">{#N/A,#N/A,FALSE,"포장2"}</definedName>
    <definedName name="결과" localSheetId="19" hidden="1">{#N/A,#N/A,FALSE,"포장2"}</definedName>
    <definedName name="결과" localSheetId="20" hidden="1">{#N/A,#N/A,FALSE,"포장2"}</definedName>
    <definedName name="결과" hidden="1">{#N/A,#N/A,FALSE,"포장2"}</definedName>
    <definedName name="결재" localSheetId="2" hidden="1">{#N/A,#N/A,FALSE,"포장단가"}</definedName>
    <definedName name="결재" localSheetId="1" hidden="1">{#N/A,#N/A,FALSE,"포장단가"}</definedName>
    <definedName name="결재" localSheetId="7" hidden="1">{#N/A,#N/A,FALSE,"포장단가"}</definedName>
    <definedName name="결재" localSheetId="5" hidden="1">{#N/A,#N/A,FALSE,"포장단가"}</definedName>
    <definedName name="결재" localSheetId="8" hidden="1">{#N/A,#N/A,FALSE,"포장단가"}</definedName>
    <definedName name="결재" localSheetId="9" hidden="1">{#N/A,#N/A,FALSE,"포장단가"}</definedName>
    <definedName name="결재" localSheetId="11" hidden="1">{#N/A,#N/A,FALSE,"포장단가"}</definedName>
    <definedName name="결재" localSheetId="12" hidden="1">{#N/A,#N/A,FALSE,"포장단가"}</definedName>
    <definedName name="결재" localSheetId="13" hidden="1">{#N/A,#N/A,FALSE,"포장단가"}</definedName>
    <definedName name="결재" localSheetId="15" hidden="1">{#N/A,#N/A,FALSE,"포장단가"}</definedName>
    <definedName name="결재" localSheetId="17" hidden="1">{#N/A,#N/A,FALSE,"포장단가"}</definedName>
    <definedName name="결재" localSheetId="18" hidden="1">{#N/A,#N/A,FALSE,"포장단가"}</definedName>
    <definedName name="결재" localSheetId="19" hidden="1">{#N/A,#N/A,FALSE,"포장단가"}</definedName>
    <definedName name="결재" localSheetId="20" hidden="1">{#N/A,#N/A,FALSE,"포장단가"}</definedName>
    <definedName name="결재" hidden="1">{#N/A,#N/A,FALSE,"포장단가"}</definedName>
    <definedName name="결재란1" localSheetId="2" hidden="1">{#N/A,#N/A,FALSE,"포장단가"}</definedName>
    <definedName name="결재란1" localSheetId="1" hidden="1">{#N/A,#N/A,FALSE,"포장단가"}</definedName>
    <definedName name="결재란1" localSheetId="7" hidden="1">{#N/A,#N/A,FALSE,"포장단가"}</definedName>
    <definedName name="결재란1" localSheetId="5" hidden="1">{#N/A,#N/A,FALSE,"포장단가"}</definedName>
    <definedName name="결재란1" localSheetId="8" hidden="1">{#N/A,#N/A,FALSE,"포장단가"}</definedName>
    <definedName name="결재란1" localSheetId="9" hidden="1">{#N/A,#N/A,FALSE,"포장단가"}</definedName>
    <definedName name="결재란1" localSheetId="11" hidden="1">{#N/A,#N/A,FALSE,"포장단가"}</definedName>
    <definedName name="결재란1" localSheetId="12" hidden="1">{#N/A,#N/A,FALSE,"포장단가"}</definedName>
    <definedName name="결재란1" localSheetId="13" hidden="1">{#N/A,#N/A,FALSE,"포장단가"}</definedName>
    <definedName name="결재란1" localSheetId="15" hidden="1">{#N/A,#N/A,FALSE,"포장단가"}</definedName>
    <definedName name="결재란1" localSheetId="17" hidden="1">{#N/A,#N/A,FALSE,"포장단가"}</definedName>
    <definedName name="결재란1" localSheetId="18" hidden="1">{#N/A,#N/A,FALSE,"포장단가"}</definedName>
    <definedName name="결재란1" localSheetId="19" hidden="1">{#N/A,#N/A,FALSE,"포장단가"}</definedName>
    <definedName name="결재란1" localSheetId="20" hidden="1">{#N/A,#N/A,FALSE,"포장단가"}</definedName>
    <definedName name="결재란1" hidden="1">{#N/A,#N/A,FALSE,"포장단가"}</definedName>
    <definedName name="경비" localSheetId="2">#REF!</definedName>
    <definedName name="경비" localSheetId="1">#REF!</definedName>
    <definedName name="경비" localSheetId="8">#REF!</definedName>
    <definedName name="경비" localSheetId="9">#REF!</definedName>
    <definedName name="경비" localSheetId="15">#REF!</definedName>
    <definedName name="경비" localSheetId="17">#REF!</definedName>
    <definedName name="경비" localSheetId="18">#REF!</definedName>
    <definedName name="경비" localSheetId="19">#REF!</definedName>
    <definedName name="경비" localSheetId="20">#REF!</definedName>
    <definedName name="경비">#REF!</definedName>
    <definedName name="경암" localSheetId="2">#REF!</definedName>
    <definedName name="경암" localSheetId="1">#REF!</definedName>
    <definedName name="경암" localSheetId="8">#REF!</definedName>
    <definedName name="경암" localSheetId="9">#REF!</definedName>
    <definedName name="경암" localSheetId="15">#REF!</definedName>
    <definedName name="경암" localSheetId="17">#REF!</definedName>
    <definedName name="경암" localSheetId="18">#REF!</definedName>
    <definedName name="경암" localSheetId="19">#REF!</definedName>
    <definedName name="경암" localSheetId="20">#REF!</definedName>
    <definedName name="경암">#REF!</definedName>
    <definedName name="경운기" localSheetId="2" hidden="1">{#N/A,#N/A,FALSE,"포장단가"}</definedName>
    <definedName name="경운기" localSheetId="1" hidden="1">{#N/A,#N/A,FALSE,"포장단가"}</definedName>
    <definedName name="경운기" localSheetId="7" hidden="1">{#N/A,#N/A,FALSE,"포장단가"}</definedName>
    <definedName name="경운기" localSheetId="5" hidden="1">{#N/A,#N/A,FALSE,"포장단가"}</definedName>
    <definedName name="경운기" localSheetId="8" hidden="1">{#N/A,#N/A,FALSE,"포장단가"}</definedName>
    <definedName name="경운기" localSheetId="9" hidden="1">{#N/A,#N/A,FALSE,"포장단가"}</definedName>
    <definedName name="경운기" localSheetId="11" hidden="1">{#N/A,#N/A,FALSE,"포장단가"}</definedName>
    <definedName name="경운기" localSheetId="12" hidden="1">{#N/A,#N/A,FALSE,"포장단가"}</definedName>
    <definedName name="경운기" localSheetId="13" hidden="1">{#N/A,#N/A,FALSE,"포장단가"}</definedName>
    <definedName name="경운기" localSheetId="15" hidden="1">{#N/A,#N/A,FALSE,"포장단가"}</definedName>
    <definedName name="경운기" localSheetId="17" hidden="1">{#N/A,#N/A,FALSE,"포장단가"}</definedName>
    <definedName name="경운기" localSheetId="18" hidden="1">{#N/A,#N/A,FALSE,"포장단가"}</definedName>
    <definedName name="경운기" localSheetId="19" hidden="1">{#N/A,#N/A,FALSE,"포장단가"}</definedName>
    <definedName name="경운기" localSheetId="20" hidden="1">{#N/A,#N/A,FALSE,"포장단가"}</definedName>
    <definedName name="경운기" hidden="1">{#N/A,#N/A,FALSE,"포장단가"}</definedName>
    <definedName name="계_①___⑦" localSheetId="2">#REF!</definedName>
    <definedName name="계_①___⑦" localSheetId="1">#REF!</definedName>
    <definedName name="계_①___⑦" localSheetId="8">#REF!</definedName>
    <definedName name="계_①___⑦" localSheetId="9">#REF!</definedName>
    <definedName name="계_①___⑦" localSheetId="15">#REF!</definedName>
    <definedName name="계_①___⑦" localSheetId="17">#REF!</definedName>
    <definedName name="계_①___⑦" localSheetId="18">#REF!</definedName>
    <definedName name="계_①___⑦" localSheetId="19">#REF!</definedName>
    <definedName name="계_①___⑦" localSheetId="20">#REF!</definedName>
    <definedName name="계_①___⑦">#REF!</definedName>
    <definedName name="계산" localSheetId="2">#REF!</definedName>
    <definedName name="계산" localSheetId="1">#REF!</definedName>
    <definedName name="계산" localSheetId="8">#REF!</definedName>
    <definedName name="계산" localSheetId="9">#REF!</definedName>
    <definedName name="계산" localSheetId="15">#REF!</definedName>
    <definedName name="계산" localSheetId="17">#REF!</definedName>
    <definedName name="계산" localSheetId="18">#REF!</definedName>
    <definedName name="계산" localSheetId="19">#REF!</definedName>
    <definedName name="계산" localSheetId="20">#REF!</definedName>
    <definedName name="계산">#REF!</definedName>
    <definedName name="계산서" localSheetId="2">#REF!</definedName>
    <definedName name="계산서" localSheetId="1">#REF!</definedName>
    <definedName name="계산서" localSheetId="8">#REF!</definedName>
    <definedName name="계산서" localSheetId="9">#REF!</definedName>
    <definedName name="계산서" localSheetId="15">#REF!</definedName>
    <definedName name="계산서" localSheetId="17">#REF!</definedName>
    <definedName name="계산서" localSheetId="18">#REF!</definedName>
    <definedName name="계산서" localSheetId="19">#REF!</definedName>
    <definedName name="계산서" localSheetId="20">#REF!</definedName>
    <definedName name="계산서">#REF!</definedName>
    <definedName name="계산석" localSheetId="2">[43]군남내역서!#REF!</definedName>
    <definedName name="계산석" localSheetId="1">[43]군남내역서!#REF!</definedName>
    <definedName name="계산석" localSheetId="8">[43]군남내역서!#REF!</definedName>
    <definedName name="계산석" localSheetId="9">[43]군남내역서!#REF!</definedName>
    <definedName name="계산석" localSheetId="15">[43]군남내역서!#REF!</definedName>
    <definedName name="계산석" localSheetId="17">[43]군남내역서!#REF!</definedName>
    <definedName name="계산석" localSheetId="18">[43]군남내역서!#REF!</definedName>
    <definedName name="계산석" localSheetId="19">[43]군남내역서!#REF!</definedName>
    <definedName name="계산석" localSheetId="20">[43]군남내역서!#REF!</definedName>
    <definedName name="계산석">[44]군남내역서!#REF!</definedName>
    <definedName name="고" localSheetId="2" hidden="1">#REF!</definedName>
    <definedName name="고" localSheetId="1" hidden="1">#REF!</definedName>
    <definedName name="고" localSheetId="8" hidden="1">#REF!</definedName>
    <definedName name="고" localSheetId="9" hidden="1">#REF!</definedName>
    <definedName name="고" localSheetId="15" hidden="1">#REF!</definedName>
    <definedName name="고" localSheetId="17" hidden="1">#REF!</definedName>
    <definedName name="고" localSheetId="18" hidden="1">#REF!</definedName>
    <definedName name="고" localSheetId="19" hidden="1">#REF!</definedName>
    <definedName name="고" localSheetId="20" hidden="1">#REF!</definedName>
    <definedName name="고" hidden="1">#REF!</definedName>
    <definedName name="고기" localSheetId="2" hidden="1">#REF!</definedName>
    <definedName name="고기" localSheetId="1" hidden="1">#REF!</definedName>
    <definedName name="고기" localSheetId="8" hidden="1">#REF!</definedName>
    <definedName name="고기" localSheetId="9" hidden="1">#REF!</definedName>
    <definedName name="고기" localSheetId="15" hidden="1">#REF!</definedName>
    <definedName name="고기" localSheetId="17" hidden="1">#REF!</definedName>
    <definedName name="고기" localSheetId="18" hidden="1">#REF!</definedName>
    <definedName name="고기" localSheetId="19" hidden="1">#REF!</definedName>
    <definedName name="고기" localSheetId="20" hidden="1">#REF!</definedName>
    <definedName name="고기" hidden="1">#REF!</definedName>
    <definedName name="공사물푸기" localSheetId="2">#REF!</definedName>
    <definedName name="공사물푸기" localSheetId="1">#REF!</definedName>
    <definedName name="공사물푸기" localSheetId="8">#REF!</definedName>
    <definedName name="공사물푸기" localSheetId="9">#REF!</definedName>
    <definedName name="공사물푸기" localSheetId="15">#REF!</definedName>
    <definedName name="공사물푸기" localSheetId="17">#REF!</definedName>
    <definedName name="공사물푸기" localSheetId="18">#REF!</definedName>
    <definedName name="공사물푸기" localSheetId="19">#REF!</definedName>
    <definedName name="공사물푸기" localSheetId="20">#REF!</definedName>
    <definedName name="공사물푸기">#REF!</definedName>
    <definedName name="공사비양식2" localSheetId="2">[45]구천!#REF!</definedName>
    <definedName name="공사비양식2" localSheetId="1">[45]구천!#REF!</definedName>
    <definedName name="공사비양식2" localSheetId="8">[45]구천!#REF!</definedName>
    <definedName name="공사비양식2" localSheetId="9">[45]구천!#REF!</definedName>
    <definedName name="공사비양식2" localSheetId="15">[45]구천!#REF!</definedName>
    <definedName name="공사비양식2" localSheetId="17">[45]구천!#REF!</definedName>
    <definedName name="공사비양식2" localSheetId="18">[45]구천!#REF!</definedName>
    <definedName name="공사비양식2" localSheetId="19">[45]구천!#REF!</definedName>
    <definedName name="공사비양식2" localSheetId="20">[45]구천!#REF!</definedName>
    <definedName name="공사비양식2">[46]구천!#REF!</definedName>
    <definedName name="공정표" localSheetId="2">#REF!</definedName>
    <definedName name="공정표" localSheetId="1">#REF!</definedName>
    <definedName name="공정표" localSheetId="8">#REF!</definedName>
    <definedName name="공정표" localSheetId="9">#REF!</definedName>
    <definedName name="공정표" localSheetId="15">#REF!</definedName>
    <definedName name="공정표" localSheetId="17">#REF!</definedName>
    <definedName name="공정표" localSheetId="18">#REF!</definedName>
    <definedName name="공정표" localSheetId="19">#REF!</definedName>
    <definedName name="공정표" localSheetId="20">#REF!</definedName>
    <definedName name="공정표">#REF!</definedName>
    <definedName name="공정표2" localSheetId="2">#REF!</definedName>
    <definedName name="공정표2" localSheetId="1">#REF!</definedName>
    <definedName name="공정표2" localSheetId="8">#REF!</definedName>
    <definedName name="공정표2" localSheetId="9">#REF!</definedName>
    <definedName name="공정표2" localSheetId="15">#REF!</definedName>
    <definedName name="공정표2" localSheetId="17">#REF!</definedName>
    <definedName name="공정표2" localSheetId="18">#REF!</definedName>
    <definedName name="공정표2" localSheetId="19">#REF!</definedName>
    <definedName name="공정표2" localSheetId="20">#REF!</definedName>
    <definedName name="공정표2">#REF!</definedName>
    <definedName name="공제" localSheetId="2">#REF!</definedName>
    <definedName name="공제" localSheetId="1">#REF!</definedName>
    <definedName name="공제" localSheetId="8">#REF!</definedName>
    <definedName name="공제" localSheetId="9">#REF!</definedName>
    <definedName name="공제" localSheetId="15">#REF!</definedName>
    <definedName name="공제" localSheetId="17">#REF!</definedName>
    <definedName name="공제" localSheetId="18">#REF!</definedName>
    <definedName name="공제" localSheetId="19">#REF!</definedName>
    <definedName name="공제" localSheetId="20">#REF!</definedName>
    <definedName name="공제">#REF!</definedName>
    <definedName name="공제길이" localSheetId="8">#REF!</definedName>
    <definedName name="공제길이" localSheetId="9">#REF!</definedName>
    <definedName name="공제길이">#REF!</definedName>
    <definedName name="공종분류">OFFSET([47]파일의이용!$P$2,0,0,COUNTA([47]파일의이용!$P$2:$P$34),1)</definedName>
    <definedName name="관로토적" localSheetId="2">#REF!</definedName>
    <definedName name="관로토적" localSheetId="1">#REF!</definedName>
    <definedName name="관로토적" localSheetId="8">#REF!</definedName>
    <definedName name="관로토적" localSheetId="9">#REF!</definedName>
    <definedName name="관로토적" localSheetId="15">#REF!</definedName>
    <definedName name="관로토적" localSheetId="17">#REF!</definedName>
    <definedName name="관로토적" localSheetId="18">#REF!</definedName>
    <definedName name="관로토적" localSheetId="19">#REF!</definedName>
    <definedName name="관로토적" localSheetId="20">#REF!</definedName>
    <definedName name="관로토적">#REF!</definedName>
    <definedName name="관리" localSheetId="2" hidden="1">{#N/A,#N/A,FALSE,"포장2"}</definedName>
    <definedName name="관리" localSheetId="1" hidden="1">{#N/A,#N/A,FALSE,"포장2"}</definedName>
    <definedName name="관리" localSheetId="7" hidden="1">{#N/A,#N/A,FALSE,"포장2"}</definedName>
    <definedName name="관리" localSheetId="8" hidden="1">{#N/A,#N/A,FALSE,"포장2"}</definedName>
    <definedName name="관리" localSheetId="9" hidden="1">{#N/A,#N/A,FALSE,"포장2"}</definedName>
    <definedName name="관리" localSheetId="15" hidden="1">{#N/A,#N/A,FALSE,"포장2"}</definedName>
    <definedName name="관리" localSheetId="17" hidden="1">{#N/A,#N/A,FALSE,"포장2"}</definedName>
    <definedName name="관리" localSheetId="18" hidden="1">{#N/A,#N/A,FALSE,"포장2"}</definedName>
    <definedName name="관리" localSheetId="19" hidden="1">{#N/A,#N/A,FALSE,"포장2"}</definedName>
    <definedName name="관리" localSheetId="20" hidden="1">{#N/A,#N/A,FALSE,"포장2"}</definedName>
    <definedName name="관리" hidden="1">{#N/A,#N/A,FALSE,"포장2"}</definedName>
    <definedName name="교좌" localSheetId="2" hidden="1">{#N/A,#N/A,FALSE,"포장2"}</definedName>
    <definedName name="교좌" localSheetId="1" hidden="1">{#N/A,#N/A,FALSE,"포장2"}</definedName>
    <definedName name="교좌" localSheetId="7" hidden="1">{#N/A,#N/A,FALSE,"포장2"}</definedName>
    <definedName name="교좌" localSheetId="8" hidden="1">{#N/A,#N/A,FALSE,"포장2"}</definedName>
    <definedName name="교좌" localSheetId="9" hidden="1">{#N/A,#N/A,FALSE,"포장2"}</definedName>
    <definedName name="교좌" localSheetId="15" hidden="1">{#N/A,#N/A,FALSE,"포장2"}</definedName>
    <definedName name="교좌" localSheetId="17" hidden="1">{#N/A,#N/A,FALSE,"포장2"}</definedName>
    <definedName name="교좌" localSheetId="18" hidden="1">{#N/A,#N/A,FALSE,"포장2"}</definedName>
    <definedName name="교좌" localSheetId="19" hidden="1">{#N/A,#N/A,FALSE,"포장2"}</definedName>
    <definedName name="교좌" localSheetId="20" hidden="1">{#N/A,#N/A,FALSE,"포장2"}</definedName>
    <definedName name="교좌" hidden="1">{#N/A,#N/A,FALSE,"포장2"}</definedName>
    <definedName name="구산갑지" localSheetId="9" hidden="1">#REF!</definedName>
    <definedName name="구산갑지" hidden="1">#REF!</definedName>
    <definedName name="구조" localSheetId="2">#REF!</definedName>
    <definedName name="구조" localSheetId="1">#REF!</definedName>
    <definedName name="구조" localSheetId="8">#REF!</definedName>
    <definedName name="구조" localSheetId="9">#REF!</definedName>
    <definedName name="구조" localSheetId="15">#REF!</definedName>
    <definedName name="구조" localSheetId="17">#REF!</definedName>
    <definedName name="구조" localSheetId="18">#REF!</definedName>
    <definedName name="구조" localSheetId="19">#REF!</definedName>
    <definedName name="구조" localSheetId="20">#REF!</definedName>
    <definedName name="구조">#REF!</definedName>
    <definedName name="구조물푸기" localSheetId="2">#REF!</definedName>
    <definedName name="구조물푸기" localSheetId="1">#REF!</definedName>
    <definedName name="구조물푸기" localSheetId="8">#REF!</definedName>
    <definedName name="구조물푸기" localSheetId="9">#REF!</definedName>
    <definedName name="구조물푸기" localSheetId="15">#REF!</definedName>
    <definedName name="구조물푸기" localSheetId="17">#REF!</definedName>
    <definedName name="구조물푸기" localSheetId="18">#REF!</definedName>
    <definedName name="구조물푸기" localSheetId="19">#REF!</definedName>
    <definedName name="구조물푸기" localSheetId="20">#REF!</definedName>
    <definedName name="구조물푸기">#REF!</definedName>
    <definedName name="구천수량이동" localSheetId="2">#REF!</definedName>
    <definedName name="구천수량이동" localSheetId="1">#REF!</definedName>
    <definedName name="구천수량이동" localSheetId="8">#REF!</definedName>
    <definedName name="구천수량이동" localSheetId="9">#REF!</definedName>
    <definedName name="구천수량이동" localSheetId="15">#REF!</definedName>
    <definedName name="구천수량이동" localSheetId="17">#REF!</definedName>
    <definedName name="구천수량이동" localSheetId="18">#REF!</definedName>
    <definedName name="구천수량이동" localSheetId="19">#REF!</definedName>
    <definedName name="구천수량이동" localSheetId="20">#REF!</definedName>
    <definedName name="구천수량이동">#REF!</definedName>
    <definedName name="권" localSheetId="8">#REF!</definedName>
    <definedName name="권" localSheetId="9">#REF!</definedName>
    <definedName name="권">#REF!</definedName>
    <definedName name="근입_TO" localSheetId="8">#REF!</definedName>
    <definedName name="근입_TO" localSheetId="9">#REF!</definedName>
    <definedName name="근입_TO">#REF!</definedName>
    <definedName name="근입_TO_C" localSheetId="8">#REF!</definedName>
    <definedName name="근입_TO_C" localSheetId="9">#REF!</definedName>
    <definedName name="근입_TO_C">#REF!</definedName>
    <definedName name="금광추정" localSheetId="2" hidden="1">{#N/A,#N/A,FALSE,"포장2"}</definedName>
    <definedName name="금광추정" localSheetId="1" hidden="1">{#N/A,#N/A,FALSE,"포장2"}</definedName>
    <definedName name="금광추정" localSheetId="7" hidden="1">{#N/A,#N/A,FALSE,"포장2"}</definedName>
    <definedName name="금광추정" localSheetId="8" hidden="1">{#N/A,#N/A,FALSE,"포장2"}</definedName>
    <definedName name="금광추정" localSheetId="9" hidden="1">{#N/A,#N/A,FALSE,"포장2"}</definedName>
    <definedName name="금광추정" localSheetId="15" hidden="1">{#N/A,#N/A,FALSE,"포장2"}</definedName>
    <definedName name="금광추정" localSheetId="17" hidden="1">{#N/A,#N/A,FALSE,"포장2"}</definedName>
    <definedName name="금광추정" localSheetId="18" hidden="1">{#N/A,#N/A,FALSE,"포장2"}</definedName>
    <definedName name="금광추정" localSheetId="19" hidden="1">{#N/A,#N/A,FALSE,"포장2"}</definedName>
    <definedName name="금광추정" localSheetId="20" hidden="1">{#N/A,#N/A,FALSE,"포장2"}</definedName>
    <definedName name="금광추정" hidden="1">{#N/A,#N/A,FALSE,"포장2"}</definedName>
    <definedName name="급수산출" localSheetId="2">[48]양수장내역!#REF!</definedName>
    <definedName name="급수산출" localSheetId="1">[49]양수장내역!#REF!</definedName>
    <definedName name="급수산출" localSheetId="7">[49]양수장내역!#REF!</definedName>
    <definedName name="급수산출" localSheetId="8">[48]양수장내역!#REF!</definedName>
    <definedName name="급수산출" localSheetId="9">[48]양수장내역!#REF!</definedName>
    <definedName name="급수산출" localSheetId="15">[48]양수장내역!#REF!</definedName>
    <definedName name="급수산출" localSheetId="17">[48]양수장내역!#REF!</definedName>
    <definedName name="급수산출" localSheetId="18">[48]양수장내역!#REF!</definedName>
    <definedName name="급수산출" localSheetId="19">[48]양수장내역!#REF!</definedName>
    <definedName name="급수산출" localSheetId="20">[48]양수장내역!#REF!</definedName>
    <definedName name="급수산출">[50]양수장내역!#REF!</definedName>
    <definedName name="기기기" localSheetId="2">#REF!</definedName>
    <definedName name="기기기" localSheetId="1">#REF!</definedName>
    <definedName name="기기기" localSheetId="8">#REF!</definedName>
    <definedName name="기기기" localSheetId="9">#REF!</definedName>
    <definedName name="기기기" localSheetId="15">#REF!</definedName>
    <definedName name="기기기" localSheetId="17">#REF!</definedName>
    <definedName name="기기기" localSheetId="18">#REF!</definedName>
    <definedName name="기기기" localSheetId="19">#REF!</definedName>
    <definedName name="기기기" localSheetId="20">#REF!</definedName>
    <definedName name="기기기">#REF!</definedName>
    <definedName name="기성차수" localSheetId="2">#REF!</definedName>
    <definedName name="기성차수" localSheetId="1">#REF!</definedName>
    <definedName name="기성차수" localSheetId="8">#REF!</definedName>
    <definedName name="기성차수" localSheetId="9">#REF!</definedName>
    <definedName name="기성차수" localSheetId="15">#REF!</definedName>
    <definedName name="기성차수" localSheetId="17">#REF!</definedName>
    <definedName name="기성차수" localSheetId="18">#REF!</definedName>
    <definedName name="기성차수" localSheetId="19">#REF!</definedName>
    <definedName name="기성차수" localSheetId="20">#REF!</definedName>
    <definedName name="기성차수">#REF!</definedName>
    <definedName name="기술" localSheetId="2" hidden="1">{#N/A,#N/A,FALSE,"부대1"}</definedName>
    <definedName name="기술" localSheetId="1" hidden="1">{#N/A,#N/A,FALSE,"부대1"}</definedName>
    <definedName name="기술" localSheetId="7" hidden="1">{#N/A,#N/A,FALSE,"부대1"}</definedName>
    <definedName name="기술" localSheetId="8" hidden="1">{#N/A,#N/A,FALSE,"부대1"}</definedName>
    <definedName name="기술" localSheetId="9" hidden="1">{#N/A,#N/A,FALSE,"부대1"}</definedName>
    <definedName name="기술" localSheetId="15" hidden="1">{#N/A,#N/A,FALSE,"부대1"}</definedName>
    <definedName name="기술" localSheetId="17" hidden="1">{#N/A,#N/A,FALSE,"부대1"}</definedName>
    <definedName name="기술" localSheetId="18" hidden="1">{#N/A,#N/A,FALSE,"부대1"}</definedName>
    <definedName name="기술" localSheetId="19" hidden="1">{#N/A,#N/A,FALSE,"부대1"}</definedName>
    <definedName name="기술" localSheetId="20" hidden="1">{#N/A,#N/A,FALSE,"부대1"}</definedName>
    <definedName name="기술" hidden="1">{#N/A,#N/A,FALSE,"부대1"}</definedName>
    <definedName name="길이1" localSheetId="2">#REF!</definedName>
    <definedName name="길이1" localSheetId="1">#REF!</definedName>
    <definedName name="길이1" localSheetId="8">#REF!</definedName>
    <definedName name="길이1" localSheetId="9">#REF!</definedName>
    <definedName name="길이1" localSheetId="15">#REF!</definedName>
    <definedName name="길이1" localSheetId="17">#REF!</definedName>
    <definedName name="길이1" localSheetId="18">#REF!</definedName>
    <definedName name="길이1" localSheetId="19">#REF!</definedName>
    <definedName name="길이1" localSheetId="20">#REF!</definedName>
    <definedName name="길이1">#REF!</definedName>
    <definedName name="김" localSheetId="2">#REF!</definedName>
    <definedName name="김" localSheetId="1">#REF!</definedName>
    <definedName name="김" localSheetId="8">#REF!</definedName>
    <definedName name="김" localSheetId="9">#REF!</definedName>
    <definedName name="김" localSheetId="15">#REF!</definedName>
    <definedName name="김" localSheetId="17">#REF!</definedName>
    <definedName name="김" localSheetId="18">#REF!</definedName>
    <definedName name="김" localSheetId="19">#REF!</definedName>
    <definedName name="김" localSheetId="20">#REF!</definedName>
    <definedName name="김">#REF!</definedName>
    <definedName name="김1" localSheetId="2" hidden="1">{"'Firr(선)'!$AS$1:$AY$62","'Firr(사)'!$AS$1:$AY$62","'Firr(회)'!$AS$1:$AY$62","'Firr(선)'!$L$1:$V$62","'Firr(사)'!$L$1:$V$62","'Firr(회)'!$L$1:$V$62"}</definedName>
    <definedName name="김1" localSheetId="1" hidden="1">{"'Firr(선)'!$AS$1:$AY$62","'Firr(사)'!$AS$1:$AY$62","'Firr(회)'!$AS$1:$AY$62","'Firr(선)'!$L$1:$V$62","'Firr(사)'!$L$1:$V$62","'Firr(회)'!$L$1:$V$62"}</definedName>
    <definedName name="김1" localSheetId="7" hidden="1">{"'Firr(선)'!$AS$1:$AY$62","'Firr(사)'!$AS$1:$AY$62","'Firr(회)'!$AS$1:$AY$62","'Firr(선)'!$L$1:$V$62","'Firr(사)'!$L$1:$V$62","'Firr(회)'!$L$1:$V$62"}</definedName>
    <definedName name="김1" localSheetId="8" hidden="1">{"'Firr(선)'!$AS$1:$AY$62","'Firr(사)'!$AS$1:$AY$62","'Firr(회)'!$AS$1:$AY$62","'Firr(선)'!$L$1:$V$62","'Firr(사)'!$L$1:$V$62","'Firr(회)'!$L$1:$V$62"}</definedName>
    <definedName name="김1" localSheetId="9" hidden="1">{"'Firr(선)'!$AS$1:$AY$62","'Firr(사)'!$AS$1:$AY$62","'Firr(회)'!$AS$1:$AY$62","'Firr(선)'!$L$1:$V$62","'Firr(사)'!$L$1:$V$62","'Firr(회)'!$L$1:$V$62"}</definedName>
    <definedName name="김1" localSheetId="15" hidden="1">{"'Firr(선)'!$AS$1:$AY$62","'Firr(사)'!$AS$1:$AY$62","'Firr(회)'!$AS$1:$AY$62","'Firr(선)'!$L$1:$V$62","'Firr(사)'!$L$1:$V$62","'Firr(회)'!$L$1:$V$62"}</definedName>
    <definedName name="김1" localSheetId="17" hidden="1">{"'Firr(선)'!$AS$1:$AY$62","'Firr(사)'!$AS$1:$AY$62","'Firr(회)'!$AS$1:$AY$62","'Firr(선)'!$L$1:$V$62","'Firr(사)'!$L$1:$V$62","'Firr(회)'!$L$1:$V$62"}</definedName>
    <definedName name="김1" localSheetId="18" hidden="1">{"'Firr(선)'!$AS$1:$AY$62","'Firr(사)'!$AS$1:$AY$62","'Firr(회)'!$AS$1:$AY$62","'Firr(선)'!$L$1:$V$62","'Firr(사)'!$L$1:$V$62","'Firr(회)'!$L$1:$V$62"}</definedName>
    <definedName name="김1" localSheetId="19" hidden="1">{"'Firr(선)'!$AS$1:$AY$62","'Firr(사)'!$AS$1:$AY$62","'Firr(회)'!$AS$1:$AY$62","'Firr(선)'!$L$1:$V$62","'Firr(사)'!$L$1:$V$62","'Firr(회)'!$L$1:$V$62"}</definedName>
    <definedName name="김1" localSheetId="20" hidden="1">{"'Firr(선)'!$AS$1:$AY$62","'Firr(사)'!$AS$1:$AY$62","'Firr(회)'!$AS$1:$AY$62","'Firr(선)'!$L$1:$V$62","'Firr(사)'!$L$1:$V$62","'Firr(회)'!$L$1:$V$62"}</definedName>
    <definedName name="김1" hidden="1">{"'Firr(선)'!$AS$1:$AY$62","'Firr(사)'!$AS$1:$AY$62","'Firr(회)'!$AS$1:$AY$62","'Firr(선)'!$L$1:$V$62","'Firr(사)'!$L$1:$V$62","'Firr(회)'!$L$1:$V$62"}</definedName>
    <definedName name="김민규" localSheetId="5" hidden="1">{#N/A,#N/A,FALSE,"전열산출서"}</definedName>
    <definedName name="김민규" localSheetId="11" hidden="1">{#N/A,#N/A,FALSE,"전열산출서"}</definedName>
    <definedName name="김민규" localSheetId="12" hidden="1">{#N/A,#N/A,FALSE,"전열산출서"}</definedName>
    <definedName name="김민규" localSheetId="13" hidden="1">{#N/A,#N/A,FALSE,"전열산출서"}</definedName>
    <definedName name="김민규" hidden="1">{#N/A,#N/A,FALSE,"전열산출서"}</definedName>
    <definedName name="김유신" localSheetId="2">#REF!</definedName>
    <definedName name="김유신" localSheetId="1">#REF!</definedName>
    <definedName name="김유신" localSheetId="8">#REF!</definedName>
    <definedName name="김유신" localSheetId="9">#REF!</definedName>
    <definedName name="김유신" localSheetId="15">#REF!</definedName>
    <definedName name="김유신" localSheetId="17">#REF!</definedName>
    <definedName name="김유신" localSheetId="18">#REF!</definedName>
    <definedName name="김유신" localSheetId="19">#REF!</definedName>
    <definedName name="김유신" localSheetId="20">#REF!</definedName>
    <definedName name="김유신">#REF!</definedName>
    <definedName name="깬잡석" localSheetId="2" hidden="1">{#N/A,#N/A,FALSE,"포장단가"}</definedName>
    <definedName name="깬잡석" localSheetId="1" hidden="1">{#N/A,#N/A,FALSE,"포장단가"}</definedName>
    <definedName name="깬잡석" localSheetId="7" hidden="1">{#N/A,#N/A,FALSE,"포장단가"}</definedName>
    <definedName name="깬잡석" localSheetId="5" hidden="1">{#N/A,#N/A,FALSE,"포장단가"}</definedName>
    <definedName name="깬잡석" localSheetId="8" hidden="1">{#N/A,#N/A,FALSE,"포장단가"}</definedName>
    <definedName name="깬잡석" localSheetId="9" hidden="1">{#N/A,#N/A,FALSE,"포장단가"}</definedName>
    <definedName name="깬잡석" localSheetId="11" hidden="1">{#N/A,#N/A,FALSE,"포장단가"}</definedName>
    <definedName name="깬잡석" localSheetId="12" hidden="1">{#N/A,#N/A,FALSE,"포장단가"}</definedName>
    <definedName name="깬잡석" localSheetId="13" hidden="1">{#N/A,#N/A,FALSE,"포장단가"}</definedName>
    <definedName name="깬잡석" localSheetId="15" hidden="1">{#N/A,#N/A,FALSE,"포장단가"}</definedName>
    <definedName name="깬잡석" localSheetId="17" hidden="1">{#N/A,#N/A,FALSE,"포장단가"}</definedName>
    <definedName name="깬잡석" localSheetId="18" hidden="1">{#N/A,#N/A,FALSE,"포장단가"}</definedName>
    <definedName name="깬잡석" localSheetId="19" hidden="1">{#N/A,#N/A,FALSE,"포장단가"}</definedName>
    <definedName name="깬잡석" localSheetId="20" hidden="1">{#N/A,#N/A,FALSE,"포장단가"}</definedName>
    <definedName name="깬잡석" hidden="1">{#N/A,#N/A,FALSE,"포장단가"}</definedName>
    <definedName name="ㄴㄱㄹ" localSheetId="2" hidden="1">#REF!</definedName>
    <definedName name="ㄴㄱㄹ" localSheetId="7" hidden="1">#REF!</definedName>
    <definedName name="ㄴㄱㄹ" localSheetId="8" hidden="1">#REF!</definedName>
    <definedName name="ㄴㄱㄹ" localSheetId="9" hidden="1">#REF!</definedName>
    <definedName name="ㄴㄱㄹ" localSheetId="15" hidden="1">#REF!</definedName>
    <definedName name="ㄴㄱㄹ" localSheetId="17" hidden="1">#REF!</definedName>
    <definedName name="ㄴㄱㄹ" localSheetId="18" hidden="1">#REF!</definedName>
    <definedName name="ㄴㄱㄹ" localSheetId="19" hidden="1">#REF!</definedName>
    <definedName name="ㄴㄱㄹ" localSheetId="20" hidden="1">#REF!</definedName>
    <definedName name="ㄴㄱㄹ" hidden="1">#REF!</definedName>
    <definedName name="ㄴㄴㄴ" localSheetId="2" hidden="1">#REF!</definedName>
    <definedName name="ㄴㄴㄴ" localSheetId="7" hidden="1">#REF!</definedName>
    <definedName name="ㄴㄴㄴ" localSheetId="8" hidden="1">#REF!</definedName>
    <definedName name="ㄴㄴㄴ" localSheetId="9" hidden="1">#REF!</definedName>
    <definedName name="ㄴㄴㄴ" localSheetId="15" hidden="1">#REF!</definedName>
    <definedName name="ㄴㄴㄴ" localSheetId="17" hidden="1">#REF!</definedName>
    <definedName name="ㄴㄴㄴ" localSheetId="18" hidden="1">#REF!</definedName>
    <definedName name="ㄴㄴㄴ" localSheetId="19" hidden="1">#REF!</definedName>
    <definedName name="ㄴㄴㄴ" localSheetId="20" hidden="1">#REF!</definedName>
    <definedName name="ㄴㄴㄴ" hidden="1">#REF!</definedName>
    <definedName name="ㄴㄴㄴㄴ" localSheetId="7" hidden="1">#REF!</definedName>
    <definedName name="ㄴㄴㄴㄴ" localSheetId="8" hidden="1">#REF!</definedName>
    <definedName name="ㄴㄴㄴㄴ" localSheetId="9" hidden="1">#REF!</definedName>
    <definedName name="ㄴㄴㄴㄴ" hidden="1">#REF!</definedName>
    <definedName name="ㄴㄴㄴㄴㄴ" localSheetId="7" hidden="1">#REF!</definedName>
    <definedName name="ㄴㄴㄴㄴㄴ" localSheetId="8" hidden="1">#REF!</definedName>
    <definedName name="ㄴㄴㄴㄴㄴ" localSheetId="9" hidden="1">#REF!</definedName>
    <definedName name="ㄴㄴㄴㄴㄴ" hidden="1">#REF!</definedName>
    <definedName name="ㄴㄹㅇㅁㄴ" localSheetId="7" hidden="1">#REF!</definedName>
    <definedName name="ㄴㄹㅇㅁㄴ" localSheetId="8" hidden="1">#REF!</definedName>
    <definedName name="ㄴㄹㅇㅁㄴ" localSheetId="9" hidden="1">#REF!</definedName>
    <definedName name="ㄴㄹㅇㅁㄴ" hidden="1">#REF!</definedName>
    <definedName name="나아라" localSheetId="8">#REF!</definedName>
    <definedName name="나아라" localSheetId="9">#REF!</definedName>
    <definedName name="나아라">#REF!</definedName>
    <definedName name="남남" localSheetId="7" hidden="1">#REF!</definedName>
    <definedName name="남남" localSheetId="8" hidden="1">#REF!</definedName>
    <definedName name="남남" localSheetId="9" hidden="1">#REF!</definedName>
    <definedName name="남남" hidden="1">#REF!</definedName>
    <definedName name="내" localSheetId="8" hidden="1">#REF!</definedName>
    <definedName name="내" localSheetId="9" hidden="1">#REF!</definedName>
    <definedName name="내" hidden="1">#REF!</definedName>
    <definedName name="내역적용" localSheetId="8">#REF!</definedName>
    <definedName name="내역적용" localSheetId="9">#REF!</definedName>
    <definedName name="내역적용">#REF!</definedName>
    <definedName name="녭" localSheetId="8" hidden="1">#REF!</definedName>
    <definedName name="녭" localSheetId="9" hidden="1">#REF!</definedName>
    <definedName name="녭" hidden="1">#REF!</definedName>
    <definedName name="노" localSheetId="8">#REF!</definedName>
    <definedName name="노" localSheetId="9">#REF!</definedName>
    <definedName name="노">#REF!</definedName>
    <definedName name="노니" localSheetId="8" hidden="1">#REF!</definedName>
    <definedName name="노니" localSheetId="9" hidden="1">#REF!</definedName>
    <definedName name="노니" hidden="1">#REF!</definedName>
    <definedName name="노부비" localSheetId="8">#REF!</definedName>
    <definedName name="노부비" localSheetId="9">#REF!</definedName>
    <definedName name="노부비">#REF!</definedName>
    <definedName name="노임단가" localSheetId="8">#REF!</definedName>
    <definedName name="노임단가" localSheetId="9">#REF!</definedName>
    <definedName name="노임단가">#REF!</definedName>
    <definedName name="누" localSheetId="8" hidden="1">#REF!</definedName>
    <definedName name="누" localSheetId="9" hidden="1">#REF!</definedName>
    <definedName name="누" hidden="1">#REF!</definedName>
    <definedName name="누산수량이동" localSheetId="8">#REF!</definedName>
    <definedName name="누산수량이동" localSheetId="9">#REF!</definedName>
    <definedName name="누산수량이동">#REF!</definedName>
    <definedName name="니" localSheetId="8">#REF!</definedName>
    <definedName name="니" localSheetId="9">#REF!</definedName>
    <definedName name="니">#REF!</definedName>
    <definedName name="ㄷㄷ" localSheetId="2" hidden="1">#REF!</definedName>
    <definedName name="ㄷㄷ" localSheetId="1" hidden="1">#REF!</definedName>
    <definedName name="ㄷㄷ" localSheetId="7" hidden="1">#REF!</definedName>
    <definedName name="ㄷㄷ" localSheetId="5" hidden="1">{#N/A,#N/A,FALSE,"전열산출서"}</definedName>
    <definedName name="ㄷㄷ" localSheetId="8" hidden="1">#REF!</definedName>
    <definedName name="ㄷㄷ" localSheetId="9" hidden="1">#REF!</definedName>
    <definedName name="ㄷㄷ" localSheetId="11" hidden="1">{#N/A,#N/A,FALSE,"전열산출서"}</definedName>
    <definedName name="ㄷㄷ" localSheetId="12" hidden="1">{#N/A,#N/A,FALSE,"전열산출서"}</definedName>
    <definedName name="ㄷㄷ" localSheetId="13" hidden="1">{#N/A,#N/A,FALSE,"전열산출서"}</definedName>
    <definedName name="ㄷㄷ" localSheetId="15" hidden="1">#REF!</definedName>
    <definedName name="ㄷㄷ" localSheetId="17" hidden="1">#REF!</definedName>
    <definedName name="ㄷㄷ" localSheetId="18" hidden="1">#REF!</definedName>
    <definedName name="ㄷㄷ" localSheetId="19" hidden="1">#REF!</definedName>
    <definedName name="ㄷㄷ" localSheetId="20" hidden="1">#REF!</definedName>
    <definedName name="ㄷㄷ" hidden="1">{#N/A,#N/A,FALSE,"전열산출서"}</definedName>
    <definedName name="ㄷㄷㄷ">'[24]ABUT수량-A1'!$T$25</definedName>
    <definedName name="ㄷㄷㄷㄷ" localSheetId="5" hidden="1">{#N/A,#N/A,FALSE,"전열산출서"}</definedName>
    <definedName name="ㄷㄷㄷㄷ" localSheetId="11" hidden="1">{#N/A,#N/A,FALSE,"전열산출서"}</definedName>
    <definedName name="ㄷㄷㄷㄷ" localSheetId="12" hidden="1">{#N/A,#N/A,FALSE,"전열산출서"}</definedName>
    <definedName name="ㄷㄷㄷㄷ" localSheetId="13" hidden="1">{#N/A,#N/A,FALSE,"전열산출서"}</definedName>
    <definedName name="ㄷㄷㄷㄷ" hidden="1">{#N/A,#N/A,FALSE,"전열산출서"}</definedName>
    <definedName name="ㄷㅎㄹㅇ" localSheetId="9" hidden="1">#REF!</definedName>
    <definedName name="ㄷㅎㄹㅇ" hidden="1">#REF!</definedName>
    <definedName name="단면계산" localSheetId="2">#REF!</definedName>
    <definedName name="단면계산" localSheetId="1">#REF!</definedName>
    <definedName name="단면계산" localSheetId="8">#REF!</definedName>
    <definedName name="단면계산" localSheetId="9">#REF!</definedName>
    <definedName name="단면계산" localSheetId="15">#REF!</definedName>
    <definedName name="단면계산" localSheetId="17">#REF!</definedName>
    <definedName name="단면계산" localSheetId="18">#REF!</definedName>
    <definedName name="단면계산" localSheetId="19">#REF!</definedName>
    <definedName name="단면계산" localSheetId="20">#REF!</definedName>
    <definedName name="단면계산">#REF!</definedName>
    <definedName name="단수" localSheetId="2">#REF!</definedName>
    <definedName name="단수" localSheetId="1">#REF!</definedName>
    <definedName name="단수" localSheetId="8">#REF!</definedName>
    <definedName name="단수" localSheetId="9">#REF!</definedName>
    <definedName name="단수" localSheetId="15">#REF!</definedName>
    <definedName name="단수" localSheetId="17">#REF!</definedName>
    <definedName name="단수" localSheetId="18">#REF!</definedName>
    <definedName name="단수" localSheetId="19">#REF!</definedName>
    <definedName name="단수" localSheetId="20">#REF!</definedName>
    <definedName name="단수">#REF!</definedName>
    <definedName name="대" localSheetId="2" hidden="1">#REF!</definedName>
    <definedName name="대" localSheetId="1" hidden="1">#REF!</definedName>
    <definedName name="대" localSheetId="8" hidden="1">#REF!</definedName>
    <definedName name="대" localSheetId="9" hidden="1">#REF!</definedName>
    <definedName name="대" localSheetId="15" hidden="1">#REF!</definedName>
    <definedName name="대" localSheetId="17" hidden="1">#REF!</definedName>
    <definedName name="대" localSheetId="18" hidden="1">#REF!</definedName>
    <definedName name="대" localSheetId="19" hidden="1">#REF!</definedName>
    <definedName name="대" localSheetId="20" hidden="1">#REF!</definedName>
    <definedName name="대" hidden="1">#REF!</definedName>
    <definedName name="대기" localSheetId="8" hidden="1">#REF!</definedName>
    <definedName name="대기" localSheetId="9" hidden="1">#REF!</definedName>
    <definedName name="대기" hidden="1">#REF!</definedName>
    <definedName name="대동설계계산서" localSheetId="8">#REF!</definedName>
    <definedName name="대동설계계산서" localSheetId="9">#REF!</definedName>
    <definedName name="대동설계계산서">#REF!</definedName>
    <definedName name="대한" localSheetId="8" hidden="1">#REF!</definedName>
    <definedName name="대한" localSheetId="9" hidden="1">#REF!</definedName>
    <definedName name="대한" hidden="1">#REF!</definedName>
    <definedName name="대화" localSheetId="8">#REF!</definedName>
    <definedName name="대화" localSheetId="9">#REF!</definedName>
    <definedName name="대화">#REF!</definedName>
    <definedName name="덕진" localSheetId="2" hidden="1">{#N/A,#N/A,FALSE,"포장2"}</definedName>
    <definedName name="덕진" localSheetId="1" hidden="1">{#N/A,#N/A,FALSE,"포장2"}</definedName>
    <definedName name="덕진" localSheetId="7" hidden="1">{#N/A,#N/A,FALSE,"포장2"}</definedName>
    <definedName name="덕진" localSheetId="8" hidden="1">{#N/A,#N/A,FALSE,"포장2"}</definedName>
    <definedName name="덕진" localSheetId="9" hidden="1">{#N/A,#N/A,FALSE,"포장2"}</definedName>
    <definedName name="덕진" localSheetId="15" hidden="1">{#N/A,#N/A,FALSE,"포장2"}</definedName>
    <definedName name="덕진" localSheetId="17" hidden="1">{#N/A,#N/A,FALSE,"포장2"}</definedName>
    <definedName name="덕진" localSheetId="18" hidden="1">{#N/A,#N/A,FALSE,"포장2"}</definedName>
    <definedName name="덕진" localSheetId="19" hidden="1">{#N/A,#N/A,FALSE,"포장2"}</definedName>
    <definedName name="덕진" localSheetId="20" hidden="1">{#N/A,#N/A,FALSE,"포장2"}</definedName>
    <definedName name="덕진" hidden="1">{#N/A,#N/A,FALSE,"포장2"}</definedName>
    <definedName name="덕호" localSheetId="2" hidden="1">{#N/A,#N/A,FALSE,"포장2"}</definedName>
    <definedName name="덕호" localSheetId="1" hidden="1">{#N/A,#N/A,FALSE,"포장2"}</definedName>
    <definedName name="덕호" localSheetId="7" hidden="1">{#N/A,#N/A,FALSE,"포장2"}</definedName>
    <definedName name="덕호" localSheetId="8" hidden="1">{#N/A,#N/A,FALSE,"포장2"}</definedName>
    <definedName name="덕호" localSheetId="9" hidden="1">{#N/A,#N/A,FALSE,"포장2"}</definedName>
    <definedName name="덕호" localSheetId="15" hidden="1">{#N/A,#N/A,FALSE,"포장2"}</definedName>
    <definedName name="덕호" localSheetId="17" hidden="1">{#N/A,#N/A,FALSE,"포장2"}</definedName>
    <definedName name="덕호" localSheetId="18" hidden="1">{#N/A,#N/A,FALSE,"포장2"}</definedName>
    <definedName name="덕호" localSheetId="19" hidden="1">{#N/A,#N/A,FALSE,"포장2"}</definedName>
    <definedName name="덕호" localSheetId="20" hidden="1">{#N/A,#N/A,FALSE,"포장2"}</definedName>
    <definedName name="덕호" hidden="1">{#N/A,#N/A,FALSE,"포장2"}</definedName>
    <definedName name="덩덩" localSheetId="2">#REF!</definedName>
    <definedName name="덩덩" localSheetId="1">#REF!</definedName>
    <definedName name="덩덩" localSheetId="8">#REF!</definedName>
    <definedName name="덩덩" localSheetId="9">#REF!</definedName>
    <definedName name="덩덩" localSheetId="15">#REF!</definedName>
    <definedName name="덩덩" localSheetId="17">#REF!</definedName>
    <definedName name="덩덩" localSheetId="18">#REF!</definedName>
    <definedName name="덩덩" localSheetId="19">#REF!</definedName>
    <definedName name="덩덩" localSheetId="20">#REF!</definedName>
    <definedName name="덩덩">#REF!</definedName>
    <definedName name="도" localSheetId="2">#REF!</definedName>
    <definedName name="도" localSheetId="1">#REF!</definedName>
    <definedName name="도" localSheetId="8">#REF!</definedName>
    <definedName name="도" localSheetId="9">#REF!</definedName>
    <definedName name="도" localSheetId="15">#REF!</definedName>
    <definedName name="도" localSheetId="17">#REF!</definedName>
    <definedName name="도" localSheetId="18">#REF!</definedName>
    <definedName name="도" localSheetId="19">#REF!</definedName>
    <definedName name="도" localSheetId="20">#REF!</definedName>
    <definedName name="도">#REF!</definedName>
    <definedName name="도급분류">OFFSET([47]파일의이용!$O$2,0,0,COUNTA([47]파일의이용!$O$2:$O$3),1)</definedName>
    <definedName name="도리" localSheetId="2">#REF!</definedName>
    <definedName name="도리" localSheetId="1">#REF!</definedName>
    <definedName name="도리" localSheetId="8">#REF!</definedName>
    <definedName name="도리" localSheetId="9">#REF!</definedName>
    <definedName name="도리" localSheetId="15">#REF!</definedName>
    <definedName name="도리" localSheetId="17">#REF!</definedName>
    <definedName name="도리" localSheetId="18">#REF!</definedName>
    <definedName name="도리" localSheetId="19">#REF!</definedName>
    <definedName name="도리" localSheetId="20">#REF!</definedName>
    <definedName name="도리">#REF!</definedName>
    <definedName name="동일" localSheetId="2">#REF!</definedName>
    <definedName name="동일" localSheetId="1">#REF!</definedName>
    <definedName name="동일" localSheetId="8">#REF!</definedName>
    <definedName name="동일" localSheetId="9">#REF!</definedName>
    <definedName name="동일" localSheetId="15">#REF!</definedName>
    <definedName name="동일" localSheetId="17">#REF!</definedName>
    <definedName name="동일" localSheetId="18">#REF!</definedName>
    <definedName name="동일" localSheetId="19">#REF!</definedName>
    <definedName name="동일" localSheetId="20">#REF!</definedName>
    <definedName name="동일">#REF!</definedName>
    <definedName name="뒷채움잡석운반" localSheetId="2">#REF!</definedName>
    <definedName name="뒷채움잡석운반" localSheetId="1">#REF!</definedName>
    <definedName name="뒷채움잡석운반" localSheetId="8">#REF!</definedName>
    <definedName name="뒷채움잡석운반" localSheetId="9">#REF!</definedName>
    <definedName name="뒷채움잡석운반" localSheetId="15">#REF!</definedName>
    <definedName name="뒷채움잡석운반" localSheetId="17">#REF!</definedName>
    <definedName name="뒷채움잡석운반" localSheetId="18">#REF!</definedName>
    <definedName name="뒷채움잡석운반" localSheetId="19">#REF!</definedName>
    <definedName name="뒷채움잡석운반" localSheetId="20">#REF!</definedName>
    <definedName name="뒷채움잡석운반">#REF!</definedName>
    <definedName name="뒷채움잡석운반1" localSheetId="8">#REF!</definedName>
    <definedName name="뒷채움잡석운반1" localSheetId="9">#REF!</definedName>
    <definedName name="뒷채움잡석운반1">#REF!</definedName>
    <definedName name="디디" localSheetId="8" hidden="1">#REF!</definedName>
    <definedName name="디디" localSheetId="9" hidden="1">#REF!</definedName>
    <definedName name="디디" hidden="1">#REF!</definedName>
    <definedName name="ㄹ609" localSheetId="8">#REF!</definedName>
    <definedName name="ㄹ609" localSheetId="9">#REF!</definedName>
    <definedName name="ㄹ609">#REF!</definedName>
    <definedName name="ㄹ호" localSheetId="7" hidden="1">#REF!</definedName>
    <definedName name="ㄹ호" localSheetId="8" hidden="1">#REF!</definedName>
    <definedName name="ㄹ호" localSheetId="9" hidden="1">#REF!</definedName>
    <definedName name="ㄹ호" hidden="1">#REF!</definedName>
    <definedName name="라라" localSheetId="8">#REF!</definedName>
    <definedName name="라라" localSheetId="9">#REF!</definedName>
    <definedName name="라라">#REF!</definedName>
    <definedName name="롸" localSheetId="8" hidden="1">#REF!</definedName>
    <definedName name="롸" localSheetId="9" hidden="1">#REF!</definedName>
    <definedName name="롸" hidden="1">#REF!</definedName>
    <definedName name="뢰" localSheetId="8" hidden="1">#REF!</definedName>
    <definedName name="뢰" localSheetId="9" hidden="1">#REF!</definedName>
    <definedName name="뢰" hidden="1">#REF!</definedName>
    <definedName name="루ㄴ" localSheetId="1" hidden="1">[51]노임단가!#REF!</definedName>
    <definedName name="루ㄴ" localSheetId="7" hidden="1">[51]노임단가!#REF!</definedName>
    <definedName name="루ㄴ" localSheetId="8" hidden="1">[5]노임단가!#REF!</definedName>
    <definedName name="루ㄴ" localSheetId="9" hidden="1">[5]노임단가!#REF!</definedName>
    <definedName name="루ㄴ" hidden="1">[5]노임단가!#REF!</definedName>
    <definedName name="루사" localSheetId="2" hidden="1">#REF!</definedName>
    <definedName name="루사" localSheetId="1" hidden="1">#REF!</definedName>
    <definedName name="루사" localSheetId="8" hidden="1">#REF!</definedName>
    <definedName name="루사" localSheetId="9" hidden="1">#REF!</definedName>
    <definedName name="루사" localSheetId="15" hidden="1">#REF!</definedName>
    <definedName name="루사" localSheetId="17" hidden="1">#REF!</definedName>
    <definedName name="루사" localSheetId="18" hidden="1">#REF!</definedName>
    <definedName name="루사" localSheetId="19" hidden="1">#REF!</definedName>
    <definedName name="루사" localSheetId="20" hidden="1">#REF!</definedName>
    <definedName name="루사" hidden="1">#REF!</definedName>
    <definedName name="를" localSheetId="2" hidden="1">#REF!</definedName>
    <definedName name="를" localSheetId="1" hidden="1">#REF!</definedName>
    <definedName name="를" localSheetId="8" hidden="1">#REF!</definedName>
    <definedName name="를" localSheetId="9" hidden="1">#REF!</definedName>
    <definedName name="를" localSheetId="15" hidden="1">#REF!</definedName>
    <definedName name="를" localSheetId="17" hidden="1">#REF!</definedName>
    <definedName name="를" localSheetId="18" hidden="1">#REF!</definedName>
    <definedName name="를" localSheetId="19" hidden="1">#REF!</definedName>
    <definedName name="를" localSheetId="20" hidden="1">#REF!</definedName>
    <definedName name="를" hidden="1">#REF!</definedName>
    <definedName name="ㅁ" localSheetId="2" hidden="1">#REF!</definedName>
    <definedName name="ㅁ" localSheetId="1" hidden="1">#REF!</definedName>
    <definedName name="ㅁ" localSheetId="8" hidden="1">#REF!</definedName>
    <definedName name="ㅁ" localSheetId="9" hidden="1">#REF!</definedName>
    <definedName name="ㅁ" localSheetId="15" hidden="1">#REF!</definedName>
    <definedName name="ㅁ" localSheetId="17" hidden="1">#REF!</definedName>
    <definedName name="ㅁ" localSheetId="18" hidden="1">#REF!</definedName>
    <definedName name="ㅁ" localSheetId="19" hidden="1">#REF!</definedName>
    <definedName name="ㅁ" localSheetId="20" hidden="1">#REF!</definedName>
    <definedName name="ㅁ" hidden="1">#REF!</definedName>
    <definedName name="ㅁ1" localSheetId="8">#REF!</definedName>
    <definedName name="ㅁ1" localSheetId="9">#REF!</definedName>
    <definedName name="ㅁ1">#REF!</definedName>
    <definedName name="ㅁ8529" localSheetId="8">[52]일반공사!#REF!</definedName>
    <definedName name="ㅁ8529" localSheetId="9">[52]일반공사!#REF!</definedName>
    <definedName name="ㅁ8529">[52]일반공사!#REF!</definedName>
    <definedName name="ㅁㄴ" localSheetId="2" hidden="1">#REF!</definedName>
    <definedName name="ㅁㄴ" localSheetId="7" hidden="1">#REF!</definedName>
    <definedName name="ㅁㄴ" localSheetId="8" hidden="1">#REF!</definedName>
    <definedName name="ㅁㄴ" localSheetId="9" hidden="1">#REF!</definedName>
    <definedName name="ㅁㄴ" localSheetId="15" hidden="1">#REF!</definedName>
    <definedName name="ㅁㄴ" localSheetId="17" hidden="1">#REF!</definedName>
    <definedName name="ㅁㄴ" localSheetId="18" hidden="1">#REF!</definedName>
    <definedName name="ㅁㄴ" localSheetId="19" hidden="1">#REF!</definedName>
    <definedName name="ㅁㄴ" localSheetId="20" hidden="1">#REF!</definedName>
    <definedName name="ㅁㄴ" hidden="1">#REF!</definedName>
    <definedName name="ㅁㅁㅁ" localSheetId="2">[25]!일위화면복귀매크로</definedName>
    <definedName name="ㅁㅁㅁ" localSheetId="1">[25]!일위화면복귀매크로</definedName>
    <definedName name="ㅁㅁㅁ" localSheetId="9">'[25]ⴭⴭⴭⴭ'!일위화면복귀매크로</definedName>
    <definedName name="ㅁㅁㅁ" localSheetId="15">[25]!일위화면복귀매크로</definedName>
    <definedName name="ㅁㅁㅁ" localSheetId="17">[25]!일위화면복귀매크로</definedName>
    <definedName name="ㅁㅁㅁ" localSheetId="18">[25]!일위화면복귀매크로</definedName>
    <definedName name="ㅁㅁㅁ" localSheetId="19">[25]!일위화면복귀매크로</definedName>
    <definedName name="ㅁㅁㅁ" localSheetId="20">[25]!일위화면복귀매크로</definedName>
    <definedName name="ㅁㅁㅁ">'[25]ⴭⴭⴭⴭ'!일위화면복귀매크로</definedName>
    <definedName name="ㅁㅁㅁㅁㅁㅁ" localSheetId="2" hidden="1">#REF!</definedName>
    <definedName name="ㅁㅁㅁㅁㅁㅁ" localSheetId="7" hidden="1">#REF!</definedName>
    <definedName name="ㅁㅁㅁㅁㅁㅁ" localSheetId="8" hidden="1">#REF!</definedName>
    <definedName name="ㅁㅁㅁㅁㅁㅁ" localSheetId="9" hidden="1">#REF!</definedName>
    <definedName name="ㅁㅁㅁㅁㅁㅁ" localSheetId="15" hidden="1">#REF!</definedName>
    <definedName name="ㅁㅁㅁㅁㅁㅁ" localSheetId="17" hidden="1">#REF!</definedName>
    <definedName name="ㅁㅁㅁㅁㅁㅁ" localSheetId="18" hidden="1">#REF!</definedName>
    <definedName name="ㅁㅁㅁㅁㅁㅁ" localSheetId="19" hidden="1">#REF!</definedName>
    <definedName name="ㅁㅁㅁㅁㅁㅁ" localSheetId="20" hidden="1">#REF!</definedName>
    <definedName name="ㅁㅁㅁㅁㅁㅁ" hidden="1">#REF!</definedName>
    <definedName name="ㅁㅇ" localSheetId="2">#REF!</definedName>
    <definedName name="ㅁㅇ" localSheetId="8">#REF!</definedName>
    <definedName name="ㅁㅇ" localSheetId="9">#REF!</definedName>
    <definedName name="ㅁㅇ" localSheetId="15">#REF!</definedName>
    <definedName name="ㅁㅇ" localSheetId="17">#REF!</definedName>
    <definedName name="ㅁㅇ" localSheetId="18">#REF!</definedName>
    <definedName name="ㅁㅇ" localSheetId="19">#REF!</definedName>
    <definedName name="ㅁㅇ" localSheetId="20">#REF!</definedName>
    <definedName name="ㅁㅇ">#REF!</definedName>
    <definedName name="매" localSheetId="8" hidden="1">#REF!</definedName>
    <definedName name="매" localSheetId="9" hidden="1">#REF!</definedName>
    <definedName name="매" hidden="1">#REF!</definedName>
    <definedName name="매매" localSheetId="8">#REF!</definedName>
    <definedName name="매매" localSheetId="9">#REF!</definedName>
    <definedName name="매매">#REF!</definedName>
    <definedName name="매몰본" localSheetId="8">#REF!</definedName>
    <definedName name="매몰본" localSheetId="9">#REF!</definedName>
    <definedName name="매몰본">#REF!</definedName>
    <definedName name="매미" localSheetId="8">#REF!</definedName>
    <definedName name="매미" localSheetId="9">#REF!</definedName>
    <definedName name="매미">#REF!</definedName>
    <definedName name="매크로11" localSheetId="9">[53]!매크로11</definedName>
    <definedName name="매크로11">[53]!매크로11</definedName>
    <definedName name="매크로4" localSheetId="2">[53]!매크로4</definedName>
    <definedName name="매크로4" localSheetId="1">[53]!매크로4</definedName>
    <definedName name="매크로4" localSheetId="9">[53]C.배수관공!매크로4</definedName>
    <definedName name="매크로4" localSheetId="15">[53]!매크로4</definedName>
    <definedName name="매크로4" localSheetId="17">[53]!매크로4</definedName>
    <definedName name="매크로4" localSheetId="18">[53]!매크로4</definedName>
    <definedName name="매크로4" localSheetId="19">[53]!매크로4</definedName>
    <definedName name="매크로4" localSheetId="20">[53]!매크로4</definedName>
    <definedName name="매크로4">[53]C.배수관공!매크로4</definedName>
    <definedName name="면수" localSheetId="2">#REF!</definedName>
    <definedName name="면수" localSheetId="1">#REF!</definedName>
    <definedName name="면수" localSheetId="8">#REF!</definedName>
    <definedName name="면수" localSheetId="9">#REF!</definedName>
    <definedName name="면수" localSheetId="15">#REF!</definedName>
    <definedName name="면수" localSheetId="17">#REF!</definedName>
    <definedName name="면수" localSheetId="18">#REF!</definedName>
    <definedName name="면수" localSheetId="19">#REF!</definedName>
    <definedName name="면수" localSheetId="20">#REF!</definedName>
    <definedName name="면수">#REF!</definedName>
    <definedName name="면적_원본_읍면삭제__Query_Query" localSheetId="2">#REF!</definedName>
    <definedName name="면적_원본_읍면삭제__Query_Query" localSheetId="4">#REF!</definedName>
    <definedName name="면적_원본_읍면삭제__Query_Query" localSheetId="7">#REF!</definedName>
    <definedName name="면적_원본_읍면삭제__Query_Query" localSheetId="5">#REF!</definedName>
    <definedName name="면적_원본_읍면삭제__Query_Query" localSheetId="8">#REF!</definedName>
    <definedName name="면적_원본_읍면삭제__Query_Query" localSheetId="9">#REF!</definedName>
    <definedName name="면적_원본_읍면삭제__Query_Query" localSheetId="11">#REF!</definedName>
    <definedName name="면적_원본_읍면삭제__Query_Query" localSheetId="12">#REF!</definedName>
    <definedName name="면적_원본_읍면삭제__Query_Query" localSheetId="13">#REF!</definedName>
    <definedName name="면적_원본_읍면삭제__Query_Query" localSheetId="15">#REF!</definedName>
    <definedName name="면적_원본_읍면삭제__Query_Query" localSheetId="17">#REF!</definedName>
    <definedName name="면적_원본_읍면삭제__Query_Query" localSheetId="18">#REF!</definedName>
    <definedName name="면적_원본_읍면삭제__Query_Query" localSheetId="19">#REF!</definedName>
    <definedName name="면적_원본_읍면삭제__Query_Query" localSheetId="20">#REF!</definedName>
    <definedName name="면적_원본_읍면삭제__Query_Query">#REF!</definedName>
    <definedName name="명_성" localSheetId="4">#REF!</definedName>
    <definedName name="명_성" localSheetId="7">#REF!</definedName>
    <definedName name="명_성" localSheetId="5">#REF!</definedName>
    <definedName name="명_성" localSheetId="8">#REF!</definedName>
    <definedName name="명_성" localSheetId="9">#REF!</definedName>
    <definedName name="명_성" localSheetId="11">#REF!</definedName>
    <definedName name="명_성" localSheetId="12">#REF!</definedName>
    <definedName name="명_성" localSheetId="13">#REF!</definedName>
    <definedName name="명_성">#REF!</definedName>
    <definedName name="명성" localSheetId="4">#REF!</definedName>
    <definedName name="명성" localSheetId="7">#REF!</definedName>
    <definedName name="명성" localSheetId="5">#REF!</definedName>
    <definedName name="명성" localSheetId="8">#REF!</definedName>
    <definedName name="명성" localSheetId="9">#REF!</definedName>
    <definedName name="명성" localSheetId="11">#REF!</definedName>
    <definedName name="명성" localSheetId="12">#REF!</definedName>
    <definedName name="명성" localSheetId="13">#REF!</definedName>
    <definedName name="명성">#REF!</definedName>
    <definedName name="명일" localSheetId="2" hidden="1">{#N/A,#N/A,FALSE,"속도"}</definedName>
    <definedName name="명일" localSheetId="1" hidden="1">{#N/A,#N/A,FALSE,"속도"}</definedName>
    <definedName name="명일" localSheetId="7" hidden="1">{#N/A,#N/A,FALSE,"속도"}</definedName>
    <definedName name="명일" localSheetId="8" hidden="1">{#N/A,#N/A,FALSE,"속도"}</definedName>
    <definedName name="명일" localSheetId="9" hidden="1">{#N/A,#N/A,FALSE,"속도"}</definedName>
    <definedName name="명일" localSheetId="15" hidden="1">{#N/A,#N/A,FALSE,"속도"}</definedName>
    <definedName name="명일" localSheetId="17" hidden="1">{#N/A,#N/A,FALSE,"속도"}</definedName>
    <definedName name="명일" localSheetId="18" hidden="1">{#N/A,#N/A,FALSE,"속도"}</definedName>
    <definedName name="명일" localSheetId="19" hidden="1">{#N/A,#N/A,FALSE,"속도"}</definedName>
    <definedName name="명일" localSheetId="20" hidden="1">{#N/A,#N/A,FALSE,"속도"}</definedName>
    <definedName name="명일" hidden="1">{#N/A,#N/A,FALSE,"속도"}</definedName>
    <definedName name="명태" localSheetId="2">#REF!</definedName>
    <definedName name="명태" localSheetId="1">#REF!</definedName>
    <definedName name="명태" localSheetId="8">#REF!</definedName>
    <definedName name="명태" localSheetId="9">#REF!</definedName>
    <definedName name="명태" localSheetId="15">#REF!</definedName>
    <definedName name="명태" localSheetId="17">#REF!</definedName>
    <definedName name="명태" localSheetId="18">#REF!</definedName>
    <definedName name="명태" localSheetId="19">#REF!</definedName>
    <definedName name="명태" localSheetId="20">#REF!</definedName>
    <definedName name="명태">#REF!</definedName>
    <definedName name="모21" localSheetId="2">#REF!</definedName>
    <definedName name="모21" localSheetId="1">#REF!</definedName>
    <definedName name="모21" localSheetId="8">#REF!</definedName>
    <definedName name="모21" localSheetId="9">#REF!</definedName>
    <definedName name="모21" localSheetId="15">#REF!</definedName>
    <definedName name="모21" localSheetId="17">#REF!</definedName>
    <definedName name="모21" localSheetId="18">#REF!</definedName>
    <definedName name="모21" localSheetId="19">#REF!</definedName>
    <definedName name="모21" localSheetId="20">#REF!</definedName>
    <definedName name="모21">#REF!</definedName>
    <definedName name="물" localSheetId="2">#REF!</definedName>
    <definedName name="물" localSheetId="1">#REF!</definedName>
    <definedName name="물" localSheetId="8">#REF!</definedName>
    <definedName name="물" localSheetId="9">#REF!</definedName>
    <definedName name="물" localSheetId="15">#REF!</definedName>
    <definedName name="물" localSheetId="17">#REF!</definedName>
    <definedName name="물" localSheetId="18">#REF!</definedName>
    <definedName name="물" localSheetId="19">#REF!</definedName>
    <definedName name="물" localSheetId="20">#REF!</definedName>
    <definedName name="물">#REF!</definedName>
    <definedName name="물푸기" localSheetId="8">#REF!</definedName>
    <definedName name="물푸기" localSheetId="9">#REF!</definedName>
    <definedName name="물푸기">#REF!</definedName>
    <definedName name="미리" localSheetId="8">#REF!</definedName>
    <definedName name="미리" localSheetId="9">#REF!</definedName>
    <definedName name="미리">#REF!</definedName>
    <definedName name="미이" localSheetId="8" hidden="1">#REF!</definedName>
    <definedName name="미이" localSheetId="9" hidden="1">#REF!</definedName>
    <definedName name="미이" hidden="1">#REF!</definedName>
    <definedName name="미출" localSheetId="8">#REF!</definedName>
    <definedName name="미출" localSheetId="9">#REF!</definedName>
    <definedName name="미출">#REF!</definedName>
    <definedName name="ㅂㅈㄷ" localSheetId="2">#REF!</definedName>
    <definedName name="ㅂㅈㄷ" localSheetId="1">#REF!</definedName>
    <definedName name="ㅂㅈㄷ" localSheetId="5" hidden="1">{#N/A,#N/A,FALSE,"전열산출서"}</definedName>
    <definedName name="ㅂㅈㄷ" localSheetId="8">#REF!</definedName>
    <definedName name="ㅂㅈㄷ" localSheetId="9">#REF!</definedName>
    <definedName name="ㅂㅈㄷ" localSheetId="11" hidden="1">{#N/A,#N/A,FALSE,"전열산출서"}</definedName>
    <definedName name="ㅂㅈㄷ" localSheetId="12" hidden="1">{#N/A,#N/A,FALSE,"전열산출서"}</definedName>
    <definedName name="ㅂㅈㄷ" localSheetId="13" hidden="1">{#N/A,#N/A,FALSE,"전열산출서"}</definedName>
    <definedName name="ㅂㅈㄷ" localSheetId="15">#REF!</definedName>
    <definedName name="ㅂㅈㄷ" localSheetId="17">#REF!</definedName>
    <definedName name="ㅂㅈㄷ" localSheetId="18">#REF!</definedName>
    <definedName name="ㅂㅈㄷ" localSheetId="19">#REF!</definedName>
    <definedName name="ㅂㅈㄷ" localSheetId="20">#REF!</definedName>
    <definedName name="ㅂㅈㄷ" hidden="1">{#N/A,#N/A,FALSE,"전열산출서"}</definedName>
    <definedName name="발전기" localSheetId="4">#REF!</definedName>
    <definedName name="발전기" localSheetId="7">#REF!</definedName>
    <definedName name="발전기" localSheetId="5">#REF!</definedName>
    <definedName name="발전기" localSheetId="8">#REF!</definedName>
    <definedName name="발전기" localSheetId="9">#REF!</definedName>
    <definedName name="발전기" localSheetId="11">#REF!</definedName>
    <definedName name="발전기" localSheetId="12">#REF!</definedName>
    <definedName name="발전기" localSheetId="13">#REF!</definedName>
    <definedName name="발전기">#REF!</definedName>
    <definedName name="배" localSheetId="8" hidden="1">#REF!</definedName>
    <definedName name="배" localSheetId="9" hidden="1">#REF!</definedName>
    <definedName name="배" hidden="1">#REF!</definedName>
    <definedName name="배수토공계" localSheetId="8">#REF!</definedName>
    <definedName name="배수토공계" localSheetId="9">#REF!</definedName>
    <definedName name="배수토공계">#REF!</definedName>
    <definedName name="백" localSheetId="5" hidden="1">{#N/A,#N/A,FALSE,"전열산출서"}</definedName>
    <definedName name="백" localSheetId="11" hidden="1">{#N/A,#N/A,FALSE,"전열산출서"}</definedName>
    <definedName name="백" localSheetId="12" hidden="1">{#N/A,#N/A,FALSE,"전열산출서"}</definedName>
    <definedName name="백" localSheetId="13" hidden="1">{#N/A,#N/A,FALSE,"전열산출서"}</definedName>
    <definedName name="백" hidden="1">{#N/A,#N/A,FALSE,"전열산출서"}</definedName>
    <definedName name="백동진" localSheetId="5" hidden="1">{#N/A,#N/A,FALSE,"전열산출서"}</definedName>
    <definedName name="백동진" localSheetId="11" hidden="1">{#N/A,#N/A,FALSE,"전열산출서"}</definedName>
    <definedName name="백동진" localSheetId="12" hidden="1">{#N/A,#N/A,FALSE,"전열산출서"}</definedName>
    <definedName name="백동진" localSheetId="13" hidden="1">{#N/A,#N/A,FALSE,"전열산출서"}</definedName>
    <definedName name="백동진" hidden="1">{#N/A,#N/A,FALSE,"전열산출서"}</definedName>
    <definedName name="백동혁" localSheetId="5" hidden="1">{#N/A,#N/A,FALSE,"전열산출서"}</definedName>
    <definedName name="백동혁" localSheetId="11" hidden="1">{#N/A,#N/A,FALSE,"전열산출서"}</definedName>
    <definedName name="백동혁" localSheetId="12" hidden="1">{#N/A,#N/A,FALSE,"전열산출서"}</definedName>
    <definedName name="백동혁" localSheetId="13" hidden="1">{#N/A,#N/A,FALSE,"전열산출서"}</definedName>
    <definedName name="백동혁" hidden="1">{#N/A,#N/A,FALSE,"전열산출서"}</definedName>
    <definedName name="백성진" localSheetId="5" hidden="1">{#N/A,#N/A,FALSE,"전열산출서"}</definedName>
    <definedName name="백성진" localSheetId="11" hidden="1">{#N/A,#N/A,FALSE,"전열산출서"}</definedName>
    <definedName name="백성진" localSheetId="12" hidden="1">{#N/A,#N/A,FALSE,"전열산출서"}</definedName>
    <definedName name="백성진" localSheetId="13" hidden="1">{#N/A,#N/A,FALSE,"전열산출서"}</definedName>
    <definedName name="백성진" hidden="1">{#N/A,#N/A,FALSE,"전열산출서"}</definedName>
    <definedName name="백승진" localSheetId="5" hidden="1">{#N/A,#N/A,FALSE,"전열산출서"}</definedName>
    <definedName name="백승진" localSheetId="11" hidden="1">{#N/A,#N/A,FALSE,"전열산출서"}</definedName>
    <definedName name="백승진" localSheetId="12" hidden="1">{#N/A,#N/A,FALSE,"전열산출서"}</definedName>
    <definedName name="백승진" localSheetId="13" hidden="1">{#N/A,#N/A,FALSE,"전열산출서"}</definedName>
    <definedName name="백승진" hidden="1">{#N/A,#N/A,FALSE,"전열산출서"}</definedName>
    <definedName name="백종혁" localSheetId="5" hidden="1">{#N/A,#N/A,FALSE,"전열산출서"}</definedName>
    <definedName name="백종혁" localSheetId="11" hidden="1">{#N/A,#N/A,FALSE,"전열산출서"}</definedName>
    <definedName name="백종혁" localSheetId="12" hidden="1">{#N/A,#N/A,FALSE,"전열산출서"}</definedName>
    <definedName name="백종혁" localSheetId="13" hidden="1">{#N/A,#N/A,FALSE,"전열산출서"}</definedName>
    <definedName name="백종혁" hidden="1">{#N/A,#N/A,FALSE,"전열산출서"}</definedName>
    <definedName name="버_C.T.C" localSheetId="8">#REF!</definedName>
    <definedName name="버_C.T.C" localSheetId="9">#REF!</definedName>
    <definedName name="버_C.T.C">#REF!</definedName>
    <definedName name="버_단수" localSheetId="8">#REF!</definedName>
    <definedName name="버_단수" localSheetId="9">#REF!</definedName>
    <definedName name="버_단수">#REF!</definedName>
    <definedName name="버1" localSheetId="8">#REF!</definedName>
    <definedName name="버1" localSheetId="9">#REF!</definedName>
    <definedName name="버1">#REF!</definedName>
    <definedName name="버2" localSheetId="8">#REF!</definedName>
    <definedName name="버2" localSheetId="9">#REF!</definedName>
    <definedName name="버2">#REF!</definedName>
    <definedName name="버3" localSheetId="8">#REF!</definedName>
    <definedName name="버3" localSheetId="9">#REF!</definedName>
    <definedName name="버3">#REF!</definedName>
    <definedName name="버4" localSheetId="8">#REF!</definedName>
    <definedName name="버4" localSheetId="9">#REF!</definedName>
    <definedName name="버4">#REF!</definedName>
    <definedName name="버5" localSheetId="8">#REF!</definedName>
    <definedName name="버5" localSheetId="9">#REF!</definedName>
    <definedName name="버5">#REF!</definedName>
    <definedName name="버6" localSheetId="8">#REF!</definedName>
    <definedName name="버6" localSheetId="9">#REF!</definedName>
    <definedName name="버6">#REF!</definedName>
    <definedName name="변경" localSheetId="2">[54]표지!$T$7</definedName>
    <definedName name="변경" localSheetId="1">[54]표지!$T$7</definedName>
    <definedName name="변경" localSheetId="8">[54]표지!$T$7</definedName>
    <definedName name="변경" localSheetId="9">[54]표지!$T$7</definedName>
    <definedName name="변경" localSheetId="15">[54]표지!$T$7</definedName>
    <definedName name="변경" localSheetId="17">[54]표지!$T$7</definedName>
    <definedName name="변경" localSheetId="18">[54]표지!$T$7</definedName>
    <definedName name="변경" localSheetId="19">[54]표지!$T$7</definedName>
    <definedName name="변경" localSheetId="20">[54]표지!$T$7</definedName>
    <definedName name="변경">[55]표지!$T$7</definedName>
    <definedName name="변경개요" localSheetId="2" hidden="1">[41]개산공사비!#REF!</definedName>
    <definedName name="변경개요" localSheetId="1" hidden="1">[41]개산공사비!#REF!</definedName>
    <definedName name="변경개요" localSheetId="7" hidden="1">[41]개산공사비!#REF!</definedName>
    <definedName name="변경개요" localSheetId="8" hidden="1">[41]개산공사비!#REF!</definedName>
    <definedName name="변경개요" localSheetId="9" hidden="1">[41]개산공사비!#REF!</definedName>
    <definedName name="변경개요" localSheetId="15" hidden="1">[41]개산공사비!#REF!</definedName>
    <definedName name="변경개요" localSheetId="17" hidden="1">[41]개산공사비!#REF!</definedName>
    <definedName name="변경개요" localSheetId="18" hidden="1">[41]개산공사비!#REF!</definedName>
    <definedName name="변경개요" localSheetId="19" hidden="1">[41]개산공사비!#REF!</definedName>
    <definedName name="변경개요" localSheetId="20" hidden="1">[41]개산공사비!#REF!</definedName>
    <definedName name="변경개요" hidden="1">[41]개산공사비!#REF!</definedName>
    <definedName name="변경개요2" localSheetId="2" hidden="1">[56]개산공사비!#REF!</definedName>
    <definedName name="변경개요2" localSheetId="7" hidden="1">[56]개산공사비!#REF!</definedName>
    <definedName name="변경개요2" localSheetId="8" hidden="1">[56]개산공사비!#REF!</definedName>
    <definedName name="변경개요2" localSheetId="9" hidden="1">[56]개산공사비!#REF!</definedName>
    <definedName name="변경개요2" localSheetId="15" hidden="1">[56]개산공사비!#REF!</definedName>
    <definedName name="변경개요2" localSheetId="17" hidden="1">[56]개산공사비!#REF!</definedName>
    <definedName name="변경개요2" localSheetId="18" hidden="1">[56]개산공사비!#REF!</definedName>
    <definedName name="변경개요2" localSheetId="19" hidden="1">[56]개산공사비!#REF!</definedName>
    <definedName name="변경개요2" localSheetId="20" hidden="1">[56]개산공사비!#REF!</definedName>
    <definedName name="변경개요2" hidden="1">[56]개산공사비!#REF!</definedName>
    <definedName name="변경후개요" localSheetId="2" hidden="1">[56]개산공사비!#REF!</definedName>
    <definedName name="변경후개요" localSheetId="7" hidden="1">[56]개산공사비!#REF!</definedName>
    <definedName name="변경후개요" localSheetId="8" hidden="1">[56]개산공사비!#REF!</definedName>
    <definedName name="변경후개요" localSheetId="9" hidden="1">[56]개산공사비!#REF!</definedName>
    <definedName name="변경후개요" localSheetId="15" hidden="1">[56]개산공사비!#REF!</definedName>
    <definedName name="변경후개요" localSheetId="17" hidden="1">[56]개산공사비!#REF!</definedName>
    <definedName name="변경후개요" localSheetId="18" hidden="1">[56]개산공사비!#REF!</definedName>
    <definedName name="변경후개요" localSheetId="19" hidden="1">[56]개산공사비!#REF!</definedName>
    <definedName name="변경후개요" localSheetId="20" hidden="1">[56]개산공사비!#REF!</definedName>
    <definedName name="변경후개요" hidden="1">[56]개산공사비!#REF!</definedName>
    <definedName name="보링" localSheetId="2" hidden="1">{#N/A,#N/A,FALSE,"포장2"}</definedName>
    <definedName name="보링" localSheetId="1" hidden="1">{#N/A,#N/A,FALSE,"포장2"}</definedName>
    <definedName name="보링" localSheetId="7" hidden="1">{#N/A,#N/A,FALSE,"포장2"}</definedName>
    <definedName name="보링" localSheetId="8" hidden="1">{#N/A,#N/A,FALSE,"포장2"}</definedName>
    <definedName name="보링" localSheetId="9" hidden="1">{#N/A,#N/A,FALSE,"포장2"}</definedName>
    <definedName name="보링" localSheetId="15" hidden="1">{#N/A,#N/A,FALSE,"포장2"}</definedName>
    <definedName name="보링" localSheetId="17" hidden="1">{#N/A,#N/A,FALSE,"포장2"}</definedName>
    <definedName name="보링" localSheetId="18" hidden="1">{#N/A,#N/A,FALSE,"포장2"}</definedName>
    <definedName name="보링" localSheetId="19" hidden="1">{#N/A,#N/A,FALSE,"포장2"}</definedName>
    <definedName name="보링" localSheetId="20" hidden="1">{#N/A,#N/A,FALSE,"포장2"}</definedName>
    <definedName name="보링" hidden="1">{#N/A,#N/A,FALSE,"포장2"}</definedName>
    <definedName name="보성토공" localSheetId="2">#N/A</definedName>
    <definedName name="보성토공" localSheetId="1">'1표지외(영향)'!보성토공</definedName>
    <definedName name="보성토공" localSheetId="5">'2-1.사업수량표(지사별)'!보성토공</definedName>
    <definedName name="보성토공" localSheetId="8">'2-3.사업량_사후관리'!보성토공</definedName>
    <definedName name="보성토공" localSheetId="9">'2-4.사업량_정기수질검사'!보성토공</definedName>
    <definedName name="보성토공" localSheetId="11">'3.조사공정계획표'!보성토공</definedName>
    <definedName name="보성토공" localSheetId="12">'4.사업비총괄'!보성토공</definedName>
    <definedName name="보성토공" localSheetId="13">'4-1.직접비내역'!보성토공</definedName>
    <definedName name="보성토공" localSheetId="15">#N/A</definedName>
    <definedName name="보성토공" localSheetId="17">#N/A</definedName>
    <definedName name="보성토공" localSheetId="18">'7-1.사업비명세서(사후관리)'!보성토공</definedName>
    <definedName name="보성토공" localSheetId="19">#N/A</definedName>
    <definedName name="보성토공" localSheetId="20">'7-3.단가(사후관리)'!보성토공</definedName>
    <definedName name="보성토공">[0]!보성토공</definedName>
    <definedName name="보통암" localSheetId="2">#REF!</definedName>
    <definedName name="보통암" localSheetId="1">#REF!</definedName>
    <definedName name="보통암" localSheetId="8">#REF!</definedName>
    <definedName name="보통암" localSheetId="9">#REF!</definedName>
    <definedName name="보통암" localSheetId="15">#REF!</definedName>
    <definedName name="보통암" localSheetId="17">#REF!</definedName>
    <definedName name="보통암" localSheetId="18">#REF!</definedName>
    <definedName name="보통암" localSheetId="19">#REF!</definedName>
    <definedName name="보통암" localSheetId="20">#REF!</definedName>
    <definedName name="보통암">#REF!</definedName>
    <definedName name="보호공산출" localSheetId="2">[48]양수장내역!#REF!</definedName>
    <definedName name="보호공산출" localSheetId="1">[49]양수장내역!#REF!</definedName>
    <definedName name="보호공산출" localSheetId="7">[49]양수장내역!#REF!</definedName>
    <definedName name="보호공산출" localSheetId="8">[48]양수장내역!#REF!</definedName>
    <definedName name="보호공산출" localSheetId="9">[48]양수장내역!#REF!</definedName>
    <definedName name="보호공산출" localSheetId="15">[48]양수장내역!#REF!</definedName>
    <definedName name="보호공산출" localSheetId="17">[48]양수장내역!#REF!</definedName>
    <definedName name="보호공산출" localSheetId="18">[48]양수장내역!#REF!</definedName>
    <definedName name="보호공산출" localSheetId="19">[48]양수장내역!#REF!</definedName>
    <definedName name="보호공산출" localSheetId="20">[48]양수장내역!#REF!</definedName>
    <definedName name="보호공산출">[50]양수장내역!#REF!</definedName>
    <definedName name="복공" localSheetId="2">#REF!</definedName>
    <definedName name="복공" localSheetId="1">#REF!</definedName>
    <definedName name="복공" localSheetId="8">#REF!</definedName>
    <definedName name="복공" localSheetId="9">#REF!</definedName>
    <definedName name="복공" localSheetId="15">#REF!</definedName>
    <definedName name="복공" localSheetId="17">#REF!</definedName>
    <definedName name="복공" localSheetId="18">#REF!</definedName>
    <definedName name="복공" localSheetId="19">#REF!</definedName>
    <definedName name="복공" localSheetId="20">#REF!</definedName>
    <definedName name="복공">#REF!</definedName>
    <definedName name="복사" localSheetId="2" hidden="1">#REF!</definedName>
    <definedName name="복사" localSheetId="1" hidden="1">{#N/A,#N/A,FALSE,"전열산출서"}</definedName>
    <definedName name="복사" localSheetId="7" hidden="1">{#N/A,#N/A,FALSE,"전열산출서"}</definedName>
    <definedName name="복사" localSheetId="8" hidden="1">#REF!</definedName>
    <definedName name="복사" localSheetId="9" hidden="1">#REF!</definedName>
    <definedName name="복사" localSheetId="15" hidden="1">#REF!</definedName>
    <definedName name="복사" localSheetId="17" hidden="1">#REF!</definedName>
    <definedName name="복사" localSheetId="18" hidden="1">#REF!</definedName>
    <definedName name="복사" localSheetId="19" hidden="1">#REF!</definedName>
    <definedName name="복사" localSheetId="20" hidden="1">#REF!</definedName>
    <definedName name="복사" hidden="1">#REF!</definedName>
    <definedName name="부대원가" localSheetId="2" hidden="1">{#N/A,#N/A,FALSE,"배수2"}</definedName>
    <definedName name="부대원가" localSheetId="1" hidden="1">{#N/A,#N/A,FALSE,"배수2"}</definedName>
    <definedName name="부대원가" localSheetId="7" hidden="1">{#N/A,#N/A,FALSE,"배수2"}</definedName>
    <definedName name="부대원가" localSheetId="8" hidden="1">{#N/A,#N/A,FALSE,"배수2"}</definedName>
    <definedName name="부대원가" localSheetId="9" hidden="1">{#N/A,#N/A,FALSE,"배수2"}</definedName>
    <definedName name="부대원가" localSheetId="15" hidden="1">{#N/A,#N/A,FALSE,"배수2"}</definedName>
    <definedName name="부대원가" localSheetId="17" hidden="1">{#N/A,#N/A,FALSE,"배수2"}</definedName>
    <definedName name="부대원가" localSheetId="18" hidden="1">{#N/A,#N/A,FALSE,"배수2"}</definedName>
    <definedName name="부대원가" localSheetId="19" hidden="1">{#N/A,#N/A,FALSE,"배수2"}</definedName>
    <definedName name="부대원가" localSheetId="20" hidden="1">{#N/A,#N/A,FALSE,"배수2"}</definedName>
    <definedName name="부대원가" hidden="1">{#N/A,#N/A,FALSE,"배수2"}</definedName>
    <definedName name="부표" localSheetId="2">#REF!</definedName>
    <definedName name="부표" localSheetId="1">#REF!</definedName>
    <definedName name="부표" localSheetId="8">#REF!</definedName>
    <definedName name="부표" localSheetId="9">#REF!</definedName>
    <definedName name="부표" localSheetId="15">#REF!</definedName>
    <definedName name="부표" localSheetId="17">#REF!</definedName>
    <definedName name="부표" localSheetId="18">#REF!</definedName>
    <definedName name="부표" localSheetId="19">#REF!</definedName>
    <definedName name="부표" localSheetId="20">#REF!</definedName>
    <definedName name="부표">#REF!</definedName>
    <definedName name="분기" localSheetId="2" hidden="1">#REF!</definedName>
    <definedName name="분기" localSheetId="7" hidden="1">#REF!</definedName>
    <definedName name="분기" localSheetId="8" hidden="1">#REF!</definedName>
    <definedName name="분기" localSheetId="9" hidden="1">#REF!</definedName>
    <definedName name="분기" localSheetId="15" hidden="1">#REF!</definedName>
    <definedName name="분기" localSheetId="17" hidden="1">#REF!</definedName>
    <definedName name="분기" localSheetId="18" hidden="1">#REF!</definedName>
    <definedName name="분기" localSheetId="19" hidden="1">#REF!</definedName>
    <definedName name="분기" localSheetId="20" hidden="1">#REF!</definedName>
    <definedName name="분기" hidden="1">#REF!</definedName>
    <definedName name="비겁" localSheetId="8" hidden="1">#REF!</definedName>
    <definedName name="비겁" localSheetId="9" hidden="1">#REF!</definedName>
    <definedName name="비겁" hidden="1">#REF!</definedName>
    <definedName name="사" localSheetId="8" hidden="1">#REF!</definedName>
    <definedName name="사" localSheetId="9" hidden="1">#REF!</definedName>
    <definedName name="사" hidden="1">#REF!</definedName>
    <definedName name="사_TO" localSheetId="8">#REF!</definedName>
    <definedName name="사_TO" localSheetId="9">#REF!</definedName>
    <definedName name="사_TO">#REF!</definedName>
    <definedName name="사급" localSheetId="2" hidden="1">{#N/A,#N/A,FALSE,"배수2"}</definedName>
    <definedName name="사급" localSheetId="1" hidden="1">{#N/A,#N/A,FALSE,"배수2"}</definedName>
    <definedName name="사급" localSheetId="7" hidden="1">{#N/A,#N/A,FALSE,"배수2"}</definedName>
    <definedName name="사급" localSheetId="8" hidden="1">{#N/A,#N/A,FALSE,"배수2"}</definedName>
    <definedName name="사급" localSheetId="9" hidden="1">{#N/A,#N/A,FALSE,"배수2"}</definedName>
    <definedName name="사급" localSheetId="15" hidden="1">{#N/A,#N/A,FALSE,"배수2"}</definedName>
    <definedName name="사급" localSheetId="17" hidden="1">{#N/A,#N/A,FALSE,"배수2"}</definedName>
    <definedName name="사급" localSheetId="18" hidden="1">{#N/A,#N/A,FALSE,"배수2"}</definedName>
    <definedName name="사급" localSheetId="19" hidden="1">{#N/A,#N/A,FALSE,"배수2"}</definedName>
    <definedName name="사급" localSheetId="20" hidden="1">{#N/A,#N/A,FALSE,"배수2"}</definedName>
    <definedName name="사급" hidden="1">{#N/A,#N/A,FALSE,"배수2"}</definedName>
    <definedName name="사랑" localSheetId="2" hidden="1">#REF!</definedName>
    <definedName name="사랑" localSheetId="1" hidden="1">#REF!</definedName>
    <definedName name="사랑" localSheetId="8" hidden="1">#REF!</definedName>
    <definedName name="사랑" localSheetId="9" hidden="1">#REF!</definedName>
    <definedName name="사랑" localSheetId="15" hidden="1">#REF!</definedName>
    <definedName name="사랑" localSheetId="17" hidden="1">#REF!</definedName>
    <definedName name="사랑" localSheetId="18" hidden="1">#REF!</definedName>
    <definedName name="사랑" localSheetId="19" hidden="1">#REF!</definedName>
    <definedName name="사랑" localSheetId="20" hidden="1">#REF!</definedName>
    <definedName name="사랑" hidden="1">#REF!</definedName>
    <definedName name="사타" localSheetId="2" hidden="1">#REF!</definedName>
    <definedName name="사타" localSheetId="1" hidden="1">#REF!</definedName>
    <definedName name="사타" localSheetId="8" hidden="1">#REF!</definedName>
    <definedName name="사타" localSheetId="9" hidden="1">#REF!</definedName>
    <definedName name="사타" localSheetId="15" hidden="1">#REF!</definedName>
    <definedName name="사타" localSheetId="17" hidden="1">#REF!</definedName>
    <definedName name="사타" localSheetId="18" hidden="1">#REF!</definedName>
    <definedName name="사타" localSheetId="19" hidden="1">#REF!</definedName>
    <definedName name="사타" localSheetId="20" hidden="1">#REF!</definedName>
    <definedName name="사타" hidden="1">#REF!</definedName>
    <definedName name="산서" localSheetId="2" hidden="1">#REF!</definedName>
    <definedName name="산서" localSheetId="1" hidden="1">#REF!</definedName>
    <definedName name="산서" localSheetId="8" hidden="1">#REF!</definedName>
    <definedName name="산서" localSheetId="9" hidden="1">#REF!</definedName>
    <definedName name="산서" localSheetId="15" hidden="1">#REF!</definedName>
    <definedName name="산서" localSheetId="17" hidden="1">#REF!</definedName>
    <definedName name="산서" localSheetId="18" hidden="1">#REF!</definedName>
    <definedName name="산서" localSheetId="19" hidden="1">#REF!</definedName>
    <definedName name="산서" localSheetId="20" hidden="1">#REF!</definedName>
    <definedName name="산서" hidden="1">#REF!</definedName>
    <definedName name="산출1" localSheetId="2">#N/A</definedName>
    <definedName name="산출1" localSheetId="1">'1표지외(영향)'!산출1</definedName>
    <definedName name="산출1" localSheetId="5">'2-1.사업수량표(지사별)'!산출1</definedName>
    <definedName name="산출1" localSheetId="8">'2-3.사업량_사후관리'!산출1</definedName>
    <definedName name="산출1" localSheetId="9">'2-4.사업량_정기수질검사'!산출1</definedName>
    <definedName name="산출1" localSheetId="11">'3.조사공정계획표'!산출1</definedName>
    <definedName name="산출1" localSheetId="12">'4.사업비총괄'!산출1</definedName>
    <definedName name="산출1" localSheetId="13">'4-1.직접비내역'!산출1</definedName>
    <definedName name="산출1" localSheetId="15">#N/A</definedName>
    <definedName name="산출1" localSheetId="17">#N/A</definedName>
    <definedName name="산출1" localSheetId="18">'7-1.사업비명세서(사후관리)'!산출1</definedName>
    <definedName name="산출1" localSheetId="19">#N/A</definedName>
    <definedName name="산출1" localSheetId="20">'7-3.단가(사후관리)'!산출1</definedName>
    <definedName name="산출1">[0]!산출1</definedName>
    <definedName name="산출3" localSheetId="2">#N/A</definedName>
    <definedName name="산출3" localSheetId="1">'1표지외(영향)'!산출3</definedName>
    <definedName name="산출3" localSheetId="5">'2-1.사업수량표(지사별)'!산출3</definedName>
    <definedName name="산출3" localSheetId="8">'2-3.사업량_사후관리'!산출3</definedName>
    <definedName name="산출3" localSheetId="9">'2-4.사업량_정기수질검사'!산출3</definedName>
    <definedName name="산출3" localSheetId="11">'3.조사공정계획표'!산출3</definedName>
    <definedName name="산출3" localSheetId="12">'4.사업비총괄'!산출3</definedName>
    <definedName name="산출3" localSheetId="13">'4-1.직접비내역'!산출3</definedName>
    <definedName name="산출3" localSheetId="15">#N/A</definedName>
    <definedName name="산출3" localSheetId="17">#N/A</definedName>
    <definedName name="산출3" localSheetId="18">'7-1.사업비명세서(사후관리)'!산출3</definedName>
    <definedName name="산출3" localSheetId="19">#N/A</definedName>
    <definedName name="산출3" localSheetId="20">'7-3.단가(사후관리)'!산출3</definedName>
    <definedName name="산출3">[0]!산출3</definedName>
    <definedName name="산출내역서1" localSheetId="2" hidden="1">{"'신흥취수펌프 검토'!$M$2","'신흥취수펌프 검토'!$A$1:$AE$87"}</definedName>
    <definedName name="산출내역서1" localSheetId="1" hidden="1">{"'신흥취수펌프 검토'!$M$2","'신흥취수펌프 검토'!$A$1:$AE$87"}</definedName>
    <definedName name="산출내역서1" localSheetId="7" hidden="1">{"'신흥취수펌프 검토'!$M$2","'신흥취수펌프 검토'!$A$1:$AE$87"}</definedName>
    <definedName name="산출내역서1" localSheetId="8" hidden="1">{"'신흥취수펌프 검토'!$M$2","'신흥취수펌프 검토'!$A$1:$AE$87"}</definedName>
    <definedName name="산출내역서1" localSheetId="9" hidden="1">{"'신흥취수펌프 검토'!$M$2","'신흥취수펌프 검토'!$A$1:$AE$87"}</definedName>
    <definedName name="산출내역서1" localSheetId="15" hidden="1">{"'신흥취수펌프 검토'!$M$2","'신흥취수펌프 검토'!$A$1:$AE$87"}</definedName>
    <definedName name="산출내역서1" localSheetId="17" hidden="1">{"'신흥취수펌프 검토'!$M$2","'신흥취수펌프 검토'!$A$1:$AE$87"}</definedName>
    <definedName name="산출내역서1" localSheetId="18" hidden="1">{"'신흥취수펌프 검토'!$M$2","'신흥취수펌프 검토'!$A$1:$AE$87"}</definedName>
    <definedName name="산출내역서1" localSheetId="19" hidden="1">{"'신흥취수펌프 검토'!$M$2","'신흥취수펌프 검토'!$A$1:$AE$87"}</definedName>
    <definedName name="산출내역서1" localSheetId="20" hidden="1">{"'신흥취수펌프 검토'!$M$2","'신흥취수펌프 검토'!$A$1:$AE$87"}</definedName>
    <definedName name="산출내역서1" hidden="1">{"'신흥취수펌프 검토'!$M$2","'신흥취수펌프 검토'!$A$1:$AE$87"}</definedName>
    <definedName name="삼" localSheetId="2">#REF!</definedName>
    <definedName name="삼" localSheetId="1">#REF!</definedName>
    <definedName name="삼" localSheetId="8">#REF!</definedName>
    <definedName name="삼" localSheetId="9">#REF!</definedName>
    <definedName name="삼" localSheetId="15">#REF!</definedName>
    <definedName name="삼" localSheetId="17">#REF!</definedName>
    <definedName name="삼" localSheetId="18">#REF!</definedName>
    <definedName name="삼" localSheetId="19">#REF!</definedName>
    <definedName name="삼" localSheetId="20">#REF!</definedName>
    <definedName name="삼">#REF!</definedName>
    <definedName name="삼호" localSheetId="2" hidden="1">{#N/A,#N/A,FALSE,"배수2"}</definedName>
    <definedName name="삼호" localSheetId="1" hidden="1">{#N/A,#N/A,FALSE,"배수2"}</definedName>
    <definedName name="삼호" localSheetId="7" hidden="1">{#N/A,#N/A,FALSE,"배수2"}</definedName>
    <definedName name="삼호" localSheetId="8" hidden="1">{#N/A,#N/A,FALSE,"배수2"}</definedName>
    <definedName name="삼호" localSheetId="9" hidden="1">{#N/A,#N/A,FALSE,"배수2"}</definedName>
    <definedName name="삼호" localSheetId="15" hidden="1">{#N/A,#N/A,FALSE,"배수2"}</definedName>
    <definedName name="삼호" localSheetId="17" hidden="1">{#N/A,#N/A,FALSE,"배수2"}</definedName>
    <definedName name="삼호" localSheetId="18" hidden="1">{#N/A,#N/A,FALSE,"배수2"}</definedName>
    <definedName name="삼호" localSheetId="19" hidden="1">{#N/A,#N/A,FALSE,"배수2"}</definedName>
    <definedName name="삼호" localSheetId="20" hidden="1">{#N/A,#N/A,FALSE,"배수2"}</definedName>
    <definedName name="삼호" hidden="1">{#N/A,#N/A,FALSE,"배수2"}</definedName>
    <definedName name="상식" localSheetId="2">#REF!</definedName>
    <definedName name="상식" localSheetId="1">#REF!</definedName>
    <definedName name="상식" localSheetId="8">#REF!</definedName>
    <definedName name="상식" localSheetId="9">#REF!</definedName>
    <definedName name="상식" localSheetId="15">#REF!</definedName>
    <definedName name="상식" localSheetId="17">#REF!</definedName>
    <definedName name="상식" localSheetId="18">#REF!</definedName>
    <definedName name="상식" localSheetId="19">#REF!</definedName>
    <definedName name="상식" localSheetId="20">#REF!</definedName>
    <definedName name="상식">#REF!</definedName>
    <definedName name="상자" localSheetId="2">#REF!</definedName>
    <definedName name="상자" localSheetId="1">#REF!</definedName>
    <definedName name="상자" localSheetId="8">#REF!</definedName>
    <definedName name="상자" localSheetId="9">#REF!</definedName>
    <definedName name="상자" localSheetId="15">#REF!</definedName>
    <definedName name="상자" localSheetId="17">#REF!</definedName>
    <definedName name="상자" localSheetId="18">#REF!</definedName>
    <definedName name="상자" localSheetId="19">#REF!</definedName>
    <definedName name="상자" localSheetId="20">#REF!</definedName>
    <definedName name="상자">#REF!</definedName>
    <definedName name="상자다" localSheetId="2">#REF!</definedName>
    <definedName name="상자다" localSheetId="1">#REF!</definedName>
    <definedName name="상자다" localSheetId="8">#REF!</definedName>
    <definedName name="상자다" localSheetId="9">#REF!</definedName>
    <definedName name="상자다" localSheetId="15">#REF!</definedName>
    <definedName name="상자다" localSheetId="17">#REF!</definedName>
    <definedName name="상자다" localSheetId="18">#REF!</definedName>
    <definedName name="상자다" localSheetId="19">#REF!</definedName>
    <definedName name="상자다" localSheetId="20">#REF!</definedName>
    <definedName name="상자다">#REF!</definedName>
    <definedName name="새이" localSheetId="8" hidden="1">#REF!</definedName>
    <definedName name="새이" localSheetId="9" hidden="1">#REF!</definedName>
    <definedName name="새이" hidden="1">#REF!</definedName>
    <definedName name="새이름" localSheetId="8">#REF!</definedName>
    <definedName name="새이름" localSheetId="9">#REF!</definedName>
    <definedName name="새이름">#REF!</definedName>
    <definedName name="서비ㅡ" localSheetId="5" hidden="1">{#N/A,#N/A,FALSE,"전열산출서"}</definedName>
    <definedName name="서비ㅡ" localSheetId="11" hidden="1">{#N/A,#N/A,FALSE,"전열산출서"}</definedName>
    <definedName name="서비ㅡ" localSheetId="12" hidden="1">{#N/A,#N/A,FALSE,"전열산출서"}</definedName>
    <definedName name="서비ㅡ" localSheetId="13" hidden="1">{#N/A,#N/A,FALSE,"전열산출서"}</definedName>
    <definedName name="서비ㅡ" hidden="1">{#N/A,#N/A,FALSE,"전열산출서"}</definedName>
    <definedName name="설계" localSheetId="8">#REF!</definedName>
    <definedName name="설계" localSheetId="9">#REF!</definedName>
    <definedName name="설계">#REF!</definedName>
    <definedName name="설계서" localSheetId="8">#REF!</definedName>
    <definedName name="설계서" localSheetId="9">#REF!</definedName>
    <definedName name="설계서">#REF!</definedName>
    <definedName name="설계서간지" localSheetId="8">#REF!</definedName>
    <definedName name="설계서간지" localSheetId="9">#REF!</definedName>
    <definedName name="설계서간지">#REF!</definedName>
    <definedName name="설계설명" localSheetId="8" hidden="1">#REF!</definedName>
    <definedName name="설계설명" localSheetId="9" hidden="1">#REF!</definedName>
    <definedName name="설계설명" hidden="1">#REF!</definedName>
    <definedName name="설계설명서" localSheetId="8">#REF!</definedName>
    <definedName name="설계설명서" localSheetId="9">#REF!</definedName>
    <definedName name="설계설명서">#REF!</definedName>
    <definedName name="설계집계장">[57]BID!$A$1:$I$2091</definedName>
    <definedName name="설명" localSheetId="2">#REF!</definedName>
    <definedName name="설명" localSheetId="1">#REF!</definedName>
    <definedName name="설명" localSheetId="8">#REF!</definedName>
    <definedName name="설명" localSheetId="9">#REF!</definedName>
    <definedName name="설명" localSheetId="15">#REF!</definedName>
    <definedName name="설명" localSheetId="17">#REF!</definedName>
    <definedName name="설명" localSheetId="18">#REF!</definedName>
    <definedName name="설명" localSheetId="19">#REF!</definedName>
    <definedName name="설명" localSheetId="20">#REF!</definedName>
    <definedName name="설명">#REF!</definedName>
    <definedName name="설명서" localSheetId="2" hidden="1">{#N/A,#N/A,FALSE,"포장1";#N/A,#N/A,FALSE,"포장1"}</definedName>
    <definedName name="설명서" localSheetId="1" hidden="1">{#N/A,#N/A,FALSE,"포장1";#N/A,#N/A,FALSE,"포장1"}</definedName>
    <definedName name="설명서" localSheetId="7" hidden="1">{#N/A,#N/A,FALSE,"포장1";#N/A,#N/A,FALSE,"포장1"}</definedName>
    <definedName name="설명서" localSheetId="8" hidden="1">{#N/A,#N/A,FALSE,"포장1";#N/A,#N/A,FALSE,"포장1"}</definedName>
    <definedName name="설명서" localSheetId="9" hidden="1">{#N/A,#N/A,FALSE,"포장1";#N/A,#N/A,FALSE,"포장1"}</definedName>
    <definedName name="설명서" localSheetId="15" hidden="1">{#N/A,#N/A,FALSE,"포장1";#N/A,#N/A,FALSE,"포장1"}</definedName>
    <definedName name="설명서" localSheetId="17" hidden="1">{#N/A,#N/A,FALSE,"포장1";#N/A,#N/A,FALSE,"포장1"}</definedName>
    <definedName name="설명서" localSheetId="18" hidden="1">{#N/A,#N/A,FALSE,"포장1";#N/A,#N/A,FALSE,"포장1"}</definedName>
    <definedName name="설명서" localSheetId="19" hidden="1">{#N/A,#N/A,FALSE,"포장1";#N/A,#N/A,FALSE,"포장1"}</definedName>
    <definedName name="설명서" localSheetId="20" hidden="1">{#N/A,#N/A,FALSE,"포장1";#N/A,#N/A,FALSE,"포장1"}</definedName>
    <definedName name="설명서" hidden="1">{#N/A,#N/A,FALSE,"포장1";#N/A,#N/A,FALSE,"포장1"}</definedName>
    <definedName name="성_문" localSheetId="2">#REF!</definedName>
    <definedName name="성_문" localSheetId="4">#REF!</definedName>
    <definedName name="성_문" localSheetId="7">#REF!</definedName>
    <definedName name="성_문" localSheetId="5">#REF!</definedName>
    <definedName name="성_문" localSheetId="8">#REF!</definedName>
    <definedName name="성_문" localSheetId="9">#REF!</definedName>
    <definedName name="성_문" localSheetId="11">#REF!</definedName>
    <definedName name="성_문" localSheetId="12">#REF!</definedName>
    <definedName name="성_문" localSheetId="13">#REF!</definedName>
    <definedName name="성_문" localSheetId="15">#REF!</definedName>
    <definedName name="성_문" localSheetId="17">#REF!</definedName>
    <definedName name="성_문" localSheetId="18">#REF!</definedName>
    <definedName name="성_문" localSheetId="19">#REF!</definedName>
    <definedName name="성_문" localSheetId="20">#REF!</definedName>
    <definedName name="성_문">#REF!</definedName>
    <definedName name="성문" localSheetId="4">#REF!</definedName>
    <definedName name="성문" localSheetId="7">#REF!</definedName>
    <definedName name="성문" localSheetId="5">#REF!</definedName>
    <definedName name="성문" localSheetId="8">#REF!</definedName>
    <definedName name="성문" localSheetId="9">#REF!</definedName>
    <definedName name="성문" localSheetId="11">#REF!</definedName>
    <definedName name="성문" localSheetId="12">#REF!</definedName>
    <definedName name="성문" localSheetId="13">#REF!</definedName>
    <definedName name="성문">#REF!</definedName>
    <definedName name="소" localSheetId="8" hidden="1">#REF!</definedName>
    <definedName name="소" localSheetId="9" hidden="1">#REF!</definedName>
    <definedName name="소" hidden="1">#REF!</definedName>
    <definedName name="수량산출내역" localSheetId="2" hidden="1">{#N/A,#N/A,FALSE,"포장단가"}</definedName>
    <definedName name="수량산출내역" localSheetId="1" hidden="1">{#N/A,#N/A,FALSE,"포장단가"}</definedName>
    <definedName name="수량산출내역" localSheetId="7" hidden="1">{#N/A,#N/A,FALSE,"포장단가"}</definedName>
    <definedName name="수량산출내역" localSheetId="5" hidden="1">{#N/A,#N/A,FALSE,"포장단가"}</definedName>
    <definedName name="수량산출내역" localSheetId="8" hidden="1">{#N/A,#N/A,FALSE,"포장단가"}</definedName>
    <definedName name="수량산출내역" localSheetId="9" hidden="1">{#N/A,#N/A,FALSE,"포장단가"}</definedName>
    <definedName name="수량산출내역" localSheetId="11" hidden="1">{#N/A,#N/A,FALSE,"포장단가"}</definedName>
    <definedName name="수량산출내역" localSheetId="12" hidden="1">{#N/A,#N/A,FALSE,"포장단가"}</definedName>
    <definedName name="수량산출내역" localSheetId="13" hidden="1">{#N/A,#N/A,FALSE,"포장단가"}</definedName>
    <definedName name="수량산출내역" localSheetId="15" hidden="1">{#N/A,#N/A,FALSE,"포장단가"}</definedName>
    <definedName name="수량산출내역" localSheetId="17" hidden="1">{#N/A,#N/A,FALSE,"포장단가"}</definedName>
    <definedName name="수량산출내역" localSheetId="18" hidden="1">{#N/A,#N/A,FALSE,"포장단가"}</definedName>
    <definedName name="수량산출내역" localSheetId="19" hidden="1">{#N/A,#N/A,FALSE,"포장단가"}</definedName>
    <definedName name="수량산출내역" localSheetId="20" hidden="1">{#N/A,#N/A,FALSE,"포장단가"}</definedName>
    <definedName name="수량산출내역" hidden="1">{#N/A,#N/A,FALSE,"포장단가"}</definedName>
    <definedName name="수량산출서" localSheetId="2">#REF!</definedName>
    <definedName name="수량산출서" localSheetId="1">#REF!</definedName>
    <definedName name="수량산출서" localSheetId="8">#REF!</definedName>
    <definedName name="수량산출서" localSheetId="9">#REF!</definedName>
    <definedName name="수량산출서" localSheetId="15">#REF!</definedName>
    <definedName name="수량산출서" localSheetId="17">#REF!</definedName>
    <definedName name="수량산출서" localSheetId="18">#REF!</definedName>
    <definedName name="수량산출서" localSheetId="19">#REF!</definedName>
    <definedName name="수량산출서" localSheetId="20">#REF!</definedName>
    <definedName name="수량산출서">#REF!</definedName>
    <definedName name="수량집계" localSheetId="2">#REF!</definedName>
    <definedName name="수량집계" localSheetId="1">#REF!</definedName>
    <definedName name="수량집계" localSheetId="8">#REF!</definedName>
    <definedName name="수량집계" localSheetId="9">#REF!</definedName>
    <definedName name="수량집계" localSheetId="15">#REF!</definedName>
    <definedName name="수량집계" localSheetId="17">#REF!</definedName>
    <definedName name="수량집계" localSheetId="18">#REF!</definedName>
    <definedName name="수량집계" localSheetId="19">#REF!</definedName>
    <definedName name="수량집계" localSheetId="20">#REF!</definedName>
    <definedName name="수량집계">#REF!</definedName>
    <definedName name="수식입력매크로" localSheetId="2">[58]!수식입력매크로</definedName>
    <definedName name="수식입력매크로" localSheetId="1">[58]!수식입력매크로</definedName>
    <definedName name="수식입력매크로" localSheetId="8">[58]!수식입력매크로</definedName>
    <definedName name="수식입력매크로" localSheetId="9">[58]!수식입력매크로</definedName>
    <definedName name="수식입력매크로" localSheetId="15">[58]!수식입력매크로</definedName>
    <definedName name="수식입력매크로" localSheetId="17">[58]!수식입력매크로</definedName>
    <definedName name="수식입력매크로" localSheetId="18">[58]!수식입력매크로</definedName>
    <definedName name="수식입력매크로" localSheetId="19">[58]!수식입력매크로</definedName>
    <definedName name="수식입력매크로" localSheetId="20">[58]!수식입력매크로</definedName>
    <definedName name="수식입력매크로">[59]!수식입력매크로</definedName>
    <definedName name="수중계산" localSheetId="2">#REF!</definedName>
    <definedName name="수중계산" localSheetId="1">#REF!</definedName>
    <definedName name="수중계산" localSheetId="8">#REF!</definedName>
    <definedName name="수중계산" localSheetId="9">#REF!</definedName>
    <definedName name="수중계산" localSheetId="15">#REF!</definedName>
    <definedName name="수중계산" localSheetId="17">#REF!</definedName>
    <definedName name="수중계산" localSheetId="18">#REF!</definedName>
    <definedName name="수중계산" localSheetId="19">#REF!</definedName>
    <definedName name="수중계산" localSheetId="20">#REF!</definedName>
    <definedName name="수중계산">#REF!</definedName>
    <definedName name="수중모터" localSheetId="2">#REF!</definedName>
    <definedName name="수중모터" localSheetId="4">#REF!</definedName>
    <definedName name="수중모터" localSheetId="7">#REF!</definedName>
    <definedName name="수중모터" localSheetId="5">#REF!</definedName>
    <definedName name="수중모터" localSheetId="8">#REF!</definedName>
    <definedName name="수중모터" localSheetId="9">#REF!</definedName>
    <definedName name="수중모터" localSheetId="11">#REF!</definedName>
    <definedName name="수중모터" localSheetId="12">#REF!</definedName>
    <definedName name="수중모터" localSheetId="13">#REF!</definedName>
    <definedName name="수중모터" localSheetId="15">#REF!</definedName>
    <definedName name="수중모터" localSheetId="17">#REF!</definedName>
    <definedName name="수중모터" localSheetId="18">#REF!</definedName>
    <definedName name="수중모터" localSheetId="19">#REF!</definedName>
    <definedName name="수중모터" localSheetId="20">#REF!</definedName>
    <definedName name="수중모터">#REF!</definedName>
    <definedName name="수중모터펌프" localSheetId="4">#REF!</definedName>
    <definedName name="수중모터펌프" localSheetId="7">#REF!</definedName>
    <definedName name="수중모터펌프" localSheetId="5">#REF!</definedName>
    <definedName name="수중모터펌프" localSheetId="8">#REF!</definedName>
    <definedName name="수중모터펌프" localSheetId="9">#REF!</definedName>
    <definedName name="수중모터펌프" localSheetId="11">#REF!</definedName>
    <definedName name="수중모터펌프" localSheetId="12">#REF!</definedName>
    <definedName name="수중모터펌프" localSheetId="13">#REF!</definedName>
    <definedName name="수중모터펌프">#REF!</definedName>
    <definedName name="시멘트운반" localSheetId="2" hidden="1">{#N/A,#N/A,FALSE,"포장단가"}</definedName>
    <definedName name="시멘트운반" localSheetId="1" hidden="1">{#N/A,#N/A,FALSE,"포장단가"}</definedName>
    <definedName name="시멘트운반" localSheetId="5" hidden="1">{#N/A,#N/A,FALSE,"포장단가"}</definedName>
    <definedName name="시멘트운반" localSheetId="8" hidden="1">{#N/A,#N/A,FALSE,"포장단가"}</definedName>
    <definedName name="시멘트운반" localSheetId="9" hidden="1">{#N/A,#N/A,FALSE,"포장단가"}</definedName>
    <definedName name="시멘트운반" localSheetId="11" hidden="1">{#N/A,#N/A,FALSE,"포장단가"}</definedName>
    <definedName name="시멘트운반" localSheetId="12" hidden="1">{#N/A,#N/A,FALSE,"포장단가"}</definedName>
    <definedName name="시멘트운반" localSheetId="13" hidden="1">{#N/A,#N/A,FALSE,"포장단가"}</definedName>
    <definedName name="시멘트운반" localSheetId="15" hidden="1">{#N/A,#N/A,FALSE,"포장단가"}</definedName>
    <definedName name="시멘트운반" localSheetId="17" hidden="1">{#N/A,#N/A,FALSE,"포장단가"}</definedName>
    <definedName name="시멘트운반" localSheetId="18" hidden="1">{#N/A,#N/A,FALSE,"포장단가"}</definedName>
    <definedName name="시멘트운반" localSheetId="19" hidden="1">{#N/A,#N/A,FALSE,"포장단가"}</definedName>
    <definedName name="시멘트운반" localSheetId="20" hidden="1">{#N/A,#N/A,FALSE,"포장단가"}</definedName>
    <definedName name="시멘트운반" hidden="1">{#N/A,#N/A,FALSE,"포장단가"}</definedName>
    <definedName name="실행집계" localSheetId="2">#REF!</definedName>
    <definedName name="실행집계" localSheetId="1">#REF!</definedName>
    <definedName name="실행집계" localSheetId="8">#REF!</definedName>
    <definedName name="실행집계" localSheetId="9">#REF!</definedName>
    <definedName name="실행집계" localSheetId="15">#REF!</definedName>
    <definedName name="실행집계" localSheetId="17">#REF!</definedName>
    <definedName name="실행집계" localSheetId="18">#REF!</definedName>
    <definedName name="실행집계" localSheetId="19">#REF!</definedName>
    <definedName name="실행집계" localSheetId="20">#REF!</definedName>
    <definedName name="실행집계">#REF!</definedName>
    <definedName name="ㅇ" localSheetId="2">#N/A</definedName>
    <definedName name="ㅇ" localSheetId="1">'1표지외(영향)'!ㅇ</definedName>
    <definedName name="ㅇ" localSheetId="5">'2-1.사업수량표(지사별)'!ㅇ</definedName>
    <definedName name="ㅇ" localSheetId="8">'2-3.사업량_사후관리'!ㅇ</definedName>
    <definedName name="ㅇ" localSheetId="9">'2-4.사업량_정기수질검사'!ㅇ</definedName>
    <definedName name="ㅇ" localSheetId="11">'3.조사공정계획표'!ㅇ</definedName>
    <definedName name="ㅇ" localSheetId="12">'4.사업비총괄'!ㅇ</definedName>
    <definedName name="ㅇ" localSheetId="13">'4-1.직접비내역'!ㅇ</definedName>
    <definedName name="ㅇ" localSheetId="15">#N/A</definedName>
    <definedName name="ㅇ" localSheetId="17">#N/A</definedName>
    <definedName name="ㅇ" localSheetId="18">'7-1.사업비명세서(사후관리)'!ㅇ</definedName>
    <definedName name="ㅇ" localSheetId="19">#N/A</definedName>
    <definedName name="ㅇ" localSheetId="20">'7-3.단가(사후관리)'!ㅇ</definedName>
    <definedName name="ㅇ">[0]!ㅇ</definedName>
    <definedName name="ㅇㄴㅁ" hidden="1">[60]실행철강하도!$A$1:$A$4</definedName>
    <definedName name="ㅇㄴㅇ" localSheetId="5" hidden="1">{#N/A,#N/A,FALSE,"전열산출서"}</definedName>
    <definedName name="ㅇㄴㅇ" localSheetId="11" hidden="1">{#N/A,#N/A,FALSE,"전열산출서"}</definedName>
    <definedName name="ㅇㄴㅇ" localSheetId="12" hidden="1">{#N/A,#N/A,FALSE,"전열산출서"}</definedName>
    <definedName name="ㅇㄴㅇ" localSheetId="13" hidden="1">{#N/A,#N/A,FALSE,"전열산출서"}</definedName>
    <definedName name="ㅇㄴㅇ" hidden="1">{#N/A,#N/A,FALSE,"전열산출서"}</definedName>
    <definedName name="ㅇㄷㅊ" localSheetId="5" hidden="1">{#N/A,#N/A,FALSE,"전열산출서"}</definedName>
    <definedName name="ㅇㄷㅊ" localSheetId="11" hidden="1">{#N/A,#N/A,FALSE,"전열산출서"}</definedName>
    <definedName name="ㅇㄷㅊ" localSheetId="12" hidden="1">{#N/A,#N/A,FALSE,"전열산출서"}</definedName>
    <definedName name="ㅇㄷㅊ" localSheetId="13" hidden="1">{#N/A,#N/A,FALSE,"전열산출서"}</definedName>
    <definedName name="ㅇㄷㅊ" hidden="1">{#N/A,#N/A,FALSE,"전열산출서"}</definedName>
    <definedName name="ㅇㄹㄹ" localSheetId="2" hidden="1">#REF!</definedName>
    <definedName name="ㅇㄹㄹ" localSheetId="1" hidden="1">#REF!</definedName>
    <definedName name="ㅇㄹㄹ" localSheetId="8" hidden="1">#REF!</definedName>
    <definedName name="ㅇㄹㄹ" localSheetId="9" hidden="1">#REF!</definedName>
    <definedName name="ㅇㄹㄹ" localSheetId="15" hidden="1">#REF!</definedName>
    <definedName name="ㅇㄹㄹ" localSheetId="17" hidden="1">#REF!</definedName>
    <definedName name="ㅇㄹㄹ" localSheetId="18" hidden="1">#REF!</definedName>
    <definedName name="ㅇㄹㄹ" localSheetId="19" hidden="1">#REF!</definedName>
    <definedName name="ㅇㄹㄹ" localSheetId="20" hidden="1">#REF!</definedName>
    <definedName name="ㅇㄹㄹ" hidden="1">#REF!</definedName>
    <definedName name="ㅇ러알ㅇㄹㅇㄹ" localSheetId="2" hidden="1">[61]조명시설!#REF!</definedName>
    <definedName name="ㅇ러알ㅇㄹㅇㄹ" localSheetId="1" hidden="1">[61]조명시설!#REF!</definedName>
    <definedName name="ㅇ러알ㅇㄹㅇㄹ" localSheetId="8" hidden="1">[61]조명시설!#REF!</definedName>
    <definedName name="ㅇ러알ㅇㄹㅇㄹ" localSheetId="9" hidden="1">[61]조명시설!#REF!</definedName>
    <definedName name="ㅇ러알ㅇㄹㅇㄹ" localSheetId="15" hidden="1">[61]조명시설!#REF!</definedName>
    <definedName name="ㅇ러알ㅇㄹㅇㄹ" localSheetId="17" hidden="1">[61]조명시설!#REF!</definedName>
    <definedName name="ㅇ러알ㅇㄹㅇㄹ" localSheetId="18" hidden="1">[61]조명시설!#REF!</definedName>
    <definedName name="ㅇ러알ㅇㄹㅇㄹ" localSheetId="19" hidden="1">[61]조명시설!#REF!</definedName>
    <definedName name="ㅇ러알ㅇㄹㅇㄹ" localSheetId="20" hidden="1">[61]조명시설!#REF!</definedName>
    <definedName name="ㅇ러알ㅇㄹㅇㄹ" hidden="1">[62]조명시설!#REF!</definedName>
    <definedName name="ㅇㅀ" localSheetId="5" hidden="1">{#N/A,#N/A,FALSE,"전열산출서"}</definedName>
    <definedName name="ㅇㅀ" localSheetId="11" hidden="1">{#N/A,#N/A,FALSE,"전열산출서"}</definedName>
    <definedName name="ㅇㅀ" localSheetId="12" hidden="1">{#N/A,#N/A,FALSE,"전열산출서"}</definedName>
    <definedName name="ㅇㅀ" localSheetId="13" hidden="1">{#N/A,#N/A,FALSE,"전열산출서"}</definedName>
    <definedName name="ㅇㅀ" hidden="1">{#N/A,#N/A,FALSE,"전열산출서"}</definedName>
    <definedName name="ㅇㅇ" localSheetId="2">'[63]98NS-N'!#REF!</definedName>
    <definedName name="ㅇㅇ" localSheetId="1">'[63]98NS-N'!#REF!</definedName>
    <definedName name="ㅇㅇ" localSheetId="8">'[63]98NS-N'!#REF!</definedName>
    <definedName name="ㅇㅇ" localSheetId="9">'[63]98NS-N'!#REF!</definedName>
    <definedName name="ㅇㅇ" localSheetId="15">'[63]98NS-N'!#REF!</definedName>
    <definedName name="ㅇㅇ" localSheetId="17">'[63]98NS-N'!#REF!</definedName>
    <definedName name="ㅇㅇ" localSheetId="18">'[63]98NS-N'!#REF!</definedName>
    <definedName name="ㅇㅇ" localSheetId="19">'[63]98NS-N'!#REF!</definedName>
    <definedName name="ㅇㅇ" localSheetId="20">'[63]98NS-N'!#REF!</definedName>
    <definedName name="ㅇㅇ">'[62]98NS-N'!#REF!</definedName>
    <definedName name="ㅇㅇㄹ" localSheetId="2" hidden="1">#REF!</definedName>
    <definedName name="ㅇㅇㄹ" localSheetId="1" hidden="1">#REF!</definedName>
    <definedName name="ㅇㅇㄹ" localSheetId="7" hidden="1">#REF!</definedName>
    <definedName name="ㅇㅇㄹ" localSheetId="8" hidden="1">#REF!</definedName>
    <definedName name="ㅇㅇㄹ" localSheetId="9" hidden="1">#REF!</definedName>
    <definedName name="ㅇㅇㄹ" localSheetId="15" hidden="1">#REF!</definedName>
    <definedName name="ㅇㅇㄹ" localSheetId="17" hidden="1">#REF!</definedName>
    <definedName name="ㅇㅇㄹ" localSheetId="18" hidden="1">#REF!</definedName>
    <definedName name="ㅇㅇㄹ" localSheetId="19" hidden="1">#REF!</definedName>
    <definedName name="ㅇㅇㄹ" localSheetId="20" hidden="1">#REF!</definedName>
    <definedName name="ㅇㅇㄹ" hidden="1">#REF!</definedName>
    <definedName name="ㅇㅇㅇ" localSheetId="2" hidden="1">{#N/A,#N/A,FALSE,"포장단가"}</definedName>
    <definedName name="ㅇㅇㅇ" localSheetId="1" hidden="1">{#N/A,#N/A,FALSE,"포장단가"}</definedName>
    <definedName name="ㅇㅇㅇ" localSheetId="5" hidden="1">{#N/A,#N/A,FALSE,"포장단가"}</definedName>
    <definedName name="ㅇㅇㅇ" localSheetId="8" hidden="1">{#N/A,#N/A,FALSE,"포장단가"}</definedName>
    <definedName name="ㅇㅇㅇ" localSheetId="9" hidden="1">{#N/A,#N/A,FALSE,"포장단가"}</definedName>
    <definedName name="ㅇㅇㅇ" localSheetId="11" hidden="1">{#N/A,#N/A,FALSE,"포장단가"}</definedName>
    <definedName name="ㅇㅇㅇ" localSheetId="12" hidden="1">{#N/A,#N/A,FALSE,"포장단가"}</definedName>
    <definedName name="ㅇㅇㅇ" localSheetId="13" hidden="1">{#N/A,#N/A,FALSE,"포장단가"}</definedName>
    <definedName name="ㅇㅇㅇ" localSheetId="15" hidden="1">{#N/A,#N/A,FALSE,"포장단가"}</definedName>
    <definedName name="ㅇㅇㅇ" localSheetId="17" hidden="1">{#N/A,#N/A,FALSE,"포장단가"}</definedName>
    <definedName name="ㅇㅇㅇ" localSheetId="18" hidden="1">{#N/A,#N/A,FALSE,"포장단가"}</definedName>
    <definedName name="ㅇㅇㅇ" localSheetId="19" hidden="1">{#N/A,#N/A,FALSE,"포장단가"}</definedName>
    <definedName name="ㅇㅇㅇ" localSheetId="20" hidden="1">{#N/A,#N/A,FALSE,"포장단가"}</definedName>
    <definedName name="ㅇㅇㅇ" hidden="1">{#N/A,#N/A,FALSE,"포장단가"}</definedName>
    <definedName name="아니" localSheetId="2">#REF!</definedName>
    <definedName name="아니" localSheetId="1">#REF!</definedName>
    <definedName name="아니" localSheetId="8">#REF!</definedName>
    <definedName name="아니" localSheetId="9">#REF!</definedName>
    <definedName name="아니" localSheetId="15">#REF!</definedName>
    <definedName name="아니" localSheetId="17">#REF!</definedName>
    <definedName name="아니" localSheetId="18">#REF!</definedName>
    <definedName name="아니" localSheetId="19">#REF!</definedName>
    <definedName name="아니" localSheetId="20">#REF!</definedName>
    <definedName name="아니">#REF!</definedName>
    <definedName name="아니오" localSheetId="2" hidden="1">#REF!</definedName>
    <definedName name="아니오" localSheetId="1" hidden="1">#REF!</definedName>
    <definedName name="아니오" localSheetId="8" hidden="1">#REF!</definedName>
    <definedName name="아니오" localSheetId="9" hidden="1">#REF!</definedName>
    <definedName name="아니오" localSheetId="15" hidden="1">#REF!</definedName>
    <definedName name="아니오" localSheetId="17" hidden="1">#REF!</definedName>
    <definedName name="아니오" localSheetId="18" hidden="1">#REF!</definedName>
    <definedName name="아니오" localSheetId="19" hidden="1">#REF!</definedName>
    <definedName name="아니오" localSheetId="20" hidden="1">#REF!</definedName>
    <definedName name="아니오" hidden="1">#REF!</definedName>
    <definedName name="아무" localSheetId="2" hidden="1">{#N/A,#N/A,FALSE,"배수2"}</definedName>
    <definedName name="아무" localSheetId="1" hidden="1">{#N/A,#N/A,FALSE,"배수2"}</definedName>
    <definedName name="아무" localSheetId="7" hidden="1">{#N/A,#N/A,FALSE,"배수2"}</definedName>
    <definedName name="아무" localSheetId="8" hidden="1">{#N/A,#N/A,FALSE,"배수2"}</definedName>
    <definedName name="아무" localSheetId="9" hidden="1">{#N/A,#N/A,FALSE,"배수2"}</definedName>
    <definedName name="아무" localSheetId="15" hidden="1">{#N/A,#N/A,FALSE,"배수2"}</definedName>
    <definedName name="아무" localSheetId="17" hidden="1">{#N/A,#N/A,FALSE,"배수2"}</definedName>
    <definedName name="아무" localSheetId="18" hidden="1">{#N/A,#N/A,FALSE,"배수2"}</definedName>
    <definedName name="아무" localSheetId="19" hidden="1">{#N/A,#N/A,FALSE,"배수2"}</definedName>
    <definedName name="아무" localSheetId="20" hidden="1">{#N/A,#N/A,FALSE,"배수2"}</definedName>
    <definedName name="아무" hidden="1">{#N/A,#N/A,FALSE,"배수2"}</definedName>
    <definedName name="아무거나" localSheetId="2" hidden="1">{#N/A,#N/A,FALSE,"배수2"}</definedName>
    <definedName name="아무거나" localSheetId="1" hidden="1">{#N/A,#N/A,FALSE,"배수2"}</definedName>
    <definedName name="아무거나" localSheetId="7" hidden="1">{#N/A,#N/A,FALSE,"배수2"}</definedName>
    <definedName name="아무거나" localSheetId="8" hidden="1">{#N/A,#N/A,FALSE,"배수2"}</definedName>
    <definedName name="아무거나" localSheetId="9" hidden="1">{#N/A,#N/A,FALSE,"배수2"}</definedName>
    <definedName name="아무거나" localSheetId="15" hidden="1">{#N/A,#N/A,FALSE,"배수2"}</definedName>
    <definedName name="아무거나" localSheetId="17" hidden="1">{#N/A,#N/A,FALSE,"배수2"}</definedName>
    <definedName name="아무거나" localSheetId="18" hidden="1">{#N/A,#N/A,FALSE,"배수2"}</definedName>
    <definedName name="아무거나" localSheetId="19" hidden="1">{#N/A,#N/A,FALSE,"배수2"}</definedName>
    <definedName name="아무거나" localSheetId="20" hidden="1">{#N/A,#N/A,FALSE,"배수2"}</definedName>
    <definedName name="아무거나" hidden="1">{#N/A,#N/A,FALSE,"배수2"}</definedName>
    <definedName name="아서" localSheetId="2">#REF!</definedName>
    <definedName name="아서" localSheetId="1">#REF!</definedName>
    <definedName name="아서" localSheetId="8">#REF!</definedName>
    <definedName name="아서" localSheetId="9">#REF!</definedName>
    <definedName name="아서" localSheetId="15">#REF!</definedName>
    <definedName name="아서" localSheetId="17">#REF!</definedName>
    <definedName name="아서" localSheetId="18">#REF!</definedName>
    <definedName name="아서" localSheetId="19">#REF!</definedName>
    <definedName name="아서" localSheetId="20">#REF!</definedName>
    <definedName name="아서">#REF!</definedName>
    <definedName name="아싸" localSheetId="2">#N/A</definedName>
    <definedName name="아싸" localSheetId="1">'1표지외(영향)'!아싸</definedName>
    <definedName name="아싸" localSheetId="5">'2-1.사업수량표(지사별)'!아싸</definedName>
    <definedName name="아싸" localSheetId="8">'2-3.사업량_사후관리'!아싸</definedName>
    <definedName name="아싸" localSheetId="9">'2-4.사업량_정기수질검사'!아싸</definedName>
    <definedName name="아싸" localSheetId="11">'3.조사공정계획표'!아싸</definedName>
    <definedName name="아싸" localSheetId="12">'4.사업비총괄'!아싸</definedName>
    <definedName name="아싸" localSheetId="13">'4-1.직접비내역'!아싸</definedName>
    <definedName name="아싸" localSheetId="15">#N/A</definedName>
    <definedName name="아싸" localSheetId="17">#N/A</definedName>
    <definedName name="아싸" localSheetId="18">'7-1.사업비명세서(사후관리)'!아싸</definedName>
    <definedName name="아싸" localSheetId="19">#N/A</definedName>
    <definedName name="아싸" localSheetId="20">'7-3.단가(사후관리)'!아싸</definedName>
    <definedName name="아싸">[0]!아싸</definedName>
    <definedName name="아아" localSheetId="2" hidden="1">#REF!</definedName>
    <definedName name="아아" localSheetId="1" hidden="1">#REF!</definedName>
    <definedName name="아아" localSheetId="8" hidden="1">#REF!</definedName>
    <definedName name="아아" localSheetId="9" hidden="1">#REF!</definedName>
    <definedName name="아아" localSheetId="15" hidden="1">#REF!</definedName>
    <definedName name="아아" localSheetId="17" hidden="1">#REF!</definedName>
    <definedName name="아아" localSheetId="18" hidden="1">#REF!</definedName>
    <definedName name="아아" localSheetId="19" hidden="1">#REF!</definedName>
    <definedName name="아아" localSheetId="20" hidden="1">#REF!</definedName>
    <definedName name="아아" hidden="1">#REF!</definedName>
    <definedName name="아앙ㅇㅇ" localSheetId="2" hidden="1">{"'신흥취수펌프 검토'!$M$2","'신흥취수펌프 검토'!$A$1:$AE$87"}</definedName>
    <definedName name="아앙ㅇㅇ" localSheetId="1" hidden="1">{"'신흥취수펌프 검토'!$M$2","'신흥취수펌프 검토'!$A$1:$AE$87"}</definedName>
    <definedName name="아앙ㅇㅇ" localSheetId="7" hidden="1">{"'신흥취수펌프 검토'!$M$2","'신흥취수펌프 검토'!$A$1:$AE$87"}</definedName>
    <definedName name="아앙ㅇㅇ" localSheetId="8" hidden="1">{"'신흥취수펌프 검토'!$M$2","'신흥취수펌프 검토'!$A$1:$AE$87"}</definedName>
    <definedName name="아앙ㅇㅇ" localSheetId="9" hidden="1">{"'신흥취수펌프 검토'!$M$2","'신흥취수펌프 검토'!$A$1:$AE$87"}</definedName>
    <definedName name="아앙ㅇㅇ" localSheetId="15" hidden="1">{"'신흥취수펌프 검토'!$M$2","'신흥취수펌프 검토'!$A$1:$AE$87"}</definedName>
    <definedName name="아앙ㅇㅇ" localSheetId="17" hidden="1">{"'신흥취수펌프 검토'!$M$2","'신흥취수펌프 검토'!$A$1:$AE$87"}</definedName>
    <definedName name="아앙ㅇㅇ" localSheetId="18" hidden="1">{"'신흥취수펌프 검토'!$M$2","'신흥취수펌프 검토'!$A$1:$AE$87"}</definedName>
    <definedName name="아앙ㅇㅇ" localSheetId="19" hidden="1">{"'신흥취수펌프 검토'!$M$2","'신흥취수펌프 검토'!$A$1:$AE$87"}</definedName>
    <definedName name="아앙ㅇㅇ" localSheetId="20" hidden="1">{"'신흥취수펌프 검토'!$M$2","'신흥취수펌프 검토'!$A$1:$AE$87"}</definedName>
    <definedName name="아앙ㅇㅇ" hidden="1">{"'신흥취수펌프 검토'!$M$2","'신흥취수펌프 검토'!$A$1:$AE$87"}</definedName>
    <definedName name="아ㅓ림" localSheetId="2" hidden="1">{#N/A,#N/A,FALSE,"포장1";#N/A,#N/A,FALSE,"포장1"}</definedName>
    <definedName name="아ㅓ림" localSheetId="1" hidden="1">{#N/A,#N/A,FALSE,"포장1";#N/A,#N/A,FALSE,"포장1"}</definedName>
    <definedName name="아ㅓ림" localSheetId="7" hidden="1">{#N/A,#N/A,FALSE,"포장1";#N/A,#N/A,FALSE,"포장1"}</definedName>
    <definedName name="아ㅓ림" localSheetId="8" hidden="1">{#N/A,#N/A,FALSE,"포장1";#N/A,#N/A,FALSE,"포장1"}</definedName>
    <definedName name="아ㅓ림" localSheetId="9" hidden="1">{#N/A,#N/A,FALSE,"포장1";#N/A,#N/A,FALSE,"포장1"}</definedName>
    <definedName name="아ㅓ림" localSheetId="15" hidden="1">{#N/A,#N/A,FALSE,"포장1";#N/A,#N/A,FALSE,"포장1"}</definedName>
    <definedName name="아ㅓ림" localSheetId="17" hidden="1">{#N/A,#N/A,FALSE,"포장1";#N/A,#N/A,FALSE,"포장1"}</definedName>
    <definedName name="아ㅓ림" localSheetId="18" hidden="1">{#N/A,#N/A,FALSE,"포장1";#N/A,#N/A,FALSE,"포장1"}</definedName>
    <definedName name="아ㅓ림" localSheetId="19" hidden="1">{#N/A,#N/A,FALSE,"포장1";#N/A,#N/A,FALSE,"포장1"}</definedName>
    <definedName name="아ㅓ림" localSheetId="20" hidden="1">{#N/A,#N/A,FALSE,"포장1";#N/A,#N/A,FALSE,"포장1"}</definedName>
    <definedName name="아ㅓ림" hidden="1">{#N/A,#N/A,FALSE,"포장1";#N/A,#N/A,FALSE,"포장1"}</definedName>
    <definedName name="안정계산서" localSheetId="2">#REF!</definedName>
    <definedName name="안정계산서" localSheetId="1">#REF!</definedName>
    <definedName name="안정계산서" localSheetId="8">#REF!</definedName>
    <definedName name="안정계산서" localSheetId="9">#REF!</definedName>
    <definedName name="안정계산서" localSheetId="15">#REF!</definedName>
    <definedName name="안정계산서" localSheetId="17">#REF!</definedName>
    <definedName name="안정계산서" localSheetId="18">#REF!</definedName>
    <definedName name="안정계산서" localSheetId="19">#REF!</definedName>
    <definedName name="안정계산서" localSheetId="20">#REF!</definedName>
    <definedName name="안정계산서">#REF!</definedName>
    <definedName name="안정설계" localSheetId="2">#REF!</definedName>
    <definedName name="안정설계" localSheetId="1">#REF!</definedName>
    <definedName name="안정설계" localSheetId="8">#REF!</definedName>
    <definedName name="안정설계" localSheetId="9">#REF!</definedName>
    <definedName name="안정설계" localSheetId="15">#REF!</definedName>
    <definedName name="안정설계" localSheetId="17">#REF!</definedName>
    <definedName name="안정설계" localSheetId="18">#REF!</definedName>
    <definedName name="안정설계" localSheetId="19">#REF!</definedName>
    <definedName name="안정설계" localSheetId="20">#REF!</definedName>
    <definedName name="안정설계">#REF!</definedName>
    <definedName name="암_TOTAL" localSheetId="2">#REF!</definedName>
    <definedName name="암_TOTAL" localSheetId="1">#REF!</definedName>
    <definedName name="암_TOTAL" localSheetId="8">#REF!</definedName>
    <definedName name="암_TOTAL" localSheetId="9">#REF!</definedName>
    <definedName name="암_TOTAL" localSheetId="15">#REF!</definedName>
    <definedName name="암_TOTAL" localSheetId="17">#REF!</definedName>
    <definedName name="암_TOTAL" localSheetId="18">#REF!</definedName>
    <definedName name="암_TOTAL" localSheetId="19">#REF!</definedName>
    <definedName name="암_TOTAL" localSheetId="20">#REF!</definedName>
    <definedName name="암_TOTAL">#REF!</definedName>
    <definedName name="암거" localSheetId="8">#REF!</definedName>
    <definedName name="암거" localSheetId="9">#REF!</definedName>
    <definedName name="암거">#REF!</definedName>
    <definedName name="암근" localSheetId="8">#REF!</definedName>
    <definedName name="암근" localSheetId="9">#REF!</definedName>
    <definedName name="암근">#REF!</definedName>
    <definedName name="암근C" localSheetId="8">#REF!</definedName>
    <definedName name="암근C" localSheetId="9">#REF!</definedName>
    <definedName name="암근C">#REF!</definedName>
    <definedName name="앙아" localSheetId="2" hidden="1">{"'신흥취수펌프 검토'!$M$2","'신흥취수펌프 검토'!$A$1:$AE$87"}</definedName>
    <definedName name="앙아" localSheetId="1" hidden="1">{"'신흥취수펌프 검토'!$M$2","'신흥취수펌프 검토'!$A$1:$AE$87"}</definedName>
    <definedName name="앙아" localSheetId="7" hidden="1">{"'신흥취수펌프 검토'!$M$2","'신흥취수펌프 검토'!$A$1:$AE$87"}</definedName>
    <definedName name="앙아" localSheetId="8" hidden="1">{"'신흥취수펌프 검토'!$M$2","'신흥취수펌프 검토'!$A$1:$AE$87"}</definedName>
    <definedName name="앙아" localSheetId="9" hidden="1">{"'신흥취수펌프 검토'!$M$2","'신흥취수펌프 검토'!$A$1:$AE$87"}</definedName>
    <definedName name="앙아" localSheetId="15" hidden="1">{"'신흥취수펌프 검토'!$M$2","'신흥취수펌프 검토'!$A$1:$AE$87"}</definedName>
    <definedName name="앙아" localSheetId="17" hidden="1">{"'신흥취수펌프 검토'!$M$2","'신흥취수펌프 검토'!$A$1:$AE$87"}</definedName>
    <definedName name="앙아" localSheetId="18" hidden="1">{"'신흥취수펌프 검토'!$M$2","'신흥취수펌프 검토'!$A$1:$AE$87"}</definedName>
    <definedName name="앙아" localSheetId="19" hidden="1">{"'신흥취수펌프 검토'!$M$2","'신흥취수펌프 검토'!$A$1:$AE$87"}</definedName>
    <definedName name="앙아" localSheetId="20" hidden="1">{"'신흥취수펌프 검토'!$M$2","'신흥취수펌프 검토'!$A$1:$AE$87"}</definedName>
    <definedName name="앙아" hidden="1">{"'신흥취수펌프 검토'!$M$2","'신흥취수펌프 검토'!$A$1:$AE$87"}</definedName>
    <definedName name="애" localSheetId="2" hidden="1">#REF!</definedName>
    <definedName name="애" localSheetId="1" hidden="1">#REF!</definedName>
    <definedName name="애" localSheetId="8" hidden="1">#REF!</definedName>
    <definedName name="애" localSheetId="9" hidden="1">#REF!</definedName>
    <definedName name="애" localSheetId="15" hidden="1">#REF!</definedName>
    <definedName name="애" localSheetId="17" hidden="1">#REF!</definedName>
    <definedName name="애" localSheetId="18" hidden="1">#REF!</definedName>
    <definedName name="애" localSheetId="19" hidden="1">#REF!</definedName>
    <definedName name="애" localSheetId="20" hidden="1">#REF!</definedName>
    <definedName name="애" hidden="1">#REF!</definedName>
    <definedName name="양수3.4산출" localSheetId="2">[48]양수장내역!#REF!</definedName>
    <definedName name="양수3.4산출" localSheetId="1">[49]양수장내역!#REF!</definedName>
    <definedName name="양수3.4산출" localSheetId="7">[49]양수장내역!#REF!</definedName>
    <definedName name="양수3.4산출" localSheetId="8">[48]양수장내역!#REF!</definedName>
    <definedName name="양수3.4산출" localSheetId="9">[48]양수장내역!#REF!</definedName>
    <definedName name="양수3.4산출" localSheetId="15">[48]양수장내역!#REF!</definedName>
    <definedName name="양수3.4산출" localSheetId="17">[48]양수장내역!#REF!</definedName>
    <definedName name="양수3.4산출" localSheetId="18">[48]양수장내역!#REF!</definedName>
    <definedName name="양수3.4산출" localSheetId="19">[48]양수장내역!#REF!</definedName>
    <definedName name="양수3.4산출" localSheetId="20">[48]양수장내역!#REF!</definedName>
    <definedName name="양수3.4산출">[50]양수장내역!#REF!</definedName>
    <definedName name="양수4.4산출" localSheetId="2">[48]양수장내역!#REF!</definedName>
    <definedName name="양수4.4산출" localSheetId="1">[49]양수장내역!#REF!</definedName>
    <definedName name="양수4.4산출" localSheetId="7">[49]양수장내역!#REF!</definedName>
    <definedName name="양수4.4산출" localSheetId="8">[48]양수장내역!#REF!</definedName>
    <definedName name="양수4.4산출" localSheetId="9">[48]양수장내역!#REF!</definedName>
    <definedName name="양수4.4산출" localSheetId="15">[48]양수장내역!#REF!</definedName>
    <definedName name="양수4.4산출" localSheetId="17">[48]양수장내역!#REF!</definedName>
    <definedName name="양수4.4산출" localSheetId="18">[48]양수장내역!#REF!</definedName>
    <definedName name="양수4.4산출" localSheetId="19">[48]양수장내역!#REF!</definedName>
    <definedName name="양수4.4산출" localSheetId="20">[48]양수장내역!#REF!</definedName>
    <definedName name="양수4.4산출">[50]양수장내역!#REF!</definedName>
    <definedName name="어름" localSheetId="2" hidden="1">#REF!</definedName>
    <definedName name="어름" localSheetId="1" hidden="1">#REF!</definedName>
    <definedName name="어름" localSheetId="8" hidden="1">#REF!</definedName>
    <definedName name="어름" localSheetId="9" hidden="1">#REF!</definedName>
    <definedName name="어름" localSheetId="15" hidden="1">#REF!</definedName>
    <definedName name="어름" localSheetId="17" hidden="1">#REF!</definedName>
    <definedName name="어름" localSheetId="18" hidden="1">#REF!</definedName>
    <definedName name="어름" localSheetId="19" hidden="1">#REF!</definedName>
    <definedName name="어름" localSheetId="20" hidden="1">#REF!</definedName>
    <definedName name="어름" hidden="1">#REF!</definedName>
    <definedName name="억이상" localSheetId="2" hidden="1">{#N/A,#N/A,FALSE,"2~8번"}</definedName>
    <definedName name="억이상" localSheetId="1" hidden="1">{#N/A,#N/A,FALSE,"2~8번"}</definedName>
    <definedName name="억이상" localSheetId="7" hidden="1">{#N/A,#N/A,FALSE,"2~8번"}</definedName>
    <definedName name="억이상" localSheetId="8" hidden="1">{#N/A,#N/A,FALSE,"2~8번"}</definedName>
    <definedName name="억이상" localSheetId="9" hidden="1">{#N/A,#N/A,FALSE,"2~8번"}</definedName>
    <definedName name="억이상" localSheetId="15" hidden="1">{#N/A,#N/A,FALSE,"2~8번"}</definedName>
    <definedName name="억이상" localSheetId="17" hidden="1">{#N/A,#N/A,FALSE,"2~8번"}</definedName>
    <definedName name="억이상" localSheetId="18" hidden="1">{#N/A,#N/A,FALSE,"2~8번"}</definedName>
    <definedName name="억이상" localSheetId="19" hidden="1">{#N/A,#N/A,FALSE,"2~8번"}</definedName>
    <definedName name="억이상" localSheetId="20" hidden="1">{#N/A,#N/A,FALSE,"2~8번"}</definedName>
    <definedName name="억이상" hidden="1">{#N/A,#N/A,FALSE,"2~8번"}</definedName>
    <definedName name="업" localSheetId="2" hidden="1">{#N/A,#N/A,FALSE,"포장2"}</definedName>
    <definedName name="업" localSheetId="1" hidden="1">{#N/A,#N/A,FALSE,"포장2"}</definedName>
    <definedName name="업" localSheetId="7" hidden="1">{#N/A,#N/A,FALSE,"포장2"}</definedName>
    <definedName name="업" localSheetId="8" hidden="1">{#N/A,#N/A,FALSE,"포장2"}</definedName>
    <definedName name="업" localSheetId="9" hidden="1">{#N/A,#N/A,FALSE,"포장2"}</definedName>
    <definedName name="업" localSheetId="15" hidden="1">{#N/A,#N/A,FALSE,"포장2"}</definedName>
    <definedName name="업" localSheetId="17" hidden="1">{#N/A,#N/A,FALSE,"포장2"}</definedName>
    <definedName name="업" localSheetId="18" hidden="1">{#N/A,#N/A,FALSE,"포장2"}</definedName>
    <definedName name="업" localSheetId="19" hidden="1">{#N/A,#N/A,FALSE,"포장2"}</definedName>
    <definedName name="업" localSheetId="20" hidden="1">{#N/A,#N/A,FALSE,"포장2"}</definedName>
    <definedName name="업" hidden="1">{#N/A,#N/A,FALSE,"포장2"}</definedName>
    <definedName name="업종" localSheetId="2" hidden="1">{#N/A,#N/A,FALSE,"포장2"}</definedName>
    <definedName name="업종" localSheetId="1" hidden="1">{#N/A,#N/A,FALSE,"포장2"}</definedName>
    <definedName name="업종" localSheetId="7" hidden="1">{#N/A,#N/A,FALSE,"포장2"}</definedName>
    <definedName name="업종" localSheetId="8" hidden="1">{#N/A,#N/A,FALSE,"포장2"}</definedName>
    <definedName name="업종" localSheetId="9" hidden="1">{#N/A,#N/A,FALSE,"포장2"}</definedName>
    <definedName name="업종" localSheetId="15" hidden="1">{#N/A,#N/A,FALSE,"포장2"}</definedName>
    <definedName name="업종" localSheetId="17" hidden="1">{#N/A,#N/A,FALSE,"포장2"}</definedName>
    <definedName name="업종" localSheetId="18" hidden="1">{#N/A,#N/A,FALSE,"포장2"}</definedName>
    <definedName name="업종" localSheetId="19" hidden="1">{#N/A,#N/A,FALSE,"포장2"}</definedName>
    <definedName name="업종" localSheetId="20" hidden="1">{#N/A,#N/A,FALSE,"포장2"}</definedName>
    <definedName name="업종" hidden="1">{#N/A,#N/A,FALSE,"포장2"}</definedName>
    <definedName name="업체" localSheetId="2" hidden="1">#REF!</definedName>
    <definedName name="업체" localSheetId="1" hidden="1">{#N/A,#N/A,FALSE,"구조2"}</definedName>
    <definedName name="업체" localSheetId="7" hidden="1">{#N/A,#N/A,FALSE,"구조2"}</definedName>
    <definedName name="업체" localSheetId="8" hidden="1">#REF!</definedName>
    <definedName name="업체" localSheetId="9" hidden="1">#REF!</definedName>
    <definedName name="업체" localSheetId="15" hidden="1">#REF!</definedName>
    <definedName name="업체" localSheetId="17" hidden="1">#REF!</definedName>
    <definedName name="업체" localSheetId="18" hidden="1">#REF!</definedName>
    <definedName name="업체" localSheetId="19" hidden="1">#REF!</definedName>
    <definedName name="업체" localSheetId="20" hidden="1">#REF!</definedName>
    <definedName name="업체" hidden="1">#REF!</definedName>
    <definedName name="업체순위" localSheetId="2" hidden="1">{#N/A,#N/A,FALSE,"배수2"}</definedName>
    <definedName name="업체순위" localSheetId="1" hidden="1">{#N/A,#N/A,FALSE,"배수2"}</definedName>
    <definedName name="업체순위" localSheetId="7" hidden="1">{#N/A,#N/A,FALSE,"배수2"}</definedName>
    <definedName name="업체순위" localSheetId="8" hidden="1">{#N/A,#N/A,FALSE,"배수2"}</definedName>
    <definedName name="업체순위" localSheetId="9" hidden="1">{#N/A,#N/A,FALSE,"배수2"}</definedName>
    <definedName name="업체순위" localSheetId="15" hidden="1">{#N/A,#N/A,FALSE,"배수2"}</definedName>
    <definedName name="업체순위" localSheetId="17" hidden="1">{#N/A,#N/A,FALSE,"배수2"}</definedName>
    <definedName name="업체순위" localSheetId="18" hidden="1">{#N/A,#N/A,FALSE,"배수2"}</definedName>
    <definedName name="업체순위" localSheetId="19" hidden="1">{#N/A,#N/A,FALSE,"배수2"}</definedName>
    <definedName name="업체순위" localSheetId="20" hidden="1">{#N/A,#N/A,FALSE,"배수2"}</definedName>
    <definedName name="업체순위" hidden="1">{#N/A,#N/A,FALSE,"배수2"}</definedName>
    <definedName name="여기" localSheetId="2">#REF!</definedName>
    <definedName name="여기" localSheetId="1">#REF!</definedName>
    <definedName name="여기" localSheetId="8">#REF!</definedName>
    <definedName name="여기" localSheetId="9">#REF!</definedName>
    <definedName name="여기" localSheetId="15">#REF!</definedName>
    <definedName name="여기" localSheetId="17">#REF!</definedName>
    <definedName name="여기" localSheetId="18">#REF!</definedName>
    <definedName name="여기" localSheetId="19">#REF!</definedName>
    <definedName name="여기" localSheetId="20">#REF!</definedName>
    <definedName name="여기">#REF!</definedName>
    <definedName name="여름" localSheetId="2">#REF!</definedName>
    <definedName name="여름" localSheetId="1">#REF!</definedName>
    <definedName name="여름" localSheetId="8">#REF!</definedName>
    <definedName name="여름" localSheetId="9">#REF!</definedName>
    <definedName name="여름" localSheetId="15">#REF!</definedName>
    <definedName name="여름" localSheetId="17">#REF!</definedName>
    <definedName name="여름" localSheetId="18">#REF!</definedName>
    <definedName name="여름" localSheetId="19">#REF!</definedName>
    <definedName name="여름" localSheetId="20">#REF!</definedName>
    <definedName name="여름">#REF!</definedName>
    <definedName name="연" localSheetId="2">#REF!</definedName>
    <definedName name="연" localSheetId="1">#REF!</definedName>
    <definedName name="연" localSheetId="8">#REF!</definedName>
    <definedName name="연" localSheetId="9">#REF!</definedName>
    <definedName name="연" localSheetId="15">#REF!</definedName>
    <definedName name="연" localSheetId="17">#REF!</definedName>
    <definedName name="연" localSheetId="18">#REF!</definedName>
    <definedName name="연" localSheetId="19">#REF!</definedName>
    <definedName name="연" localSheetId="20">#REF!</definedName>
    <definedName name="연">#REF!</definedName>
    <definedName name="연암" localSheetId="8">#REF!</definedName>
    <definedName name="연암" localSheetId="9">#REF!</definedName>
    <definedName name="연암">#REF!</definedName>
    <definedName name="연암개소" localSheetId="8">#REF!</definedName>
    <definedName name="연암개소" localSheetId="9">#REF!</definedName>
    <definedName name="연암개소">#REF!</definedName>
    <definedName name="연장" localSheetId="8">#REF!</definedName>
    <definedName name="연장" localSheetId="9">#REF!</definedName>
    <definedName name="연장">#REF!</definedName>
    <definedName name="열수" localSheetId="8">#REF!</definedName>
    <definedName name="열수" localSheetId="9">#REF!</definedName>
    <definedName name="열수">#REF!</definedName>
    <definedName name="영수증" localSheetId="2">[43]군남내역서!#REF!</definedName>
    <definedName name="영수증" localSheetId="1">[43]군남내역서!#REF!</definedName>
    <definedName name="영수증" localSheetId="8">[43]군남내역서!#REF!</definedName>
    <definedName name="영수증" localSheetId="9">[43]군남내역서!#REF!</definedName>
    <definedName name="영수증" localSheetId="15">[43]군남내역서!#REF!</definedName>
    <definedName name="영수증" localSheetId="17">[43]군남내역서!#REF!</definedName>
    <definedName name="영수증" localSheetId="18">[43]군남내역서!#REF!</definedName>
    <definedName name="영수증" localSheetId="19">[43]군남내역서!#REF!</definedName>
    <definedName name="영수증" localSheetId="20">[43]군남내역서!#REF!</definedName>
    <definedName name="영수증">[44]군남내역서!#REF!</definedName>
    <definedName name="예" localSheetId="2" hidden="1">#REF!</definedName>
    <definedName name="예" localSheetId="1" hidden="1">#REF!</definedName>
    <definedName name="예" localSheetId="8" hidden="1">#REF!</definedName>
    <definedName name="예" localSheetId="9" hidden="1">#REF!</definedName>
    <definedName name="예" localSheetId="15" hidden="1">#REF!</definedName>
    <definedName name="예" localSheetId="17" hidden="1">#REF!</definedName>
    <definedName name="예" localSheetId="18" hidden="1">#REF!</definedName>
    <definedName name="예" localSheetId="19" hidden="1">#REF!</definedName>
    <definedName name="예" localSheetId="20" hidden="1">#REF!</definedName>
    <definedName name="예" hidden="1">#REF!</definedName>
    <definedName name="예정가" localSheetId="2" hidden="1">{#N/A,#N/A,FALSE,"포장2"}</definedName>
    <definedName name="예정가" localSheetId="1" hidden="1">{#N/A,#N/A,FALSE,"포장2"}</definedName>
    <definedName name="예정가" localSheetId="7" hidden="1">{#N/A,#N/A,FALSE,"포장2"}</definedName>
    <definedName name="예정가" localSheetId="8" hidden="1">{#N/A,#N/A,FALSE,"포장2"}</definedName>
    <definedName name="예정가" localSheetId="9" hidden="1">{#N/A,#N/A,FALSE,"포장2"}</definedName>
    <definedName name="예정가" localSheetId="15" hidden="1">{#N/A,#N/A,FALSE,"포장2"}</definedName>
    <definedName name="예정가" localSheetId="17" hidden="1">{#N/A,#N/A,FALSE,"포장2"}</definedName>
    <definedName name="예정가" localSheetId="18" hidden="1">{#N/A,#N/A,FALSE,"포장2"}</definedName>
    <definedName name="예정가" localSheetId="19" hidden="1">{#N/A,#N/A,FALSE,"포장2"}</definedName>
    <definedName name="예정가" localSheetId="20" hidden="1">{#N/A,#N/A,FALSE,"포장2"}</definedName>
    <definedName name="예정가" hidden="1">{#N/A,#N/A,FALSE,"포장2"}</definedName>
    <definedName name="옙" localSheetId="2">#REF!</definedName>
    <definedName name="옙" localSheetId="1">#REF!</definedName>
    <definedName name="옙" localSheetId="8">#REF!</definedName>
    <definedName name="옙" localSheetId="9">#REF!</definedName>
    <definedName name="옙" localSheetId="15">#REF!</definedName>
    <definedName name="옙" localSheetId="17">#REF!</definedName>
    <definedName name="옙" localSheetId="18">#REF!</definedName>
    <definedName name="옙" localSheetId="19">#REF!</definedName>
    <definedName name="옙" localSheetId="20">#REF!</definedName>
    <definedName name="옙">#REF!</definedName>
    <definedName name="오" localSheetId="2" hidden="1">[31]실행철강하도!$A$1:$A$4</definedName>
    <definedName name="오" localSheetId="1" hidden="1">[32]실행철강하도!$A$1:$A$4</definedName>
    <definedName name="오" localSheetId="7" hidden="1">[32]실행철강하도!$A$1:$A$4</definedName>
    <definedName name="오" localSheetId="8" hidden="1">[31]실행철강하도!$A$1:$A$4</definedName>
    <definedName name="오" localSheetId="9" hidden="1">[31]실행철강하도!$A$1:$A$4</definedName>
    <definedName name="오" localSheetId="15" hidden="1">[31]실행철강하도!$A$1:$A$4</definedName>
    <definedName name="오" localSheetId="17" hidden="1">[31]실행철강하도!$A$1:$A$4</definedName>
    <definedName name="오" localSheetId="18" hidden="1">[31]실행철강하도!$A$1:$A$4</definedName>
    <definedName name="오" localSheetId="19" hidden="1">[31]실행철강하도!$A$1:$A$4</definedName>
    <definedName name="오" localSheetId="20" hidden="1">[31]실행철강하도!$A$1:$A$4</definedName>
    <definedName name="오" hidden="1">[33]실행철강하도!$A$1:$A$4</definedName>
    <definedName name="오수맨홀수량2" localSheetId="2">#REF!</definedName>
    <definedName name="오수맨홀수량2" localSheetId="1">#REF!</definedName>
    <definedName name="오수맨홀수량2" localSheetId="8">#REF!</definedName>
    <definedName name="오수맨홀수량2" localSheetId="9">#REF!</definedName>
    <definedName name="오수맨홀수량2" localSheetId="15">#REF!</definedName>
    <definedName name="오수맨홀수량2" localSheetId="17">#REF!</definedName>
    <definedName name="오수맨홀수량2" localSheetId="18">#REF!</definedName>
    <definedName name="오수맨홀수량2" localSheetId="19">#REF!</definedName>
    <definedName name="오수맨홀수량2" localSheetId="20">#REF!</definedName>
    <definedName name="오수맨홀수량2">#REF!</definedName>
    <definedName name="오수맨홀집계" localSheetId="2">#REF!</definedName>
    <definedName name="오수맨홀집계" localSheetId="1">#REF!</definedName>
    <definedName name="오수맨홀집계" localSheetId="8">#REF!</definedName>
    <definedName name="오수맨홀집계" localSheetId="9">#REF!</definedName>
    <definedName name="오수맨홀집계" localSheetId="15">#REF!</definedName>
    <definedName name="오수맨홀집계" localSheetId="17">#REF!</definedName>
    <definedName name="오수맨홀집계" localSheetId="18">#REF!</definedName>
    <definedName name="오수맨홀집계" localSheetId="19">#REF!</definedName>
    <definedName name="오수맨홀집계" localSheetId="20">#REF!</definedName>
    <definedName name="오수맨홀집계">#REF!</definedName>
    <definedName name="완도" localSheetId="2" hidden="1">{#N/A,#N/A,FALSE,"포장2"}</definedName>
    <definedName name="완도" localSheetId="1" hidden="1">{#N/A,#N/A,FALSE,"포장2"}</definedName>
    <definedName name="완도" localSheetId="7" hidden="1">{#N/A,#N/A,FALSE,"포장2"}</definedName>
    <definedName name="완도" localSheetId="8" hidden="1">{#N/A,#N/A,FALSE,"포장2"}</definedName>
    <definedName name="완도" localSheetId="9" hidden="1">{#N/A,#N/A,FALSE,"포장2"}</definedName>
    <definedName name="완도" localSheetId="15" hidden="1">{#N/A,#N/A,FALSE,"포장2"}</definedName>
    <definedName name="완도" localSheetId="17" hidden="1">{#N/A,#N/A,FALSE,"포장2"}</definedName>
    <definedName name="완도" localSheetId="18" hidden="1">{#N/A,#N/A,FALSE,"포장2"}</definedName>
    <definedName name="완도" localSheetId="19" hidden="1">{#N/A,#N/A,FALSE,"포장2"}</definedName>
    <definedName name="완도" localSheetId="20" hidden="1">{#N/A,#N/A,FALSE,"포장2"}</definedName>
    <definedName name="완도" hidden="1">{#N/A,#N/A,FALSE,"포장2"}</definedName>
    <definedName name="왕암내역" localSheetId="2">#REF!</definedName>
    <definedName name="왕암내역" localSheetId="1">#REF!</definedName>
    <definedName name="왕암내역" localSheetId="8">#REF!</definedName>
    <definedName name="왕암내역" localSheetId="9">#REF!</definedName>
    <definedName name="왕암내역" localSheetId="15">#REF!</definedName>
    <definedName name="왕암내역" localSheetId="17">#REF!</definedName>
    <definedName name="왕암내역" localSheetId="18">#REF!</definedName>
    <definedName name="왕암내역" localSheetId="19">#REF!</definedName>
    <definedName name="왕암내역" localSheetId="20">#REF!</definedName>
    <definedName name="왕암내역">#REF!</definedName>
    <definedName name="왜" localSheetId="2" hidden="1">#REF!</definedName>
    <definedName name="왜" localSheetId="1" hidden="1">#REF!</definedName>
    <definedName name="왜" localSheetId="8" hidden="1">#REF!</definedName>
    <definedName name="왜" localSheetId="9" hidden="1">#REF!</definedName>
    <definedName name="왜" localSheetId="15" hidden="1">#REF!</definedName>
    <definedName name="왜" localSheetId="17" hidden="1">#REF!</definedName>
    <definedName name="왜" localSheetId="18" hidden="1">#REF!</definedName>
    <definedName name="왜" localSheetId="19" hidden="1">#REF!</definedName>
    <definedName name="왜" localSheetId="20" hidden="1">#REF!</definedName>
    <definedName name="왜" hidden="1">#REF!</definedName>
    <definedName name="요율" localSheetId="2">#REF!</definedName>
    <definedName name="요율" localSheetId="1">#REF!</definedName>
    <definedName name="요율" localSheetId="8">#REF!</definedName>
    <definedName name="요율" localSheetId="9">#REF!</definedName>
    <definedName name="요율" localSheetId="15">#REF!</definedName>
    <definedName name="요율" localSheetId="17">#REF!</definedName>
    <definedName name="요율" localSheetId="18">#REF!</definedName>
    <definedName name="요율" localSheetId="19">#REF!</definedName>
    <definedName name="요율" localSheetId="20">#REF!</definedName>
    <definedName name="요율">#REF!</definedName>
    <definedName name="용용" localSheetId="2" hidden="1">{#N/A,#N/A,FALSE,"포장2"}</definedName>
    <definedName name="용용" localSheetId="1" hidden="1">{#N/A,#N/A,FALSE,"포장2"}</definedName>
    <definedName name="용용" localSheetId="7" hidden="1">{#N/A,#N/A,FALSE,"포장2"}</definedName>
    <definedName name="용용" localSheetId="8" hidden="1">{#N/A,#N/A,FALSE,"포장2"}</definedName>
    <definedName name="용용" localSheetId="9" hidden="1">{#N/A,#N/A,FALSE,"포장2"}</definedName>
    <definedName name="용용" localSheetId="15" hidden="1">{#N/A,#N/A,FALSE,"포장2"}</definedName>
    <definedName name="용용" localSheetId="17" hidden="1">{#N/A,#N/A,FALSE,"포장2"}</definedName>
    <definedName name="용용" localSheetId="18" hidden="1">{#N/A,#N/A,FALSE,"포장2"}</definedName>
    <definedName name="용용" localSheetId="19" hidden="1">{#N/A,#N/A,FALSE,"포장2"}</definedName>
    <definedName name="용용" localSheetId="20" hidden="1">{#N/A,#N/A,FALSE,"포장2"}</definedName>
    <definedName name="용용" hidden="1">{#N/A,#N/A,FALSE,"포장2"}</definedName>
    <definedName name="우회" localSheetId="2">#REF!</definedName>
    <definedName name="우회" localSheetId="1">#REF!</definedName>
    <definedName name="우회" localSheetId="8">#REF!</definedName>
    <definedName name="우회" localSheetId="9">#REF!</definedName>
    <definedName name="우회" localSheetId="15">#REF!</definedName>
    <definedName name="우회" localSheetId="17">#REF!</definedName>
    <definedName name="우회" localSheetId="18">#REF!</definedName>
    <definedName name="우회" localSheetId="19">#REF!</definedName>
    <definedName name="우회" localSheetId="20">#REF!</definedName>
    <definedName name="우회">#REF!</definedName>
    <definedName name="원가" localSheetId="7" hidden="1">[64]날개벽수량표!#REF!</definedName>
    <definedName name="원가" localSheetId="8" hidden="1">[64]날개벽수량표!#REF!</definedName>
    <definedName name="원가" localSheetId="9" hidden="1">[64]날개벽수량표!#REF!</definedName>
    <definedName name="원가" hidden="1">[64]날개벽수량표!#REF!</definedName>
    <definedName name="원가계산" localSheetId="2" hidden="1">{#N/A,#N/A,FALSE,"포장단가"}</definedName>
    <definedName name="원가계산" localSheetId="1" hidden="1">{#N/A,#N/A,FALSE,"포장단가"}</definedName>
    <definedName name="원가계산" localSheetId="5" hidden="1">{#N/A,#N/A,FALSE,"포장단가"}</definedName>
    <definedName name="원가계산" localSheetId="8" hidden="1">{#N/A,#N/A,FALSE,"포장단가"}</definedName>
    <definedName name="원가계산" localSheetId="9" hidden="1">{#N/A,#N/A,FALSE,"포장단가"}</definedName>
    <definedName name="원가계산" localSheetId="11" hidden="1">{#N/A,#N/A,FALSE,"포장단가"}</definedName>
    <definedName name="원가계산" localSheetId="12" hidden="1">{#N/A,#N/A,FALSE,"포장단가"}</definedName>
    <definedName name="원가계산" localSheetId="13" hidden="1">{#N/A,#N/A,FALSE,"포장단가"}</definedName>
    <definedName name="원가계산" localSheetId="15" hidden="1">{#N/A,#N/A,FALSE,"포장단가"}</definedName>
    <definedName name="원가계산" localSheetId="17" hidden="1">{#N/A,#N/A,FALSE,"포장단가"}</definedName>
    <definedName name="원가계산" localSheetId="18" hidden="1">{#N/A,#N/A,FALSE,"포장단가"}</definedName>
    <definedName name="원가계산" localSheetId="19" hidden="1">{#N/A,#N/A,FALSE,"포장단가"}</definedName>
    <definedName name="원가계산" localSheetId="20" hidden="1">{#N/A,#N/A,FALSE,"포장단가"}</definedName>
    <definedName name="원가계산" hidden="1">{#N/A,#N/A,FALSE,"포장단가"}</definedName>
    <definedName name="원가계산서1" localSheetId="2" hidden="1">{"'신흥취수펌프 검토'!$M$2","'신흥취수펌프 검토'!$A$1:$AE$87"}</definedName>
    <definedName name="원가계산서1" localSheetId="1" hidden="1">{"'신흥취수펌프 검토'!$M$2","'신흥취수펌프 검토'!$A$1:$AE$87"}</definedName>
    <definedName name="원가계산서1" localSheetId="7" hidden="1">{"'신흥취수펌프 검토'!$M$2","'신흥취수펌프 검토'!$A$1:$AE$87"}</definedName>
    <definedName name="원가계산서1" localSheetId="8" hidden="1">{"'신흥취수펌프 검토'!$M$2","'신흥취수펌프 검토'!$A$1:$AE$87"}</definedName>
    <definedName name="원가계산서1" localSheetId="9" hidden="1">{"'신흥취수펌프 검토'!$M$2","'신흥취수펌프 검토'!$A$1:$AE$87"}</definedName>
    <definedName name="원가계산서1" localSheetId="15" hidden="1">{"'신흥취수펌프 검토'!$M$2","'신흥취수펌프 검토'!$A$1:$AE$87"}</definedName>
    <definedName name="원가계산서1" localSheetId="17" hidden="1">{"'신흥취수펌프 검토'!$M$2","'신흥취수펌프 검토'!$A$1:$AE$87"}</definedName>
    <definedName name="원가계산서1" localSheetId="18" hidden="1">{"'신흥취수펌프 검토'!$M$2","'신흥취수펌프 검토'!$A$1:$AE$87"}</definedName>
    <definedName name="원가계산서1" localSheetId="19" hidden="1">{"'신흥취수펌프 검토'!$M$2","'신흥취수펌프 검토'!$A$1:$AE$87"}</definedName>
    <definedName name="원가계산서1" localSheetId="20" hidden="1">{"'신흥취수펌프 검토'!$M$2","'신흥취수펌프 검토'!$A$1:$AE$87"}</definedName>
    <definedName name="원가계산서1" hidden="1">{"'신흥취수펌프 검토'!$M$2","'신흥취수펌프 검토'!$A$1:$AE$87"}</definedName>
    <definedName name="원남내역" localSheetId="2" hidden="1">[65]실행철강하도!$A$1:$A$4</definedName>
    <definedName name="원남내역" localSheetId="1" hidden="1">[66]실행철강하도!$A$1:$A$4</definedName>
    <definedName name="원남내역" localSheetId="7" hidden="1">[66]실행철강하도!$A$1:$A$4</definedName>
    <definedName name="원남내역" localSheetId="8" hidden="1">[65]실행철강하도!$A$1:$A$4</definedName>
    <definedName name="원남내역" localSheetId="9" hidden="1">[65]실행철강하도!$A$1:$A$4</definedName>
    <definedName name="원남내역" localSheetId="15" hidden="1">[65]실행철강하도!$A$1:$A$4</definedName>
    <definedName name="원남내역" localSheetId="17" hidden="1">[65]실행철강하도!$A$1:$A$4</definedName>
    <definedName name="원남내역" localSheetId="18" hidden="1">[65]실행철강하도!$A$1:$A$4</definedName>
    <definedName name="원남내역" localSheetId="19" hidden="1">[65]실행철강하도!$A$1:$A$4</definedName>
    <definedName name="원남내역" localSheetId="20" hidden="1">[65]실행철강하도!$A$1:$A$4</definedName>
    <definedName name="원남내역" hidden="1">[67]실행철강하도!$A$1:$A$4</definedName>
    <definedName name="원동" localSheetId="2" hidden="1">{"'신흥취수펌프 검토'!$M$2","'신흥취수펌프 검토'!$A$1:$AE$87"}</definedName>
    <definedName name="원동" localSheetId="1" hidden="1">{"'신흥취수펌프 검토'!$M$2","'신흥취수펌프 검토'!$A$1:$AE$87"}</definedName>
    <definedName name="원동" localSheetId="7" hidden="1">{"'신흥취수펌프 검토'!$M$2","'신흥취수펌프 검토'!$A$1:$AE$87"}</definedName>
    <definedName name="원동" localSheetId="8" hidden="1">{"'신흥취수펌프 검토'!$M$2","'신흥취수펌프 검토'!$A$1:$AE$87"}</definedName>
    <definedName name="원동" localSheetId="9" hidden="1">{"'신흥취수펌프 검토'!$M$2","'신흥취수펌프 검토'!$A$1:$AE$87"}</definedName>
    <definedName name="원동" localSheetId="15" hidden="1">{"'신흥취수펌프 검토'!$M$2","'신흥취수펌프 검토'!$A$1:$AE$87"}</definedName>
    <definedName name="원동" localSheetId="17" hidden="1">{"'신흥취수펌프 검토'!$M$2","'신흥취수펌프 검토'!$A$1:$AE$87"}</definedName>
    <definedName name="원동" localSheetId="18" hidden="1">{"'신흥취수펌프 검토'!$M$2","'신흥취수펌프 검토'!$A$1:$AE$87"}</definedName>
    <definedName name="원동" localSheetId="19" hidden="1">{"'신흥취수펌프 검토'!$M$2","'신흥취수펌프 검토'!$A$1:$AE$87"}</definedName>
    <definedName name="원동" localSheetId="20" hidden="1">{"'신흥취수펌프 검토'!$M$2","'신흥취수펌프 검토'!$A$1:$AE$87"}</definedName>
    <definedName name="원동" hidden="1">{"'신흥취수펌프 검토'!$M$2","'신흥취수펌프 검토'!$A$1:$AE$87"}</definedName>
    <definedName name="유관순" localSheetId="2">#REF!</definedName>
    <definedName name="유관순" localSheetId="1">#REF!</definedName>
    <definedName name="유관순" localSheetId="8">#REF!</definedName>
    <definedName name="유관순" localSheetId="9">#REF!</definedName>
    <definedName name="유관순" localSheetId="15">#REF!</definedName>
    <definedName name="유관순" localSheetId="17">#REF!</definedName>
    <definedName name="유관순" localSheetId="18">#REF!</definedName>
    <definedName name="유관순" localSheetId="19">#REF!</definedName>
    <definedName name="유관순" localSheetId="20">#REF!</definedName>
    <definedName name="유관순">#REF!</definedName>
    <definedName name="육" localSheetId="2">#REF!</definedName>
    <definedName name="육" localSheetId="1">#REF!</definedName>
    <definedName name="육" localSheetId="8">#REF!</definedName>
    <definedName name="육" localSheetId="9">#REF!</definedName>
    <definedName name="육" localSheetId="15">#REF!</definedName>
    <definedName name="육" localSheetId="17">#REF!</definedName>
    <definedName name="육" localSheetId="18">#REF!</definedName>
    <definedName name="육" localSheetId="19">#REF!</definedName>
    <definedName name="육" localSheetId="20">#REF!</definedName>
    <definedName name="육">#REF!</definedName>
    <definedName name="으치" localSheetId="2" hidden="1">#REF!</definedName>
    <definedName name="으치" localSheetId="1" hidden="1">#REF!</definedName>
    <definedName name="으치" localSheetId="8" hidden="1">#REF!</definedName>
    <definedName name="으치" localSheetId="9" hidden="1">#REF!</definedName>
    <definedName name="으치" localSheetId="15" hidden="1">#REF!</definedName>
    <definedName name="으치" localSheetId="17" hidden="1">#REF!</definedName>
    <definedName name="으치" localSheetId="18" hidden="1">#REF!</definedName>
    <definedName name="으치" localSheetId="19" hidden="1">#REF!</definedName>
    <definedName name="으치" localSheetId="20" hidden="1">#REF!</definedName>
    <definedName name="으치" hidden="1">#REF!</definedName>
    <definedName name="을지" localSheetId="8">#REF!</definedName>
    <definedName name="을지" localSheetId="9">#REF!</definedName>
    <definedName name="을지">#REF!</definedName>
    <definedName name="이" localSheetId="8">#REF!</definedName>
    <definedName name="이" localSheetId="9">#REF!</definedName>
    <definedName name="이">#REF!</definedName>
    <definedName name="이롱" localSheetId="8">#REF!</definedName>
    <definedName name="이롱" localSheetId="9">#REF!</definedName>
    <definedName name="이롱">#REF!</definedName>
    <definedName name="이름" localSheetId="8" hidden="1">#REF!</definedName>
    <definedName name="이름" localSheetId="9" hidden="1">#REF!</definedName>
    <definedName name="이름" hidden="1">#REF!</definedName>
    <definedName name="이름이" localSheetId="8">#REF!</definedName>
    <definedName name="이름이" localSheetId="9">#REF!</definedName>
    <definedName name="이름이">#REF!</definedName>
    <definedName name="이릉" localSheetId="7" hidden="1">#REF!</definedName>
    <definedName name="이릉" localSheetId="8" hidden="1">#REF!</definedName>
    <definedName name="이릉" localSheetId="9" hidden="1">#REF!</definedName>
    <definedName name="이릉" hidden="1">#REF!</definedName>
    <definedName name="이미" localSheetId="8" hidden="1">#REF!</definedName>
    <definedName name="이미" localSheetId="9" hidden="1">#REF!</definedName>
    <definedName name="이미" hidden="1">#REF!</definedName>
    <definedName name="이미리" localSheetId="8" hidden="1">#REF!</definedName>
    <definedName name="이미리" localSheetId="9" hidden="1">#REF!</definedName>
    <definedName name="이미리" hidden="1">#REF!</definedName>
    <definedName name="이순신" localSheetId="8">#REF!</definedName>
    <definedName name="이순신" localSheetId="9">#REF!</definedName>
    <definedName name="이순신">#REF!</definedName>
    <definedName name="이용시설" localSheetId="4">#REF!</definedName>
    <definedName name="이용시설" localSheetId="7">#REF!</definedName>
    <definedName name="이용시설" localSheetId="5">#REF!</definedName>
    <definedName name="이용시설" localSheetId="8">#REF!</definedName>
    <definedName name="이용시설" localSheetId="9">#REF!</definedName>
    <definedName name="이용시설" localSheetId="11">#REF!</definedName>
    <definedName name="이용시설" localSheetId="12">#REF!</definedName>
    <definedName name="이용시설" localSheetId="13">#REF!</definedName>
    <definedName name="이용시설">#REF!</definedName>
    <definedName name="이율곡" localSheetId="8">#REF!</definedName>
    <definedName name="이율곡" localSheetId="9">#REF!</definedName>
    <definedName name="이율곡">#REF!</definedName>
    <definedName name="이이이" localSheetId="8">#REF!</definedName>
    <definedName name="이이이" localSheetId="9">#REF!</definedName>
    <definedName name="이이이">#REF!</definedName>
    <definedName name="이종훈" hidden="1">[42]전기!$A$4:$A$163</definedName>
    <definedName name="이호석" localSheetId="9" hidden="1">#REF!,#REF!</definedName>
    <definedName name="이호석" hidden="1">#REF!,#REF!</definedName>
    <definedName name="인구" localSheetId="2" hidden="1">#REF!</definedName>
    <definedName name="인구" localSheetId="1" hidden="1">#REF!</definedName>
    <definedName name="인구" localSheetId="8" hidden="1">#REF!</definedName>
    <definedName name="인구" localSheetId="9" hidden="1">#REF!</definedName>
    <definedName name="인구" localSheetId="15" hidden="1">#REF!</definedName>
    <definedName name="인구" localSheetId="17" hidden="1">#REF!</definedName>
    <definedName name="인구" localSheetId="18" hidden="1">#REF!</definedName>
    <definedName name="인구" localSheetId="19" hidden="1">#REF!</definedName>
    <definedName name="인구" localSheetId="20" hidden="1">#REF!</definedName>
    <definedName name="인구" hidden="1">#REF!</definedName>
    <definedName name="인구계산">[68]일위!$V$73:$AH$121</definedName>
    <definedName name="인구물푸기" localSheetId="2">#REF!</definedName>
    <definedName name="인구물푸기" localSheetId="1">#REF!</definedName>
    <definedName name="인구물푸기" localSheetId="8">#REF!</definedName>
    <definedName name="인구물푸기" localSheetId="9">#REF!</definedName>
    <definedName name="인구물푸기" localSheetId="15">#REF!</definedName>
    <definedName name="인구물푸기" localSheetId="17">#REF!</definedName>
    <definedName name="인구물푸기" localSheetId="18">#REF!</definedName>
    <definedName name="인구물푸기" localSheetId="19">#REF!</definedName>
    <definedName name="인구물푸기" localSheetId="20">#REF!</definedName>
    <definedName name="인구물푸기">#REF!</definedName>
    <definedName name="印刷1" localSheetId="2">#REF!</definedName>
    <definedName name="印刷1" localSheetId="1">#REF!</definedName>
    <definedName name="印刷1" localSheetId="8">#REF!</definedName>
    <definedName name="印刷1" localSheetId="9">#REF!</definedName>
    <definedName name="印刷1" localSheetId="15">#REF!</definedName>
    <definedName name="印刷1" localSheetId="17">#REF!</definedName>
    <definedName name="印刷1" localSheetId="18">#REF!</definedName>
    <definedName name="印刷1" localSheetId="19">#REF!</definedName>
    <definedName name="印刷1" localSheetId="20">#REF!</definedName>
    <definedName name="印刷1">#REF!</definedName>
    <definedName name="印刷2" localSheetId="2">#REF!</definedName>
    <definedName name="印刷2" localSheetId="1">#REF!</definedName>
    <definedName name="印刷2" localSheetId="8">#REF!</definedName>
    <definedName name="印刷2" localSheetId="9">#REF!</definedName>
    <definedName name="印刷2" localSheetId="15">#REF!</definedName>
    <definedName name="印刷2" localSheetId="17">#REF!</definedName>
    <definedName name="印刷2" localSheetId="18">#REF!</definedName>
    <definedName name="印刷2" localSheetId="19">#REF!</definedName>
    <definedName name="印刷2" localSheetId="20">#REF!</definedName>
    <definedName name="印刷2">#REF!</definedName>
    <definedName name="印刷3" localSheetId="8">#REF!</definedName>
    <definedName name="印刷3" localSheetId="9">#REF!</definedName>
    <definedName name="印刷3">#REF!</definedName>
    <definedName name="印刷4" localSheetId="8">#REF!</definedName>
    <definedName name="印刷4" localSheetId="9">#REF!</definedName>
    <definedName name="印刷4">#REF!</definedName>
    <definedName name="인쇄양식" localSheetId="2">#N/A</definedName>
    <definedName name="인쇄양식" localSheetId="1">'1표지외(영향)'!인쇄양식</definedName>
    <definedName name="인쇄양식" localSheetId="5">'2-1.사업수량표(지사별)'!인쇄양식</definedName>
    <definedName name="인쇄양식" localSheetId="8">'2-3.사업량_사후관리'!인쇄양식</definedName>
    <definedName name="인쇄양식" localSheetId="9">'2-4.사업량_정기수질검사'!인쇄양식</definedName>
    <definedName name="인쇄양식" localSheetId="11">'3.조사공정계획표'!인쇄양식</definedName>
    <definedName name="인쇄양식" localSheetId="12">'4.사업비총괄'!인쇄양식</definedName>
    <definedName name="인쇄양식" localSheetId="13">'4-1.직접비내역'!인쇄양식</definedName>
    <definedName name="인쇄양식" localSheetId="15">#N/A</definedName>
    <definedName name="인쇄양식" localSheetId="17">#N/A</definedName>
    <definedName name="인쇄양식" localSheetId="18">'7-1.사업비명세서(사후관리)'!인쇄양식</definedName>
    <definedName name="인쇄양식" localSheetId="19">#N/A</definedName>
    <definedName name="인쇄양식" localSheetId="20">'7-3.단가(사후관리)'!인쇄양식</definedName>
    <definedName name="인쇄양식">[0]!인쇄양식</definedName>
    <definedName name="인정" localSheetId="2">#REF!</definedName>
    <definedName name="인정" localSheetId="1">#REF!</definedName>
    <definedName name="인정" localSheetId="8">#REF!</definedName>
    <definedName name="인정" localSheetId="9">#REF!</definedName>
    <definedName name="인정" localSheetId="15">#REF!</definedName>
    <definedName name="인정" localSheetId="17">#REF!</definedName>
    <definedName name="인정" localSheetId="18">#REF!</definedName>
    <definedName name="인정" localSheetId="19">#REF!</definedName>
    <definedName name="인정" localSheetId="20">#REF!</definedName>
    <definedName name="인정">#REF!</definedName>
    <definedName name="일" hidden="1">[31]실행철강하도!$A$1:$A$4</definedName>
    <definedName name="일위" localSheetId="2">#REF!</definedName>
    <definedName name="일위" localSheetId="1">#REF!</definedName>
    <definedName name="일위" localSheetId="8">#REF!</definedName>
    <definedName name="일위" localSheetId="9">#REF!</definedName>
    <definedName name="일위" localSheetId="15">#REF!</definedName>
    <definedName name="일위" localSheetId="17">#REF!</definedName>
    <definedName name="일위" localSheetId="18">#REF!</definedName>
    <definedName name="일위" localSheetId="19">#REF!</definedName>
    <definedName name="일위" localSheetId="20">#REF!</definedName>
    <definedName name="일위">#REF!</definedName>
    <definedName name="일위규격매크로" localSheetId="2">[58]!일위규격매크로</definedName>
    <definedName name="일위규격매크로" localSheetId="1">[58]!일위규격매크로</definedName>
    <definedName name="일위규격매크로" localSheetId="8">[58]!일위규격매크로</definedName>
    <definedName name="일위규격매크로" localSheetId="9">[58]!일위규격매크로</definedName>
    <definedName name="일위규격매크로" localSheetId="15">[58]!일위규격매크로</definedName>
    <definedName name="일위규격매크로" localSheetId="17">[58]!일위규격매크로</definedName>
    <definedName name="일위규격매크로" localSheetId="18">[58]!일위규격매크로</definedName>
    <definedName name="일위규격매크로" localSheetId="19">[58]!일위규격매크로</definedName>
    <definedName name="일위규격매크로" localSheetId="20">[58]!일위규격매크로</definedName>
    <definedName name="일위규격매크로">[59]!일위규격매크로</definedName>
    <definedName name="일위코드입력매크로" localSheetId="2">[58]!일위코드입력매크로</definedName>
    <definedName name="일위코드입력매크로" localSheetId="1">[58]!일위코드입력매크로</definedName>
    <definedName name="일위코드입력매크로" localSheetId="8">[58]!일위코드입력매크로</definedName>
    <definedName name="일위코드입력매크로" localSheetId="9">[58]!일위코드입력매크로</definedName>
    <definedName name="일위코드입력매크로" localSheetId="15">[58]!일위코드입력매크로</definedName>
    <definedName name="일위코드입력매크로" localSheetId="17">[58]!일위코드입력매크로</definedName>
    <definedName name="일위코드입력매크로" localSheetId="18">[58]!일위코드입력매크로</definedName>
    <definedName name="일위코드입력매크로" localSheetId="19">[58]!일위코드입력매크로</definedName>
    <definedName name="일위코드입력매크로" localSheetId="20">[58]!일위코드입력매크로</definedName>
    <definedName name="일위코드입력매크로">[59]!일위코드입력매크로</definedName>
    <definedName name="일위화면복귀매크로" localSheetId="2">[58]!일위화면복귀매크로</definedName>
    <definedName name="일위화면복귀매크로" localSheetId="1">[58]!일위화면복귀매크로</definedName>
    <definedName name="일위화면복귀매크로" localSheetId="8">[58]!일위화면복귀매크로</definedName>
    <definedName name="일위화면복귀매크로" localSheetId="9">[58]!일위화면복귀매크로</definedName>
    <definedName name="일위화면복귀매크로" localSheetId="15">[58]!일위화면복귀매크로</definedName>
    <definedName name="일위화면복귀매크로" localSheetId="17">[58]!일위화면복귀매크로</definedName>
    <definedName name="일위화면복귀매크로" localSheetId="18">[58]!일위화면복귀매크로</definedName>
    <definedName name="일위화면복귀매크로" localSheetId="19">[58]!일위화면복귀매크로</definedName>
    <definedName name="일위화면복귀매크로" localSheetId="20">[58]!일위화면복귀매크로</definedName>
    <definedName name="일위화면복귀매크로">[59]!일위화면복귀매크로</definedName>
    <definedName name="일집" localSheetId="2" hidden="1">#REF!</definedName>
    <definedName name="일집" localSheetId="1" hidden="1">#REF!</definedName>
    <definedName name="일집" localSheetId="7" hidden="1">#REF!</definedName>
    <definedName name="일집" localSheetId="8" hidden="1">#REF!</definedName>
    <definedName name="일집" localSheetId="9" hidden="1">#REF!</definedName>
    <definedName name="일집" localSheetId="15" hidden="1">#REF!</definedName>
    <definedName name="일집" localSheetId="17" hidden="1">#REF!</definedName>
    <definedName name="일집" localSheetId="18" hidden="1">#REF!</definedName>
    <definedName name="일집" localSheetId="19" hidden="1">#REF!</definedName>
    <definedName name="일집" localSheetId="20" hidden="1">#REF!</definedName>
    <definedName name="일집" hidden="1">#REF!</definedName>
    <definedName name="임ㄴ" localSheetId="2" hidden="1">{"'공사부문'!$A$6:$A$32"}</definedName>
    <definedName name="임ㄴ" localSheetId="1" hidden="1">{"'공사부문'!$A$6:$A$32"}</definedName>
    <definedName name="임ㄴ" localSheetId="7" hidden="1">{"'공사부문'!$A$6:$A$32"}</definedName>
    <definedName name="임ㄴ" localSheetId="8" hidden="1">{"'공사부문'!$A$6:$A$32"}</definedName>
    <definedName name="임ㄴ" localSheetId="9" hidden="1">{"'공사부문'!$A$6:$A$32"}</definedName>
    <definedName name="임ㄴ" localSheetId="15" hidden="1">{"'공사부문'!$A$6:$A$32"}</definedName>
    <definedName name="임ㄴ" localSheetId="17" hidden="1">{"'공사부문'!$A$6:$A$32"}</definedName>
    <definedName name="임ㄴ" localSheetId="18" hidden="1">{"'공사부문'!$A$6:$A$32"}</definedName>
    <definedName name="임ㄴ" localSheetId="19" hidden="1">{"'공사부문'!$A$6:$A$32"}</definedName>
    <definedName name="임ㄴ" localSheetId="20" hidden="1">{"'공사부문'!$A$6:$A$32"}</definedName>
    <definedName name="임ㄴ" hidden="1">{"'공사부문'!$A$6:$A$32"}</definedName>
    <definedName name="임직" localSheetId="7" hidden="1">#REF!</definedName>
    <definedName name="임직" localSheetId="8" hidden="1">#REF!</definedName>
    <definedName name="임직" localSheetId="9" hidden="1">#REF!</definedName>
    <definedName name="임직" hidden="1">#REF!</definedName>
    <definedName name="임형" localSheetId="2" hidden="1">{#N/A,#N/A,FALSE,"포장2"}</definedName>
    <definedName name="임형" localSheetId="1" hidden="1">{#N/A,#N/A,FALSE,"포장2"}</definedName>
    <definedName name="임형" localSheetId="7" hidden="1">{#N/A,#N/A,FALSE,"포장2"}</definedName>
    <definedName name="임형" localSheetId="8" hidden="1">{#N/A,#N/A,FALSE,"포장2"}</definedName>
    <definedName name="임형" localSheetId="9" hidden="1">{#N/A,#N/A,FALSE,"포장2"}</definedName>
    <definedName name="임형" localSheetId="15" hidden="1">{#N/A,#N/A,FALSE,"포장2"}</definedName>
    <definedName name="임형" localSheetId="17" hidden="1">{#N/A,#N/A,FALSE,"포장2"}</definedName>
    <definedName name="임형" localSheetId="18" hidden="1">{#N/A,#N/A,FALSE,"포장2"}</definedName>
    <definedName name="임형" localSheetId="19" hidden="1">{#N/A,#N/A,FALSE,"포장2"}</definedName>
    <definedName name="임형" localSheetId="20" hidden="1">{#N/A,#N/A,FALSE,"포장2"}</definedName>
    <definedName name="임형" hidden="1">{#N/A,#N/A,FALSE,"포장2"}</definedName>
    <definedName name="입력" localSheetId="2" hidden="1">#REF!</definedName>
    <definedName name="입력" localSheetId="1" hidden="1">#REF!</definedName>
    <definedName name="입력" localSheetId="8" hidden="1">#REF!</definedName>
    <definedName name="입력" localSheetId="9" hidden="1">#REF!</definedName>
    <definedName name="입력" localSheetId="15" hidden="1">#REF!</definedName>
    <definedName name="입력" localSheetId="17" hidden="1">#REF!</definedName>
    <definedName name="입력" localSheetId="18" hidden="1">#REF!</definedName>
    <definedName name="입력" localSheetId="19" hidden="1">#REF!</definedName>
    <definedName name="입력" localSheetId="20" hidden="1">#REF!</definedName>
    <definedName name="입력" hidden="1">#REF!</definedName>
    <definedName name="입찰금액안" localSheetId="7" hidden="1">[69]집계표!#REF!</definedName>
    <definedName name="입찰금액안" localSheetId="8" hidden="1">[69]집계표!#REF!</definedName>
    <definedName name="입찰금액안" localSheetId="9" hidden="1">[69]집계표!#REF!</definedName>
    <definedName name="입찰금액안" hidden="1">[69]집계표!#REF!</definedName>
    <definedName name="ㅈㅈㅈ" localSheetId="5" hidden="1">{#N/A,#N/A,FALSE,"전열산출서"}</definedName>
    <definedName name="ㅈㅈㅈ" localSheetId="11" hidden="1">{#N/A,#N/A,FALSE,"전열산출서"}</definedName>
    <definedName name="ㅈㅈㅈ" localSheetId="12" hidden="1">{#N/A,#N/A,FALSE,"전열산출서"}</definedName>
    <definedName name="ㅈㅈㅈ" localSheetId="13" hidden="1">{#N/A,#N/A,FALSE,"전열산출서"}</definedName>
    <definedName name="ㅈㅈㅈ" hidden="1">{#N/A,#N/A,FALSE,"전열산출서"}</definedName>
    <definedName name="자재2" localSheetId="2" hidden="1">{#N/A,#N/A,FALSE,"구조2"}</definedName>
    <definedName name="자재2" localSheetId="1" hidden="1">{#N/A,#N/A,FALSE,"구조2"}</definedName>
    <definedName name="자재2" localSheetId="7" hidden="1">{#N/A,#N/A,FALSE,"구조2"}</definedName>
    <definedName name="자재2" localSheetId="8" hidden="1">{#N/A,#N/A,FALSE,"구조2"}</definedName>
    <definedName name="자재2" localSheetId="9" hidden="1">{#N/A,#N/A,FALSE,"구조2"}</definedName>
    <definedName name="자재2" localSheetId="15" hidden="1">{#N/A,#N/A,FALSE,"구조2"}</definedName>
    <definedName name="자재2" localSheetId="17" hidden="1">{#N/A,#N/A,FALSE,"구조2"}</definedName>
    <definedName name="자재2" localSheetId="18" hidden="1">{#N/A,#N/A,FALSE,"구조2"}</definedName>
    <definedName name="자재2" localSheetId="19" hidden="1">{#N/A,#N/A,FALSE,"구조2"}</definedName>
    <definedName name="자재2" localSheetId="20" hidden="1">{#N/A,#N/A,FALSE,"구조2"}</definedName>
    <definedName name="자재2" hidden="1">{#N/A,#N/A,FALSE,"구조2"}</definedName>
    <definedName name="자재단가근거" localSheetId="2" hidden="1">#REF!</definedName>
    <definedName name="자재단가근거" localSheetId="7" hidden="1">#REF!</definedName>
    <definedName name="자재단가근거" localSheetId="8" hidden="1">#REF!</definedName>
    <definedName name="자재단가근거" localSheetId="9" hidden="1">#REF!</definedName>
    <definedName name="자재단가근거" localSheetId="15" hidden="1">#REF!</definedName>
    <definedName name="자재단가근거" localSheetId="17" hidden="1">#REF!</definedName>
    <definedName name="자재단가근거" localSheetId="18" hidden="1">#REF!</definedName>
    <definedName name="자재단가근거" localSheetId="19" hidden="1">#REF!</definedName>
    <definedName name="자재단가근거" localSheetId="20" hidden="1">#REF!</definedName>
    <definedName name="자재단가근거" hidden="1">#REF!</definedName>
    <definedName name="자재집계" localSheetId="2" hidden="1">{#N/A,#N/A,FALSE,"포장단가"}</definedName>
    <definedName name="자재집계" localSheetId="1" hidden="1">{#N/A,#N/A,FALSE,"포장단가"}</definedName>
    <definedName name="자재집계" localSheetId="7" hidden="1">{#N/A,#N/A,FALSE,"포장단가"}</definedName>
    <definedName name="자재집계" localSheetId="5" hidden="1">{#N/A,#N/A,FALSE,"포장단가"}</definedName>
    <definedName name="자재집계" localSheetId="8" hidden="1">{#N/A,#N/A,FALSE,"포장단가"}</definedName>
    <definedName name="자재집계" localSheetId="9" hidden="1">{#N/A,#N/A,FALSE,"포장단가"}</definedName>
    <definedName name="자재집계" localSheetId="11" hidden="1">{#N/A,#N/A,FALSE,"포장단가"}</definedName>
    <definedName name="자재집계" localSheetId="12" hidden="1">{#N/A,#N/A,FALSE,"포장단가"}</definedName>
    <definedName name="자재집계" localSheetId="13" hidden="1">{#N/A,#N/A,FALSE,"포장단가"}</definedName>
    <definedName name="자재집계" localSheetId="15" hidden="1">{#N/A,#N/A,FALSE,"포장단가"}</definedName>
    <definedName name="자재집계" localSheetId="17" hidden="1">{#N/A,#N/A,FALSE,"포장단가"}</definedName>
    <definedName name="자재집계" localSheetId="18" hidden="1">{#N/A,#N/A,FALSE,"포장단가"}</definedName>
    <definedName name="자재집계" localSheetId="19" hidden="1">{#N/A,#N/A,FALSE,"포장단가"}</definedName>
    <definedName name="자재집계" localSheetId="20" hidden="1">{#N/A,#N/A,FALSE,"포장단가"}</definedName>
    <definedName name="자재집계" hidden="1">{#N/A,#N/A,FALSE,"포장단가"}</definedName>
    <definedName name="잡철" localSheetId="2">#REF!</definedName>
    <definedName name="잡철" localSheetId="1">#REF!</definedName>
    <definedName name="잡철" localSheetId="8">#REF!</definedName>
    <definedName name="잡철" localSheetId="9">#REF!</definedName>
    <definedName name="잡철" localSheetId="15">#REF!</definedName>
    <definedName name="잡철" localSheetId="17">#REF!</definedName>
    <definedName name="잡철" localSheetId="18">#REF!</definedName>
    <definedName name="잡철" localSheetId="19">#REF!</definedName>
    <definedName name="잡철" localSheetId="20">#REF!</definedName>
    <definedName name="잡철">#REF!</definedName>
    <definedName name="재" localSheetId="2" hidden="1">#REF!</definedName>
    <definedName name="재" localSheetId="1" hidden="1">#REF!</definedName>
    <definedName name="재" localSheetId="8" hidden="1">#REF!</definedName>
    <definedName name="재" localSheetId="9" hidden="1">#REF!</definedName>
    <definedName name="재" localSheetId="15" hidden="1">#REF!</definedName>
    <definedName name="재" localSheetId="17" hidden="1">#REF!</definedName>
    <definedName name="재" localSheetId="18" hidden="1">#REF!</definedName>
    <definedName name="재" localSheetId="19" hidden="1">#REF!</definedName>
    <definedName name="재" localSheetId="20" hidden="1">#REF!</definedName>
    <definedName name="재" hidden="1">#REF!</definedName>
    <definedName name="재경비근거" localSheetId="2" hidden="1">{"'신흥취수펌프 검토'!$M$2","'신흥취수펌프 검토'!$A$1:$AE$87"}</definedName>
    <definedName name="재경비근거" localSheetId="1" hidden="1">{"'신흥취수펌프 검토'!$M$2","'신흥취수펌프 검토'!$A$1:$AE$87"}</definedName>
    <definedName name="재경비근거" localSheetId="7" hidden="1">{"'신흥취수펌프 검토'!$M$2","'신흥취수펌프 검토'!$A$1:$AE$87"}</definedName>
    <definedName name="재경비근거" localSheetId="8" hidden="1">{"'신흥취수펌프 검토'!$M$2","'신흥취수펌프 검토'!$A$1:$AE$87"}</definedName>
    <definedName name="재경비근거" localSheetId="9" hidden="1">{"'신흥취수펌프 검토'!$M$2","'신흥취수펌프 검토'!$A$1:$AE$87"}</definedName>
    <definedName name="재경비근거" localSheetId="15" hidden="1">{"'신흥취수펌프 검토'!$M$2","'신흥취수펌프 검토'!$A$1:$AE$87"}</definedName>
    <definedName name="재경비근거" localSheetId="17" hidden="1">{"'신흥취수펌프 검토'!$M$2","'신흥취수펌프 검토'!$A$1:$AE$87"}</definedName>
    <definedName name="재경비근거" localSheetId="18" hidden="1">{"'신흥취수펌프 검토'!$M$2","'신흥취수펌프 검토'!$A$1:$AE$87"}</definedName>
    <definedName name="재경비근거" localSheetId="19" hidden="1">{"'신흥취수펌프 검토'!$M$2","'신흥취수펌프 검토'!$A$1:$AE$87"}</definedName>
    <definedName name="재경비근거" localSheetId="20" hidden="1">{"'신흥취수펌프 검토'!$M$2","'신흥취수펌프 검토'!$A$1:$AE$87"}</definedName>
    <definedName name="재경비근거" hidden="1">{"'신흥취수펌프 검토'!$M$2","'신흥취수펌프 검토'!$A$1:$AE$87"}</definedName>
    <definedName name="재경비근거1" localSheetId="2" hidden="1">{"'신흥취수펌프 검토'!$M$2","'신흥취수펌프 검토'!$A$1:$AE$87"}</definedName>
    <definedName name="재경비근거1" localSheetId="1" hidden="1">{"'신흥취수펌프 검토'!$M$2","'신흥취수펌프 검토'!$A$1:$AE$87"}</definedName>
    <definedName name="재경비근거1" localSheetId="7" hidden="1">{"'신흥취수펌프 검토'!$M$2","'신흥취수펌프 검토'!$A$1:$AE$87"}</definedName>
    <definedName name="재경비근거1" localSheetId="8" hidden="1">{"'신흥취수펌프 검토'!$M$2","'신흥취수펌프 검토'!$A$1:$AE$87"}</definedName>
    <definedName name="재경비근거1" localSheetId="9" hidden="1">{"'신흥취수펌프 검토'!$M$2","'신흥취수펌프 검토'!$A$1:$AE$87"}</definedName>
    <definedName name="재경비근거1" localSheetId="15" hidden="1">{"'신흥취수펌프 검토'!$M$2","'신흥취수펌프 검토'!$A$1:$AE$87"}</definedName>
    <definedName name="재경비근거1" localSheetId="17" hidden="1">{"'신흥취수펌프 검토'!$M$2","'신흥취수펌프 검토'!$A$1:$AE$87"}</definedName>
    <definedName name="재경비근거1" localSheetId="18" hidden="1">{"'신흥취수펌프 검토'!$M$2","'신흥취수펌프 검토'!$A$1:$AE$87"}</definedName>
    <definedName name="재경비근거1" localSheetId="19" hidden="1">{"'신흥취수펌프 검토'!$M$2","'신흥취수펌프 검토'!$A$1:$AE$87"}</definedName>
    <definedName name="재경비근거1" localSheetId="20" hidden="1">{"'신흥취수펌프 검토'!$M$2","'신흥취수펌프 검토'!$A$1:$AE$87"}</definedName>
    <definedName name="재경비근거1" hidden="1">{"'신흥취수펌프 검토'!$M$2","'신흥취수펌프 검토'!$A$1:$AE$87"}</definedName>
    <definedName name="재료비" localSheetId="2">#REF!</definedName>
    <definedName name="재료비" localSheetId="1">#REF!</definedName>
    <definedName name="재료비" localSheetId="8">#REF!</definedName>
    <definedName name="재료비" localSheetId="9">#REF!</definedName>
    <definedName name="재료비" localSheetId="15">#REF!</definedName>
    <definedName name="재료비" localSheetId="17">#REF!</definedName>
    <definedName name="재료비" localSheetId="18">#REF!</definedName>
    <definedName name="재료비" localSheetId="19">#REF!</definedName>
    <definedName name="재료비" localSheetId="20">#REF!</definedName>
    <definedName name="재료비">#REF!</definedName>
    <definedName name="재아" localSheetId="2">#REF!</definedName>
    <definedName name="재아" localSheetId="1">#REF!</definedName>
    <definedName name="재아" localSheetId="8">#REF!</definedName>
    <definedName name="재아" localSheetId="9">#REF!</definedName>
    <definedName name="재아" localSheetId="15">#REF!</definedName>
    <definedName name="재아" localSheetId="17">#REF!</definedName>
    <definedName name="재아" localSheetId="18">#REF!</definedName>
    <definedName name="재아" localSheetId="19">#REF!</definedName>
    <definedName name="재아" localSheetId="20">#REF!</definedName>
    <definedName name="재아">#REF!</definedName>
    <definedName name="저축" localSheetId="2">#REF!</definedName>
    <definedName name="저축" localSheetId="1">#REF!</definedName>
    <definedName name="저축" localSheetId="8">#REF!</definedName>
    <definedName name="저축" localSheetId="9">#REF!</definedName>
    <definedName name="저축" localSheetId="15">#REF!</definedName>
    <definedName name="저축" localSheetId="17">#REF!</definedName>
    <definedName name="저축" localSheetId="18">#REF!</definedName>
    <definedName name="저축" localSheetId="19">#REF!</definedName>
    <definedName name="저축" localSheetId="20">#REF!</definedName>
    <definedName name="저축">#REF!</definedName>
    <definedName name="적용단가근거" localSheetId="8">#REF!</definedName>
    <definedName name="적용단가근거" localSheetId="9">#REF!</definedName>
    <definedName name="적용단가근거">#REF!</definedName>
    <definedName name="전기노무원수" localSheetId="4">#REF!</definedName>
    <definedName name="전기노무원수" localSheetId="7">#REF!</definedName>
    <definedName name="전기노무원수" localSheetId="5">#REF!</definedName>
    <definedName name="전기노무원수" localSheetId="8">#REF!</definedName>
    <definedName name="전기노무원수" localSheetId="9">#REF!</definedName>
    <definedName name="전기노무원수" localSheetId="11">#REF!</definedName>
    <definedName name="전기노무원수" localSheetId="12">#REF!</definedName>
    <definedName name="전기노무원수" localSheetId="13">#REF!</definedName>
    <definedName name="전기노무원수">#REF!</definedName>
    <definedName name="정수시설" localSheetId="4">#REF!</definedName>
    <definedName name="정수시설" localSheetId="7">#REF!</definedName>
    <definedName name="정수시설" localSheetId="5">#REF!</definedName>
    <definedName name="정수시설" localSheetId="8">#REF!</definedName>
    <definedName name="정수시설" localSheetId="9">#REF!</definedName>
    <definedName name="정수시설" localSheetId="11">#REF!</definedName>
    <definedName name="정수시설" localSheetId="12">#REF!</definedName>
    <definedName name="정수시설" localSheetId="13">#REF!</definedName>
    <definedName name="정수시설">#REF!</definedName>
    <definedName name="정열범위" localSheetId="8">#REF!</definedName>
    <definedName name="정열범위" localSheetId="9">#REF!</definedName>
    <definedName name="정열범위">#REF!</definedName>
    <definedName name="정채" localSheetId="8">#REF!</definedName>
    <definedName name="정채" localSheetId="9">#REF!</definedName>
    <definedName name="정채">#REF!</definedName>
    <definedName name="제5호표" localSheetId="8">#REF!</definedName>
    <definedName name="제5호표" localSheetId="9">#REF!</definedName>
    <definedName name="제5호표">#REF!</definedName>
    <definedName name="조사가" localSheetId="7" hidden="1">[70]입찰안!#REF!</definedName>
    <definedName name="조사가" localSheetId="8" hidden="1">[70]입찰안!#REF!</definedName>
    <definedName name="조사가" localSheetId="9" hidden="1">[70]입찰안!#REF!</definedName>
    <definedName name="조사가" hidden="1">[70]입찰안!#REF!</definedName>
    <definedName name="조영수" localSheetId="2">#REF!</definedName>
    <definedName name="조영수" localSheetId="1">#REF!</definedName>
    <definedName name="조영수" localSheetId="8">#REF!</definedName>
    <definedName name="조영수" localSheetId="9">#REF!</definedName>
    <definedName name="조영수" localSheetId="15">#REF!</definedName>
    <definedName name="조영수" localSheetId="17">#REF!</definedName>
    <definedName name="조영수" localSheetId="18">#REF!</definedName>
    <definedName name="조영수" localSheetId="19">#REF!</definedName>
    <definedName name="조영수" localSheetId="20">#REF!</definedName>
    <definedName name="조영수">#REF!</definedName>
    <definedName name="조찬" localSheetId="2" hidden="1">#REF!</definedName>
    <definedName name="조찬" localSheetId="1" hidden="1">#REF!</definedName>
    <definedName name="조찬" localSheetId="8" hidden="1">#REF!</definedName>
    <definedName name="조찬" localSheetId="9" hidden="1">#REF!</definedName>
    <definedName name="조찬" localSheetId="15" hidden="1">#REF!</definedName>
    <definedName name="조찬" localSheetId="17" hidden="1">#REF!</definedName>
    <definedName name="조찬" localSheetId="18" hidden="1">#REF!</definedName>
    <definedName name="조찬" localSheetId="19" hidden="1">#REF!</definedName>
    <definedName name="조찬" localSheetId="20" hidden="1">#REF!</definedName>
    <definedName name="조찬" hidden="1">#REF!</definedName>
    <definedName name="주형1" localSheetId="2">#REF!</definedName>
    <definedName name="주형1" localSheetId="1">#REF!</definedName>
    <definedName name="주형1" localSheetId="8">#REF!</definedName>
    <definedName name="주형1" localSheetId="9">#REF!</definedName>
    <definedName name="주형1" localSheetId="15">#REF!</definedName>
    <definedName name="주형1" localSheetId="17">#REF!</definedName>
    <definedName name="주형1" localSheetId="18">#REF!</definedName>
    <definedName name="주형1" localSheetId="19">#REF!</definedName>
    <definedName name="주형1" localSheetId="20">#REF!</definedName>
    <definedName name="주형1">#REF!</definedName>
    <definedName name="주형2" localSheetId="8">#REF!</definedName>
    <definedName name="주형2" localSheetId="9">#REF!</definedName>
    <definedName name="주형2">#REF!</definedName>
    <definedName name="주형3" localSheetId="8">#REF!</definedName>
    <definedName name="주형3" localSheetId="9">#REF!</definedName>
    <definedName name="주형3">#REF!</definedName>
    <definedName name="주형4" localSheetId="8">#REF!</definedName>
    <definedName name="주형4" localSheetId="9">#REF!</definedName>
    <definedName name="주형4">#REF!</definedName>
    <definedName name="주형보공제량" localSheetId="8">#REF!</definedName>
    <definedName name="주형보공제량" localSheetId="9">#REF!</definedName>
    <definedName name="주형보공제량">#REF!</definedName>
    <definedName name="중기운반식" localSheetId="2" hidden="1">{#N/A,#N/A,FALSE,"포장단가"}</definedName>
    <definedName name="중기운반식" localSheetId="1" hidden="1">{#N/A,#N/A,FALSE,"포장단가"}</definedName>
    <definedName name="중기운반식" localSheetId="7" hidden="1">{#N/A,#N/A,FALSE,"포장단가"}</definedName>
    <definedName name="중기운반식" localSheetId="5" hidden="1">{#N/A,#N/A,FALSE,"포장단가"}</definedName>
    <definedName name="중기운반식" localSheetId="8" hidden="1">{#N/A,#N/A,FALSE,"포장단가"}</definedName>
    <definedName name="중기운반식" localSheetId="9" hidden="1">{#N/A,#N/A,FALSE,"포장단가"}</definedName>
    <definedName name="중기운반식" localSheetId="11" hidden="1">{#N/A,#N/A,FALSE,"포장단가"}</definedName>
    <definedName name="중기운반식" localSheetId="12" hidden="1">{#N/A,#N/A,FALSE,"포장단가"}</definedName>
    <definedName name="중기운반식" localSheetId="13" hidden="1">{#N/A,#N/A,FALSE,"포장단가"}</definedName>
    <definedName name="중기운반식" localSheetId="15" hidden="1">{#N/A,#N/A,FALSE,"포장단가"}</definedName>
    <definedName name="중기운반식" localSheetId="17" hidden="1">{#N/A,#N/A,FALSE,"포장단가"}</definedName>
    <definedName name="중기운반식" localSheetId="18" hidden="1">{#N/A,#N/A,FALSE,"포장단가"}</definedName>
    <definedName name="중기운반식" localSheetId="19" hidden="1">{#N/A,#N/A,FALSE,"포장단가"}</definedName>
    <definedName name="중기운반식" localSheetId="20" hidden="1">{#N/A,#N/A,FALSE,"포장단가"}</definedName>
    <definedName name="중기운반식" hidden="1">{#N/A,#N/A,FALSE,"포장단가"}</definedName>
    <definedName name="중앙공제" localSheetId="2">#REF!</definedName>
    <definedName name="중앙공제" localSheetId="1">#REF!</definedName>
    <definedName name="중앙공제" localSheetId="8">#REF!</definedName>
    <definedName name="중앙공제" localSheetId="9">#REF!</definedName>
    <definedName name="중앙공제" localSheetId="15">#REF!</definedName>
    <definedName name="중앙공제" localSheetId="17">#REF!</definedName>
    <definedName name="중앙공제" localSheetId="18">#REF!</definedName>
    <definedName name="중앙공제" localSheetId="19">#REF!</definedName>
    <definedName name="중앙공제" localSheetId="20">#REF!</definedName>
    <definedName name="중앙공제">#REF!</definedName>
    <definedName name="중앙길이" localSheetId="2">#REF!</definedName>
    <definedName name="중앙길이" localSheetId="1">#REF!</definedName>
    <definedName name="중앙길이" localSheetId="8">#REF!</definedName>
    <definedName name="중앙길이" localSheetId="9">#REF!</definedName>
    <definedName name="중앙길이" localSheetId="15">#REF!</definedName>
    <definedName name="중앙길이" localSheetId="17">#REF!</definedName>
    <definedName name="중앙길이" localSheetId="18">#REF!</definedName>
    <definedName name="중앙길이" localSheetId="19">#REF!</definedName>
    <definedName name="중앙길이" localSheetId="20">#REF!</definedName>
    <definedName name="중앙길이">#REF!</definedName>
    <definedName name="중앙본" localSheetId="2">#REF!</definedName>
    <definedName name="중앙본" localSheetId="1">#REF!</definedName>
    <definedName name="중앙본" localSheetId="8">#REF!</definedName>
    <definedName name="중앙본" localSheetId="9">#REF!</definedName>
    <definedName name="중앙본" localSheetId="15">#REF!</definedName>
    <definedName name="중앙본" localSheetId="17">#REF!</definedName>
    <definedName name="중앙본" localSheetId="18">#REF!</definedName>
    <definedName name="중앙본" localSheetId="19">#REF!</definedName>
    <definedName name="중앙본" localSheetId="20">#REF!</definedName>
    <definedName name="중앙본">#REF!</definedName>
    <definedName name="지" localSheetId="8" hidden="1">#REF!</definedName>
    <definedName name="지" localSheetId="9" hidden="1">#REF!</definedName>
    <definedName name="지" hidden="1">#REF!</definedName>
    <definedName name="지어닙재" localSheetId="8">#REF!</definedName>
    <definedName name="지어닙재" localSheetId="9">#REF!</definedName>
    <definedName name="지어닙재">#REF!</definedName>
    <definedName name="지역" localSheetId="2" hidden="1">{#N/A,#N/A,FALSE,"포장2"}</definedName>
    <definedName name="지역" localSheetId="1" hidden="1">{#N/A,#N/A,FALSE,"포장2"}</definedName>
    <definedName name="지역" localSheetId="7" hidden="1">{#N/A,#N/A,FALSE,"포장2"}</definedName>
    <definedName name="지역" localSheetId="8" hidden="1">{#N/A,#N/A,FALSE,"포장2"}</definedName>
    <definedName name="지역" localSheetId="9" hidden="1">{#N/A,#N/A,FALSE,"포장2"}</definedName>
    <definedName name="지역" localSheetId="15" hidden="1">{#N/A,#N/A,FALSE,"포장2"}</definedName>
    <definedName name="지역" localSheetId="17" hidden="1">{#N/A,#N/A,FALSE,"포장2"}</definedName>
    <definedName name="지역" localSheetId="18" hidden="1">{#N/A,#N/A,FALSE,"포장2"}</definedName>
    <definedName name="지역" localSheetId="19" hidden="1">{#N/A,#N/A,FALSE,"포장2"}</definedName>
    <definedName name="지역" localSheetId="20" hidden="1">{#N/A,#N/A,FALSE,"포장2"}</definedName>
    <definedName name="지역" hidden="1">{#N/A,#N/A,FALSE,"포장2"}</definedName>
    <definedName name="지역업체" localSheetId="2" hidden="1">{#N/A,#N/A,FALSE,"배수2"}</definedName>
    <definedName name="지역업체" localSheetId="1" hidden="1">{#N/A,#N/A,FALSE,"배수2"}</definedName>
    <definedName name="지역업체" localSheetId="7" hidden="1">{#N/A,#N/A,FALSE,"배수2"}</definedName>
    <definedName name="지역업체" localSheetId="8" hidden="1">{#N/A,#N/A,FALSE,"배수2"}</definedName>
    <definedName name="지역업체" localSheetId="9" hidden="1">{#N/A,#N/A,FALSE,"배수2"}</definedName>
    <definedName name="지역업체" localSheetId="15" hidden="1">{#N/A,#N/A,FALSE,"배수2"}</definedName>
    <definedName name="지역업체" localSheetId="17" hidden="1">{#N/A,#N/A,FALSE,"배수2"}</definedName>
    <definedName name="지역업체" localSheetId="18" hidden="1">{#N/A,#N/A,FALSE,"배수2"}</definedName>
    <definedName name="지역업체" localSheetId="19" hidden="1">{#N/A,#N/A,FALSE,"배수2"}</definedName>
    <definedName name="지역업체" localSheetId="20" hidden="1">{#N/A,#N/A,FALSE,"배수2"}</definedName>
    <definedName name="지역업체" hidden="1">{#N/A,#N/A,FALSE,"배수2"}</definedName>
    <definedName name="지준덕" localSheetId="2">#REF!</definedName>
    <definedName name="지준덕" localSheetId="1">#REF!</definedName>
    <definedName name="지준덕" localSheetId="8">#REF!</definedName>
    <definedName name="지준덕" localSheetId="9">#REF!</definedName>
    <definedName name="지준덕" localSheetId="15">#REF!</definedName>
    <definedName name="지준덕" localSheetId="17">#REF!</definedName>
    <definedName name="지준덕" localSheetId="18">#REF!</definedName>
    <definedName name="지준덕" localSheetId="19">#REF!</definedName>
    <definedName name="지준덕" localSheetId="20">#REF!</definedName>
    <definedName name="지준덕">#REF!</definedName>
    <definedName name="지지" localSheetId="2">#REF!</definedName>
    <definedName name="지지" localSheetId="1">#REF!</definedName>
    <definedName name="지지" localSheetId="8">#REF!</definedName>
    <definedName name="지지" localSheetId="9">#REF!</definedName>
    <definedName name="지지" localSheetId="15">#REF!</definedName>
    <definedName name="지지" localSheetId="17">#REF!</definedName>
    <definedName name="지지" localSheetId="18">#REF!</definedName>
    <definedName name="지지" localSheetId="19">#REF!</definedName>
    <definedName name="지지" localSheetId="20">#REF!</definedName>
    <definedName name="지지">#REF!</definedName>
    <definedName name="지철" localSheetId="2" hidden="1">{#N/A,#N/A,FALSE,"포장2"}</definedName>
    <definedName name="지철" localSheetId="1" hidden="1">{#N/A,#N/A,FALSE,"포장2"}</definedName>
    <definedName name="지철" localSheetId="7" hidden="1">{#N/A,#N/A,FALSE,"포장2"}</definedName>
    <definedName name="지철" localSheetId="8" hidden="1">{#N/A,#N/A,FALSE,"포장2"}</definedName>
    <definedName name="지철" localSheetId="9" hidden="1">{#N/A,#N/A,FALSE,"포장2"}</definedName>
    <definedName name="지철" localSheetId="15" hidden="1">{#N/A,#N/A,FALSE,"포장2"}</definedName>
    <definedName name="지철" localSheetId="17" hidden="1">{#N/A,#N/A,FALSE,"포장2"}</definedName>
    <definedName name="지철" localSheetId="18" hidden="1">{#N/A,#N/A,FALSE,"포장2"}</definedName>
    <definedName name="지철" localSheetId="19" hidden="1">{#N/A,#N/A,FALSE,"포장2"}</definedName>
    <definedName name="지철" localSheetId="20" hidden="1">{#N/A,#N/A,FALSE,"포장2"}</definedName>
    <definedName name="지철" hidden="1">{#N/A,#N/A,FALSE,"포장2"}</definedName>
    <definedName name="지철자재" localSheetId="2" hidden="1">{#N/A,#N/A,FALSE,"포장2"}</definedName>
    <definedName name="지철자재" localSheetId="1" hidden="1">{#N/A,#N/A,FALSE,"포장2"}</definedName>
    <definedName name="지철자재" localSheetId="7" hidden="1">{#N/A,#N/A,FALSE,"포장2"}</definedName>
    <definedName name="지철자재" localSheetId="8" hidden="1">{#N/A,#N/A,FALSE,"포장2"}</definedName>
    <definedName name="지철자재" localSheetId="9" hidden="1">{#N/A,#N/A,FALSE,"포장2"}</definedName>
    <definedName name="지철자재" localSheetId="15" hidden="1">{#N/A,#N/A,FALSE,"포장2"}</definedName>
    <definedName name="지철자재" localSheetId="17" hidden="1">{#N/A,#N/A,FALSE,"포장2"}</definedName>
    <definedName name="지철자재" localSheetId="18" hidden="1">{#N/A,#N/A,FALSE,"포장2"}</definedName>
    <definedName name="지철자재" localSheetId="19" hidden="1">{#N/A,#N/A,FALSE,"포장2"}</definedName>
    <definedName name="지철자재" localSheetId="20" hidden="1">{#N/A,#N/A,FALSE,"포장2"}</definedName>
    <definedName name="지철자재" hidden="1">{#N/A,#N/A,FALSE,"포장2"}</definedName>
    <definedName name="지토" localSheetId="2" hidden="1">{#N/A,#N/A,FALSE,"포장1";#N/A,#N/A,FALSE,"포장1"}</definedName>
    <definedName name="지토" localSheetId="1" hidden="1">{#N/A,#N/A,FALSE,"포장1";#N/A,#N/A,FALSE,"포장1"}</definedName>
    <definedName name="지토" localSheetId="7" hidden="1">{#N/A,#N/A,FALSE,"포장1";#N/A,#N/A,FALSE,"포장1"}</definedName>
    <definedName name="지토" localSheetId="8" hidden="1">{#N/A,#N/A,FALSE,"포장1";#N/A,#N/A,FALSE,"포장1"}</definedName>
    <definedName name="지토" localSheetId="9" hidden="1">{#N/A,#N/A,FALSE,"포장1";#N/A,#N/A,FALSE,"포장1"}</definedName>
    <definedName name="지토" localSheetId="15" hidden="1">{#N/A,#N/A,FALSE,"포장1";#N/A,#N/A,FALSE,"포장1"}</definedName>
    <definedName name="지토" localSheetId="17" hidden="1">{#N/A,#N/A,FALSE,"포장1";#N/A,#N/A,FALSE,"포장1"}</definedName>
    <definedName name="지토" localSheetId="18" hidden="1">{#N/A,#N/A,FALSE,"포장1";#N/A,#N/A,FALSE,"포장1"}</definedName>
    <definedName name="지토" localSheetId="19" hidden="1">{#N/A,#N/A,FALSE,"포장1";#N/A,#N/A,FALSE,"포장1"}</definedName>
    <definedName name="지토" localSheetId="20" hidden="1">{#N/A,#N/A,FALSE,"포장1";#N/A,#N/A,FALSE,"포장1"}</definedName>
    <definedName name="지토" hidden="1">{#N/A,#N/A,FALSE,"포장1";#N/A,#N/A,FALSE,"포장1"}</definedName>
    <definedName name="지토자재" localSheetId="2" hidden="1">{#N/A,#N/A,FALSE,"포장2"}</definedName>
    <definedName name="지토자재" localSheetId="1" hidden="1">{#N/A,#N/A,FALSE,"포장2"}</definedName>
    <definedName name="지토자재" localSheetId="7" hidden="1">{#N/A,#N/A,FALSE,"포장2"}</definedName>
    <definedName name="지토자재" localSheetId="8" hidden="1">{#N/A,#N/A,FALSE,"포장2"}</definedName>
    <definedName name="지토자재" localSheetId="9" hidden="1">{#N/A,#N/A,FALSE,"포장2"}</definedName>
    <definedName name="지토자재" localSheetId="15" hidden="1">{#N/A,#N/A,FALSE,"포장2"}</definedName>
    <definedName name="지토자재" localSheetId="17" hidden="1">{#N/A,#N/A,FALSE,"포장2"}</definedName>
    <definedName name="지토자재" localSheetId="18" hidden="1">{#N/A,#N/A,FALSE,"포장2"}</definedName>
    <definedName name="지토자재" localSheetId="19" hidden="1">{#N/A,#N/A,FALSE,"포장2"}</definedName>
    <definedName name="지토자재" localSheetId="20" hidden="1">{#N/A,#N/A,FALSE,"포장2"}</definedName>
    <definedName name="지토자재" hidden="1">{#N/A,#N/A,FALSE,"포장2"}</definedName>
    <definedName name="지하수공사비" localSheetId="2">#REF!</definedName>
    <definedName name="지하수공사비" localSheetId="4">#REF!</definedName>
    <definedName name="지하수공사비" localSheetId="7">#REF!</definedName>
    <definedName name="지하수공사비" localSheetId="5">#REF!</definedName>
    <definedName name="지하수공사비" localSheetId="8">#REF!</definedName>
    <definedName name="지하수공사비" localSheetId="9">#REF!</definedName>
    <definedName name="지하수공사비" localSheetId="11">#REF!</definedName>
    <definedName name="지하수공사비" localSheetId="12">#REF!</definedName>
    <definedName name="지하수공사비" localSheetId="13">#REF!</definedName>
    <definedName name="지하수공사비" localSheetId="15">#REF!</definedName>
    <definedName name="지하수공사비" localSheetId="17">#REF!</definedName>
    <definedName name="지하수공사비" localSheetId="18">#REF!</definedName>
    <definedName name="지하수공사비" localSheetId="19">#REF!</definedName>
    <definedName name="지하수공사비" localSheetId="20">#REF!</definedName>
    <definedName name="지하수공사비">#REF!</definedName>
    <definedName name="지하수단위단가" localSheetId="4">#REF!</definedName>
    <definedName name="지하수단위단가" localSheetId="7">#REF!</definedName>
    <definedName name="지하수단위단가" localSheetId="5">#REF!</definedName>
    <definedName name="지하수단위단가" localSheetId="8">#REF!</definedName>
    <definedName name="지하수단위단가" localSheetId="9">#REF!</definedName>
    <definedName name="지하수단위단가" localSheetId="11">#REF!</definedName>
    <definedName name="지하수단위단가" localSheetId="12">#REF!</definedName>
    <definedName name="지하수단위단가" localSheetId="13">#REF!</definedName>
    <definedName name="지하수단위단가">#REF!</definedName>
    <definedName name="집계" localSheetId="8">#REF!</definedName>
    <definedName name="집계" localSheetId="9">#REF!</definedName>
    <definedName name="집계">#REF!</definedName>
    <definedName name="집수" localSheetId="8" hidden="1">#REF!</definedName>
    <definedName name="집수" localSheetId="9" hidden="1">#REF!</definedName>
    <definedName name="집수" hidden="1">#REF!</definedName>
    <definedName name="차선도색집계" localSheetId="8">#REF!</definedName>
    <definedName name="차선도색집계" localSheetId="9">#REF!</definedName>
    <definedName name="차선도색집계">#REF!</definedName>
    <definedName name="창" localSheetId="8">#REF!</definedName>
    <definedName name="창" localSheetId="9">#REF!</definedName>
    <definedName name="창">#REF!</definedName>
    <definedName name="철근운반" localSheetId="2" hidden="1">{#N/A,#N/A,FALSE,"포장단가"}</definedName>
    <definedName name="철근운반" localSheetId="1" hidden="1">{#N/A,#N/A,FALSE,"포장단가"}</definedName>
    <definedName name="철근운반" localSheetId="5" hidden="1">{#N/A,#N/A,FALSE,"포장단가"}</definedName>
    <definedName name="철근운반" localSheetId="8" hidden="1">{#N/A,#N/A,FALSE,"포장단가"}</definedName>
    <definedName name="철근운반" localSheetId="9" hidden="1">{#N/A,#N/A,FALSE,"포장단가"}</definedName>
    <definedName name="철근운반" localSheetId="11" hidden="1">{#N/A,#N/A,FALSE,"포장단가"}</definedName>
    <definedName name="철근운반" localSheetId="12" hidden="1">{#N/A,#N/A,FALSE,"포장단가"}</definedName>
    <definedName name="철근운반" localSheetId="13" hidden="1">{#N/A,#N/A,FALSE,"포장단가"}</definedName>
    <definedName name="철근운반" localSheetId="15" hidden="1">{#N/A,#N/A,FALSE,"포장단가"}</definedName>
    <definedName name="철근운반" localSheetId="17" hidden="1">{#N/A,#N/A,FALSE,"포장단가"}</definedName>
    <definedName name="철근운반" localSheetId="18" hidden="1">{#N/A,#N/A,FALSE,"포장단가"}</definedName>
    <definedName name="철근운반" localSheetId="19" hidden="1">{#N/A,#N/A,FALSE,"포장단가"}</definedName>
    <definedName name="철근운반" localSheetId="20" hidden="1">{#N/A,#N/A,FALSE,"포장단가"}</definedName>
    <definedName name="철근운반" hidden="1">{#N/A,#N/A,FALSE,"포장단가"}</definedName>
    <definedName name="총괄" localSheetId="2" hidden="1">{#N/A,#N/A,FALSE,"포장단가"}</definedName>
    <definedName name="총괄" localSheetId="1" hidden="1">{#N/A,#N/A,FALSE,"포장단가"}</definedName>
    <definedName name="총괄" localSheetId="5" hidden="1">{#N/A,#N/A,FALSE,"포장단가"}</definedName>
    <definedName name="총괄" localSheetId="8" hidden="1">{#N/A,#N/A,FALSE,"포장단가"}</definedName>
    <definedName name="총괄" localSheetId="9" hidden="1">{#N/A,#N/A,FALSE,"포장단가"}</definedName>
    <definedName name="총괄" localSheetId="11" hidden="1">{#N/A,#N/A,FALSE,"포장단가"}</definedName>
    <definedName name="총괄" localSheetId="12" hidden="1">{#N/A,#N/A,FALSE,"포장단가"}</definedName>
    <definedName name="총괄" localSheetId="13" hidden="1">{#N/A,#N/A,FALSE,"포장단가"}</definedName>
    <definedName name="총괄" localSheetId="15" hidden="1">{#N/A,#N/A,FALSE,"포장단가"}</definedName>
    <definedName name="총괄" localSheetId="17" hidden="1">{#N/A,#N/A,FALSE,"포장단가"}</definedName>
    <definedName name="총괄" localSheetId="18" hidden="1">{#N/A,#N/A,FALSE,"포장단가"}</definedName>
    <definedName name="총괄" localSheetId="19" hidden="1">{#N/A,#N/A,FALSE,"포장단가"}</definedName>
    <definedName name="총괄" localSheetId="20" hidden="1">{#N/A,#N/A,FALSE,"포장단가"}</definedName>
    <definedName name="총괄" hidden="1">{#N/A,#N/A,FALSE,"포장단가"}</definedName>
    <definedName name="총괄표" localSheetId="2">#REF!</definedName>
    <definedName name="총괄표" localSheetId="1">#REF!</definedName>
    <definedName name="총괄표" localSheetId="8">#REF!</definedName>
    <definedName name="총괄표" localSheetId="9">#REF!</definedName>
    <definedName name="총괄표" localSheetId="15">#REF!</definedName>
    <definedName name="총괄표" localSheetId="17">#REF!</definedName>
    <definedName name="총괄표" localSheetId="18">#REF!</definedName>
    <definedName name="총괄표" localSheetId="19">#REF!</definedName>
    <definedName name="총괄표" localSheetId="20">#REF!</definedName>
    <definedName name="총괄표">#REF!</definedName>
    <definedName name="최대값" localSheetId="2">#REF!</definedName>
    <definedName name="최대값" localSheetId="1">#REF!</definedName>
    <definedName name="최대값" localSheetId="8">#REF!</definedName>
    <definedName name="최대값" localSheetId="9">#REF!</definedName>
    <definedName name="최대값" localSheetId="15">#REF!</definedName>
    <definedName name="최대값" localSheetId="17">#REF!</definedName>
    <definedName name="최대값" localSheetId="18">#REF!</definedName>
    <definedName name="최대값" localSheetId="19">#REF!</definedName>
    <definedName name="최대값" localSheetId="20">#REF!</definedName>
    <definedName name="최대값">#REF!</definedName>
    <definedName name="최소값" localSheetId="2">#REF!</definedName>
    <definedName name="최소값" localSheetId="1">#REF!</definedName>
    <definedName name="최소값" localSheetId="8">#REF!</definedName>
    <definedName name="최소값" localSheetId="9">#REF!</definedName>
    <definedName name="최소값" localSheetId="15">#REF!</definedName>
    <definedName name="최소값" localSheetId="17">#REF!</definedName>
    <definedName name="최소값" localSheetId="18">#REF!</definedName>
    <definedName name="최소값" localSheetId="19">#REF!</definedName>
    <definedName name="최소값" localSheetId="20">#REF!</definedName>
    <definedName name="최소값">#REF!</definedName>
    <definedName name="추" localSheetId="8" hidden="1">#REF!</definedName>
    <definedName name="추" localSheetId="9" hidden="1">#REF!</definedName>
    <definedName name="추" hidden="1">#REF!</definedName>
    <definedName name="추억" localSheetId="8">#REF!</definedName>
    <definedName name="추억" localSheetId="9">#REF!</definedName>
    <definedName name="추억">#REF!</definedName>
    <definedName name="추정" localSheetId="2" hidden="1">{#N/A,#N/A,FALSE,"포장2"}</definedName>
    <definedName name="추정" localSheetId="1" hidden="1">{#N/A,#N/A,FALSE,"포장2"}</definedName>
    <definedName name="추정" localSheetId="7" hidden="1">{#N/A,#N/A,FALSE,"포장2"}</definedName>
    <definedName name="추정" localSheetId="8" hidden="1">{#N/A,#N/A,FALSE,"포장2"}</definedName>
    <definedName name="추정" localSheetId="9" hidden="1">{#N/A,#N/A,FALSE,"포장2"}</definedName>
    <definedName name="추정" localSheetId="15" hidden="1">{#N/A,#N/A,FALSE,"포장2"}</definedName>
    <definedName name="추정" localSheetId="17" hidden="1">{#N/A,#N/A,FALSE,"포장2"}</definedName>
    <definedName name="추정" localSheetId="18" hidden="1">{#N/A,#N/A,FALSE,"포장2"}</definedName>
    <definedName name="추정" localSheetId="19" hidden="1">{#N/A,#N/A,FALSE,"포장2"}</definedName>
    <definedName name="추정" localSheetId="20" hidden="1">{#N/A,#N/A,FALSE,"포장2"}</definedName>
    <definedName name="추정" hidden="1">{#N/A,#N/A,FALSE,"포장2"}</definedName>
    <definedName name="추초" localSheetId="2" hidden="1">#REF!</definedName>
    <definedName name="추초" localSheetId="1" hidden="1">#REF!</definedName>
    <definedName name="추초" localSheetId="8" hidden="1">#REF!</definedName>
    <definedName name="추초" localSheetId="9" hidden="1">#REF!</definedName>
    <definedName name="추초" localSheetId="15" hidden="1">#REF!</definedName>
    <definedName name="추초" localSheetId="17" hidden="1">#REF!</definedName>
    <definedName name="추초" localSheetId="18" hidden="1">#REF!</definedName>
    <definedName name="추초" localSheetId="19" hidden="1">#REF!</definedName>
    <definedName name="추초" localSheetId="20" hidden="1">#REF!</definedName>
    <definedName name="추초" hidden="1">#REF!</definedName>
    <definedName name="출국" localSheetId="2">#REF!</definedName>
    <definedName name="출국" localSheetId="1">#REF!</definedName>
    <definedName name="출국" localSheetId="8">#REF!</definedName>
    <definedName name="출국" localSheetId="9">#REF!</definedName>
    <definedName name="출국" localSheetId="15">#REF!</definedName>
    <definedName name="출국" localSheetId="17">#REF!</definedName>
    <definedName name="출국" localSheetId="18">#REF!</definedName>
    <definedName name="출국" localSheetId="19">#REF!</definedName>
    <definedName name="출국" localSheetId="20">#REF!</definedName>
    <definedName name="출국">#REF!</definedName>
    <definedName name="출근길" localSheetId="2">#REF!</definedName>
    <definedName name="출근길" localSheetId="1">#REF!</definedName>
    <definedName name="출근길" localSheetId="8">#REF!</definedName>
    <definedName name="출근길" localSheetId="9">#REF!</definedName>
    <definedName name="출근길" localSheetId="15">#REF!</definedName>
    <definedName name="출근길" localSheetId="17">#REF!</definedName>
    <definedName name="출근길" localSheetId="18">#REF!</definedName>
    <definedName name="출근길" localSheetId="19">#REF!</definedName>
    <definedName name="출근길" localSheetId="20">#REF!</definedName>
    <definedName name="출근길">#REF!</definedName>
    <definedName name="충동" localSheetId="8" hidden="1">#REF!</definedName>
    <definedName name="충동" localSheetId="9" hidden="1">#REF!</definedName>
    <definedName name="충동" hidden="1">#REF!</definedName>
    <definedName name="취소" localSheetId="8">#REF!</definedName>
    <definedName name="취소" localSheetId="9">#REF!</definedName>
    <definedName name="취소">#REF!</definedName>
    <definedName name="취입" localSheetId="8" hidden="1">#REF!</definedName>
    <definedName name="취입" localSheetId="9" hidden="1">#REF!</definedName>
    <definedName name="취입" hidden="1">#REF!</definedName>
    <definedName name="측면길이" localSheetId="8">#REF!</definedName>
    <definedName name="측면길이" localSheetId="9">#REF!</definedName>
    <definedName name="측면길이">#REF!</definedName>
    <definedName name="측면본" localSheetId="8">#REF!</definedName>
    <definedName name="측면본" localSheetId="9">#REF!</definedName>
    <definedName name="측면본">#REF!</definedName>
    <definedName name="칠" localSheetId="8">#REF!</definedName>
    <definedName name="칠" localSheetId="9">#REF!</definedName>
    <definedName name="칠">#REF!</definedName>
    <definedName name="칠성" localSheetId="8" hidden="1">#REF!</definedName>
    <definedName name="칠성" localSheetId="9" hidden="1">#REF!</definedName>
    <definedName name="칠성" hidden="1">#REF!</definedName>
    <definedName name="칸수" localSheetId="8">#REF!</definedName>
    <definedName name="칸수" localSheetId="9">#REF!</definedName>
    <definedName name="칸수">#REF!</definedName>
    <definedName name="컴" localSheetId="8">#REF!</definedName>
    <definedName name="컴" localSheetId="9">#REF!</definedName>
    <definedName name="컴">#REF!</definedName>
    <definedName name="콘크" localSheetId="2">#N/A</definedName>
    <definedName name="콘크" localSheetId="1">'1표지외(영향)'!콘크</definedName>
    <definedName name="콘크" localSheetId="5">'2-1.사업수량표(지사별)'!콘크</definedName>
    <definedName name="콘크" localSheetId="8">'2-3.사업량_사후관리'!콘크</definedName>
    <definedName name="콘크" localSheetId="9">'2-4.사업량_정기수질검사'!콘크</definedName>
    <definedName name="콘크" localSheetId="11">'3.조사공정계획표'!콘크</definedName>
    <definedName name="콘크" localSheetId="12">'4.사업비총괄'!콘크</definedName>
    <definedName name="콘크" localSheetId="13">'4-1.직접비내역'!콘크</definedName>
    <definedName name="콘크" localSheetId="15">#N/A</definedName>
    <definedName name="콘크" localSheetId="17">#N/A</definedName>
    <definedName name="콘크" localSheetId="18">'7-1.사업비명세서(사후관리)'!콘크</definedName>
    <definedName name="콘크" localSheetId="19">#N/A</definedName>
    <definedName name="콘크" localSheetId="20">'7-3.단가(사후관리)'!콘크</definedName>
    <definedName name="콘크">[0]!콘크</definedName>
    <definedName name="콘크리트2" localSheetId="2" hidden="1">#REF!</definedName>
    <definedName name="콘크리트2" localSheetId="1" hidden="1">#REF!</definedName>
    <definedName name="콘크리트2" localSheetId="8" hidden="1">#REF!</definedName>
    <definedName name="콘크리트2" localSheetId="9" hidden="1">#REF!</definedName>
    <definedName name="콘크리트2" localSheetId="15" hidden="1">#REF!</definedName>
    <definedName name="콘크리트2" localSheetId="17" hidden="1">#REF!</definedName>
    <definedName name="콘크리트2" localSheetId="18" hidden="1">#REF!</definedName>
    <definedName name="콘크리트2" localSheetId="19" hidden="1">#REF!</definedName>
    <definedName name="콘크리트2" localSheetId="20" hidden="1">#REF!</definedName>
    <definedName name="콘크리트2" hidden="1">#REF!</definedName>
    <definedName name="콘크리트집ㄱㅖ" localSheetId="2">#N/A</definedName>
    <definedName name="콘크리트집ㄱㅖ" localSheetId="1">'1표지외(영향)'!콘크리트집ㄱㅖ</definedName>
    <definedName name="콘크리트집ㄱㅖ" localSheetId="5">'2-1.사업수량표(지사별)'!콘크리트집ㄱㅖ</definedName>
    <definedName name="콘크리트집ㄱㅖ" localSheetId="8">'2-3.사업량_사후관리'!콘크리트집ㄱㅖ</definedName>
    <definedName name="콘크리트집ㄱㅖ" localSheetId="9">'2-4.사업량_정기수질검사'!콘크리트집ㄱㅖ</definedName>
    <definedName name="콘크리트집ㄱㅖ" localSheetId="11">'3.조사공정계획표'!콘크리트집ㄱㅖ</definedName>
    <definedName name="콘크리트집ㄱㅖ" localSheetId="12">'4.사업비총괄'!콘크리트집ㄱㅖ</definedName>
    <definedName name="콘크리트집ㄱㅖ" localSheetId="13">'4-1.직접비내역'!콘크리트집ㄱㅖ</definedName>
    <definedName name="콘크리트집ㄱㅖ" localSheetId="15">#N/A</definedName>
    <definedName name="콘크리트집ㄱㅖ" localSheetId="17">#N/A</definedName>
    <definedName name="콘크리트집ㄱㅖ" localSheetId="18">'7-1.사업비명세서(사후관리)'!콘크리트집ㄱㅖ</definedName>
    <definedName name="콘크리트집ㄱㅖ" localSheetId="19">#N/A</definedName>
    <definedName name="콘크리트집ㄱㅖ" localSheetId="20">'7-3.단가(사후관리)'!콘크리트집ㄱㅖ</definedName>
    <definedName name="콘크리트집ㄱㅖ">[0]!콘크리트집ㄱㅖ</definedName>
    <definedName name="콘크리트집계" localSheetId="2">#N/A</definedName>
    <definedName name="콘크리트집계" localSheetId="1">'1표지외(영향)'!콘크리트집계</definedName>
    <definedName name="콘크리트집계" localSheetId="5">'2-1.사업수량표(지사별)'!콘크리트집계</definedName>
    <definedName name="콘크리트집계" localSheetId="8">'2-3.사업량_사후관리'!콘크리트집계</definedName>
    <definedName name="콘크리트집계" localSheetId="9">'2-4.사업량_정기수질검사'!콘크리트집계</definedName>
    <definedName name="콘크리트집계" localSheetId="11">'3.조사공정계획표'!콘크리트집계</definedName>
    <definedName name="콘크리트집계" localSheetId="12">'4.사업비총괄'!콘크리트집계</definedName>
    <definedName name="콘크리트집계" localSheetId="13">'4-1.직접비내역'!콘크리트집계</definedName>
    <definedName name="콘크리트집계" localSheetId="15">#N/A</definedName>
    <definedName name="콘크리트집계" localSheetId="17">#N/A</definedName>
    <definedName name="콘크리트집계" localSheetId="18">'7-1.사업비명세서(사후관리)'!콘크리트집계</definedName>
    <definedName name="콘크리트집계" localSheetId="19">#N/A</definedName>
    <definedName name="콘크리트집계" localSheetId="20">'7-3.단가(사후관리)'!콘크리트집계</definedName>
    <definedName name="콘크리트집계">[0]!콘크리트집계</definedName>
    <definedName name="ㅌㅌㅌㅌㅌㅌㅌ" localSheetId="2">#REF!</definedName>
    <definedName name="ㅌㅌㅌㅌㅌㅌㅌ" localSheetId="1">#REF!</definedName>
    <definedName name="ㅌㅌㅌㅌㅌㅌㅌ" localSheetId="8">#REF!</definedName>
    <definedName name="ㅌㅌㅌㅌㅌㅌㅌ" localSheetId="9">#REF!</definedName>
    <definedName name="ㅌㅌㅌㅌㅌㅌㅌ" localSheetId="15">#REF!</definedName>
    <definedName name="ㅌㅌㅌㅌㅌㅌㅌ" localSheetId="17">#REF!</definedName>
    <definedName name="ㅌㅌㅌㅌㅌㅌㅌ" localSheetId="18">#REF!</definedName>
    <definedName name="ㅌㅌㅌㅌㅌㅌㅌ" localSheetId="19">#REF!</definedName>
    <definedName name="ㅌㅌㅌㅌㅌㅌㅌ" localSheetId="20">#REF!</definedName>
    <definedName name="ㅌㅌㅌㅌㅌㅌㅌ">#REF!</definedName>
    <definedName name="태영지급" localSheetId="2" hidden="1">{#N/A,#N/A,FALSE,"부대1"}</definedName>
    <definedName name="태영지급" localSheetId="1" hidden="1">{#N/A,#N/A,FALSE,"부대1"}</definedName>
    <definedName name="태영지급" localSheetId="7" hidden="1">{#N/A,#N/A,FALSE,"부대1"}</definedName>
    <definedName name="태영지급" localSheetId="8" hidden="1">{#N/A,#N/A,FALSE,"부대1"}</definedName>
    <definedName name="태영지급" localSheetId="9" hidden="1">{#N/A,#N/A,FALSE,"부대1"}</definedName>
    <definedName name="태영지급" localSheetId="15" hidden="1">{#N/A,#N/A,FALSE,"부대1"}</definedName>
    <definedName name="태영지급" localSheetId="17" hidden="1">{#N/A,#N/A,FALSE,"부대1"}</definedName>
    <definedName name="태영지급" localSheetId="18" hidden="1">{#N/A,#N/A,FALSE,"부대1"}</definedName>
    <definedName name="태영지급" localSheetId="19" hidden="1">{#N/A,#N/A,FALSE,"부대1"}</definedName>
    <definedName name="태영지급" localSheetId="20" hidden="1">{#N/A,#N/A,FALSE,"부대1"}</definedName>
    <definedName name="태영지급" hidden="1">{#N/A,#N/A,FALSE,"부대1"}</definedName>
    <definedName name="태풍루사_상양혈리_수해복구공사_폐기물처리비_내역" localSheetId="2">#REF!</definedName>
    <definedName name="태풍루사_상양혈리_수해복구공사_폐기물처리비_내역" localSheetId="1">#REF!</definedName>
    <definedName name="태풍루사_상양혈리_수해복구공사_폐기물처리비_내역" localSheetId="8">#REF!</definedName>
    <definedName name="태풍루사_상양혈리_수해복구공사_폐기물처리비_내역" localSheetId="9">#REF!</definedName>
    <definedName name="태풍루사_상양혈리_수해복구공사_폐기물처리비_내역" localSheetId="15">#REF!</definedName>
    <definedName name="태풍루사_상양혈리_수해복구공사_폐기물처리비_내역" localSheetId="17">#REF!</definedName>
    <definedName name="태풍루사_상양혈리_수해복구공사_폐기물처리비_내역" localSheetId="18">#REF!</definedName>
    <definedName name="태풍루사_상양혈리_수해복구공사_폐기물처리비_내역" localSheetId="19">#REF!</definedName>
    <definedName name="태풍루사_상양혈리_수해복구공사_폐기물처리비_내역" localSheetId="20">#REF!</definedName>
    <definedName name="태풍루사_상양혈리_수해복구공사_폐기물처리비_내역">#REF!</definedName>
    <definedName name="템플리트모듈6" localSheetId="9">BlankMacro1</definedName>
    <definedName name="템플리트모듈6">BlankMacro1</definedName>
    <definedName name="토" localSheetId="2" hidden="1">#REF!</definedName>
    <definedName name="토" localSheetId="7" hidden="1">#REF!</definedName>
    <definedName name="토" localSheetId="8" hidden="1">#REF!</definedName>
    <definedName name="토" localSheetId="9" hidden="1">#REF!</definedName>
    <definedName name="토" localSheetId="15" hidden="1">#REF!</definedName>
    <definedName name="토" localSheetId="17" hidden="1">#REF!</definedName>
    <definedName name="토" localSheetId="18" hidden="1">#REF!</definedName>
    <definedName name="토" localSheetId="19" hidden="1">#REF!</definedName>
    <definedName name="토" localSheetId="20" hidden="1">#REF!</definedName>
    <definedName name="토" hidden="1">#REF!</definedName>
    <definedName name="토공" localSheetId="2">#REF!</definedName>
    <definedName name="토공" localSheetId="1" hidden="1">{#N/A,#N/A,FALSE,"포장2"}</definedName>
    <definedName name="토공" localSheetId="7" hidden="1">{#N/A,#N/A,FALSE,"포장2"}</definedName>
    <definedName name="토공" localSheetId="8">#REF!</definedName>
    <definedName name="토공" localSheetId="9">#REF!</definedName>
    <definedName name="토공" localSheetId="15">#REF!</definedName>
    <definedName name="토공" localSheetId="17">#REF!</definedName>
    <definedName name="토공" localSheetId="18">#REF!</definedName>
    <definedName name="토공" localSheetId="19">#REF!</definedName>
    <definedName name="토공" localSheetId="20">#REF!</definedName>
    <definedName name="토공">#REF!</definedName>
    <definedName name="토공11" localSheetId="2" hidden="1">{#N/A,#N/A,FALSE,"포장2"}</definedName>
    <definedName name="토공11" localSheetId="1" hidden="1">{#N/A,#N/A,FALSE,"포장2"}</definedName>
    <definedName name="토공11" localSheetId="7" hidden="1">{#N/A,#N/A,FALSE,"포장2"}</definedName>
    <definedName name="토공11" localSheetId="8" hidden="1">{#N/A,#N/A,FALSE,"포장2"}</definedName>
    <definedName name="토공11" localSheetId="9" hidden="1">{#N/A,#N/A,FALSE,"포장2"}</definedName>
    <definedName name="토공11" localSheetId="15" hidden="1">{#N/A,#N/A,FALSE,"포장2"}</definedName>
    <definedName name="토공11" localSheetId="17" hidden="1">{#N/A,#N/A,FALSE,"포장2"}</definedName>
    <definedName name="토공11" localSheetId="18" hidden="1">{#N/A,#N/A,FALSE,"포장2"}</definedName>
    <definedName name="토공11" localSheetId="19" hidden="1">{#N/A,#N/A,FALSE,"포장2"}</definedName>
    <definedName name="토공11" localSheetId="20" hidden="1">{#N/A,#N/A,FALSE,"포장2"}</definedName>
    <definedName name="토공11" hidden="1">{#N/A,#N/A,FALSE,"포장2"}</definedName>
    <definedName name="토량계산" localSheetId="2" hidden="1">{#N/A,#N/A,FALSE,"포장단가"}</definedName>
    <definedName name="토량계산" localSheetId="1" hidden="1">{#N/A,#N/A,FALSE,"포장단가"}</definedName>
    <definedName name="토량계산" localSheetId="7" hidden="1">{#N/A,#N/A,FALSE,"포장단가"}</definedName>
    <definedName name="토량계산" localSheetId="5" hidden="1">{#N/A,#N/A,FALSE,"포장단가"}</definedName>
    <definedName name="토량계산" localSheetId="8" hidden="1">{#N/A,#N/A,FALSE,"포장단가"}</definedName>
    <definedName name="토량계산" localSheetId="9" hidden="1">{#N/A,#N/A,FALSE,"포장단가"}</definedName>
    <definedName name="토량계산" localSheetId="11" hidden="1">{#N/A,#N/A,FALSE,"포장단가"}</definedName>
    <definedName name="토량계산" localSheetId="12" hidden="1">{#N/A,#N/A,FALSE,"포장단가"}</definedName>
    <definedName name="토량계산" localSheetId="13" hidden="1">{#N/A,#N/A,FALSE,"포장단가"}</definedName>
    <definedName name="토량계산" localSheetId="15" hidden="1">{#N/A,#N/A,FALSE,"포장단가"}</definedName>
    <definedName name="토량계산" localSheetId="17" hidden="1">{#N/A,#N/A,FALSE,"포장단가"}</definedName>
    <definedName name="토량계산" localSheetId="18" hidden="1">{#N/A,#N/A,FALSE,"포장단가"}</definedName>
    <definedName name="토량계산" localSheetId="19" hidden="1">{#N/A,#N/A,FALSE,"포장단가"}</definedName>
    <definedName name="토량계산" localSheetId="20" hidden="1">{#N/A,#N/A,FALSE,"포장단가"}</definedName>
    <definedName name="토량계산" hidden="1">{#N/A,#N/A,FALSE,"포장단가"}</definedName>
    <definedName name="토류벽" localSheetId="2">#REF!</definedName>
    <definedName name="토류벽" localSheetId="1">#REF!</definedName>
    <definedName name="토류벽" localSheetId="8">#REF!</definedName>
    <definedName name="토류벽" localSheetId="9">#REF!</definedName>
    <definedName name="토류벽" localSheetId="15">#REF!</definedName>
    <definedName name="토류벽" localSheetId="17">#REF!</definedName>
    <definedName name="토류벽" localSheetId="18">#REF!</definedName>
    <definedName name="토류벽" localSheetId="19">#REF!</definedName>
    <definedName name="토류벽" localSheetId="20">#REF!</definedName>
    <definedName name="토류벽">#REF!</definedName>
    <definedName name="토목" localSheetId="2">#REF!</definedName>
    <definedName name="토목" localSheetId="1">#REF!</definedName>
    <definedName name="토목" localSheetId="8">#REF!</definedName>
    <definedName name="토목" localSheetId="9">#REF!</definedName>
    <definedName name="토목" localSheetId="15">#REF!</definedName>
    <definedName name="토목" localSheetId="17">#REF!</definedName>
    <definedName name="토목" localSheetId="18">#REF!</definedName>
    <definedName name="토목" localSheetId="19">#REF!</definedName>
    <definedName name="토목" localSheetId="20">#REF!</definedName>
    <definedName name="토목">#REF!</definedName>
    <definedName name="토목설계" localSheetId="2" hidden="1">{#N/A,#N/A,FALSE,"골재소요량";#N/A,#N/A,FALSE,"골재소요량"}</definedName>
    <definedName name="토목설계" localSheetId="1" hidden="1">{#N/A,#N/A,FALSE,"골재소요량";#N/A,#N/A,FALSE,"골재소요량"}</definedName>
    <definedName name="토목설계" localSheetId="7" hidden="1">{#N/A,#N/A,FALSE,"골재소요량";#N/A,#N/A,FALSE,"골재소요량"}</definedName>
    <definedName name="토목설계" localSheetId="5" hidden="1">{#N/A,#N/A,FALSE,"골재소요량";#N/A,#N/A,FALSE,"골재소요량"}</definedName>
    <definedName name="토목설계" localSheetId="8" hidden="1">{#N/A,#N/A,FALSE,"골재소요량";#N/A,#N/A,FALSE,"골재소요량"}</definedName>
    <definedName name="토목설계" localSheetId="9" hidden="1">{#N/A,#N/A,FALSE,"골재소요량";#N/A,#N/A,FALSE,"골재소요량"}</definedName>
    <definedName name="토목설계" localSheetId="11" hidden="1">{#N/A,#N/A,FALSE,"골재소요량";#N/A,#N/A,FALSE,"골재소요량"}</definedName>
    <definedName name="토목설계" localSheetId="12" hidden="1">{#N/A,#N/A,FALSE,"골재소요량";#N/A,#N/A,FALSE,"골재소요량"}</definedName>
    <definedName name="토목설계" localSheetId="13" hidden="1">{#N/A,#N/A,FALSE,"골재소요량";#N/A,#N/A,FALSE,"골재소요량"}</definedName>
    <definedName name="토목설계" localSheetId="15" hidden="1">{#N/A,#N/A,FALSE,"골재소요량";#N/A,#N/A,FALSE,"골재소요량"}</definedName>
    <definedName name="토목설계" localSheetId="17" hidden="1">{#N/A,#N/A,FALSE,"골재소요량";#N/A,#N/A,FALSE,"골재소요량"}</definedName>
    <definedName name="토목설계" localSheetId="18" hidden="1">{#N/A,#N/A,FALSE,"골재소요량";#N/A,#N/A,FALSE,"골재소요량"}</definedName>
    <definedName name="토목설계" localSheetId="19" hidden="1">{#N/A,#N/A,FALSE,"골재소요량";#N/A,#N/A,FALSE,"골재소요량"}</definedName>
    <definedName name="토목설계" localSheetId="20" hidden="1">{#N/A,#N/A,FALSE,"골재소요량";#N/A,#N/A,FALSE,"골재소요량"}</definedName>
    <definedName name="토목설계" hidden="1">{#N/A,#N/A,FALSE,"골재소요량";#N/A,#N/A,FALSE,"골재소요량"}</definedName>
    <definedName name="토목일위대가" localSheetId="2">[48]양수장!#REF!</definedName>
    <definedName name="토목일위대가" localSheetId="1">[49]양수장!#REF!</definedName>
    <definedName name="토목일위대가" localSheetId="7">[49]양수장!#REF!</definedName>
    <definedName name="토목일위대가" localSheetId="8">[48]양수장!#REF!</definedName>
    <definedName name="토목일위대가" localSheetId="9">[48]양수장!#REF!</definedName>
    <definedName name="토목일위대가" localSheetId="15">[48]양수장!#REF!</definedName>
    <definedName name="토목일위대가" localSheetId="17">[48]양수장!#REF!</definedName>
    <definedName name="토목일위대가" localSheetId="18">[48]양수장!#REF!</definedName>
    <definedName name="토목일위대가" localSheetId="19">[48]양수장!#REF!</definedName>
    <definedName name="토목일위대가" localSheetId="20">[48]양수장!#REF!</definedName>
    <definedName name="토목일위대가">[50]양수장!#REF!</definedName>
    <definedName name="토사" localSheetId="2">#REF!</definedName>
    <definedName name="토사" localSheetId="1">#REF!</definedName>
    <definedName name="토사" localSheetId="8">#REF!</definedName>
    <definedName name="토사" localSheetId="9">#REF!</definedName>
    <definedName name="토사" localSheetId="15">#REF!</definedName>
    <definedName name="토사" localSheetId="17">#REF!</definedName>
    <definedName name="토사" localSheetId="18">#REF!</definedName>
    <definedName name="토사" localSheetId="19">#REF!</definedName>
    <definedName name="토사" localSheetId="20">#REF!</definedName>
    <definedName name="토사">#REF!</definedName>
    <definedName name="토적" localSheetId="2">#REF!</definedName>
    <definedName name="토적" localSheetId="1">#REF!</definedName>
    <definedName name="토적" localSheetId="8">#REF!</definedName>
    <definedName name="토적" localSheetId="9">#REF!</definedName>
    <definedName name="토적" localSheetId="15">#REF!</definedName>
    <definedName name="토적" localSheetId="17">#REF!</definedName>
    <definedName name="토적" localSheetId="18">#REF!</definedName>
    <definedName name="토적" localSheetId="19">#REF!</definedName>
    <definedName name="토적" localSheetId="20">#REF!</definedName>
    <definedName name="토적">#REF!</definedName>
    <definedName name="토적표" localSheetId="2" hidden="1">#REF!</definedName>
    <definedName name="토적표" localSheetId="7" hidden="1">#REF!</definedName>
    <definedName name="토적표" localSheetId="8" hidden="1">#REF!</definedName>
    <definedName name="토적표" localSheetId="9" hidden="1">#REF!</definedName>
    <definedName name="토적표" localSheetId="15" hidden="1">#REF!</definedName>
    <definedName name="토적표" localSheetId="17" hidden="1">#REF!</definedName>
    <definedName name="토적표" localSheetId="18" hidden="1">#REF!</definedName>
    <definedName name="토적표" localSheetId="19" hidden="1">#REF!</definedName>
    <definedName name="토적표" localSheetId="20" hidden="1">#REF!</definedName>
    <definedName name="토적표" hidden="1">#REF!</definedName>
    <definedName name="통일" localSheetId="8">#REF!</definedName>
    <definedName name="통일" localSheetId="9">#REF!</definedName>
    <definedName name="통일">#REF!</definedName>
    <definedName name="투3" localSheetId="2" hidden="1">{#N/A,#N/A,FALSE,"배수2"}</definedName>
    <definedName name="투3" localSheetId="1" hidden="1">{#N/A,#N/A,FALSE,"배수2"}</definedName>
    <definedName name="투3" localSheetId="7" hidden="1">{#N/A,#N/A,FALSE,"배수2"}</definedName>
    <definedName name="투3" localSheetId="8" hidden="1">{#N/A,#N/A,FALSE,"배수2"}</definedName>
    <definedName name="투3" localSheetId="9" hidden="1">{#N/A,#N/A,FALSE,"배수2"}</definedName>
    <definedName name="투3" localSheetId="15" hidden="1">{#N/A,#N/A,FALSE,"배수2"}</definedName>
    <definedName name="투3" localSheetId="17" hidden="1">{#N/A,#N/A,FALSE,"배수2"}</definedName>
    <definedName name="투3" localSheetId="18" hidden="1">{#N/A,#N/A,FALSE,"배수2"}</definedName>
    <definedName name="투3" localSheetId="19" hidden="1">{#N/A,#N/A,FALSE,"배수2"}</definedName>
    <definedName name="투3" localSheetId="20" hidden="1">{#N/A,#N/A,FALSE,"배수2"}</definedName>
    <definedName name="투3" hidden="1">{#N/A,#N/A,FALSE,"배수2"}</definedName>
    <definedName name="투찰표" localSheetId="2" hidden="1">{#N/A,#N/A,FALSE,"부대1"}</definedName>
    <definedName name="투찰표" localSheetId="1" hidden="1">{#N/A,#N/A,FALSE,"부대1"}</definedName>
    <definedName name="투찰표" localSheetId="7" hidden="1">{#N/A,#N/A,FALSE,"부대1"}</definedName>
    <definedName name="투찰표" localSheetId="8" hidden="1">{#N/A,#N/A,FALSE,"부대1"}</definedName>
    <definedName name="투찰표" localSheetId="9" hidden="1">{#N/A,#N/A,FALSE,"부대1"}</definedName>
    <definedName name="투찰표" localSheetId="15" hidden="1">{#N/A,#N/A,FALSE,"부대1"}</definedName>
    <definedName name="투찰표" localSheetId="17" hidden="1">{#N/A,#N/A,FALSE,"부대1"}</definedName>
    <definedName name="투찰표" localSheetId="18" hidden="1">{#N/A,#N/A,FALSE,"부대1"}</definedName>
    <definedName name="투찰표" localSheetId="19" hidden="1">{#N/A,#N/A,FALSE,"부대1"}</definedName>
    <definedName name="투찰표" localSheetId="20" hidden="1">{#N/A,#N/A,FALSE,"부대1"}</definedName>
    <definedName name="투찰표" hidden="1">{#N/A,#N/A,FALSE,"부대1"}</definedName>
    <definedName name="파일" localSheetId="2" hidden="1">#REF!</definedName>
    <definedName name="파일" localSheetId="1" hidden="1">#REF!</definedName>
    <definedName name="파일" localSheetId="8" hidden="1">#REF!</definedName>
    <definedName name="파일" localSheetId="9" hidden="1">#REF!</definedName>
    <definedName name="파일" localSheetId="15" hidden="1">#REF!</definedName>
    <definedName name="파일" localSheetId="17" hidden="1">#REF!</definedName>
    <definedName name="파일" localSheetId="18" hidden="1">#REF!</definedName>
    <definedName name="파일" localSheetId="19" hidden="1">#REF!</definedName>
    <definedName name="파일" localSheetId="20" hidden="1">#REF!</definedName>
    <definedName name="파일" hidden="1">#REF!</definedName>
    <definedName name="팔" localSheetId="2" hidden="1">#REF!</definedName>
    <definedName name="팔" localSheetId="7" hidden="1">#REF!</definedName>
    <definedName name="팔" localSheetId="8" hidden="1">#REF!</definedName>
    <definedName name="팔" localSheetId="9" hidden="1">#REF!</definedName>
    <definedName name="팔" localSheetId="15" hidden="1">#REF!</definedName>
    <definedName name="팔" localSheetId="17" hidden="1">#REF!</definedName>
    <definedName name="팔" localSheetId="18" hidden="1">#REF!</definedName>
    <definedName name="팔" localSheetId="19" hidden="1">#REF!</definedName>
    <definedName name="팔" localSheetId="20" hidden="1">#REF!</definedName>
    <definedName name="팔" hidden="1">#REF!</definedName>
    <definedName name="페기갑지" localSheetId="8" hidden="1">#REF!</definedName>
    <definedName name="페기갑지" localSheetId="9" hidden="1">#REF!</definedName>
    <definedName name="페기갑지" hidden="1">#REF!</definedName>
    <definedName name="평균" localSheetId="8">#REF!</definedName>
    <definedName name="평균" localSheetId="9">#REF!</definedName>
    <definedName name="평균">#REF!</definedName>
    <definedName name="평소" localSheetId="8">#REF!</definedName>
    <definedName name="평소" localSheetId="9">#REF!</definedName>
    <definedName name="평소">#REF!</definedName>
    <definedName name="폐기" localSheetId="8" hidden="1">#REF!</definedName>
    <definedName name="폐기" localSheetId="9" hidden="1">#REF!</definedName>
    <definedName name="폐기" hidden="1">#REF!</definedName>
    <definedName name="폐기갑지" localSheetId="8">#REF!</definedName>
    <definedName name="폐기갑지" localSheetId="9">#REF!</definedName>
    <definedName name="폐기갑지">#REF!</definedName>
    <definedName name="폐기갑지용" localSheetId="8" hidden="1">#REF!</definedName>
    <definedName name="폐기갑지용" localSheetId="9" hidden="1">#REF!</definedName>
    <definedName name="폐기갑지용" hidden="1">#REF!</definedName>
    <definedName name="포장거푸집조서" localSheetId="2" hidden="1">{#N/A,#N/A,FALSE,"포장단가"}</definedName>
    <definedName name="포장거푸집조서" localSheetId="1" hidden="1">{#N/A,#N/A,FALSE,"포장단가"}</definedName>
    <definedName name="포장거푸집조서" localSheetId="7" hidden="1">{#N/A,#N/A,FALSE,"포장단가"}</definedName>
    <definedName name="포장거푸집조서" localSheetId="5" hidden="1">{#N/A,#N/A,FALSE,"포장단가"}</definedName>
    <definedName name="포장거푸집조서" localSheetId="8" hidden="1">{#N/A,#N/A,FALSE,"포장단가"}</definedName>
    <definedName name="포장거푸집조서" localSheetId="9" hidden="1">{#N/A,#N/A,FALSE,"포장단가"}</definedName>
    <definedName name="포장거푸집조서" localSheetId="11" hidden="1">{#N/A,#N/A,FALSE,"포장단가"}</definedName>
    <definedName name="포장거푸집조서" localSheetId="12" hidden="1">{#N/A,#N/A,FALSE,"포장단가"}</definedName>
    <definedName name="포장거푸집조서" localSheetId="13" hidden="1">{#N/A,#N/A,FALSE,"포장단가"}</definedName>
    <definedName name="포장거푸집조서" localSheetId="15" hidden="1">{#N/A,#N/A,FALSE,"포장단가"}</definedName>
    <definedName name="포장거푸집조서" localSheetId="17" hidden="1">{#N/A,#N/A,FALSE,"포장단가"}</definedName>
    <definedName name="포장거푸집조서" localSheetId="18" hidden="1">{#N/A,#N/A,FALSE,"포장단가"}</definedName>
    <definedName name="포장거푸집조서" localSheetId="19" hidden="1">{#N/A,#N/A,FALSE,"포장단가"}</definedName>
    <definedName name="포장거푸집조서" localSheetId="20" hidden="1">{#N/A,#N/A,FALSE,"포장단가"}</definedName>
    <definedName name="포장거푸집조서" hidden="1">{#N/A,#N/A,FALSE,"포장단가"}</definedName>
    <definedName name="포장수량" localSheetId="2">#REF!</definedName>
    <definedName name="포장수량" localSheetId="1">#REF!</definedName>
    <definedName name="포장수량" localSheetId="8">#REF!</definedName>
    <definedName name="포장수량" localSheetId="9">#REF!</definedName>
    <definedName name="포장수량" localSheetId="15">#REF!</definedName>
    <definedName name="포장수량" localSheetId="17">#REF!</definedName>
    <definedName name="포장수량" localSheetId="18">#REF!</definedName>
    <definedName name="포장수량" localSheetId="19">#REF!</definedName>
    <definedName name="포장수량" localSheetId="20">#REF!</definedName>
    <definedName name="포장수량">#REF!</definedName>
    <definedName name="포장집계2" localSheetId="2">#REF!</definedName>
    <definedName name="포장집계2" localSheetId="1">#REF!</definedName>
    <definedName name="포장집계2" localSheetId="8">#REF!</definedName>
    <definedName name="포장집계2" localSheetId="9">#REF!</definedName>
    <definedName name="포장집계2" localSheetId="15">#REF!</definedName>
    <definedName name="포장집계2" localSheetId="17">#REF!</definedName>
    <definedName name="포장집계2" localSheetId="18">#REF!</definedName>
    <definedName name="포장집계2" localSheetId="19">#REF!</definedName>
    <definedName name="포장집계2" localSheetId="20">#REF!</definedName>
    <definedName name="포장집계2">#REF!</definedName>
    <definedName name="폭" localSheetId="2">#REF!</definedName>
    <definedName name="폭" localSheetId="1">#REF!</definedName>
    <definedName name="폭" localSheetId="8">#REF!</definedName>
    <definedName name="폭" localSheetId="9">#REF!</definedName>
    <definedName name="폭" localSheetId="15">#REF!</definedName>
    <definedName name="폭" localSheetId="17">#REF!</definedName>
    <definedName name="폭" localSheetId="18">#REF!</definedName>
    <definedName name="폭" localSheetId="19">#REF!</definedName>
    <definedName name="폭" localSheetId="20">#REF!</definedName>
    <definedName name="폭">#REF!</definedName>
    <definedName name="표지11111" localSheetId="2" hidden="1">{"'신흥취수펌프 검토'!$M$2","'신흥취수펌프 검토'!$A$1:$AE$87"}</definedName>
    <definedName name="표지11111" localSheetId="1" hidden="1">{"'신흥취수펌프 검토'!$M$2","'신흥취수펌프 검토'!$A$1:$AE$87"}</definedName>
    <definedName name="표지11111" localSheetId="7" hidden="1">{"'신흥취수펌프 검토'!$M$2","'신흥취수펌프 검토'!$A$1:$AE$87"}</definedName>
    <definedName name="표지11111" localSheetId="8" hidden="1">{"'신흥취수펌프 검토'!$M$2","'신흥취수펌프 검토'!$A$1:$AE$87"}</definedName>
    <definedName name="표지11111" localSheetId="9" hidden="1">{"'신흥취수펌프 검토'!$M$2","'신흥취수펌프 검토'!$A$1:$AE$87"}</definedName>
    <definedName name="표지11111" localSheetId="15" hidden="1">{"'신흥취수펌프 검토'!$M$2","'신흥취수펌프 검토'!$A$1:$AE$87"}</definedName>
    <definedName name="표지11111" localSheetId="17" hidden="1">{"'신흥취수펌프 검토'!$M$2","'신흥취수펌프 검토'!$A$1:$AE$87"}</definedName>
    <definedName name="표지11111" localSheetId="18" hidden="1">{"'신흥취수펌프 검토'!$M$2","'신흥취수펌프 검토'!$A$1:$AE$87"}</definedName>
    <definedName name="표지11111" localSheetId="19" hidden="1">{"'신흥취수펌프 검토'!$M$2","'신흥취수펌프 검토'!$A$1:$AE$87"}</definedName>
    <definedName name="표지11111" localSheetId="20" hidden="1">{"'신흥취수펌프 검토'!$M$2","'신흥취수펌프 검토'!$A$1:$AE$87"}</definedName>
    <definedName name="표지11111" hidden="1">{"'신흥취수펌프 검토'!$M$2","'신흥취수펌프 검토'!$A$1:$AE$87"}</definedName>
    <definedName name="표지222" localSheetId="2" hidden="1">{"'신흥취수펌프 검토'!$M$2","'신흥취수펌프 검토'!$A$1:$AE$87"}</definedName>
    <definedName name="표지222" localSheetId="1" hidden="1">{"'신흥취수펌프 검토'!$M$2","'신흥취수펌프 검토'!$A$1:$AE$87"}</definedName>
    <definedName name="표지222" localSheetId="7" hidden="1">{"'신흥취수펌프 검토'!$M$2","'신흥취수펌프 검토'!$A$1:$AE$87"}</definedName>
    <definedName name="표지222" localSheetId="8" hidden="1">{"'신흥취수펌프 검토'!$M$2","'신흥취수펌프 검토'!$A$1:$AE$87"}</definedName>
    <definedName name="표지222" localSheetId="9" hidden="1">{"'신흥취수펌프 검토'!$M$2","'신흥취수펌프 검토'!$A$1:$AE$87"}</definedName>
    <definedName name="표지222" localSheetId="15" hidden="1">{"'신흥취수펌프 검토'!$M$2","'신흥취수펌프 검토'!$A$1:$AE$87"}</definedName>
    <definedName name="표지222" localSheetId="17" hidden="1">{"'신흥취수펌프 검토'!$M$2","'신흥취수펌프 검토'!$A$1:$AE$87"}</definedName>
    <definedName name="표지222" localSheetId="18" hidden="1">{"'신흥취수펌프 검토'!$M$2","'신흥취수펌프 검토'!$A$1:$AE$87"}</definedName>
    <definedName name="표지222" localSheetId="19" hidden="1">{"'신흥취수펌프 검토'!$M$2","'신흥취수펌프 검토'!$A$1:$AE$87"}</definedName>
    <definedName name="표지222" localSheetId="20" hidden="1">{"'신흥취수펌프 검토'!$M$2","'신흥취수펌프 검토'!$A$1:$AE$87"}</definedName>
    <definedName name="표지222" hidden="1">{"'신흥취수펌프 검토'!$M$2","'신흥취수펌프 검토'!$A$1:$AE$87"}</definedName>
    <definedName name="푸" localSheetId="2">#REF!</definedName>
    <definedName name="푸" localSheetId="1">#REF!</definedName>
    <definedName name="푸" localSheetId="8">#REF!</definedName>
    <definedName name="푸" localSheetId="9">#REF!</definedName>
    <definedName name="푸" localSheetId="15">#REF!</definedName>
    <definedName name="푸" localSheetId="17">#REF!</definedName>
    <definedName name="푸" localSheetId="18">#REF!</definedName>
    <definedName name="푸" localSheetId="19">#REF!</definedName>
    <definedName name="푸" localSheetId="20">#REF!</definedName>
    <definedName name="푸">#REF!</definedName>
    <definedName name="푸기" localSheetId="2">#REF!</definedName>
    <definedName name="푸기" localSheetId="1">#REF!</definedName>
    <definedName name="푸기" localSheetId="8">#REF!</definedName>
    <definedName name="푸기" localSheetId="9">#REF!</definedName>
    <definedName name="푸기" localSheetId="15">#REF!</definedName>
    <definedName name="푸기" localSheetId="17">#REF!</definedName>
    <definedName name="푸기" localSheetId="18">#REF!</definedName>
    <definedName name="푸기" localSheetId="19">#REF!</definedName>
    <definedName name="푸기" localSheetId="20">#REF!</definedName>
    <definedName name="푸기">#REF!</definedName>
    <definedName name="품명" localSheetId="2">#REF!</definedName>
    <definedName name="품명" localSheetId="1">#REF!</definedName>
    <definedName name="품명" localSheetId="8">#REF!</definedName>
    <definedName name="품명" localSheetId="9">#REF!</definedName>
    <definedName name="품명" localSheetId="15">#REF!</definedName>
    <definedName name="품명" localSheetId="17">#REF!</definedName>
    <definedName name="품명" localSheetId="18">#REF!</definedName>
    <definedName name="품명" localSheetId="19">#REF!</definedName>
    <definedName name="품명" localSheetId="20">#REF!</definedName>
    <definedName name="품명">#REF!</definedName>
    <definedName name="품명2" localSheetId="8">#REF!</definedName>
    <definedName name="품명2" localSheetId="9">#REF!</definedName>
    <definedName name="품명2">#REF!</definedName>
    <definedName name="풍화암" localSheetId="8">#REF!</definedName>
    <definedName name="풍화암" localSheetId="9">#REF!</definedName>
    <definedName name="풍화암">#REF!</definedName>
    <definedName name="풍화암개소" localSheetId="8">#REF!</definedName>
    <definedName name="풍화암개소" localSheetId="9">#REF!</definedName>
    <definedName name="풍화암개소">#REF!</definedName>
    <definedName name="ㅎ" localSheetId="8" hidden="1">[5]노임단가!#REF!</definedName>
    <definedName name="ㅎ" localSheetId="9" hidden="1">[5]노임단가!#REF!</definedName>
    <definedName name="ㅎ" hidden="1">[5]노임단가!#REF!</definedName>
    <definedName name="ㅎㄹㄹ" localSheetId="2">#REF!</definedName>
    <definedName name="ㅎㄹㄹ" localSheetId="1">#REF!</definedName>
    <definedName name="ㅎㄹㄹ" localSheetId="8">#REF!</definedName>
    <definedName name="ㅎㄹㄹ" localSheetId="9">#REF!</definedName>
    <definedName name="ㅎㄹㄹ" localSheetId="15">#REF!</definedName>
    <definedName name="ㅎㄹㄹ" localSheetId="17">#REF!</definedName>
    <definedName name="ㅎㄹㄹ" localSheetId="18">#REF!</definedName>
    <definedName name="ㅎㄹㄹ" localSheetId="19">#REF!</definedName>
    <definedName name="ㅎㄹㄹ" localSheetId="20">#REF!</definedName>
    <definedName name="ㅎㄹㄹ">#REF!</definedName>
    <definedName name="하_지" localSheetId="2">#REF!</definedName>
    <definedName name="하_지" localSheetId="4">#REF!</definedName>
    <definedName name="하_지" localSheetId="7">#REF!</definedName>
    <definedName name="하_지" localSheetId="5">#REF!</definedName>
    <definedName name="하_지" localSheetId="8">#REF!</definedName>
    <definedName name="하_지" localSheetId="9">#REF!</definedName>
    <definedName name="하_지" localSheetId="11">#REF!</definedName>
    <definedName name="하_지" localSheetId="12">#REF!</definedName>
    <definedName name="하_지" localSheetId="13">#REF!</definedName>
    <definedName name="하_지" localSheetId="15">#REF!</definedName>
    <definedName name="하_지" localSheetId="17">#REF!</definedName>
    <definedName name="하_지" localSheetId="18">#REF!</definedName>
    <definedName name="하_지" localSheetId="19">#REF!</definedName>
    <definedName name="하_지" localSheetId="20">#REF!</definedName>
    <definedName name="하_지">#REF!</definedName>
    <definedName name="하도" localSheetId="2" hidden="1">{#N/A,#N/A,FALSE,"이정표"}</definedName>
    <definedName name="하도" localSheetId="1" hidden="1">{#N/A,#N/A,FALSE,"이정표"}</definedName>
    <definedName name="하도" localSheetId="7" hidden="1">{#N/A,#N/A,FALSE,"이정표"}</definedName>
    <definedName name="하도" localSheetId="8" hidden="1">{#N/A,#N/A,FALSE,"이정표"}</definedName>
    <definedName name="하도" localSheetId="9" hidden="1">{#N/A,#N/A,FALSE,"이정표"}</definedName>
    <definedName name="하도" localSheetId="15" hidden="1">{#N/A,#N/A,FALSE,"이정표"}</definedName>
    <definedName name="하도" localSheetId="17" hidden="1">{#N/A,#N/A,FALSE,"이정표"}</definedName>
    <definedName name="하도" localSheetId="18" hidden="1">{#N/A,#N/A,FALSE,"이정표"}</definedName>
    <definedName name="하도" localSheetId="19" hidden="1">{#N/A,#N/A,FALSE,"이정표"}</definedName>
    <definedName name="하도" localSheetId="20" hidden="1">{#N/A,#N/A,FALSE,"이정표"}</definedName>
    <definedName name="하도" hidden="1">{#N/A,#N/A,FALSE,"이정표"}</definedName>
    <definedName name="하지" localSheetId="2">#REF!</definedName>
    <definedName name="하지" localSheetId="4">#REF!</definedName>
    <definedName name="하지" localSheetId="7">#REF!</definedName>
    <definedName name="하지" localSheetId="5">#REF!</definedName>
    <definedName name="하지" localSheetId="8">#REF!</definedName>
    <definedName name="하지" localSheetId="9">#REF!</definedName>
    <definedName name="하지" localSheetId="11">#REF!</definedName>
    <definedName name="하지" localSheetId="12">#REF!</definedName>
    <definedName name="하지" localSheetId="13">#REF!</definedName>
    <definedName name="하지" localSheetId="15">#REF!</definedName>
    <definedName name="하지" localSheetId="17">#REF!</definedName>
    <definedName name="하지" localSheetId="18">#REF!</definedName>
    <definedName name="하지" localSheetId="19">#REF!</definedName>
    <definedName name="하지" localSheetId="20">#REF!</definedName>
    <definedName name="하지">#REF!</definedName>
    <definedName name="하한선" localSheetId="2" hidden="1">{#N/A,#N/A,FALSE,"배수2"}</definedName>
    <definedName name="하한선" localSheetId="1" hidden="1">{#N/A,#N/A,FALSE,"배수2"}</definedName>
    <definedName name="하한선" localSheetId="7" hidden="1">{#N/A,#N/A,FALSE,"배수2"}</definedName>
    <definedName name="하한선" localSheetId="8" hidden="1">{#N/A,#N/A,FALSE,"배수2"}</definedName>
    <definedName name="하한선" localSheetId="9" hidden="1">{#N/A,#N/A,FALSE,"배수2"}</definedName>
    <definedName name="하한선" localSheetId="15" hidden="1">{#N/A,#N/A,FALSE,"배수2"}</definedName>
    <definedName name="하한선" localSheetId="17" hidden="1">{#N/A,#N/A,FALSE,"배수2"}</definedName>
    <definedName name="하한선" localSheetId="18" hidden="1">{#N/A,#N/A,FALSE,"배수2"}</definedName>
    <definedName name="하한선" localSheetId="19" hidden="1">{#N/A,#N/A,FALSE,"배수2"}</definedName>
    <definedName name="하한선" localSheetId="20" hidden="1">{#N/A,#N/A,FALSE,"배수2"}</definedName>
    <definedName name="하한선" hidden="1">{#N/A,#N/A,FALSE,"배수2"}</definedName>
    <definedName name="한" localSheetId="2" hidden="1">#REF!</definedName>
    <definedName name="한" localSheetId="7" hidden="1">#REF!</definedName>
    <definedName name="한" localSheetId="8" hidden="1">#REF!</definedName>
    <definedName name="한" localSheetId="9" hidden="1">#REF!</definedName>
    <definedName name="한" localSheetId="15" hidden="1">#REF!</definedName>
    <definedName name="한" localSheetId="17" hidden="1">#REF!</definedName>
    <definedName name="한" localSheetId="18" hidden="1">#REF!</definedName>
    <definedName name="한" localSheetId="19" hidden="1">#REF!</definedName>
    <definedName name="한" localSheetId="20" hidden="1">#REF!</definedName>
    <definedName name="한" hidden="1">#REF!</definedName>
    <definedName name="한_일" localSheetId="4">#REF!</definedName>
    <definedName name="한_일" localSheetId="7">#REF!</definedName>
    <definedName name="한_일" localSheetId="5">#REF!</definedName>
    <definedName name="한_일" localSheetId="8">#REF!</definedName>
    <definedName name="한_일" localSheetId="9">#REF!</definedName>
    <definedName name="한_일" localSheetId="11">#REF!</definedName>
    <definedName name="한_일" localSheetId="12">#REF!</definedName>
    <definedName name="한_일" localSheetId="13">#REF!</definedName>
    <definedName name="한_일">#REF!</definedName>
    <definedName name="한일" localSheetId="4">#REF!</definedName>
    <definedName name="한일" localSheetId="7">#REF!</definedName>
    <definedName name="한일" localSheetId="5">#REF!</definedName>
    <definedName name="한일" localSheetId="8">#REF!</definedName>
    <definedName name="한일" localSheetId="9">#REF!</definedName>
    <definedName name="한일" localSheetId="11">#REF!</definedName>
    <definedName name="한일" localSheetId="12">#REF!</definedName>
    <definedName name="한일" localSheetId="13">#REF!</definedName>
    <definedName name="한일">#REF!</definedName>
    <definedName name="합계" localSheetId="8">#REF!</definedName>
    <definedName name="합계" localSheetId="9">#REF!</definedName>
    <definedName name="합계">#REF!</definedName>
    <definedName name="해창철콘" localSheetId="2">#N/A</definedName>
    <definedName name="해창철콘" localSheetId="1">'1표지외(영향)'!해창철콘</definedName>
    <definedName name="해창철콘" localSheetId="5">'2-1.사업수량표(지사별)'!해창철콘</definedName>
    <definedName name="해창철콘" localSheetId="8">'2-3.사업량_사후관리'!해창철콘</definedName>
    <definedName name="해창철콘" localSheetId="9">'2-4.사업량_정기수질검사'!해창철콘</definedName>
    <definedName name="해창철콘" localSheetId="11">'3.조사공정계획표'!해창철콘</definedName>
    <definedName name="해창철콘" localSheetId="12">'4.사업비총괄'!해창철콘</definedName>
    <definedName name="해창철콘" localSheetId="13">'4-1.직접비내역'!해창철콘</definedName>
    <definedName name="해창철콘" localSheetId="15">#N/A</definedName>
    <definedName name="해창철콘" localSheetId="17">#N/A</definedName>
    <definedName name="해창철콘" localSheetId="18">'7-1.사업비명세서(사후관리)'!해창철콘</definedName>
    <definedName name="해창철콘" localSheetId="19">#N/A</definedName>
    <definedName name="해창철콘" localSheetId="20">'7-3.단가(사후관리)'!해창철콘</definedName>
    <definedName name="해창철콘">[0]!해창철콘</definedName>
    <definedName name="행창토건" localSheetId="2">#N/A</definedName>
    <definedName name="행창토건" localSheetId="1">'1표지외(영향)'!행창토건</definedName>
    <definedName name="행창토건" localSheetId="5">'2-1.사업수량표(지사별)'!행창토건</definedName>
    <definedName name="행창토건" localSheetId="8">'2-3.사업량_사후관리'!행창토건</definedName>
    <definedName name="행창토건" localSheetId="9">'2-4.사업량_정기수질검사'!행창토건</definedName>
    <definedName name="행창토건" localSheetId="11">'3.조사공정계획표'!행창토건</definedName>
    <definedName name="행창토건" localSheetId="12">'4.사업비총괄'!행창토건</definedName>
    <definedName name="행창토건" localSheetId="13">'4-1.직접비내역'!행창토건</definedName>
    <definedName name="행창토건" localSheetId="15">#N/A</definedName>
    <definedName name="행창토건" localSheetId="17">#N/A</definedName>
    <definedName name="행창토건" localSheetId="18">'7-1.사업비명세서(사후관리)'!행창토건</definedName>
    <definedName name="행창토건" localSheetId="19">#N/A</definedName>
    <definedName name="행창토건" localSheetId="20">'7-3.단가(사후관리)'!행창토건</definedName>
    <definedName name="행창토건">[0]!행창토건</definedName>
    <definedName name="허" localSheetId="2">#REF!</definedName>
    <definedName name="허" localSheetId="1">#REF!</definedName>
    <definedName name="허" localSheetId="8">#REF!</definedName>
    <definedName name="허" localSheetId="9">#REF!</definedName>
    <definedName name="허" localSheetId="15">#REF!</definedName>
    <definedName name="허" localSheetId="17">#REF!</definedName>
    <definedName name="허" localSheetId="18">#REF!</definedName>
    <definedName name="허" localSheetId="19">#REF!</definedName>
    <definedName name="허" localSheetId="20">#REF!</definedName>
    <definedName name="허">#REF!</definedName>
    <definedName name="허균" localSheetId="2">#REF!</definedName>
    <definedName name="허균" localSheetId="1">#REF!</definedName>
    <definedName name="허균" localSheetId="8">#REF!</definedName>
    <definedName name="허균" localSheetId="9">#REF!</definedName>
    <definedName name="허균" localSheetId="15">#REF!</definedName>
    <definedName name="허균" localSheetId="17">#REF!</definedName>
    <definedName name="허균" localSheetId="18">#REF!</definedName>
    <definedName name="허균" localSheetId="19">#REF!</definedName>
    <definedName name="허균" localSheetId="20">#REF!</definedName>
    <definedName name="허균">#REF!</definedName>
    <definedName name="협" localSheetId="2" hidden="1">{#N/A,#N/A,FALSE,"배수2"}</definedName>
    <definedName name="협" localSheetId="1" hidden="1">{#N/A,#N/A,FALSE,"배수2"}</definedName>
    <definedName name="협" localSheetId="7" hidden="1">{#N/A,#N/A,FALSE,"배수2"}</definedName>
    <definedName name="협" localSheetId="8" hidden="1">{#N/A,#N/A,FALSE,"배수2"}</definedName>
    <definedName name="협" localSheetId="9" hidden="1">{#N/A,#N/A,FALSE,"배수2"}</definedName>
    <definedName name="협" localSheetId="15" hidden="1">{#N/A,#N/A,FALSE,"배수2"}</definedName>
    <definedName name="협" localSheetId="17" hidden="1">{#N/A,#N/A,FALSE,"배수2"}</definedName>
    <definedName name="협" localSheetId="18" hidden="1">{#N/A,#N/A,FALSE,"배수2"}</definedName>
    <definedName name="협" localSheetId="19" hidden="1">{#N/A,#N/A,FALSE,"배수2"}</definedName>
    <definedName name="협" localSheetId="20" hidden="1">{#N/A,#N/A,FALSE,"배수2"}</definedName>
    <definedName name="협" hidden="1">{#N/A,#N/A,FALSE,"배수2"}</definedName>
    <definedName name="협력" localSheetId="2" hidden="1">{#N/A,#N/A,FALSE,"포장2"}</definedName>
    <definedName name="협력" localSheetId="1" hidden="1">{#N/A,#N/A,FALSE,"포장2"}</definedName>
    <definedName name="협력" localSheetId="7" hidden="1">{#N/A,#N/A,FALSE,"포장2"}</definedName>
    <definedName name="협력" localSheetId="8" hidden="1">{#N/A,#N/A,FALSE,"포장2"}</definedName>
    <definedName name="협력" localSheetId="9" hidden="1">{#N/A,#N/A,FALSE,"포장2"}</definedName>
    <definedName name="협력" localSheetId="15" hidden="1">{#N/A,#N/A,FALSE,"포장2"}</definedName>
    <definedName name="협력" localSheetId="17" hidden="1">{#N/A,#N/A,FALSE,"포장2"}</definedName>
    <definedName name="협력" localSheetId="18" hidden="1">{#N/A,#N/A,FALSE,"포장2"}</definedName>
    <definedName name="협력" localSheetId="19" hidden="1">{#N/A,#N/A,FALSE,"포장2"}</definedName>
    <definedName name="협력" localSheetId="20" hidden="1">{#N/A,#N/A,FALSE,"포장2"}</definedName>
    <definedName name="협력" hidden="1">{#N/A,#N/A,FALSE,"포장2"}</definedName>
    <definedName name="협력업체" localSheetId="2" hidden="1">{#N/A,#N/A,FALSE,"포장2"}</definedName>
    <definedName name="협력업체" localSheetId="1" hidden="1">{#N/A,#N/A,FALSE,"포장2"}</definedName>
    <definedName name="협력업체" localSheetId="7" hidden="1">{#N/A,#N/A,FALSE,"포장2"}</definedName>
    <definedName name="협력업체" localSheetId="8" hidden="1">{#N/A,#N/A,FALSE,"포장2"}</definedName>
    <definedName name="협력업체" localSheetId="9" hidden="1">{#N/A,#N/A,FALSE,"포장2"}</definedName>
    <definedName name="협력업체" localSheetId="15" hidden="1">{#N/A,#N/A,FALSE,"포장2"}</definedName>
    <definedName name="협력업체" localSheetId="17" hidden="1">{#N/A,#N/A,FALSE,"포장2"}</definedName>
    <definedName name="협력업체" localSheetId="18" hidden="1">{#N/A,#N/A,FALSE,"포장2"}</definedName>
    <definedName name="협력업체" localSheetId="19" hidden="1">{#N/A,#N/A,FALSE,"포장2"}</definedName>
    <definedName name="협력업체" localSheetId="20" hidden="1">{#N/A,#N/A,FALSE,"포장2"}</definedName>
    <definedName name="협력업체" hidden="1">{#N/A,#N/A,FALSE,"포장2"}</definedName>
    <definedName name="협철" localSheetId="2" hidden="1">{#N/A,#N/A,FALSE,"포장2"}</definedName>
    <definedName name="협철" localSheetId="1" hidden="1">{#N/A,#N/A,FALSE,"포장2"}</definedName>
    <definedName name="협철" localSheetId="7" hidden="1">{#N/A,#N/A,FALSE,"포장2"}</definedName>
    <definedName name="협철" localSheetId="8" hidden="1">{#N/A,#N/A,FALSE,"포장2"}</definedName>
    <definedName name="협철" localSheetId="9" hidden="1">{#N/A,#N/A,FALSE,"포장2"}</definedName>
    <definedName name="협철" localSheetId="15" hidden="1">{#N/A,#N/A,FALSE,"포장2"}</definedName>
    <definedName name="협철" localSheetId="17" hidden="1">{#N/A,#N/A,FALSE,"포장2"}</definedName>
    <definedName name="협철" localSheetId="18" hidden="1">{#N/A,#N/A,FALSE,"포장2"}</definedName>
    <definedName name="협철" localSheetId="19" hidden="1">{#N/A,#N/A,FALSE,"포장2"}</definedName>
    <definedName name="협철" localSheetId="20" hidden="1">{#N/A,#N/A,FALSE,"포장2"}</definedName>
    <definedName name="협철" hidden="1">{#N/A,#N/A,FALSE,"포장2"}</definedName>
    <definedName name="협토" localSheetId="2" hidden="1">{#N/A,#N/A,FALSE,"포장1";#N/A,#N/A,FALSE,"포장1"}</definedName>
    <definedName name="협토" localSheetId="1" hidden="1">{#N/A,#N/A,FALSE,"포장1";#N/A,#N/A,FALSE,"포장1"}</definedName>
    <definedName name="협토" localSheetId="7" hidden="1">{#N/A,#N/A,FALSE,"포장1";#N/A,#N/A,FALSE,"포장1"}</definedName>
    <definedName name="협토" localSheetId="8" hidden="1">{#N/A,#N/A,FALSE,"포장1";#N/A,#N/A,FALSE,"포장1"}</definedName>
    <definedName name="협토" localSheetId="9" hidden="1">{#N/A,#N/A,FALSE,"포장1";#N/A,#N/A,FALSE,"포장1"}</definedName>
    <definedName name="협토" localSheetId="15" hidden="1">{#N/A,#N/A,FALSE,"포장1";#N/A,#N/A,FALSE,"포장1"}</definedName>
    <definedName name="협토" localSheetId="17" hidden="1">{#N/A,#N/A,FALSE,"포장1";#N/A,#N/A,FALSE,"포장1"}</definedName>
    <definedName name="협토" localSheetId="18" hidden="1">{#N/A,#N/A,FALSE,"포장1";#N/A,#N/A,FALSE,"포장1"}</definedName>
    <definedName name="협토" localSheetId="19" hidden="1">{#N/A,#N/A,FALSE,"포장1";#N/A,#N/A,FALSE,"포장1"}</definedName>
    <definedName name="협토" localSheetId="20" hidden="1">{#N/A,#N/A,FALSE,"포장1";#N/A,#N/A,FALSE,"포장1"}</definedName>
    <definedName name="협토" hidden="1">{#N/A,#N/A,FALSE,"포장1";#N/A,#N/A,FALSE,"포장1"}</definedName>
    <definedName name="협토1" localSheetId="2" hidden="1">{#N/A,#N/A,FALSE,"포장2"}</definedName>
    <definedName name="협토1" localSheetId="1" hidden="1">{#N/A,#N/A,FALSE,"포장2"}</definedName>
    <definedName name="협토1" localSheetId="7" hidden="1">{#N/A,#N/A,FALSE,"포장2"}</definedName>
    <definedName name="협토1" localSheetId="8" hidden="1">{#N/A,#N/A,FALSE,"포장2"}</definedName>
    <definedName name="협토1" localSheetId="9" hidden="1">{#N/A,#N/A,FALSE,"포장2"}</definedName>
    <definedName name="협토1" localSheetId="15" hidden="1">{#N/A,#N/A,FALSE,"포장2"}</definedName>
    <definedName name="협토1" localSheetId="17" hidden="1">{#N/A,#N/A,FALSE,"포장2"}</definedName>
    <definedName name="협토1" localSheetId="18" hidden="1">{#N/A,#N/A,FALSE,"포장2"}</definedName>
    <definedName name="협토1" localSheetId="19" hidden="1">{#N/A,#N/A,FALSE,"포장2"}</definedName>
    <definedName name="협토1" localSheetId="20" hidden="1">{#N/A,#N/A,FALSE,"포장2"}</definedName>
    <definedName name="협토1" hidden="1">{#N/A,#N/A,FALSE,"포장2"}</definedName>
    <definedName name="협토자재" localSheetId="2" hidden="1">{#N/A,#N/A,FALSE,"포장2"}</definedName>
    <definedName name="협토자재" localSheetId="1" hidden="1">{#N/A,#N/A,FALSE,"포장2"}</definedName>
    <definedName name="협토자재" localSheetId="7" hidden="1">{#N/A,#N/A,FALSE,"포장2"}</definedName>
    <definedName name="협토자재" localSheetId="8" hidden="1">{#N/A,#N/A,FALSE,"포장2"}</definedName>
    <definedName name="협토자재" localSheetId="9" hidden="1">{#N/A,#N/A,FALSE,"포장2"}</definedName>
    <definedName name="협토자재" localSheetId="15" hidden="1">{#N/A,#N/A,FALSE,"포장2"}</definedName>
    <definedName name="협토자재" localSheetId="17" hidden="1">{#N/A,#N/A,FALSE,"포장2"}</definedName>
    <definedName name="협토자재" localSheetId="18" hidden="1">{#N/A,#N/A,FALSE,"포장2"}</definedName>
    <definedName name="협토자재" localSheetId="19" hidden="1">{#N/A,#N/A,FALSE,"포장2"}</definedName>
    <definedName name="협토자재" localSheetId="20" hidden="1">{#N/A,#N/A,FALSE,"포장2"}</definedName>
    <definedName name="협토자재" hidden="1">{#N/A,#N/A,FALSE,"포장2"}</definedName>
    <definedName name="형제" localSheetId="2" hidden="1">{#N/A,#N/A,FALSE,"포장2"}</definedName>
    <definedName name="형제" localSheetId="1" hidden="1">{#N/A,#N/A,FALSE,"포장2"}</definedName>
    <definedName name="형제" localSheetId="7" hidden="1">{#N/A,#N/A,FALSE,"포장2"}</definedName>
    <definedName name="형제" localSheetId="8" hidden="1">{#N/A,#N/A,FALSE,"포장2"}</definedName>
    <definedName name="형제" localSheetId="9" hidden="1">{#N/A,#N/A,FALSE,"포장2"}</definedName>
    <definedName name="형제" localSheetId="15" hidden="1">{#N/A,#N/A,FALSE,"포장2"}</definedName>
    <definedName name="형제" localSheetId="17" hidden="1">{#N/A,#N/A,FALSE,"포장2"}</definedName>
    <definedName name="형제" localSheetId="18" hidden="1">{#N/A,#N/A,FALSE,"포장2"}</definedName>
    <definedName name="형제" localSheetId="19" hidden="1">{#N/A,#N/A,FALSE,"포장2"}</definedName>
    <definedName name="형제" localSheetId="20" hidden="1">{#N/A,#N/A,FALSE,"포장2"}</definedName>
    <definedName name="형제" hidden="1">{#N/A,#N/A,FALSE,"포장2"}</definedName>
    <definedName name="호" localSheetId="2" hidden="1">#REF!</definedName>
    <definedName name="호" localSheetId="1" hidden="1">#REF!</definedName>
    <definedName name="호" localSheetId="8" hidden="1">#REF!</definedName>
    <definedName name="호" localSheetId="9" hidden="1">#REF!</definedName>
    <definedName name="호" localSheetId="15" hidden="1">#REF!</definedName>
    <definedName name="호" localSheetId="17" hidden="1">#REF!</definedName>
    <definedName name="호" localSheetId="18" hidden="1">#REF!</definedName>
    <definedName name="호" localSheetId="19" hidden="1">#REF!</definedName>
    <definedName name="호" localSheetId="20" hidden="1">#REF!</definedName>
    <definedName name="호" hidden="1">#REF!</definedName>
    <definedName name="호서" localSheetId="2" hidden="1">#REF!</definedName>
    <definedName name="호서" localSheetId="1" hidden="1">#REF!</definedName>
    <definedName name="호서" localSheetId="8" hidden="1">#REF!</definedName>
    <definedName name="호서" localSheetId="9" hidden="1">#REF!</definedName>
    <definedName name="호서" localSheetId="15" hidden="1">#REF!</definedName>
    <definedName name="호서" localSheetId="17" hidden="1">#REF!</definedName>
    <definedName name="호서" localSheetId="18" hidden="1">#REF!</definedName>
    <definedName name="호서" localSheetId="19" hidden="1">#REF!</definedName>
    <definedName name="호서" localSheetId="20" hidden="1">#REF!</definedName>
    <definedName name="호서" hidden="1">#REF!</definedName>
    <definedName name="호호" localSheetId="2" hidden="1">{#N/A,#N/A,FALSE,"부대1"}</definedName>
    <definedName name="호호" localSheetId="1" hidden="1">{#N/A,#N/A,FALSE,"부대1"}</definedName>
    <definedName name="호호" localSheetId="7" hidden="1">{#N/A,#N/A,FALSE,"부대1"}</definedName>
    <definedName name="호호" localSheetId="8" hidden="1">{#N/A,#N/A,FALSE,"부대1"}</definedName>
    <definedName name="호호" localSheetId="9" hidden="1">{#N/A,#N/A,FALSE,"부대1"}</definedName>
    <definedName name="호호" localSheetId="15" hidden="1">{#N/A,#N/A,FALSE,"부대1"}</definedName>
    <definedName name="호호" localSheetId="17" hidden="1">{#N/A,#N/A,FALSE,"부대1"}</definedName>
    <definedName name="호호" localSheetId="18" hidden="1">{#N/A,#N/A,FALSE,"부대1"}</definedName>
    <definedName name="호호" localSheetId="19" hidden="1">{#N/A,#N/A,FALSE,"부대1"}</definedName>
    <definedName name="호호" localSheetId="20" hidden="1">{#N/A,#N/A,FALSE,"부대1"}</definedName>
    <definedName name="호호" hidden="1">{#N/A,#N/A,FALSE,"부대1"}</definedName>
    <definedName name="호ㅓㅕㅏ6ㅅ서ㅛㅓ" localSheetId="7" hidden="1">[71]입찰안!#REF!</definedName>
    <definedName name="호ㅓㅕㅏ6ㅅ서ㅛㅓ" localSheetId="8" hidden="1">[71]입찰안!#REF!</definedName>
    <definedName name="호ㅓㅕㅏ6ㅅ서ㅛㅓ" localSheetId="9" hidden="1">[71]입찰안!#REF!</definedName>
    <definedName name="호ㅓㅕㅏ6ㅅ서ㅛㅓ" hidden="1">[71]입찰안!#REF!</definedName>
    <definedName name="화타A" localSheetId="2">#REF!</definedName>
    <definedName name="화타A" localSheetId="1">#REF!</definedName>
    <definedName name="화타A" localSheetId="8">#REF!</definedName>
    <definedName name="화타A" localSheetId="9">#REF!</definedName>
    <definedName name="화타A" localSheetId="15">#REF!</definedName>
    <definedName name="화타A" localSheetId="17">#REF!</definedName>
    <definedName name="화타A" localSheetId="18">#REF!</definedName>
    <definedName name="화타A" localSheetId="19">#REF!</definedName>
    <definedName name="화타A" localSheetId="20">#REF!</definedName>
    <definedName name="화타A">#REF!</definedName>
    <definedName name="화타B" localSheetId="2">#REF!</definedName>
    <definedName name="화타B" localSheetId="1">#REF!</definedName>
    <definedName name="화타B" localSheetId="8">#REF!</definedName>
    <definedName name="화타B" localSheetId="9">#REF!</definedName>
    <definedName name="화타B" localSheetId="15">#REF!</definedName>
    <definedName name="화타B" localSheetId="17">#REF!</definedName>
    <definedName name="화타B" localSheetId="18">#REF!</definedName>
    <definedName name="화타B" localSheetId="19">#REF!</definedName>
    <definedName name="화타B" localSheetId="20">#REF!</definedName>
    <definedName name="화타B">#REF!</definedName>
    <definedName name="확인" localSheetId="2">#REF!</definedName>
    <definedName name="확인" localSheetId="1">#REF!</definedName>
    <definedName name="확인" localSheetId="8">#REF!</definedName>
    <definedName name="확인" localSheetId="9">#REF!</definedName>
    <definedName name="확인" localSheetId="15">#REF!</definedName>
    <definedName name="확인" localSheetId="17">#REF!</definedName>
    <definedName name="확인" localSheetId="18">#REF!</definedName>
    <definedName name="확인" localSheetId="19">#REF!</definedName>
    <definedName name="확인" localSheetId="20">#REF!</definedName>
    <definedName name="확인">#REF!</definedName>
    <definedName name="확인서" localSheetId="8">#REF!</definedName>
    <definedName name="확인서" localSheetId="9">#REF!</definedName>
    <definedName name="확인서">#REF!</definedName>
    <definedName name="흄관운반" localSheetId="2" hidden="1">{#N/A,#N/A,FALSE,"포장단가"}</definedName>
    <definedName name="흄관운반" localSheetId="1" hidden="1">{#N/A,#N/A,FALSE,"포장단가"}</definedName>
    <definedName name="흄관운반" localSheetId="5" hidden="1">{#N/A,#N/A,FALSE,"포장단가"}</definedName>
    <definedName name="흄관운반" localSheetId="8" hidden="1">{#N/A,#N/A,FALSE,"포장단가"}</definedName>
    <definedName name="흄관운반" localSheetId="9" hidden="1">{#N/A,#N/A,FALSE,"포장단가"}</definedName>
    <definedName name="흄관운반" localSheetId="11" hidden="1">{#N/A,#N/A,FALSE,"포장단가"}</definedName>
    <definedName name="흄관운반" localSheetId="12" hidden="1">{#N/A,#N/A,FALSE,"포장단가"}</definedName>
    <definedName name="흄관운반" localSheetId="13" hidden="1">{#N/A,#N/A,FALSE,"포장단가"}</definedName>
    <definedName name="흄관운반" localSheetId="15" hidden="1">{#N/A,#N/A,FALSE,"포장단가"}</definedName>
    <definedName name="흄관운반" localSheetId="17" hidden="1">{#N/A,#N/A,FALSE,"포장단가"}</definedName>
    <definedName name="흄관운반" localSheetId="18" hidden="1">{#N/A,#N/A,FALSE,"포장단가"}</definedName>
    <definedName name="흄관운반" localSheetId="19" hidden="1">{#N/A,#N/A,FALSE,"포장단가"}</definedName>
    <definedName name="흄관운반" localSheetId="20" hidden="1">{#N/A,#N/A,FALSE,"포장단가"}</definedName>
    <definedName name="흄관운반" hidden="1">{#N/A,#N/A,FALSE,"포장단가"}</definedName>
    <definedName name="흙" localSheetId="2">#REF!</definedName>
    <definedName name="흙" localSheetId="1">#REF!</definedName>
    <definedName name="흙" localSheetId="8">#REF!</definedName>
    <definedName name="흙" localSheetId="9">#REF!</definedName>
    <definedName name="흙" localSheetId="15">#REF!</definedName>
    <definedName name="흙" localSheetId="17">#REF!</definedName>
    <definedName name="흙" localSheetId="18">#REF!</definedName>
    <definedName name="흙" localSheetId="19">#REF!</definedName>
    <definedName name="흙" localSheetId="20">#REF!</definedName>
    <definedName name="흙">#REF!</definedName>
    <definedName name="ㅐㅐㅐ">'[24]ABUT수량-A1'!$T$25</definedName>
    <definedName name="ㅑㅛ" localSheetId="5" hidden="1">{#N/A,#N/A,FALSE,"전열산출서"}</definedName>
    <definedName name="ㅑㅛ" localSheetId="11" hidden="1">{#N/A,#N/A,FALSE,"전열산출서"}</definedName>
    <definedName name="ㅑㅛ" localSheetId="12" hidden="1">{#N/A,#N/A,FALSE,"전열산출서"}</definedName>
    <definedName name="ㅑㅛ" localSheetId="13" hidden="1">{#N/A,#N/A,FALSE,"전열산출서"}</definedName>
    <definedName name="ㅑㅛ" hidden="1">{#N/A,#N/A,FALSE,"전열산출서"}</definedName>
    <definedName name="ㅓ8" localSheetId="2">#REF!</definedName>
    <definedName name="ㅓ8" localSheetId="1">#REF!</definedName>
    <definedName name="ㅓ8" localSheetId="8">#REF!</definedName>
    <definedName name="ㅓ8" localSheetId="9">#REF!</definedName>
    <definedName name="ㅓ8" localSheetId="15">#REF!</definedName>
    <definedName name="ㅓ8" localSheetId="17">#REF!</definedName>
    <definedName name="ㅓ8" localSheetId="18">#REF!</definedName>
    <definedName name="ㅓ8" localSheetId="19">#REF!</definedName>
    <definedName name="ㅓ8" localSheetId="20">#REF!</definedName>
    <definedName name="ㅓ8">#REF!</definedName>
    <definedName name="ㅓㄴㄱ" localSheetId="2" hidden="1">[72]실행철강하도!$A$1:$A$4</definedName>
    <definedName name="ㅓㄴㄱ" localSheetId="1" hidden="1">[60]실행철강하도!$A$1:$A$4</definedName>
    <definedName name="ㅓㄴㄱ" localSheetId="7" hidden="1">[60]실행철강하도!$A$1:$A$4</definedName>
    <definedName name="ㅓㄴㄱ" localSheetId="8" hidden="1">[72]실행철강하도!$A$1:$A$4</definedName>
    <definedName name="ㅓㄴㄱ" localSheetId="9" hidden="1">[72]실행철강하도!$A$1:$A$4</definedName>
    <definedName name="ㅓㄴㄱ" localSheetId="15" hidden="1">[72]실행철강하도!$A$1:$A$4</definedName>
    <definedName name="ㅓㄴㄱ" localSheetId="17" hidden="1">[72]실행철강하도!$A$1:$A$4</definedName>
    <definedName name="ㅓㄴㄱ" localSheetId="18" hidden="1">[72]실행철강하도!$A$1:$A$4</definedName>
    <definedName name="ㅓㄴㄱ" localSheetId="19" hidden="1">[72]실행철강하도!$A$1:$A$4</definedName>
    <definedName name="ㅓㄴㄱ" localSheetId="20" hidden="1">[72]실행철강하도!$A$1:$A$4</definedName>
    <definedName name="ㅓㄴㄱ" hidden="1">[73]실행철강하도!$A$1:$A$4</definedName>
    <definedName name="ㅓㅠ" localSheetId="5" hidden="1">{#N/A,#N/A,FALSE,"전열산출서"}</definedName>
    <definedName name="ㅓㅠ" localSheetId="11" hidden="1">{#N/A,#N/A,FALSE,"전열산출서"}</definedName>
    <definedName name="ㅓㅠ" localSheetId="12" hidden="1">{#N/A,#N/A,FALSE,"전열산출서"}</definedName>
    <definedName name="ㅓㅠ" localSheetId="13" hidden="1">{#N/A,#N/A,FALSE,"전열산출서"}</definedName>
    <definedName name="ㅓㅠ" hidden="1">{#N/A,#N/A,FALSE,"전열산출서"}</definedName>
    <definedName name="ㅔㅔ" localSheetId="2" hidden="1">[9]집계표!#REF!</definedName>
    <definedName name="ㅔㅔ" localSheetId="1" hidden="1">[74]집계표!#REF!</definedName>
    <definedName name="ㅔㅔ" localSheetId="7" hidden="1">[74]집계표!#REF!</definedName>
    <definedName name="ㅔㅔ" localSheetId="8" hidden="1">[9]집계표!#REF!</definedName>
    <definedName name="ㅔㅔ" localSheetId="9" hidden="1">[9]집계표!#REF!</definedName>
    <definedName name="ㅔㅔ" localSheetId="15" hidden="1">[9]집계표!#REF!</definedName>
    <definedName name="ㅔㅔ" localSheetId="17" hidden="1">[9]집계표!#REF!</definedName>
    <definedName name="ㅔㅔ" localSheetId="18" hidden="1">[9]집계표!#REF!</definedName>
    <definedName name="ㅔㅔ" localSheetId="19" hidden="1">[9]집계표!#REF!</definedName>
    <definedName name="ㅔㅔ" localSheetId="20" hidden="1">[9]집계표!#REF!</definedName>
    <definedName name="ㅔㅔ" hidden="1">[9]집계표!#REF!</definedName>
    <definedName name="ㅗㅓㅏ" localSheetId="2">#REF!</definedName>
    <definedName name="ㅗㅓㅏ" localSheetId="1">#REF!</definedName>
    <definedName name="ㅗㅓㅏ" localSheetId="8">#REF!</definedName>
    <definedName name="ㅗㅓㅏ" localSheetId="9">#REF!</definedName>
    <definedName name="ㅗㅓㅏ" localSheetId="15">#REF!</definedName>
    <definedName name="ㅗㅓㅏ" localSheetId="17">#REF!</definedName>
    <definedName name="ㅗㅓㅏ" localSheetId="18">#REF!</definedName>
    <definedName name="ㅗㅓㅏ" localSheetId="19">#REF!</definedName>
    <definedName name="ㅗㅓㅏ" localSheetId="20">#REF!</definedName>
    <definedName name="ㅗㅓㅏ">#REF!</definedName>
    <definedName name="ㅜ1" localSheetId="2">#REF!</definedName>
    <definedName name="ㅜ1" localSheetId="1">#REF!</definedName>
    <definedName name="ㅜ1" localSheetId="8">#REF!</definedName>
    <definedName name="ㅜ1" localSheetId="9">#REF!</definedName>
    <definedName name="ㅜ1" localSheetId="15">#REF!</definedName>
    <definedName name="ㅜ1" localSheetId="17">#REF!</definedName>
    <definedName name="ㅜ1" localSheetId="18">#REF!</definedName>
    <definedName name="ㅜ1" localSheetId="19">#REF!</definedName>
    <definedName name="ㅜ1" localSheetId="20">#REF!</definedName>
    <definedName name="ㅜ1">#REF!</definedName>
    <definedName name="ㅜㄻ" localSheetId="2" hidden="1">[5]노임단가!#REF!</definedName>
    <definedName name="ㅜㄻ" localSheetId="1" hidden="1">[51]노임단가!#REF!</definedName>
    <definedName name="ㅜㄻ" localSheetId="7" hidden="1">[51]노임단가!#REF!</definedName>
    <definedName name="ㅜㄻ" localSheetId="8" hidden="1">[5]노임단가!#REF!</definedName>
    <definedName name="ㅜㄻ" localSheetId="9" hidden="1">[5]노임단가!#REF!</definedName>
    <definedName name="ㅜㄻ" localSheetId="15" hidden="1">[5]노임단가!#REF!</definedName>
    <definedName name="ㅜㄻ" localSheetId="17" hidden="1">[5]노임단가!#REF!</definedName>
    <definedName name="ㅜㄻ" localSheetId="18" hidden="1">[5]노임단가!#REF!</definedName>
    <definedName name="ㅜㄻ" localSheetId="19" hidden="1">[5]노임단가!#REF!</definedName>
    <definedName name="ㅜㄻ" localSheetId="20" hidden="1">[5]노임단가!#REF!</definedName>
    <definedName name="ㅜㄻ" hidden="1">[5]노임단가!#REF!</definedName>
    <definedName name="ㅠ뮤ㅐ" localSheetId="9" hidden="1">#REF!</definedName>
    <definedName name="ㅠ뮤ㅐ" hidden="1">#REF!</definedName>
    <definedName name="ㅡㄹㄴㅁ르" localSheetId="2" hidden="1">#REF!</definedName>
    <definedName name="ㅡㄹㄴㅁ르" localSheetId="7" hidden="1">#REF!</definedName>
    <definedName name="ㅡㄹㄴㅁ르" localSheetId="8" hidden="1">#REF!</definedName>
    <definedName name="ㅡㄹㄴㅁ르" localSheetId="9" hidden="1">#REF!</definedName>
    <definedName name="ㅡㄹㄴㅁ르" localSheetId="15" hidden="1">#REF!</definedName>
    <definedName name="ㅡㄹㄴㅁ르" localSheetId="17" hidden="1">#REF!</definedName>
    <definedName name="ㅡㄹㄴㅁ르" localSheetId="18" hidden="1">#REF!</definedName>
    <definedName name="ㅡㄹㄴㅁ르" localSheetId="19" hidden="1">#REF!</definedName>
    <definedName name="ㅡㄹㄴㅁ르" localSheetId="20" hidden="1">#REF!</definedName>
    <definedName name="ㅡㄹㄴㅁ르" hidden="1">#REF!</definedName>
    <definedName name="ㅣㅣ">[75]일위!$A$1:$M$219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49" l="1"/>
  <c r="K5" i="49"/>
  <c r="L5" i="49"/>
  <c r="I5" i="49"/>
  <c r="C5" i="49"/>
  <c r="D24" i="70" l="1"/>
  <c r="B18" i="70"/>
  <c r="D11" i="76"/>
  <c r="D10" i="76"/>
  <c r="D9" i="76"/>
  <c r="D7" i="76"/>
  <c r="D8" i="76"/>
  <c r="D6" i="76"/>
  <c r="D5" i="76"/>
  <c r="H12" i="29"/>
  <c r="H13" i="29"/>
  <c r="J45" i="62"/>
  <c r="K43" i="62"/>
  <c r="J43" i="62"/>
  <c r="I43" i="62"/>
  <c r="K8" i="62"/>
  <c r="J8" i="62"/>
  <c r="I8" i="62"/>
  <c r="K5" i="62"/>
  <c r="I5" i="62"/>
  <c r="D23" i="81"/>
  <c r="C7" i="82"/>
  <c r="N5" i="48" l="1"/>
  <c r="J5" i="48"/>
  <c r="D15" i="30"/>
  <c r="D17" i="30"/>
  <c r="K6" i="50" l="1"/>
  <c r="K7" i="50"/>
  <c r="K8" i="50"/>
  <c r="K9" i="50"/>
  <c r="K10" i="50"/>
  <c r="K11" i="50"/>
  <c r="K12" i="50"/>
  <c r="K13" i="50"/>
  <c r="K14" i="50"/>
  <c r="K15" i="50"/>
  <c r="K16" i="50"/>
  <c r="K17" i="50"/>
  <c r="K18" i="50"/>
  <c r="K19" i="50"/>
  <c r="K20" i="50"/>
  <c r="K21" i="50"/>
  <c r="K22" i="50"/>
  <c r="K23" i="50"/>
  <c r="K24" i="50"/>
  <c r="K25" i="50"/>
  <c r="K26" i="50"/>
  <c r="K27" i="50"/>
  <c r="K28" i="50"/>
  <c r="K29" i="50"/>
  <c r="K30" i="50"/>
  <c r="K31" i="50"/>
  <c r="K32" i="50"/>
  <c r="K33" i="50"/>
  <c r="K34" i="50"/>
  <c r="K35" i="50"/>
  <c r="K36" i="50"/>
  <c r="K37" i="50"/>
  <c r="K38" i="50"/>
  <c r="K39" i="50"/>
  <c r="K40" i="50"/>
  <c r="K41" i="50"/>
  <c r="K42" i="50"/>
  <c r="K43" i="50"/>
  <c r="K44" i="50"/>
  <c r="K45" i="50"/>
  <c r="K46" i="50"/>
  <c r="K47" i="50"/>
  <c r="K48" i="50"/>
  <c r="K49" i="50"/>
  <c r="K50" i="50"/>
  <c r="K51" i="50"/>
  <c r="K52" i="50"/>
  <c r="K53" i="50"/>
  <c r="K54" i="50"/>
  <c r="K55" i="50"/>
  <c r="K56" i="50"/>
  <c r="K57" i="50"/>
  <c r="K58" i="50"/>
  <c r="K59" i="50"/>
  <c r="K60" i="50"/>
  <c r="K61" i="50"/>
  <c r="K62" i="50"/>
  <c r="K63" i="50"/>
  <c r="K64" i="50"/>
  <c r="K65" i="50"/>
  <c r="K66" i="50"/>
  <c r="K67" i="50"/>
  <c r="K68" i="50"/>
  <c r="K69" i="50"/>
  <c r="K70" i="50"/>
  <c r="K71" i="50"/>
  <c r="B18" i="30"/>
  <c r="I13" i="85"/>
  <c r="I12" i="85"/>
  <c r="I37" i="85"/>
  <c r="G37" i="85"/>
  <c r="I38" i="85"/>
  <c r="S30" i="85"/>
  <c r="S32" i="85"/>
  <c r="S31" i="85"/>
  <c r="G12" i="85"/>
  <c r="F8" i="83"/>
  <c r="J9" i="82"/>
  <c r="J8" i="82"/>
  <c r="J7" i="82"/>
  <c r="J6" i="82"/>
  <c r="H8" i="82"/>
  <c r="H7" i="82"/>
  <c r="H6" i="82"/>
  <c r="F9" i="82"/>
  <c r="F8" i="82"/>
  <c r="F7" i="82"/>
  <c r="F10" i="83" l="1"/>
  <c r="F9" i="83"/>
  <c r="G9" i="83" s="1"/>
  <c r="E9" i="83" s="1"/>
  <c r="G8" i="83"/>
  <c r="E8" i="83" s="1"/>
  <c r="F7" i="83"/>
  <c r="G7" i="83" s="1"/>
  <c r="K12" i="84"/>
  <c r="I12" i="84"/>
  <c r="G12" i="84"/>
  <c r="F34" i="85"/>
  <c r="F33" i="85"/>
  <c r="F32" i="85"/>
  <c r="G32" i="85" s="1"/>
  <c r="E32" i="85" s="1"/>
  <c r="F31" i="85"/>
  <c r="G31" i="85" s="1"/>
  <c r="F17" i="85"/>
  <c r="F9" i="85"/>
  <c r="F8" i="85"/>
  <c r="G8" i="85" s="1"/>
  <c r="E8" i="85" s="1"/>
  <c r="F7" i="85"/>
  <c r="F6" i="85"/>
  <c r="K49" i="85"/>
  <c r="I44" i="85"/>
  <c r="E44" i="85" s="1"/>
  <c r="I43" i="85"/>
  <c r="I45" i="85" s="1"/>
  <c r="H40" i="85" s="1"/>
  <c r="I40" i="85" s="1"/>
  <c r="F42" i="85"/>
  <c r="G42" i="85" s="1"/>
  <c r="G41" i="85"/>
  <c r="E41" i="85"/>
  <c r="G39" i="85"/>
  <c r="E39" i="85" s="1"/>
  <c r="C35" i="85"/>
  <c r="I35" i="85" s="1"/>
  <c r="C36" i="85"/>
  <c r="I36" i="85" s="1"/>
  <c r="E36" i="85" s="1"/>
  <c r="C34" i="85"/>
  <c r="G34" i="85" s="1"/>
  <c r="E34" i="85" s="1"/>
  <c r="C33" i="85"/>
  <c r="C32" i="85"/>
  <c r="C31" i="85"/>
  <c r="K24" i="85"/>
  <c r="I19" i="85"/>
  <c r="E19" i="85"/>
  <c r="I18" i="85"/>
  <c r="I20" i="85" s="1"/>
  <c r="H15" i="85" s="1"/>
  <c r="I15" i="85" s="1"/>
  <c r="E18" i="85"/>
  <c r="G17" i="85"/>
  <c r="E17" i="85" s="1"/>
  <c r="E20" i="85" s="1"/>
  <c r="G16" i="85"/>
  <c r="E16" i="85"/>
  <c r="G14" i="85"/>
  <c r="E14" i="85"/>
  <c r="C10" i="85"/>
  <c r="I10" i="85" s="1"/>
  <c r="C11" i="85"/>
  <c r="I11" i="85" s="1"/>
  <c r="E11" i="85" s="1"/>
  <c r="G9" i="85"/>
  <c r="E9" i="85" s="1"/>
  <c r="C9" i="85"/>
  <c r="C8" i="85"/>
  <c r="C7" i="85"/>
  <c r="C6" i="85"/>
  <c r="K58" i="84"/>
  <c r="I58" i="84"/>
  <c r="G58" i="84"/>
  <c r="E58" i="84" s="1"/>
  <c r="K57" i="84"/>
  <c r="I57" i="84"/>
  <c r="G57" i="84"/>
  <c r="E57" i="84" s="1"/>
  <c r="K56" i="84"/>
  <c r="K59" i="84" s="1"/>
  <c r="I56" i="84"/>
  <c r="I59" i="84" s="1"/>
  <c r="G56" i="84"/>
  <c r="G59" i="84" s="1"/>
  <c r="E59" i="84" s="1"/>
  <c r="E56" i="84"/>
  <c r="K54" i="84"/>
  <c r="I54" i="84"/>
  <c r="G54" i="84"/>
  <c r="E54" i="84"/>
  <c r="K53" i="84"/>
  <c r="I53" i="84"/>
  <c r="G53" i="84"/>
  <c r="E53" i="84" s="1"/>
  <c r="K52" i="84"/>
  <c r="I52" i="84"/>
  <c r="G52" i="84"/>
  <c r="E52" i="84" s="1"/>
  <c r="K47" i="84"/>
  <c r="I47" i="84"/>
  <c r="G47" i="84"/>
  <c r="G50" i="84" s="1"/>
  <c r="E47" i="84"/>
  <c r="K46" i="84"/>
  <c r="K50" i="84" s="1"/>
  <c r="I46" i="84"/>
  <c r="I50" i="84" s="1"/>
  <c r="E46" i="84"/>
  <c r="K44" i="84"/>
  <c r="K43" i="84"/>
  <c r="I43" i="84"/>
  <c r="I44" i="84" s="1"/>
  <c r="G43" i="84"/>
  <c r="G44" i="84" s="1"/>
  <c r="E44" i="84" s="1"/>
  <c r="J37" i="84"/>
  <c r="G37" i="84"/>
  <c r="J36" i="84"/>
  <c r="C21" i="84" s="1"/>
  <c r="G36" i="84"/>
  <c r="C8" i="84" s="1"/>
  <c r="J35" i="84"/>
  <c r="G35" i="84"/>
  <c r="J34" i="84"/>
  <c r="C19" i="84" s="1"/>
  <c r="G34" i="84"/>
  <c r="C6" i="84" s="1"/>
  <c r="J33" i="84"/>
  <c r="G33" i="84"/>
  <c r="J32" i="84"/>
  <c r="G32" i="84"/>
  <c r="J31" i="84"/>
  <c r="G31" i="84"/>
  <c r="J30" i="84"/>
  <c r="G30" i="84"/>
  <c r="J24" i="84"/>
  <c r="J23" i="84"/>
  <c r="J22" i="84"/>
  <c r="H22" i="84"/>
  <c r="F22" i="84"/>
  <c r="C22" i="84"/>
  <c r="J21" i="84"/>
  <c r="H21" i="84"/>
  <c r="F21" i="84"/>
  <c r="J20" i="84"/>
  <c r="H20" i="84"/>
  <c r="F20" i="84"/>
  <c r="C20" i="84"/>
  <c r="G20" i="84" s="1"/>
  <c r="J19" i="84"/>
  <c r="H19" i="84"/>
  <c r="F19" i="84"/>
  <c r="C9" i="84"/>
  <c r="K9" i="84" s="1"/>
  <c r="I7" i="84"/>
  <c r="G7" i="84"/>
  <c r="C7" i="84"/>
  <c r="K7" i="84" s="1"/>
  <c r="J22" i="83"/>
  <c r="F22" i="83"/>
  <c r="K11" i="83"/>
  <c r="I11" i="83"/>
  <c r="E11" i="83" s="1"/>
  <c r="K10" i="83"/>
  <c r="I10" i="83"/>
  <c r="G10" i="83"/>
  <c r="E10" i="83" s="1"/>
  <c r="K7" i="83"/>
  <c r="K22" i="83" s="1"/>
  <c r="I7" i="83"/>
  <c r="K6" i="83"/>
  <c r="I6" i="83"/>
  <c r="G6" i="83"/>
  <c r="K9" i="82"/>
  <c r="G9" i="82"/>
  <c r="K8" i="82"/>
  <c r="I8" i="82"/>
  <c r="G8" i="82"/>
  <c r="K7" i="82"/>
  <c r="I7" i="82"/>
  <c r="G7" i="82"/>
  <c r="K6" i="82"/>
  <c r="I6" i="82"/>
  <c r="C7" i="81"/>
  <c r="E7" i="80"/>
  <c r="E6" i="80"/>
  <c r="E5" i="80"/>
  <c r="E4" i="80"/>
  <c r="D31" i="78"/>
  <c r="E8" i="80" l="1"/>
  <c r="E8" i="82"/>
  <c r="G33" i="85"/>
  <c r="E33" i="85" s="1"/>
  <c r="G7" i="85"/>
  <c r="E7" i="85" s="1"/>
  <c r="G6" i="85"/>
  <c r="E6" i="85" s="1"/>
  <c r="E31" i="85"/>
  <c r="I49" i="85"/>
  <c r="E35" i="85"/>
  <c r="E10" i="85"/>
  <c r="I24" i="85"/>
  <c r="H9" i="82" s="1"/>
  <c r="I9" i="82" s="1"/>
  <c r="E9" i="82" s="1"/>
  <c r="G45" i="85"/>
  <c r="E42" i="85"/>
  <c r="F40" i="85"/>
  <c r="G40" i="85" s="1"/>
  <c r="E40" i="85" s="1"/>
  <c r="F15" i="85"/>
  <c r="G15" i="85" s="1"/>
  <c r="E15" i="85" s="1"/>
  <c r="G20" i="85"/>
  <c r="E43" i="85"/>
  <c r="I21" i="84"/>
  <c r="G21" i="84"/>
  <c r="E21" i="84" s="1"/>
  <c r="K21" i="84"/>
  <c r="C23" i="84"/>
  <c r="K23" i="84" s="1"/>
  <c r="E23" i="84" s="1"/>
  <c r="C24" i="84"/>
  <c r="K24" i="84" s="1"/>
  <c r="E24" i="84" s="1"/>
  <c r="E7" i="84"/>
  <c r="K19" i="84"/>
  <c r="I19" i="84"/>
  <c r="I25" i="84" s="1"/>
  <c r="G19" i="84"/>
  <c r="K6" i="84"/>
  <c r="I6" i="84"/>
  <c r="G6" i="84"/>
  <c r="G8" i="84"/>
  <c r="I8" i="84"/>
  <c r="K8" i="84"/>
  <c r="C10" i="84"/>
  <c r="E50" i="84"/>
  <c r="K20" i="84"/>
  <c r="E43" i="84"/>
  <c r="G9" i="84"/>
  <c r="I9" i="84"/>
  <c r="I20" i="84"/>
  <c r="E20" i="84" s="1"/>
  <c r="G22" i="83"/>
  <c r="E7" i="83"/>
  <c r="K22" i="82"/>
  <c r="D12" i="81" s="1"/>
  <c r="C12" i="81" s="1"/>
  <c r="E7" i="82"/>
  <c r="I22" i="82" l="1"/>
  <c r="D6" i="81" s="1"/>
  <c r="E22" i="83"/>
  <c r="F6" i="82"/>
  <c r="G6" i="82" s="1"/>
  <c r="G24" i="85"/>
  <c r="E24" i="85" s="1"/>
  <c r="B2" i="85" s="1"/>
  <c r="E45" i="85"/>
  <c r="G49" i="85"/>
  <c r="E49" i="85" s="1"/>
  <c r="B27" i="85" s="1"/>
  <c r="K10" i="84"/>
  <c r="E10" i="84" s="1"/>
  <c r="C11" i="84"/>
  <c r="K11" i="84" s="1"/>
  <c r="E11" i="84" s="1"/>
  <c r="E8" i="84"/>
  <c r="E19" i="84"/>
  <c r="E25" i="84" s="1"/>
  <c r="G25" i="84"/>
  <c r="K25" i="84"/>
  <c r="E6" i="84"/>
  <c r="E12" i="84" s="1"/>
  <c r="E9" i="84"/>
  <c r="C6" i="81" l="1"/>
  <c r="D8" i="81"/>
  <c r="G22" i="82"/>
  <c r="D9" i="81" s="1"/>
  <c r="E6" i="82"/>
  <c r="E22" i="82" s="1"/>
  <c r="B3" i="82" s="1"/>
  <c r="D10" i="81" l="1"/>
  <c r="C10" i="81" s="1"/>
  <c r="D17" i="81"/>
  <c r="C17" i="81" s="1"/>
  <c r="C9" i="81"/>
  <c r="D16" i="81"/>
  <c r="D15" i="81"/>
  <c r="C8" i="81"/>
  <c r="D11" i="81" l="1"/>
  <c r="D19" i="81" s="1"/>
  <c r="C19" i="81" s="1"/>
  <c r="D13" i="81"/>
  <c r="C13" i="81" s="1"/>
  <c r="D14" i="81"/>
  <c r="C14" i="81" s="1"/>
  <c r="C11" i="81"/>
  <c r="D18" i="81"/>
  <c r="C18" i="81" s="1"/>
  <c r="C16" i="81"/>
  <c r="C15" i="81"/>
  <c r="D20" i="81" l="1"/>
  <c r="D21" i="81" l="1"/>
  <c r="C20" i="81"/>
  <c r="D22" i="81" l="1"/>
  <c r="C21" i="81"/>
  <c r="C22" i="81" l="1"/>
  <c r="D24" i="81" l="1"/>
  <c r="C23" i="81"/>
  <c r="D25" i="81" l="1"/>
  <c r="D27" i="81"/>
  <c r="C24" i="81"/>
  <c r="D26" i="81"/>
  <c r="D28" i="81" l="1"/>
  <c r="C25" i="81"/>
  <c r="K18" i="30" l="1"/>
  <c r="L18" i="30" s="1"/>
  <c r="D18" i="30" s="1"/>
  <c r="C28" i="81"/>
  <c r="B17" i="30" l="1"/>
  <c r="K17" i="30" s="1"/>
  <c r="N7" i="30" l="1"/>
  <c r="N13" i="30"/>
  <c r="N12" i="30" s="1"/>
  <c r="N6" i="30" s="1"/>
  <c r="M5" i="48"/>
  <c r="L5" i="48"/>
  <c r="K5" i="48"/>
  <c r="I5" i="48"/>
  <c r="H5" i="48"/>
  <c r="V215" i="73" l="1"/>
  <c r="V210" i="73"/>
  <c r="T214" i="73"/>
  <c r="T213" i="73"/>
  <c r="T212" i="73"/>
  <c r="T211" i="73"/>
  <c r="R209" i="73"/>
  <c r="R208" i="73"/>
  <c r="R207" i="73"/>
  <c r="R206" i="73"/>
  <c r="W166" i="73"/>
  <c r="R167" i="73"/>
  <c r="R166" i="73"/>
  <c r="Q163" i="73"/>
  <c r="T132" i="73"/>
  <c r="T110" i="73"/>
  <c r="V109" i="73"/>
  <c r="V108" i="73"/>
  <c r="V107" i="73"/>
  <c r="V91" i="73"/>
  <c r="V90" i="73"/>
  <c r="V89" i="73"/>
  <c r="V85" i="73"/>
  <c r="V84" i="73"/>
  <c r="V83" i="73"/>
  <c r="T87" i="73"/>
  <c r="T86" i="73"/>
  <c r="R82" i="73"/>
  <c r="R81" i="73"/>
  <c r="U75" i="73"/>
  <c r="T61" i="73"/>
  <c r="T60" i="73"/>
  <c r="V59" i="73"/>
  <c r="V58" i="73"/>
  <c r="V57" i="73"/>
  <c r="V33" i="73"/>
  <c r="V32" i="73"/>
  <c r="V31" i="73"/>
  <c r="J10" i="74"/>
  <c r="K15" i="30"/>
  <c r="H8" i="26"/>
  <c r="H9" i="26"/>
  <c r="H10" i="26"/>
  <c r="H11" i="26"/>
  <c r="H12" i="26"/>
  <c r="H13" i="26"/>
  <c r="H14" i="26"/>
  <c r="H15" i="26"/>
  <c r="H16" i="26"/>
  <c r="H7" i="26"/>
  <c r="D13" i="26"/>
  <c r="G8" i="26"/>
  <c r="G9" i="26"/>
  <c r="G10" i="26"/>
  <c r="G11" i="26"/>
  <c r="G12" i="26"/>
  <c r="G13" i="26"/>
  <c r="G14" i="26"/>
  <c r="G15" i="26"/>
  <c r="G16" i="26"/>
  <c r="G7" i="26"/>
  <c r="D8" i="26"/>
  <c r="D9" i="26"/>
  <c r="D10" i="26"/>
  <c r="D11" i="26"/>
  <c r="D12" i="26"/>
  <c r="D14" i="26"/>
  <c r="D15" i="26"/>
  <c r="D16" i="26"/>
  <c r="D7" i="26"/>
  <c r="C8" i="26"/>
  <c r="C9" i="26"/>
  <c r="C10" i="26"/>
  <c r="C11" i="26"/>
  <c r="C12" i="26"/>
  <c r="C13" i="26"/>
  <c r="C14" i="26"/>
  <c r="C15" i="26"/>
  <c r="C16" i="26"/>
  <c r="C7" i="26"/>
  <c r="C5" i="48"/>
  <c r="C5" i="62"/>
  <c r="C8" i="62"/>
  <c r="C22" i="62"/>
  <c r="C43" i="62"/>
  <c r="C45" i="62"/>
  <c r="C14" i="62"/>
  <c r="K45" i="62"/>
  <c r="K4" i="62" s="1"/>
  <c r="I45" i="62"/>
  <c r="I4" i="62" s="1"/>
  <c r="E8" i="25" s="1"/>
  <c r="D6" i="26" l="1"/>
  <c r="B10" i="30" s="1"/>
  <c r="E39" i="77"/>
  <c r="D39" i="77"/>
  <c r="D33" i="77"/>
  <c r="B33" i="77"/>
  <c r="D32" i="77"/>
  <c r="B32" i="77"/>
  <c r="D31" i="77"/>
  <c r="B31" i="77"/>
  <c r="D30" i="77"/>
  <c r="B30" i="77"/>
  <c r="D29" i="77"/>
  <c r="B29" i="77"/>
  <c r="D28" i="77"/>
  <c r="B28" i="77"/>
  <c r="D27" i="77"/>
  <c r="B27" i="77"/>
  <c r="B25" i="77"/>
  <c r="B19" i="77"/>
  <c r="F11" i="76"/>
  <c r="G11" i="76"/>
  <c r="B11" i="76"/>
  <c r="G10" i="76"/>
  <c r="B10" i="76"/>
  <c r="B9" i="76"/>
  <c r="G8" i="76"/>
  <c r="B8" i="76"/>
  <c r="F7" i="76"/>
  <c r="G7" i="76"/>
  <c r="B7" i="76"/>
  <c r="G6" i="76"/>
  <c r="B6" i="76"/>
  <c r="G5" i="76"/>
  <c r="B5" i="76"/>
  <c r="A10" i="75"/>
  <c r="A9" i="75"/>
  <c r="A8" i="75"/>
  <c r="A7" i="75"/>
  <c r="A6" i="75"/>
  <c r="A5" i="75"/>
  <c r="A4" i="75"/>
  <c r="H12" i="74"/>
  <c r="H11" i="74"/>
  <c r="F11" i="74"/>
  <c r="F10" i="74"/>
  <c r="F9" i="74"/>
  <c r="F7" i="74"/>
  <c r="H6" i="74"/>
  <c r="F6" i="74"/>
  <c r="W224" i="73"/>
  <c r="K224" i="73"/>
  <c r="I224" i="73"/>
  <c r="G224" i="73"/>
  <c r="E224" i="73"/>
  <c r="W223" i="73"/>
  <c r="K223" i="73"/>
  <c r="I223" i="73"/>
  <c r="G223" i="73"/>
  <c r="E223" i="73" s="1"/>
  <c r="W215" i="73"/>
  <c r="Q215" i="73" s="1"/>
  <c r="U215" i="73"/>
  <c r="S215" i="73"/>
  <c r="K215" i="73"/>
  <c r="I215" i="73"/>
  <c r="G215" i="73"/>
  <c r="E215" i="73" s="1"/>
  <c r="W214" i="73"/>
  <c r="U214" i="73"/>
  <c r="Q214" i="73" s="1"/>
  <c r="S214" i="73"/>
  <c r="K214" i="73"/>
  <c r="I214" i="73"/>
  <c r="G214" i="73"/>
  <c r="E214" i="73"/>
  <c r="W213" i="73"/>
  <c r="U213" i="73"/>
  <c r="S213" i="73"/>
  <c r="K213" i="73"/>
  <c r="I213" i="73"/>
  <c r="G213" i="73"/>
  <c r="E213" i="73"/>
  <c r="W212" i="73"/>
  <c r="U212" i="73"/>
  <c r="Q212" i="73" s="1"/>
  <c r="S212" i="73"/>
  <c r="K212" i="73"/>
  <c r="G212" i="73"/>
  <c r="W211" i="73"/>
  <c r="U211" i="73"/>
  <c r="S211" i="73"/>
  <c r="Q211" i="73" s="1"/>
  <c r="K211" i="73"/>
  <c r="G211" i="73"/>
  <c r="O210" i="73"/>
  <c r="U210" i="73" s="1"/>
  <c r="J210" i="73"/>
  <c r="K210" i="73" s="1"/>
  <c r="I210" i="73"/>
  <c r="G210" i="73"/>
  <c r="O209" i="73"/>
  <c r="W209" i="73" s="1"/>
  <c r="K209" i="73"/>
  <c r="I209" i="73"/>
  <c r="F209" i="73"/>
  <c r="G209" i="73" s="1"/>
  <c r="E209" i="73" s="1"/>
  <c r="O208" i="73"/>
  <c r="W208" i="73" s="1"/>
  <c r="K208" i="73"/>
  <c r="I208" i="73"/>
  <c r="F208" i="73"/>
  <c r="G208" i="73" s="1"/>
  <c r="E208" i="73" s="1"/>
  <c r="O207" i="73"/>
  <c r="W207" i="73" s="1"/>
  <c r="K207" i="73"/>
  <c r="I207" i="73"/>
  <c r="F207" i="73"/>
  <c r="G207" i="73" s="1"/>
  <c r="E207" i="73" s="1"/>
  <c r="O206" i="73"/>
  <c r="K206" i="73"/>
  <c r="I206" i="73"/>
  <c r="F206" i="73"/>
  <c r="G206" i="73" s="1"/>
  <c r="E206" i="73" s="1"/>
  <c r="U200" i="73"/>
  <c r="T12" i="73" s="1"/>
  <c r="U12" i="73" s="1"/>
  <c r="V199" i="73"/>
  <c r="O199" i="73"/>
  <c r="K199" i="73"/>
  <c r="I199" i="73"/>
  <c r="G199" i="73"/>
  <c r="E199" i="73"/>
  <c r="V198" i="73"/>
  <c r="O198" i="73"/>
  <c r="W198" i="73" s="1"/>
  <c r="Q198" i="73" s="1"/>
  <c r="K198" i="73"/>
  <c r="I198" i="73"/>
  <c r="E198" i="73" s="1"/>
  <c r="G198" i="73"/>
  <c r="V197" i="73"/>
  <c r="O197" i="73"/>
  <c r="K197" i="73"/>
  <c r="I197" i="73"/>
  <c r="E197" i="73" s="1"/>
  <c r="G197" i="73"/>
  <c r="K196" i="73"/>
  <c r="I196" i="73"/>
  <c r="G196" i="73"/>
  <c r="E196" i="73"/>
  <c r="K195" i="73"/>
  <c r="I195" i="73"/>
  <c r="G195" i="73"/>
  <c r="E195" i="73"/>
  <c r="K194" i="73"/>
  <c r="I194" i="73"/>
  <c r="E194" i="73" s="1"/>
  <c r="G194" i="73"/>
  <c r="K193" i="73"/>
  <c r="G193" i="73"/>
  <c r="K192" i="73"/>
  <c r="G192" i="73"/>
  <c r="K191" i="73"/>
  <c r="I191" i="73"/>
  <c r="G191" i="73"/>
  <c r="E191" i="73"/>
  <c r="J190" i="73"/>
  <c r="K190" i="73" s="1"/>
  <c r="I190" i="73"/>
  <c r="G190" i="73"/>
  <c r="J189" i="73"/>
  <c r="K189" i="73" s="1"/>
  <c r="I189" i="73"/>
  <c r="G189" i="73"/>
  <c r="J188" i="73"/>
  <c r="K188" i="73" s="1"/>
  <c r="I188" i="73"/>
  <c r="G188" i="73"/>
  <c r="J187" i="73"/>
  <c r="K187" i="73" s="1"/>
  <c r="I187" i="73"/>
  <c r="F187" i="73"/>
  <c r="G187" i="73" s="1"/>
  <c r="K186" i="73"/>
  <c r="I186" i="73"/>
  <c r="F186" i="73"/>
  <c r="G186" i="73" s="1"/>
  <c r="E186" i="73" s="1"/>
  <c r="K185" i="73"/>
  <c r="I185" i="73"/>
  <c r="F185" i="73"/>
  <c r="G185" i="73" s="1"/>
  <c r="E185" i="73" s="1"/>
  <c r="K184" i="73"/>
  <c r="I184" i="73"/>
  <c r="F184" i="73"/>
  <c r="G184" i="73" s="1"/>
  <c r="E184" i="73" s="1"/>
  <c r="V183" i="73"/>
  <c r="O183" i="73"/>
  <c r="W183" i="73" s="1"/>
  <c r="Q183" i="73" s="1"/>
  <c r="K183" i="73"/>
  <c r="I183" i="73"/>
  <c r="F183" i="73"/>
  <c r="G183" i="73" s="1"/>
  <c r="E183" i="73" s="1"/>
  <c r="R182" i="73"/>
  <c r="S182" i="73" s="1"/>
  <c r="O182" i="73"/>
  <c r="K182" i="73"/>
  <c r="I182" i="73"/>
  <c r="F182" i="73"/>
  <c r="G182" i="73" s="1"/>
  <c r="K174" i="73"/>
  <c r="E174" i="73" s="1"/>
  <c r="I174" i="73"/>
  <c r="G174" i="73"/>
  <c r="K173" i="73"/>
  <c r="I173" i="73"/>
  <c r="G173" i="73"/>
  <c r="E173" i="73"/>
  <c r="K172" i="73"/>
  <c r="I172" i="73"/>
  <c r="E172" i="73" s="1"/>
  <c r="G172" i="73"/>
  <c r="K171" i="73"/>
  <c r="I171" i="73"/>
  <c r="G171" i="73"/>
  <c r="E171" i="73"/>
  <c r="K170" i="73"/>
  <c r="I170" i="73"/>
  <c r="G170" i="73"/>
  <c r="E170" i="73"/>
  <c r="K169" i="73"/>
  <c r="I169" i="73"/>
  <c r="E169" i="73" s="1"/>
  <c r="G169" i="73"/>
  <c r="K168" i="73"/>
  <c r="I168" i="73"/>
  <c r="G168" i="73"/>
  <c r="E168" i="73"/>
  <c r="K167" i="73"/>
  <c r="E167" i="73" s="1"/>
  <c r="I167" i="73"/>
  <c r="G167" i="73"/>
  <c r="Q166" i="73"/>
  <c r="K166" i="73"/>
  <c r="I166" i="73"/>
  <c r="G166" i="73"/>
  <c r="E166" i="73" s="1"/>
  <c r="Q165" i="73"/>
  <c r="O165" i="73"/>
  <c r="W165" i="73" s="1"/>
  <c r="W175" i="73" s="1"/>
  <c r="Q175" i="73" s="1"/>
  <c r="J165" i="73"/>
  <c r="K165" i="73" s="1"/>
  <c r="E165" i="73" s="1"/>
  <c r="I165" i="73"/>
  <c r="G165" i="73"/>
  <c r="J164" i="73"/>
  <c r="K164" i="73" s="1"/>
  <c r="I164" i="73"/>
  <c r="G164" i="73"/>
  <c r="W163" i="73"/>
  <c r="J163" i="73"/>
  <c r="K163" i="73" s="1"/>
  <c r="E163" i="73" s="1"/>
  <c r="I163" i="73"/>
  <c r="G163" i="73"/>
  <c r="J162" i="73"/>
  <c r="K162" i="73" s="1"/>
  <c r="I162" i="73"/>
  <c r="F162" i="73"/>
  <c r="G162" i="73" s="1"/>
  <c r="T161" i="73"/>
  <c r="Q167" i="73" s="1"/>
  <c r="W167" i="73" s="1"/>
  <c r="K161" i="73"/>
  <c r="I161" i="73"/>
  <c r="F161" i="73"/>
  <c r="G161" i="73" s="1"/>
  <c r="E161" i="73" s="1"/>
  <c r="K160" i="73"/>
  <c r="I160" i="73"/>
  <c r="F160" i="73"/>
  <c r="G160" i="73" s="1"/>
  <c r="E160" i="73" s="1"/>
  <c r="K159" i="73"/>
  <c r="I159" i="73"/>
  <c r="F159" i="73"/>
  <c r="G159" i="73" s="1"/>
  <c r="E159" i="73" s="1"/>
  <c r="K158" i="73"/>
  <c r="I158" i="73"/>
  <c r="F158" i="73"/>
  <c r="G158" i="73" s="1"/>
  <c r="E158" i="73" s="1"/>
  <c r="K157" i="73"/>
  <c r="I157" i="73"/>
  <c r="F157" i="73"/>
  <c r="G157" i="73" s="1"/>
  <c r="W150" i="73"/>
  <c r="U150" i="73"/>
  <c r="T10" i="73" s="1"/>
  <c r="U10" i="73" s="1"/>
  <c r="H10" i="74" s="1"/>
  <c r="S150" i="73"/>
  <c r="R10" i="73" s="1"/>
  <c r="S10" i="73" s="1"/>
  <c r="Q150" i="73"/>
  <c r="N128" i="73" s="1"/>
  <c r="G150" i="73"/>
  <c r="F106" i="73" s="1"/>
  <c r="K149" i="73"/>
  <c r="K150" i="73" s="1"/>
  <c r="J106" i="73" s="1"/>
  <c r="I149" i="73"/>
  <c r="G149" i="73"/>
  <c r="K148" i="73"/>
  <c r="I148" i="73"/>
  <c r="G148" i="73"/>
  <c r="E148" i="73"/>
  <c r="K135" i="73"/>
  <c r="U132" i="73"/>
  <c r="Q132" i="73" s="1"/>
  <c r="K124" i="73"/>
  <c r="E124" i="73" s="1"/>
  <c r="I124" i="73"/>
  <c r="G124" i="73"/>
  <c r="K123" i="73"/>
  <c r="I123" i="73"/>
  <c r="G123" i="73"/>
  <c r="E123" i="73" s="1"/>
  <c r="K122" i="73"/>
  <c r="E122" i="73" s="1"/>
  <c r="I122" i="73"/>
  <c r="G122" i="73"/>
  <c r="K121" i="73"/>
  <c r="I121" i="73"/>
  <c r="G121" i="73"/>
  <c r="E121" i="73"/>
  <c r="K120" i="73"/>
  <c r="I120" i="73"/>
  <c r="E120" i="73" s="1"/>
  <c r="G120" i="73"/>
  <c r="K119" i="73"/>
  <c r="E119" i="73" s="1"/>
  <c r="I119" i="73"/>
  <c r="G119" i="73"/>
  <c r="K118" i="73"/>
  <c r="I118" i="73"/>
  <c r="G118" i="73"/>
  <c r="E118" i="73" s="1"/>
  <c r="K117" i="73"/>
  <c r="E117" i="73" s="1"/>
  <c r="I117" i="73"/>
  <c r="G117" i="73"/>
  <c r="K116" i="73"/>
  <c r="I116" i="73"/>
  <c r="G116" i="73"/>
  <c r="E116" i="73"/>
  <c r="K115" i="73"/>
  <c r="I115" i="73"/>
  <c r="G115" i="73"/>
  <c r="E115" i="73"/>
  <c r="K114" i="73"/>
  <c r="I114" i="73"/>
  <c r="G114" i="73"/>
  <c r="K113" i="73"/>
  <c r="I113" i="73"/>
  <c r="G113" i="73"/>
  <c r="E113" i="73"/>
  <c r="W112" i="73"/>
  <c r="Q112" i="73"/>
  <c r="K112" i="73"/>
  <c r="I112" i="73"/>
  <c r="G112" i="73"/>
  <c r="E112" i="73"/>
  <c r="W111" i="73"/>
  <c r="K111" i="73"/>
  <c r="I111" i="73"/>
  <c r="G111" i="73"/>
  <c r="E111" i="73"/>
  <c r="W110" i="73"/>
  <c r="U110" i="73"/>
  <c r="T111" i="73" s="1"/>
  <c r="K110" i="73"/>
  <c r="I110" i="73"/>
  <c r="E110" i="73" s="1"/>
  <c r="G110" i="73"/>
  <c r="AF109" i="73"/>
  <c r="K109" i="73"/>
  <c r="I109" i="73"/>
  <c r="G109" i="73"/>
  <c r="E109" i="73"/>
  <c r="AF108" i="73"/>
  <c r="O108" i="73"/>
  <c r="W108" i="73" s="1"/>
  <c r="Q108" i="73" s="1"/>
  <c r="C108" i="73"/>
  <c r="C7" i="73" s="1"/>
  <c r="A108" i="73"/>
  <c r="AF107" i="73"/>
  <c r="O107" i="73"/>
  <c r="W107" i="73" s="1"/>
  <c r="C107" i="73"/>
  <c r="A107" i="73"/>
  <c r="R106" i="73"/>
  <c r="S106" i="73" s="1"/>
  <c r="C106" i="73"/>
  <c r="A106" i="73"/>
  <c r="K99" i="73"/>
  <c r="I99" i="73"/>
  <c r="G99" i="73"/>
  <c r="E99" i="73"/>
  <c r="K98" i="73"/>
  <c r="I98" i="73"/>
  <c r="G98" i="73"/>
  <c r="E98" i="73"/>
  <c r="K97" i="73"/>
  <c r="I97" i="73"/>
  <c r="G97" i="73"/>
  <c r="E97" i="73"/>
  <c r="K96" i="73"/>
  <c r="E96" i="73" s="1"/>
  <c r="I96" i="73"/>
  <c r="G96" i="73"/>
  <c r="K95" i="73"/>
  <c r="I95" i="73"/>
  <c r="G95" i="73"/>
  <c r="E95" i="73"/>
  <c r="K94" i="73"/>
  <c r="I94" i="73"/>
  <c r="E94" i="73" s="1"/>
  <c r="G94" i="73"/>
  <c r="K93" i="73"/>
  <c r="G93" i="73"/>
  <c r="K92" i="73"/>
  <c r="H92" i="73"/>
  <c r="G92" i="73"/>
  <c r="W91" i="73"/>
  <c r="Q91" i="73" s="1"/>
  <c r="K91" i="73"/>
  <c r="I91" i="73"/>
  <c r="G91" i="73"/>
  <c r="E91" i="73" s="1"/>
  <c r="W90" i="73"/>
  <c r="Q90" i="73" s="1"/>
  <c r="J90" i="73"/>
  <c r="K90" i="73" s="1"/>
  <c r="E90" i="73" s="1"/>
  <c r="I90" i="73"/>
  <c r="G90" i="73"/>
  <c r="Y89" i="73"/>
  <c r="W109" i="73"/>
  <c r="Q109" i="73" s="1"/>
  <c r="J89" i="73"/>
  <c r="K89" i="73" s="1"/>
  <c r="I89" i="73"/>
  <c r="G89" i="73"/>
  <c r="J88" i="73"/>
  <c r="K88" i="73" s="1"/>
  <c r="I88" i="73"/>
  <c r="G88" i="73"/>
  <c r="J87" i="73"/>
  <c r="K87" i="73" s="1"/>
  <c r="I87" i="73"/>
  <c r="F87" i="73"/>
  <c r="G87" i="73" s="1"/>
  <c r="U86" i="73"/>
  <c r="K86" i="73"/>
  <c r="I86" i="73"/>
  <c r="F86" i="73"/>
  <c r="G86" i="73" s="1"/>
  <c r="E86" i="73" s="1"/>
  <c r="W85" i="73"/>
  <c r="Q85" i="73" s="1"/>
  <c r="O85" i="73"/>
  <c r="K85" i="73"/>
  <c r="I85" i="73"/>
  <c r="F85" i="73"/>
  <c r="G85" i="73" s="1"/>
  <c r="E85" i="73" s="1"/>
  <c r="O84" i="73"/>
  <c r="W84" i="73" s="1"/>
  <c r="Q84" i="73" s="1"/>
  <c r="K84" i="73"/>
  <c r="I84" i="73"/>
  <c r="F84" i="73"/>
  <c r="G84" i="73" s="1"/>
  <c r="E84" i="73" s="1"/>
  <c r="O83" i="73"/>
  <c r="W83" i="73" s="1"/>
  <c r="Q83" i="73" s="1"/>
  <c r="K83" i="73"/>
  <c r="I83" i="73"/>
  <c r="F83" i="73"/>
  <c r="G83" i="73" s="1"/>
  <c r="E83" i="73" s="1"/>
  <c r="O82" i="73"/>
  <c r="K82" i="73"/>
  <c r="I82" i="73"/>
  <c r="F82" i="73"/>
  <c r="G82" i="73" s="1"/>
  <c r="E82" i="73" s="1"/>
  <c r="AF81" i="73"/>
  <c r="O81" i="73"/>
  <c r="S81" i="73" s="1"/>
  <c r="Q81" i="73" s="1"/>
  <c r="S75" i="73"/>
  <c r="R7" i="73" s="1"/>
  <c r="S7" i="73" s="1"/>
  <c r="K74" i="73"/>
  <c r="I74" i="73"/>
  <c r="G74" i="73"/>
  <c r="U73" i="73"/>
  <c r="K73" i="73"/>
  <c r="I73" i="73"/>
  <c r="G73" i="73"/>
  <c r="E73" i="73"/>
  <c r="K72" i="73"/>
  <c r="I72" i="73"/>
  <c r="E72" i="73" s="1"/>
  <c r="G72" i="73"/>
  <c r="K71" i="73"/>
  <c r="I71" i="73"/>
  <c r="G71" i="73"/>
  <c r="E71" i="73"/>
  <c r="K70" i="73"/>
  <c r="I70" i="73"/>
  <c r="G70" i="73"/>
  <c r="E70" i="73"/>
  <c r="K69" i="73"/>
  <c r="I69" i="73"/>
  <c r="E69" i="73" s="1"/>
  <c r="G69" i="73"/>
  <c r="K68" i="73"/>
  <c r="G68" i="73"/>
  <c r="K67" i="73"/>
  <c r="H67" i="73"/>
  <c r="I67" i="73" s="1"/>
  <c r="G67" i="73"/>
  <c r="K66" i="73"/>
  <c r="I66" i="73"/>
  <c r="G66" i="73"/>
  <c r="E66" i="73"/>
  <c r="AG65" i="73"/>
  <c r="AE65" i="73"/>
  <c r="J65" i="73"/>
  <c r="K65" i="73" s="1"/>
  <c r="E65" i="73" s="1"/>
  <c r="I65" i="73"/>
  <c r="G65" i="73"/>
  <c r="AG64" i="73"/>
  <c r="AE64" i="73"/>
  <c r="J64" i="73"/>
  <c r="K64" i="73" s="1"/>
  <c r="I64" i="73"/>
  <c r="G64" i="73"/>
  <c r="AG63" i="73"/>
  <c r="AE63" i="73"/>
  <c r="J63" i="73"/>
  <c r="K63" i="73" s="1"/>
  <c r="E63" i="73" s="1"/>
  <c r="I63" i="73"/>
  <c r="G63" i="73"/>
  <c r="J62" i="73"/>
  <c r="K62" i="73" s="1"/>
  <c r="I62" i="73"/>
  <c r="F62" i="73"/>
  <c r="G62" i="73" s="1"/>
  <c r="K61" i="73"/>
  <c r="I61" i="73"/>
  <c r="F61" i="73"/>
  <c r="G61" i="73" s="1"/>
  <c r="E61" i="73" s="1"/>
  <c r="U60" i="73"/>
  <c r="K60" i="73"/>
  <c r="I60" i="73"/>
  <c r="F60" i="73"/>
  <c r="G60" i="73" s="1"/>
  <c r="W59" i="73"/>
  <c r="Q59" i="73" s="1"/>
  <c r="U59" i="73"/>
  <c r="S59" i="73"/>
  <c r="K59" i="73"/>
  <c r="I59" i="73"/>
  <c r="F59" i="73"/>
  <c r="G59" i="73" s="1"/>
  <c r="E59" i="73" s="1"/>
  <c r="O58" i="73"/>
  <c r="W58" i="73" s="1"/>
  <c r="Q58" i="73" s="1"/>
  <c r="K58" i="73"/>
  <c r="I58" i="73"/>
  <c r="F58" i="73"/>
  <c r="G58" i="73" s="1"/>
  <c r="E58" i="73" s="1"/>
  <c r="O57" i="73"/>
  <c r="W57" i="73" s="1"/>
  <c r="W75" i="73" s="1"/>
  <c r="Q75" i="73" s="1"/>
  <c r="K57" i="73"/>
  <c r="I57" i="73"/>
  <c r="F57" i="73"/>
  <c r="G57" i="73" s="1"/>
  <c r="E57" i="73" s="1"/>
  <c r="U50" i="73"/>
  <c r="S50" i="73"/>
  <c r="K49" i="73"/>
  <c r="I49" i="73"/>
  <c r="E49" i="73" s="1"/>
  <c r="G49" i="73"/>
  <c r="K48" i="73"/>
  <c r="E48" i="73" s="1"/>
  <c r="I48" i="73"/>
  <c r="G48" i="73"/>
  <c r="K47" i="73"/>
  <c r="I47" i="73"/>
  <c r="G47" i="73"/>
  <c r="E47" i="73" s="1"/>
  <c r="K46" i="73"/>
  <c r="E46" i="73" s="1"/>
  <c r="I46" i="73"/>
  <c r="G46" i="73"/>
  <c r="K45" i="73"/>
  <c r="I45" i="73"/>
  <c r="G45" i="73"/>
  <c r="E45" i="73"/>
  <c r="K43" i="73"/>
  <c r="I43" i="73"/>
  <c r="G43" i="73"/>
  <c r="E43" i="73"/>
  <c r="K42" i="73"/>
  <c r="E42" i="73" s="1"/>
  <c r="I42" i="73"/>
  <c r="G42" i="73"/>
  <c r="K41" i="73"/>
  <c r="I41" i="73"/>
  <c r="G41" i="73"/>
  <c r="E41" i="73" s="1"/>
  <c r="K40" i="73"/>
  <c r="E40" i="73" s="1"/>
  <c r="I40" i="73"/>
  <c r="G40" i="73"/>
  <c r="K39" i="73"/>
  <c r="I39" i="73"/>
  <c r="G39" i="73"/>
  <c r="E39" i="73"/>
  <c r="K38" i="73"/>
  <c r="I38" i="73"/>
  <c r="G38" i="73"/>
  <c r="K37" i="73"/>
  <c r="I37" i="73"/>
  <c r="E37" i="73" s="1"/>
  <c r="G37" i="73"/>
  <c r="K36" i="73"/>
  <c r="I36" i="73"/>
  <c r="G36" i="73"/>
  <c r="E36" i="73"/>
  <c r="K35" i="73"/>
  <c r="I35" i="73"/>
  <c r="E35" i="73" s="1"/>
  <c r="G35" i="73"/>
  <c r="K34" i="73"/>
  <c r="I34" i="73"/>
  <c r="G34" i="73"/>
  <c r="E34" i="73"/>
  <c r="O33" i="73"/>
  <c r="W33" i="73" s="1"/>
  <c r="Q33" i="73" s="1"/>
  <c r="K33" i="73"/>
  <c r="I33" i="73"/>
  <c r="E33" i="73" s="1"/>
  <c r="G33" i="73"/>
  <c r="O32" i="73"/>
  <c r="W32" i="73" s="1"/>
  <c r="Q32" i="73" s="1"/>
  <c r="K32" i="73"/>
  <c r="I32" i="73"/>
  <c r="E32" i="73" s="1"/>
  <c r="G32" i="73"/>
  <c r="O31" i="73"/>
  <c r="W31" i="73" s="1"/>
  <c r="C31" i="73"/>
  <c r="A31" i="73"/>
  <c r="K24" i="73"/>
  <c r="I24" i="73"/>
  <c r="G24" i="73"/>
  <c r="E24" i="73"/>
  <c r="K23" i="73"/>
  <c r="I23" i="73"/>
  <c r="E23" i="73" s="1"/>
  <c r="G23" i="73"/>
  <c r="K22" i="73"/>
  <c r="I22" i="73"/>
  <c r="G22" i="73"/>
  <c r="E22" i="73"/>
  <c r="K21" i="73"/>
  <c r="I21" i="73"/>
  <c r="E21" i="73" s="1"/>
  <c r="G21" i="73"/>
  <c r="K20" i="73"/>
  <c r="I20" i="73"/>
  <c r="G20" i="73"/>
  <c r="E20" i="73"/>
  <c r="K19" i="73"/>
  <c r="I19" i="73"/>
  <c r="G19" i="73"/>
  <c r="E19" i="73"/>
  <c r="K18" i="73"/>
  <c r="I18" i="73"/>
  <c r="G18" i="73"/>
  <c r="E18" i="73" s="1"/>
  <c r="K17" i="73"/>
  <c r="I17" i="73"/>
  <c r="G17" i="73"/>
  <c r="E17" i="73"/>
  <c r="K16" i="73"/>
  <c r="I16" i="73"/>
  <c r="E16" i="73" s="1"/>
  <c r="G16" i="73"/>
  <c r="K15" i="73"/>
  <c r="I15" i="73"/>
  <c r="G15" i="73"/>
  <c r="E15" i="73"/>
  <c r="K14" i="73"/>
  <c r="I14" i="73"/>
  <c r="G14" i="73"/>
  <c r="K13" i="73"/>
  <c r="I13" i="73"/>
  <c r="E13" i="73" s="1"/>
  <c r="G13" i="73"/>
  <c r="K12" i="73"/>
  <c r="I12" i="73"/>
  <c r="G12" i="73"/>
  <c r="E12" i="73" s="1"/>
  <c r="T11" i="73"/>
  <c r="U11" i="73" s="1"/>
  <c r="R11" i="73"/>
  <c r="S11" i="73" s="1"/>
  <c r="K11" i="73"/>
  <c r="I11" i="73"/>
  <c r="G11" i="73"/>
  <c r="E11" i="73" s="1"/>
  <c r="V10" i="73"/>
  <c r="W10" i="73" s="1"/>
  <c r="K10" i="73"/>
  <c r="I10" i="73"/>
  <c r="G10" i="73"/>
  <c r="E10" i="73"/>
  <c r="K9" i="73"/>
  <c r="E9" i="73" s="1"/>
  <c r="I9" i="73"/>
  <c r="G9" i="73"/>
  <c r="C8" i="73"/>
  <c r="A8" i="73"/>
  <c r="A7" i="73"/>
  <c r="T6" i="73"/>
  <c r="U6" i="73" s="1"/>
  <c r="R6" i="73"/>
  <c r="S6" i="73" s="1"/>
  <c r="C6" i="73"/>
  <c r="A6" i="73"/>
  <c r="AK1" i="73"/>
  <c r="B33" i="72"/>
  <c r="I31" i="72"/>
  <c r="J31" i="72" s="1"/>
  <c r="B36" i="72" s="1"/>
  <c r="J30" i="72"/>
  <c r="C30" i="72" s="1"/>
  <c r="B34" i="72" s="1"/>
  <c r="I30" i="72"/>
  <c r="H30" i="72"/>
  <c r="H29" i="72"/>
  <c r="J29" i="72" s="1"/>
  <c r="C29" i="72" s="1"/>
  <c r="B11" i="30" l="1"/>
  <c r="J11" i="30" s="1"/>
  <c r="D11" i="30" s="1"/>
  <c r="E188" i="73"/>
  <c r="G16" i="76"/>
  <c r="G19" i="76" s="1"/>
  <c r="H19" i="76" s="1"/>
  <c r="D4" i="87" s="1"/>
  <c r="E87" i="73"/>
  <c r="K225" i="73"/>
  <c r="K8" i="73" s="1"/>
  <c r="S209" i="73"/>
  <c r="U209" i="73"/>
  <c r="W206" i="73"/>
  <c r="S206" i="73"/>
  <c r="W210" i="73"/>
  <c r="W225" i="73" s="1"/>
  <c r="S207" i="73"/>
  <c r="Q207" i="73" s="1"/>
  <c r="U207" i="73"/>
  <c r="U208" i="73"/>
  <c r="W197" i="73"/>
  <c r="Q197" i="73" s="1"/>
  <c r="K100" i="73"/>
  <c r="J31" i="73" s="1"/>
  <c r="K31" i="73" s="1"/>
  <c r="K50" i="73" s="1"/>
  <c r="K6" i="73" s="1"/>
  <c r="E88" i="73"/>
  <c r="W199" i="73"/>
  <c r="Q199" i="73" s="1"/>
  <c r="D17" i="76"/>
  <c r="V7" i="73"/>
  <c r="W7" i="73" s="1"/>
  <c r="J7" i="74" s="1"/>
  <c r="Q57" i="73"/>
  <c r="G75" i="73"/>
  <c r="E60" i="73"/>
  <c r="E62" i="73"/>
  <c r="W125" i="73"/>
  <c r="V9" i="73" s="1"/>
  <c r="W9" i="73" s="1"/>
  <c r="J9" i="74" s="1"/>
  <c r="Q107" i="73"/>
  <c r="G225" i="73"/>
  <c r="W50" i="73"/>
  <c r="Q31" i="73"/>
  <c r="S82" i="73"/>
  <c r="W89" i="73"/>
  <c r="Q89" i="73" s="1"/>
  <c r="Q110" i="73"/>
  <c r="U111" i="73"/>
  <c r="Q111" i="73" s="1"/>
  <c r="N153" i="73"/>
  <c r="V11" i="73"/>
  <c r="W11" i="73" s="1"/>
  <c r="G100" i="73"/>
  <c r="G200" i="73"/>
  <c r="E182" i="73"/>
  <c r="H68" i="73"/>
  <c r="I68" i="73" s="1"/>
  <c r="I75" i="73" s="1"/>
  <c r="E67" i="73"/>
  <c r="K200" i="73"/>
  <c r="E187" i="73"/>
  <c r="I150" i="73"/>
  <c r="E149" i="73"/>
  <c r="Q86" i="73"/>
  <c r="U87" i="73"/>
  <c r="Q87" i="73" s="1"/>
  <c r="Q10" i="73"/>
  <c r="S200" i="73"/>
  <c r="Q182" i="73"/>
  <c r="E74" i="73"/>
  <c r="E162" i="73"/>
  <c r="Q213" i="73"/>
  <c r="Q106" i="73"/>
  <c r="S125" i="73"/>
  <c r="E157" i="73"/>
  <c r="G175" i="73"/>
  <c r="K75" i="73"/>
  <c r="I175" i="73"/>
  <c r="U61" i="73"/>
  <c r="Q61" i="73" s="1"/>
  <c r="Q60" i="73"/>
  <c r="K175" i="73"/>
  <c r="H211" i="73"/>
  <c r="I211" i="73" s="1"/>
  <c r="H192" i="73"/>
  <c r="I192" i="73" s="1"/>
  <c r="I92" i="73"/>
  <c r="E190" i="73"/>
  <c r="U206" i="73"/>
  <c r="S208" i="73"/>
  <c r="S210" i="73"/>
  <c r="Q210" i="73" s="1"/>
  <c r="I34" i="72"/>
  <c r="I35" i="72" s="1"/>
  <c r="E17" i="72" s="1"/>
  <c r="J34" i="72"/>
  <c r="J35" i="72" s="1"/>
  <c r="E18" i="72" s="1"/>
  <c r="K34" i="72"/>
  <c r="K35" i="72" s="1"/>
  <c r="E19" i="72" s="1"/>
  <c r="K36" i="72"/>
  <c r="J36" i="72"/>
  <c r="I36" i="72"/>
  <c r="I29" i="72"/>
  <c r="W200" i="73" l="1"/>
  <c r="V12" i="73" s="1"/>
  <c r="W12" i="73" s="1"/>
  <c r="J12" i="74" s="1"/>
  <c r="U225" i="73"/>
  <c r="Q209" i="73"/>
  <c r="E68" i="73"/>
  <c r="Q11" i="73"/>
  <c r="J11" i="74"/>
  <c r="U125" i="73"/>
  <c r="T9" i="73" s="1"/>
  <c r="U9" i="73" s="1"/>
  <c r="H9" i="74" s="1"/>
  <c r="R12" i="73"/>
  <c r="S12" i="73" s="1"/>
  <c r="Q200" i="73"/>
  <c r="N177" i="73" s="1"/>
  <c r="U92" i="73"/>
  <c r="N52" i="73"/>
  <c r="T7" i="73"/>
  <c r="U7" i="73" s="1"/>
  <c r="H7" i="74" s="1"/>
  <c r="J108" i="73"/>
  <c r="K108" i="73" s="1"/>
  <c r="J107" i="73"/>
  <c r="K107" i="73" s="1"/>
  <c r="E92" i="73"/>
  <c r="H93" i="73"/>
  <c r="I93" i="73" s="1"/>
  <c r="E93" i="73" s="1"/>
  <c r="E211" i="73"/>
  <c r="H212" i="73"/>
  <c r="I212" i="73" s="1"/>
  <c r="E212" i="73" s="1"/>
  <c r="H106" i="73"/>
  <c r="E150" i="73"/>
  <c r="H193" i="73"/>
  <c r="I193" i="73" s="1"/>
  <c r="E193" i="73" s="1"/>
  <c r="E192" i="73"/>
  <c r="Q50" i="73"/>
  <c r="N27" i="73" s="1"/>
  <c r="V6" i="73"/>
  <c r="W6" i="73" s="1"/>
  <c r="J6" i="74" s="1"/>
  <c r="G8" i="73"/>
  <c r="Q125" i="73"/>
  <c r="N102" i="73" s="1"/>
  <c r="R9" i="73"/>
  <c r="S9" i="73" s="1"/>
  <c r="F107" i="73"/>
  <c r="G107" i="73" s="1"/>
  <c r="F108" i="73"/>
  <c r="G108" i="73" s="1"/>
  <c r="S92" i="73"/>
  <c r="Q82" i="73"/>
  <c r="E175" i="73"/>
  <c r="W92" i="73"/>
  <c r="W100" i="73" s="1"/>
  <c r="V8" i="73" s="1"/>
  <c r="W8" i="73" s="1"/>
  <c r="J8" i="74" s="1"/>
  <c r="E75" i="73"/>
  <c r="S225" i="73"/>
  <c r="Q225" i="73" s="1"/>
  <c r="Q206" i="73"/>
  <c r="F31" i="73"/>
  <c r="G31" i="73" s="1"/>
  <c r="I37" i="72"/>
  <c r="E20" i="72"/>
  <c r="V218" i="72"/>
  <c r="E21" i="72"/>
  <c r="J37" i="72"/>
  <c r="K37" i="72"/>
  <c r="E22" i="72"/>
  <c r="I100" i="73" l="1"/>
  <c r="K125" i="73"/>
  <c r="K7" i="73" s="1"/>
  <c r="K25" i="73" s="1"/>
  <c r="Q12" i="73"/>
  <c r="F12" i="74"/>
  <c r="I225" i="73"/>
  <c r="I8" i="73" s="1"/>
  <c r="Q9" i="73"/>
  <c r="W25" i="73"/>
  <c r="Q6" i="73"/>
  <c r="Q92" i="73"/>
  <c r="S100" i="73"/>
  <c r="G50" i="73"/>
  <c r="Q7" i="73"/>
  <c r="G125" i="73"/>
  <c r="E225" i="73"/>
  <c r="T98" i="73"/>
  <c r="U98" i="73" s="1"/>
  <c r="Q98" i="73" s="1"/>
  <c r="E8" i="73"/>
  <c r="I200" i="73"/>
  <c r="H31" i="73" l="1"/>
  <c r="I31" i="73" s="1"/>
  <c r="E100" i="73"/>
  <c r="H108" i="73"/>
  <c r="I108" i="73" s="1"/>
  <c r="E108" i="73" s="1"/>
  <c r="H107" i="73"/>
  <c r="I107" i="73" s="1"/>
  <c r="E200" i="73"/>
  <c r="U100" i="73"/>
  <c r="T8" i="73" s="1"/>
  <c r="G6" i="73"/>
  <c r="G7" i="73"/>
  <c r="R8" i="73"/>
  <c r="S8" i="73" s="1"/>
  <c r="F8" i="74" s="1"/>
  <c r="I50" i="73" l="1"/>
  <c r="E31" i="73"/>
  <c r="Q100" i="73"/>
  <c r="N77" i="73" s="1"/>
  <c r="U8" i="73"/>
  <c r="U25" i="73" s="1"/>
  <c r="H8" i="74"/>
  <c r="Q8" i="73"/>
  <c r="S25" i="73"/>
  <c r="G25" i="73"/>
  <c r="I125" i="73"/>
  <c r="E107" i="73"/>
  <c r="I6" i="73" l="1"/>
  <c r="E6" i="73" s="1"/>
  <c r="E50" i="73"/>
  <c r="Q25" i="73"/>
  <c r="N2" i="73" s="1"/>
  <c r="I7" i="73"/>
  <c r="E125" i="73"/>
  <c r="I25" i="73" l="1"/>
  <c r="E25" i="73" s="1"/>
  <c r="E7" i="73"/>
  <c r="E29" i="70" l="1"/>
  <c r="B29" i="70"/>
  <c r="E28" i="70"/>
  <c r="B28" i="70"/>
  <c r="B27" i="70"/>
  <c r="E26" i="70"/>
  <c r="B26" i="70"/>
  <c r="E25" i="70"/>
  <c r="B25" i="70"/>
  <c r="E24" i="70"/>
  <c r="B22" i="70"/>
  <c r="B24" i="70"/>
  <c r="K10" i="30"/>
  <c r="K9" i="30" s="1"/>
  <c r="D25" i="70" l="1"/>
  <c r="D26" i="70" s="1"/>
  <c r="D27" i="70" s="1"/>
  <c r="D28" i="70" s="1"/>
  <c r="D29" i="70" s="1"/>
  <c r="E10" i="30" l="1"/>
  <c r="G9" i="30" l="1"/>
  <c r="G10" i="30" s="1"/>
  <c r="H10" i="30" s="1"/>
  <c r="K13" i="48" l="1"/>
  <c r="M13" i="48"/>
  <c r="K14" i="48"/>
  <c r="M14" i="48"/>
  <c r="J15" i="48"/>
  <c r="N15" i="48" s="1"/>
  <c r="K15" i="48"/>
  <c r="M15" i="48"/>
  <c r="J16" i="48"/>
  <c r="N16" i="48" s="1"/>
  <c r="K16" i="48"/>
  <c r="M16" i="48"/>
  <c r="J17" i="48"/>
  <c r="N17" i="48" s="1"/>
  <c r="K17" i="48"/>
  <c r="M17" i="48"/>
  <c r="J18" i="48"/>
  <c r="K18" i="48"/>
  <c r="M18" i="48"/>
  <c r="N18" i="48"/>
  <c r="J19" i="48"/>
  <c r="N19" i="48" s="1"/>
  <c r="K19" i="48"/>
  <c r="M19" i="48"/>
  <c r="J20" i="48"/>
  <c r="N20" i="48" s="1"/>
  <c r="K20" i="48"/>
  <c r="M20" i="48"/>
  <c r="J21" i="48"/>
  <c r="N21" i="48" s="1"/>
  <c r="K21" i="48"/>
  <c r="M21" i="48"/>
  <c r="J22" i="48"/>
  <c r="K22" i="48"/>
  <c r="M22" i="48"/>
  <c r="N22" i="48"/>
  <c r="J23" i="48"/>
  <c r="K23" i="48"/>
  <c r="M23" i="48"/>
  <c r="N23" i="48"/>
  <c r="J24" i="48"/>
  <c r="N24" i="48" s="1"/>
  <c r="K24" i="48"/>
  <c r="M24" i="48"/>
  <c r="J25" i="48"/>
  <c r="N25" i="48" s="1"/>
  <c r="K25" i="48"/>
  <c r="M25" i="48"/>
  <c r="J26" i="48"/>
  <c r="N26" i="48" s="1"/>
  <c r="K26" i="48"/>
  <c r="M26" i="48"/>
  <c r="J27" i="48"/>
  <c r="N27" i="48" s="1"/>
  <c r="K27" i="48"/>
  <c r="M27" i="48"/>
  <c r="J28" i="48"/>
  <c r="K28" i="48"/>
  <c r="M28" i="48"/>
  <c r="N28" i="48"/>
  <c r="J29" i="48"/>
  <c r="N29" i="48" s="1"/>
  <c r="K29" i="48"/>
  <c r="M29" i="48"/>
  <c r="J30" i="48"/>
  <c r="N30" i="48" s="1"/>
  <c r="K30" i="48"/>
  <c r="M30" i="48"/>
  <c r="J11" i="48"/>
  <c r="K11" i="48"/>
  <c r="M11" i="48"/>
  <c r="N11" i="48"/>
  <c r="J12" i="48"/>
  <c r="N12" i="48" s="1"/>
  <c r="K12" i="48"/>
  <c r="M12" i="48"/>
  <c r="J22" i="62" l="1"/>
  <c r="K22" i="62"/>
  <c r="J14" i="62"/>
  <c r="K14" i="62"/>
  <c r="J5" i="62"/>
  <c r="J4" i="62" s="1"/>
  <c r="E9" i="25" s="1"/>
  <c r="I22" i="62"/>
  <c r="J2" i="62" l="1"/>
  <c r="B9" i="26" l="1"/>
  <c r="B12" i="26"/>
  <c r="B14" i="26"/>
  <c r="B15" i="26"/>
  <c r="F10" i="30" l="1"/>
  <c r="B11" i="26"/>
  <c r="I14" i="62"/>
  <c r="B10" i="26"/>
  <c r="B8" i="26"/>
  <c r="I2" i="62" l="1"/>
  <c r="J10" i="30"/>
  <c r="L10" i="30"/>
  <c r="B16" i="26"/>
  <c r="B13" i="26"/>
  <c r="B7" i="26"/>
  <c r="D10" i="30" l="1"/>
  <c r="C6" i="26"/>
  <c r="B9" i="30" s="1"/>
  <c r="C10" i="74"/>
  <c r="K10" i="74" l="1"/>
  <c r="I10" i="74"/>
  <c r="G10" i="74"/>
  <c r="B6" i="26"/>
  <c r="D8" i="75" l="1"/>
  <c r="L10" i="74"/>
  <c r="E10" i="74" s="1"/>
  <c r="E8" i="75"/>
  <c r="B7" i="28"/>
  <c r="C8" i="75" l="1"/>
  <c r="H32" i="29"/>
  <c r="L9" i="30" l="1"/>
  <c r="L7" i="30" s="1"/>
  <c r="D35" i="70" l="1"/>
  <c r="C4" i="87" l="1"/>
  <c r="E4" i="87" s="1"/>
  <c r="F4" i="87" s="1"/>
  <c r="C8" i="74"/>
  <c r="C6" i="74"/>
  <c r="C11" i="74" l="1"/>
  <c r="C7" i="74"/>
  <c r="C9" i="74"/>
  <c r="G6" i="74"/>
  <c r="D4" i="75" s="1"/>
  <c r="K6" i="74"/>
  <c r="K8" i="74"/>
  <c r="G8" i="74"/>
  <c r="I8" i="74"/>
  <c r="C12" i="74"/>
  <c r="F6" i="26"/>
  <c r="E7" i="25" s="1"/>
  <c r="L6" i="74" l="1"/>
  <c r="E6" i="74" s="1"/>
  <c r="E4" i="75"/>
  <c r="G7" i="74"/>
  <c r="D5" i="75" s="1"/>
  <c r="K7" i="74"/>
  <c r="I7" i="74"/>
  <c r="C4" i="75"/>
  <c r="G9" i="74"/>
  <c r="D7" i="75" s="1"/>
  <c r="K9" i="74"/>
  <c r="I9" i="74"/>
  <c r="G11" i="74"/>
  <c r="D9" i="75" s="1"/>
  <c r="I11" i="74"/>
  <c r="K11" i="74"/>
  <c r="G12" i="74"/>
  <c r="D10" i="75" s="1"/>
  <c r="I12" i="74"/>
  <c r="K12" i="74"/>
  <c r="E6" i="75"/>
  <c r="L8" i="74"/>
  <c r="E8" i="74" s="1"/>
  <c r="D6" i="75"/>
  <c r="J6" i="26"/>
  <c r="I21" i="74" l="1"/>
  <c r="E9" i="75"/>
  <c r="C9" i="75" s="1"/>
  <c r="L11" i="74"/>
  <c r="G21" i="74"/>
  <c r="K21" i="74"/>
  <c r="L7" i="74"/>
  <c r="E7" i="74" s="1"/>
  <c r="E5" i="75"/>
  <c r="C5" i="75" s="1"/>
  <c r="L9" i="74"/>
  <c r="E9" i="74" s="1"/>
  <c r="E7" i="75"/>
  <c r="C7" i="75" s="1"/>
  <c r="E11" i="74"/>
  <c r="C6" i="75"/>
  <c r="D12" i="75"/>
  <c r="E10" i="75"/>
  <c r="E12" i="75" s="1"/>
  <c r="L12" i="74"/>
  <c r="E12" i="74" s="1"/>
  <c r="E21" i="74"/>
  <c r="B2" i="74" s="1"/>
  <c r="B9" i="28"/>
  <c r="L21" i="74" l="1"/>
  <c r="C10" i="75"/>
  <c r="C13" i="75"/>
  <c r="C14" i="75" s="1"/>
  <c r="C12" i="75"/>
  <c r="C16" i="75" l="1"/>
  <c r="C17" i="75" s="1"/>
  <c r="C18" i="75" s="1"/>
  <c r="C19" i="75" s="1"/>
  <c r="C20" i="75" s="1"/>
  <c r="B37" i="77" s="1"/>
  <c r="B11" i="28"/>
  <c r="L13" i="30" l="1"/>
  <c r="D13" i="30" s="1"/>
  <c r="F14" i="29" s="1"/>
  <c r="AK2" i="73"/>
  <c r="B26" i="29"/>
  <c r="B25" i="29"/>
  <c r="E24" i="29"/>
  <c r="B27" i="29"/>
  <c r="F25" i="29"/>
  <c r="E20" i="29"/>
  <c r="B24" i="29"/>
  <c r="I6" i="26"/>
  <c r="B33" i="70" l="1"/>
  <c r="E14" i="29"/>
  <c r="B10" i="28"/>
  <c r="E21" i="29"/>
  <c r="I21" i="29" s="1"/>
  <c r="I20" i="29"/>
  <c r="B16" i="30"/>
  <c r="L16" i="30" s="1"/>
  <c r="B8" i="28"/>
  <c r="E25" i="29"/>
  <c r="I25" i="29" s="1"/>
  <c r="L14" i="30" l="1"/>
  <c r="D14" i="30" s="1"/>
  <c r="F15" i="29" s="1"/>
  <c r="E15" i="29" s="1"/>
  <c r="G53" i="24" s="1"/>
  <c r="G52" i="24"/>
  <c r="D16" i="30"/>
  <c r="E26" i="29"/>
  <c r="I26" i="29" s="1"/>
  <c r="L12" i="30" l="1"/>
  <c r="D12" i="30"/>
  <c r="F13" i="29"/>
  <c r="F12" i="29" s="1"/>
  <c r="E13" i="29"/>
  <c r="E12" i="29" s="1"/>
  <c r="C60" i="24"/>
  <c r="H6" i="26"/>
  <c r="B13" i="30" s="1"/>
  <c r="G6" i="26"/>
  <c r="K13" i="30" l="1"/>
  <c r="E6" i="26"/>
  <c r="B14" i="30"/>
  <c r="K14" i="30" s="1"/>
  <c r="K20" i="30" s="1"/>
  <c r="B4" i="28"/>
  <c r="E52" i="24"/>
  <c r="B6" i="28"/>
  <c r="B5" i="28"/>
  <c r="E53" i="24"/>
  <c r="B8" i="30" l="1"/>
  <c r="J9" i="30"/>
  <c r="J7" i="30" s="1"/>
  <c r="F9" i="30"/>
  <c r="H9" i="30"/>
  <c r="I19" i="29"/>
  <c r="I23" i="29" s="1"/>
  <c r="H7" i="30" l="1"/>
  <c r="D9" i="30"/>
  <c r="D7" i="30" s="1"/>
  <c r="D6" i="30" s="1"/>
  <c r="J6" i="30"/>
  <c r="F7" i="30"/>
  <c r="F24" i="29"/>
  <c r="I24" i="29" s="1"/>
  <c r="I28" i="29" s="1"/>
  <c r="F6" i="30" l="1"/>
  <c r="F32" i="29" l="1"/>
  <c r="E32" i="29" s="1"/>
  <c r="H6" i="30"/>
  <c r="L6" i="30" l="1"/>
  <c r="C7" i="29" l="1"/>
  <c r="G51" i="24"/>
  <c r="O21" i="30" l="1"/>
  <c r="D7" i="29" l="1"/>
  <c r="B7" i="29" s="1"/>
  <c r="A7" i="29" l="1"/>
  <c r="A31" i="29" s="1"/>
  <c r="C63" i="24" l="1"/>
</calcChain>
</file>

<file path=xl/comments1.xml><?xml version="1.0" encoding="utf-8"?>
<comments xmlns="http://schemas.openxmlformats.org/spreadsheetml/2006/main">
  <authors>
    <author>ekr2050051</author>
  </authors>
  <commentList>
    <comment ref="A3" authorId="0" shapeId="0">
      <text>
        <r>
          <rPr>
            <sz val="12"/>
            <color indexed="81"/>
            <rFont val="돋움"/>
            <family val="3"/>
            <charset val="129"/>
          </rPr>
          <t>직제순</t>
        </r>
      </text>
    </comment>
  </commentList>
</comments>
</file>

<file path=xl/comments2.xml><?xml version="1.0" encoding="utf-8"?>
<comments xmlns="http://schemas.openxmlformats.org/spreadsheetml/2006/main">
  <authors>
    <author>EKR</author>
  </authors>
  <commentList>
    <comment ref="K9" authorId="0" shapeId="0">
      <text>
        <r>
          <rPr>
            <sz val="9"/>
            <color indexed="81"/>
            <rFont val="돋움"/>
            <family val="3"/>
            <charset val="129"/>
          </rPr>
          <t>보건환경연구원단가</t>
        </r>
      </text>
    </comment>
    <comment ref="I11" authorId="0" shapeId="0">
      <text>
        <r>
          <rPr>
            <sz val="9"/>
            <color indexed="81"/>
            <rFont val="돋움"/>
            <family val="3"/>
            <charset val="129"/>
          </rPr>
          <t>지하수법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시행규칙
별지서식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수수료</t>
        </r>
      </text>
    </comment>
  </commentList>
</comments>
</file>

<file path=xl/sharedStrings.xml><?xml version="1.0" encoding="utf-8"?>
<sst xmlns="http://schemas.openxmlformats.org/spreadsheetml/2006/main" count="2879" uniqueCount="1215">
  <si>
    <t>시도</t>
    <phoneticPr fontId="2" type="noConversion"/>
  </si>
  <si>
    <t>동리</t>
    <phoneticPr fontId="2" type="noConversion"/>
  </si>
  <si>
    <t>지번</t>
    <phoneticPr fontId="2" type="noConversion"/>
  </si>
  <si>
    <t>No.</t>
    <phoneticPr fontId="2" type="noConversion"/>
  </si>
  <si>
    <t>시설명</t>
    <phoneticPr fontId="2" type="noConversion"/>
  </si>
  <si>
    <t>지사명</t>
    <phoneticPr fontId="2" type="noConversion"/>
  </si>
  <si>
    <t>시설형태</t>
    <phoneticPr fontId="2" type="noConversion"/>
  </si>
  <si>
    <t>위치</t>
    <phoneticPr fontId="2" type="noConversion"/>
  </si>
  <si>
    <t>비 고</t>
    <phoneticPr fontId="2" type="noConversion"/>
  </si>
  <si>
    <t>시군구</t>
    <phoneticPr fontId="2" type="noConversion"/>
  </si>
  <si>
    <t>읍면</t>
    <phoneticPr fontId="2" type="noConversion"/>
  </si>
  <si>
    <t>계</t>
    <phoneticPr fontId="2" type="noConversion"/>
  </si>
  <si>
    <t>파주시</t>
  </si>
  <si>
    <t>문산읍</t>
  </si>
  <si>
    <t>경기도</t>
  </si>
  <si>
    <t>비고</t>
    <phoneticPr fontId="7" type="noConversion"/>
  </si>
  <si>
    <t xml:space="preserve">      한국농어촌공사 경기지역본부</t>
    <phoneticPr fontId="28" type="noConversion"/>
  </si>
  <si>
    <t xml:space="preserve">          목       차</t>
    <phoneticPr fontId="28" type="noConversion"/>
  </si>
  <si>
    <t>1. 사 업  시  행  개  요</t>
    <phoneticPr fontId="28" type="noConversion"/>
  </si>
  <si>
    <t>3. 조 사 공 정 계 획 표</t>
    <phoneticPr fontId="28" type="noConversion"/>
  </si>
  <si>
    <t>4. 사 업  비  총  괄  표</t>
    <phoneticPr fontId="28" type="noConversion"/>
  </si>
  <si>
    <t xml:space="preserve"> 직접비 :</t>
    <phoneticPr fontId="7" type="noConversion"/>
  </si>
  <si>
    <t xml:space="preserve">   가. 사 업 명</t>
    <phoneticPr fontId="28" type="noConversion"/>
  </si>
  <si>
    <t>:</t>
    <phoneticPr fontId="2" type="noConversion"/>
  </si>
  <si>
    <t xml:space="preserve">   나. 목    적</t>
    <phoneticPr fontId="28" type="noConversion"/>
  </si>
  <si>
    <t xml:space="preserve">   다. 위    치</t>
    <phoneticPr fontId="28" type="noConversion"/>
  </si>
  <si>
    <t xml:space="preserve">   라. 사 업 량</t>
    <phoneticPr fontId="28" type="noConversion"/>
  </si>
  <si>
    <t xml:space="preserve">   마. 사업기간</t>
    <phoneticPr fontId="28" type="noConversion"/>
  </si>
  <si>
    <t xml:space="preserve">   바. 투입인원</t>
    <phoneticPr fontId="28" type="noConversion"/>
  </si>
  <si>
    <t xml:space="preserve">경기지역본부 관내 </t>
    <phoneticPr fontId="28" type="noConversion"/>
  </si>
  <si>
    <t>1. 사업시행 개요</t>
    <phoneticPr fontId="28" type="noConversion"/>
  </si>
  <si>
    <t>조사항목</t>
  </si>
  <si>
    <t>조사공종</t>
  </si>
  <si>
    <t>조사량</t>
    <phoneticPr fontId="7" type="noConversion"/>
  </si>
  <si>
    <t>비  고</t>
    <phoneticPr fontId="28" type="noConversion"/>
  </si>
  <si>
    <t>지하수 개발.이용으로 인한 주변지역에 미치는 영향을 조사하여 지하수고갈과 오염을 예측하고 사전방지</t>
    <phoneticPr fontId="28" type="noConversion"/>
  </si>
  <si>
    <t>-기존자료수집 및 현지답사
-대수성시험 및 적정취수량 분석
-보고서 작성 등'-양수시설 인양세척   
 및 주변정리
-수중모터 및 동력선 점검
-양수장옥, 방호시설 등 도색</t>
    <phoneticPr fontId="28" type="noConversion"/>
  </si>
  <si>
    <t xml:space="preserve">- 계측시설 지하수위 측정 및
  전기탐사 측정(쌍극자탐사 및
  자연전위탐사) </t>
    <phoneticPr fontId="89" type="noConversion"/>
  </si>
  <si>
    <t>주요 농업기반 수리시설물의 위험요소를 조기발견하고 재해를 사전예방하여 시설물의 안정성 확보를 위한 계측시설의 장기계측을 통해 효율적 유지관리 도모</t>
    <phoneticPr fontId="89" type="noConversion"/>
  </si>
  <si>
    <t>직영 사업량</t>
    <phoneticPr fontId="89" type="noConversion"/>
  </si>
  <si>
    <t>외주 사업량</t>
    <phoneticPr fontId="89" type="noConversion"/>
  </si>
  <si>
    <t>계</t>
    <phoneticPr fontId="89" type="noConversion"/>
  </si>
  <si>
    <t>계</t>
  </si>
  <si>
    <t>강화군</t>
  </si>
  <si>
    <t>용역내용</t>
    <phoneticPr fontId="7" type="noConversion"/>
  </si>
  <si>
    <t>단위</t>
    <phoneticPr fontId="7" type="noConversion"/>
  </si>
  <si>
    <t>조사일정</t>
    <phoneticPr fontId="89" type="noConversion"/>
  </si>
  <si>
    <t>1월</t>
    <phoneticPr fontId="89" type="noConversion"/>
  </si>
  <si>
    <t>2월</t>
    <phoneticPr fontId="89" type="noConversion"/>
  </si>
  <si>
    <t>3월</t>
    <phoneticPr fontId="89" type="noConversion"/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</si>
  <si>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</si>
  <si>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</si>
  <si>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</si>
  <si>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</si>
  <si>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</si>
  <si>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</si>
  <si>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</si>
  <si>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</si>
  <si>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</si>
  <si>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지구</t>
    <phoneticPr fontId="89" type="noConversion"/>
  </si>
  <si>
    <t>4. 사업비 총괄표</t>
    <phoneticPr fontId="28" type="noConversion"/>
  </si>
  <si>
    <t>계</t>
    <phoneticPr fontId="89" type="noConversion"/>
  </si>
  <si>
    <t>유지부대(관정)</t>
    <phoneticPr fontId="89" type="noConversion"/>
  </si>
  <si>
    <t>예비비</t>
    <phoneticPr fontId="89" type="noConversion"/>
  </si>
  <si>
    <t>소 계</t>
    <phoneticPr fontId="89" type="noConversion"/>
  </si>
  <si>
    <t xml:space="preserve"> </t>
    <phoneticPr fontId="89" type="noConversion"/>
  </si>
  <si>
    <t>4-1. 직접비 산출내역</t>
    <phoneticPr fontId="28" type="noConversion"/>
  </si>
  <si>
    <t>구               분</t>
    <phoneticPr fontId="89" type="noConversion"/>
  </si>
  <si>
    <t>항목별</t>
    <phoneticPr fontId="28" type="noConversion"/>
  </si>
  <si>
    <t>본부집행</t>
    <phoneticPr fontId="89" type="noConversion"/>
  </si>
  <si>
    <t>집행방법</t>
    <phoneticPr fontId="89" type="noConversion"/>
  </si>
  <si>
    <t>합      계</t>
    <phoneticPr fontId="89" type="noConversion"/>
  </si>
  <si>
    <t>나. 인건비, 경비 산출내역</t>
    <phoneticPr fontId="28" type="noConversion"/>
  </si>
  <si>
    <t>지질직</t>
  </si>
  <si>
    <t>원 ×</t>
  </si>
  <si>
    <t>일</t>
    <phoneticPr fontId="89" type="noConversion"/>
  </si>
  <si>
    <t>=</t>
    <phoneticPr fontId="89" type="noConversion"/>
  </si>
  <si>
    <t>원</t>
  </si>
  <si>
    <t>인  건  비</t>
    <phoneticPr fontId="89" type="noConversion"/>
  </si>
  <si>
    <t>안내문 부착</t>
    <phoneticPr fontId="89" type="noConversion"/>
  </si>
  <si>
    <t>행정자료 분석</t>
    <phoneticPr fontId="89" type="noConversion"/>
  </si>
  <si>
    <t>경    비</t>
    <phoneticPr fontId="89" type="noConversion"/>
  </si>
  <si>
    <t>구분</t>
    <phoneticPr fontId="7" type="noConversion"/>
  </si>
  <si>
    <t>단위</t>
    <phoneticPr fontId="89" type="noConversion"/>
  </si>
  <si>
    <t>합  계</t>
    <phoneticPr fontId="7" type="noConversion"/>
  </si>
  <si>
    <t>재료비</t>
    <phoneticPr fontId="7" type="noConversion"/>
  </si>
  <si>
    <t>단가</t>
    <phoneticPr fontId="7" type="noConversion"/>
  </si>
  <si>
    <t>금액</t>
    <phoneticPr fontId="7" type="noConversion"/>
  </si>
  <si>
    <t>단 가</t>
  </si>
  <si>
    <t>금 액</t>
  </si>
  <si>
    <t>외주시행</t>
    <phoneticPr fontId="89" type="noConversion"/>
  </si>
  <si>
    <t>직영시행</t>
    <phoneticPr fontId="89" type="noConversion"/>
  </si>
  <si>
    <t>공</t>
    <phoneticPr fontId="89" type="noConversion"/>
  </si>
  <si>
    <t>총   액</t>
    <phoneticPr fontId="7" type="noConversion"/>
  </si>
  <si>
    <t>직접인건비</t>
    <phoneticPr fontId="7" type="noConversion"/>
  </si>
  <si>
    <t>직접경비</t>
    <phoneticPr fontId="7" type="noConversion"/>
  </si>
  <si>
    <t>용역비 산출방식</t>
    <phoneticPr fontId="7" type="noConversion"/>
  </si>
  <si>
    <t>엔지니어링사업대가의 기준 중</t>
    <phoneticPr fontId="7" type="noConversion"/>
  </si>
  <si>
    <t>실비정액가산방식 적용</t>
    <phoneticPr fontId="7" type="noConversion"/>
  </si>
  <si>
    <t>소   계</t>
  </si>
  <si>
    <t xml:space="preserve"> (직접인건비+제경비) *</t>
    <phoneticPr fontId="7" type="noConversion"/>
  </si>
  <si>
    <t xml:space="preserve"> 계     *</t>
    <phoneticPr fontId="7" type="noConversion"/>
  </si>
  <si>
    <t>10. 계</t>
    <phoneticPr fontId="7" type="noConversion"/>
  </si>
  <si>
    <t>2. 사업물량 및 시행방법</t>
    <phoneticPr fontId="28" type="noConversion"/>
  </si>
  <si>
    <t>- 양수시설 인양세척 및 주변정리
- 수중모터 및 동력선 점검
- 양수장옥, 방호시설 등 도색</t>
    <phoneticPr fontId="28" type="noConversion"/>
  </si>
  <si>
    <t xml:space="preserve"> 재해예방계측
  장기계측</t>
    <phoneticPr fontId="89" type="noConversion"/>
  </si>
  <si>
    <t xml:space="preserve"> - 지하수시설 시설정비</t>
    <phoneticPr fontId="89" type="noConversion"/>
  </si>
  <si>
    <t xml:space="preserve"> - 정기수질검사</t>
    <phoneticPr fontId="89" type="noConversion"/>
  </si>
  <si>
    <t>지구</t>
    <phoneticPr fontId="2" type="noConversion"/>
  </si>
  <si>
    <t>지구</t>
    <phoneticPr fontId="89" type="noConversion"/>
  </si>
  <si>
    <t>이동지구 대상 제외</t>
    <phoneticPr fontId="2" type="noConversion"/>
  </si>
  <si>
    <t>※ 이동저수지 치수능력확대사업에 따른 지진계측 장비 철거한 상태임</t>
    <phoneticPr fontId="2" type="noConversion"/>
  </si>
  <si>
    <t xml:space="preserve"> - 방사상집수정 영향조사 및 사후관리</t>
    <phoneticPr fontId="89" type="noConversion"/>
  </si>
  <si>
    <t xml:space="preserve"> - 관정 지하수사후관리</t>
    <phoneticPr fontId="89" type="noConversion"/>
  </si>
  <si>
    <t>공</t>
    <phoneticPr fontId="2" type="noConversion"/>
  </si>
  <si>
    <t>용역감독비</t>
    <phoneticPr fontId="2" type="noConversion"/>
  </si>
  <si>
    <t>단가</t>
    <phoneticPr fontId="2" type="noConversion"/>
  </si>
  <si>
    <t>금액</t>
    <phoneticPr fontId="2" type="noConversion"/>
  </si>
  <si>
    <t>단위</t>
    <phoneticPr fontId="28" type="noConversion"/>
  </si>
  <si>
    <t>지구
(회)</t>
    <phoneticPr fontId="28" type="noConversion"/>
  </si>
  <si>
    <t xml:space="preserve"> 지하수 사후관리
(방사상집수정)</t>
    <phoneticPr fontId="28" type="noConversion"/>
  </si>
  <si>
    <t xml:space="preserve"> 2. 지하수 사후관리(관정)</t>
    <phoneticPr fontId="118" type="noConversion"/>
  </si>
  <si>
    <t xml:space="preserve"> 3. 지하수 사후관리(방사상집수정)</t>
    <phoneticPr fontId="2" type="noConversion"/>
  </si>
  <si>
    <t>비 고</t>
    <phoneticPr fontId="89" type="noConversion"/>
  </si>
  <si>
    <t>직영시행</t>
    <phoneticPr fontId="89" type="noConversion"/>
  </si>
  <si>
    <t>외주시행</t>
    <phoneticPr fontId="89" type="noConversion"/>
  </si>
  <si>
    <t>계</t>
    <phoneticPr fontId="7" type="noConversion"/>
  </si>
  <si>
    <t>관정 
사후관리</t>
    <phoneticPr fontId="89" type="noConversion"/>
  </si>
  <si>
    <t>원수</t>
  </si>
  <si>
    <t>단위</t>
  </si>
  <si>
    <t>총    액</t>
  </si>
  <si>
    <t>단  가</t>
  </si>
  <si>
    <t>금    액</t>
  </si>
  <si>
    <t>인</t>
  </si>
  <si>
    <t>정비비</t>
  </si>
  <si>
    <t>일</t>
  </si>
  <si>
    <t>상각비</t>
  </si>
  <si>
    <t>관리비</t>
  </si>
  <si>
    <t>( m 당 )</t>
    <phoneticPr fontId="7" type="noConversion"/>
  </si>
  <si>
    <t>대</t>
  </si>
  <si>
    <t>개</t>
    <phoneticPr fontId="7" type="noConversion"/>
  </si>
  <si>
    <t>ℓ</t>
    <phoneticPr fontId="7" type="noConversion"/>
  </si>
  <si>
    <t>%</t>
    <phoneticPr fontId="7" type="noConversion"/>
  </si>
  <si>
    <t>일</t>
    <phoneticPr fontId="7" type="noConversion"/>
  </si>
  <si>
    <t>대</t>
    <phoneticPr fontId="7" type="noConversion"/>
  </si>
  <si>
    <t xml:space="preserve"> </t>
    <phoneticPr fontId="7" type="noConversion"/>
  </si>
  <si>
    <t>대기시간</t>
    <phoneticPr fontId="7" type="noConversion"/>
  </si>
  <si>
    <t>시간</t>
    <phoneticPr fontId="7" type="noConversion"/>
  </si>
  <si>
    <t>적재시간</t>
    <phoneticPr fontId="7" type="noConversion"/>
  </si>
  <si>
    <t>적하시간</t>
    <phoneticPr fontId="7" type="noConversion"/>
  </si>
  <si>
    <t>기준대기시간</t>
    <phoneticPr fontId="7" type="noConversion"/>
  </si>
  <si>
    <t>대기료</t>
    <phoneticPr fontId="7" type="noConversion"/>
  </si>
  <si>
    <t>m</t>
    <phoneticPr fontId="7" type="noConversion"/>
  </si>
  <si>
    <t>지구</t>
    <phoneticPr fontId="7" type="noConversion"/>
  </si>
  <si>
    <t>x</t>
    <phoneticPr fontId="7" type="noConversion"/>
  </si>
  <si>
    <t>인</t>
    <phoneticPr fontId="7" type="noConversion"/>
  </si>
  <si>
    <t>수량</t>
    <phoneticPr fontId="7" type="noConversion"/>
  </si>
  <si>
    <t>공</t>
    <phoneticPr fontId="28" type="noConversion"/>
  </si>
  <si>
    <t xml:space="preserve"> - 관정 안내문 설치</t>
    <phoneticPr fontId="2" type="noConversion"/>
  </si>
  <si>
    <t>공</t>
    <phoneticPr fontId="2" type="noConversion"/>
  </si>
  <si>
    <t>지사관리 관정 중 양수능력이 150톤/일 초과하지만 신고시설로 등록되어 관리되어 있어, 법적 이행사항 준수를 위해 정확한 양수능력 산정으로 신고/허가 구분 명료화 필요</t>
    <phoneticPr fontId="28" type="noConversion"/>
  </si>
  <si>
    <t>화성시</t>
  </si>
  <si>
    <t>정남면</t>
  </si>
  <si>
    <t xml:space="preserve"> 4. 관정 안내문 설치</t>
    <phoneticPr fontId="2" type="noConversion"/>
  </si>
  <si>
    <t>식</t>
    <phoneticPr fontId="89" type="noConversion"/>
  </si>
  <si>
    <t>외주</t>
    <phoneticPr fontId="28" type="noConversion"/>
  </si>
  <si>
    <t>19년 지하수개발이용 허가 취하된 상태이기때문에 '20년 사후관리 대상에서 제외함</t>
    <phoneticPr fontId="28" type="noConversion"/>
  </si>
  <si>
    <t>당초 (예산)설계물량 대비 시행물량 차이에 따른 감소분 포함</t>
    <phoneticPr fontId="2" type="noConversion"/>
  </si>
  <si>
    <t>- 단계대수성시험</t>
    <phoneticPr fontId="28" type="noConversion"/>
  </si>
  <si>
    <t>적정채수량 산정 
및
지하수영향조사</t>
    <phoneticPr fontId="28" type="noConversion"/>
  </si>
  <si>
    <t xml:space="preserve"> 6. 지진계 센서 및 기록계 수리</t>
    <phoneticPr fontId="2" type="noConversion"/>
  </si>
  <si>
    <t>지하수
영향조사</t>
    <phoneticPr fontId="89" type="noConversion"/>
  </si>
  <si>
    <t>단계
대수성시험</t>
    <phoneticPr fontId="2" type="noConversion"/>
  </si>
  <si>
    <t xml:space="preserve"> - 적정채수량 산정 및 지하수영향조사</t>
    <phoneticPr fontId="89" type="noConversion"/>
  </si>
  <si>
    <t>공</t>
    <phoneticPr fontId="28" type="noConversion"/>
  </si>
  <si>
    <t>순번</t>
    <phoneticPr fontId="7" type="noConversion"/>
  </si>
  <si>
    <t>관할
지사</t>
    <phoneticPr fontId="7" type="noConversion"/>
  </si>
  <si>
    <t>관정명</t>
    <phoneticPr fontId="7" type="noConversion"/>
  </si>
  <si>
    <t>위    치</t>
    <phoneticPr fontId="7" type="noConversion"/>
  </si>
  <si>
    <t>사  업  량</t>
    <phoneticPr fontId="7" type="noConversion"/>
  </si>
  <si>
    <t>시군</t>
    <phoneticPr fontId="7" type="noConversion"/>
  </si>
  <si>
    <t>읍면</t>
    <phoneticPr fontId="7" type="noConversion"/>
  </si>
  <si>
    <t>동리</t>
    <phoneticPr fontId="7" type="noConversion"/>
  </si>
  <si>
    <t>지번</t>
    <phoneticPr fontId="7" type="noConversion"/>
  </si>
  <si>
    <t>기계기
구설치</t>
    <phoneticPr fontId="7" type="noConversion"/>
  </si>
  <si>
    <t>펌프설
치인양</t>
    <phoneticPr fontId="7" type="noConversion"/>
  </si>
  <si>
    <t>에어
써징</t>
    <phoneticPr fontId="7" type="noConversion"/>
  </si>
  <si>
    <t>검사및
정   비</t>
    <phoneticPr fontId="7" type="noConversion"/>
  </si>
  <si>
    <t>수위측정
관 설 치</t>
    <phoneticPr fontId="7" type="noConversion"/>
  </si>
  <si>
    <t>운반비</t>
    <phoneticPr fontId="7" type="noConversion"/>
  </si>
  <si>
    <t>수중TV
검     층</t>
    <phoneticPr fontId="7" type="noConversion"/>
  </si>
  <si>
    <t>굴착
심도</t>
    <phoneticPr fontId="7" type="noConversion"/>
  </si>
  <si>
    <t>굴착
지름</t>
    <phoneticPr fontId="7" type="noConversion"/>
  </si>
  <si>
    <t>모터
마력</t>
    <phoneticPr fontId="7" type="noConversion"/>
  </si>
  <si>
    <t>설치
심도</t>
    <phoneticPr fontId="7" type="noConversion"/>
  </si>
  <si>
    <t>수   위
측정관</t>
    <phoneticPr fontId="7" type="noConversion"/>
  </si>
  <si>
    <t>(회)</t>
    <phoneticPr fontId="7" type="noConversion"/>
  </si>
  <si>
    <t>(m)</t>
    <phoneticPr fontId="7" type="noConversion"/>
  </si>
  <si>
    <t>(Hp)</t>
    <phoneticPr fontId="7" type="noConversion"/>
  </si>
  <si>
    <t>위치</t>
    <phoneticPr fontId="7" type="noConversion"/>
  </si>
  <si>
    <t>조  사  량</t>
    <phoneticPr fontId="7" type="noConversion"/>
  </si>
  <si>
    <t>현장조사</t>
    <phoneticPr fontId="7" type="noConversion"/>
  </si>
  <si>
    <t>대수성시험</t>
    <phoneticPr fontId="7" type="noConversion"/>
  </si>
  <si>
    <t>수질검사</t>
    <phoneticPr fontId="7" type="noConversion"/>
  </si>
  <si>
    <t>보고서작성</t>
    <phoneticPr fontId="7" type="noConversion"/>
  </si>
  <si>
    <t>(지구)</t>
    <phoneticPr fontId="7" type="noConversion"/>
  </si>
  <si>
    <t>두창2</t>
  </si>
  <si>
    <t>원삼면</t>
  </si>
  <si>
    <t>두창리</t>
  </si>
  <si>
    <t>두창1</t>
  </si>
  <si>
    <t>미평리</t>
  </si>
  <si>
    <t>미평</t>
  </si>
  <si>
    <t>210-1</t>
  </si>
  <si>
    <t>대안2</t>
  </si>
  <si>
    <t>안성시</t>
  </si>
  <si>
    <t>대덕면</t>
  </si>
  <si>
    <t>건지리</t>
  </si>
  <si>
    <t>232-2</t>
  </si>
  <si>
    <t>미양면</t>
  </si>
  <si>
    <t>일죽면</t>
  </si>
  <si>
    <t>죽산면</t>
  </si>
  <si>
    <t>장원리</t>
  </si>
  <si>
    <t>건천1</t>
  </si>
  <si>
    <t>공도읍</t>
  </si>
  <si>
    <t>건천리</t>
  </si>
  <si>
    <t>양성면</t>
  </si>
  <si>
    <t>방축리</t>
  </si>
  <si>
    <t>죽당</t>
  </si>
  <si>
    <t>이천시</t>
  </si>
  <si>
    <t>부발읍</t>
  </si>
  <si>
    <t>죽당리</t>
  </si>
  <si>
    <t>당진</t>
  </si>
  <si>
    <t>점동면</t>
  </si>
  <si>
    <t>당진리</t>
  </si>
  <si>
    <t>뇌조2</t>
  </si>
  <si>
    <t>조리읍</t>
  </si>
  <si>
    <t>뇌조리</t>
  </si>
  <si>
    <t>덕은1</t>
  </si>
  <si>
    <t>월롱면</t>
  </si>
  <si>
    <t>덕은리</t>
  </si>
  <si>
    <t>덕은2</t>
  </si>
  <si>
    <t>유지관리 시행계획서</t>
    <phoneticPr fontId="2" type="noConversion"/>
  </si>
  <si>
    <t xml:space="preserve">   사. 사업비 내역</t>
    <phoneticPr fontId="7" type="noConversion"/>
  </si>
  <si>
    <t>관할
지사</t>
    <phoneticPr fontId="2" type="noConversion"/>
  </si>
  <si>
    <t>지사별
구   분</t>
    <phoneticPr fontId="2" type="noConversion"/>
  </si>
  <si>
    <t>공   종</t>
    <phoneticPr fontId="2" type="noConversion"/>
  </si>
  <si>
    <t>사업량</t>
    <phoneticPr fontId="2" type="noConversion"/>
  </si>
  <si>
    <t>회</t>
  </si>
  <si>
    <t>최종시행일</t>
    <phoneticPr fontId="7" type="noConversion"/>
  </si>
  <si>
    <t>하점면</t>
  </si>
  <si>
    <t>교동면</t>
  </si>
  <si>
    <t>내가면</t>
  </si>
  <si>
    <t>이강리</t>
  </si>
  <si>
    <t>오상리</t>
  </si>
  <si>
    <t>장호원읍</t>
  </si>
  <si>
    <t>노탑리</t>
  </si>
  <si>
    <t>O</t>
  </si>
  <si>
    <t>시행구분</t>
    <phoneticPr fontId="28" type="noConversion"/>
  </si>
  <si>
    <t>공정별</t>
    <phoneticPr fontId="7" type="noConversion"/>
  </si>
  <si>
    <t>사업량</t>
    <phoneticPr fontId="7" type="noConversion"/>
  </si>
  <si>
    <t>소요일수</t>
    <phoneticPr fontId="7" type="noConversion"/>
  </si>
  <si>
    <t>회</t>
    <phoneticPr fontId="7" type="noConversion"/>
  </si>
  <si>
    <t>소     계</t>
    <phoneticPr fontId="7" type="noConversion"/>
  </si>
  <si>
    <t>합     계</t>
    <phoneticPr fontId="7" type="noConversion"/>
  </si>
  <si>
    <t>공종별</t>
    <phoneticPr fontId="7" type="noConversion"/>
  </si>
  <si>
    <t>원수</t>
    <phoneticPr fontId="7" type="noConversion"/>
  </si>
  <si>
    <t>인건비</t>
    <phoneticPr fontId="7" type="noConversion"/>
  </si>
  <si>
    <t>경비</t>
    <phoneticPr fontId="7" type="noConversion"/>
  </si>
  <si>
    <t>비 고</t>
  </si>
  <si>
    <t>공</t>
    <phoneticPr fontId="7" type="noConversion"/>
  </si>
  <si>
    <t>&lt;제1호표&gt;</t>
    <phoneticPr fontId="7" type="noConversion"/>
  </si>
  <si>
    <t>&lt;제2호표&gt;</t>
    <phoneticPr fontId="7" type="noConversion"/>
  </si>
  <si>
    <t>&lt;제6호표&gt;</t>
    <phoneticPr fontId="7" type="noConversion"/>
  </si>
  <si>
    <t>&lt;노무비&gt;</t>
    <phoneticPr fontId="7" type="noConversion"/>
  </si>
  <si>
    <t>지하수 조사.계획 품셈(2020), P.12</t>
    <phoneticPr fontId="7" type="noConversion"/>
  </si>
  <si>
    <t>특급기술자</t>
    <phoneticPr fontId="7" type="noConversion"/>
  </si>
  <si>
    <t>고급기술자</t>
    <phoneticPr fontId="7" type="noConversion"/>
  </si>
  <si>
    <t>중급기술자</t>
    <phoneticPr fontId="7" type="noConversion"/>
  </si>
  <si>
    <t>초급기술자</t>
    <phoneticPr fontId="7" type="noConversion"/>
  </si>
  <si>
    <t>중급숙련기술자</t>
    <phoneticPr fontId="7" type="noConversion"/>
  </si>
  <si>
    <t>초급숙련기술자</t>
    <phoneticPr fontId="7" type="noConversion"/>
  </si>
  <si>
    <t>보링공</t>
    <phoneticPr fontId="7" type="noConversion"/>
  </si>
  <si>
    <t>특별인부</t>
    <phoneticPr fontId="7" type="noConversion"/>
  </si>
  <si>
    <t>보통인부</t>
    <phoneticPr fontId="7" type="noConversion"/>
  </si>
  <si>
    <t>&lt;재료비&gt;</t>
    <phoneticPr fontId="7" type="noConversion"/>
  </si>
  <si>
    <t>&lt;경비&gt;</t>
    <phoneticPr fontId="7" type="noConversion"/>
  </si>
  <si>
    <t>2</t>
    <phoneticPr fontId="7" type="noConversion"/>
  </si>
  <si>
    <t>3</t>
    <phoneticPr fontId="7" type="noConversion"/>
  </si>
  <si>
    <t>식</t>
    <phoneticPr fontId="7" type="noConversion"/>
  </si>
  <si>
    <t>경유</t>
    <phoneticPr fontId="7" type="noConversion"/>
  </si>
  <si>
    <t>L</t>
    <phoneticPr fontId="7" type="noConversion"/>
  </si>
  <si>
    <t>잡유</t>
    <phoneticPr fontId="7" type="noConversion"/>
  </si>
  <si>
    <t>착정기</t>
    <phoneticPr fontId="7" type="noConversion"/>
  </si>
  <si>
    <t>공압기</t>
    <phoneticPr fontId="7" type="noConversion"/>
  </si>
  <si>
    <t>수중TV검층기</t>
    <phoneticPr fontId="7" type="noConversion"/>
  </si>
  <si>
    <t>구  분</t>
    <phoneticPr fontId="28" type="noConversion"/>
  </si>
  <si>
    <t>규  격</t>
    <phoneticPr fontId="28" type="noConversion"/>
  </si>
  <si>
    <t>원수</t>
    <phoneticPr fontId="28" type="noConversion"/>
  </si>
  <si>
    <t>단가</t>
    <phoneticPr fontId="28" type="noConversion"/>
  </si>
  <si>
    <t>산재보험</t>
    <phoneticPr fontId="28" type="noConversion"/>
  </si>
  <si>
    <t>요율</t>
    <phoneticPr fontId="28" type="noConversion"/>
  </si>
  <si>
    <t>%</t>
    <phoneticPr fontId="28" type="noConversion"/>
  </si>
  <si>
    <t>특급기술자</t>
    <phoneticPr fontId="28" type="noConversion"/>
  </si>
  <si>
    <t>인</t>
    <phoneticPr fontId="28" type="noConversion"/>
  </si>
  <si>
    <t>고급기술자</t>
    <phoneticPr fontId="28" type="noConversion"/>
  </si>
  <si>
    <t>중급기술자</t>
    <phoneticPr fontId="28" type="noConversion"/>
  </si>
  <si>
    <t>초급기술자</t>
    <phoneticPr fontId="28" type="noConversion"/>
  </si>
  <si>
    <t>중급숙련기술자</t>
    <phoneticPr fontId="28" type="noConversion"/>
  </si>
  <si>
    <t>초급숙련기술자</t>
    <phoneticPr fontId="28" type="noConversion"/>
  </si>
  <si>
    <t>기계설비공</t>
    <phoneticPr fontId="7" type="noConversion"/>
  </si>
  <si>
    <t>보링공</t>
    <phoneticPr fontId="28" type="noConversion"/>
  </si>
  <si>
    <t>특별인부</t>
    <phoneticPr fontId="28" type="noConversion"/>
  </si>
  <si>
    <t>보통인부</t>
    <phoneticPr fontId="28" type="noConversion"/>
  </si>
  <si>
    <t>계장공</t>
    <phoneticPr fontId="28" type="noConversion"/>
  </si>
  <si>
    <t>휘발유</t>
    <phoneticPr fontId="28" type="noConversion"/>
  </si>
  <si>
    <t>공압기손료</t>
    <phoneticPr fontId="7" type="noConversion"/>
  </si>
  <si>
    <t>상각비</t>
    <phoneticPr fontId="7" type="noConversion"/>
  </si>
  <si>
    <t>일</t>
    <phoneticPr fontId="28" type="noConversion"/>
  </si>
  <si>
    <t>구역화물운임</t>
    <phoneticPr fontId="28" type="noConversion"/>
  </si>
  <si>
    <t>운인(원)</t>
    <phoneticPr fontId="28" type="noConversion"/>
  </si>
  <si>
    <t>정비비</t>
    <phoneticPr fontId="7" type="noConversion"/>
  </si>
  <si>
    <t>30km</t>
    <phoneticPr fontId="28" type="noConversion"/>
  </si>
  <si>
    <t>관리비</t>
    <phoneticPr fontId="7" type="noConversion"/>
  </si>
  <si>
    <t>40km</t>
    <phoneticPr fontId="28" type="noConversion"/>
  </si>
  <si>
    <t>TV검층기손료</t>
    <phoneticPr fontId="7" type="noConversion"/>
  </si>
  <si>
    <t>시간</t>
    <phoneticPr fontId="28" type="noConversion"/>
  </si>
  <si>
    <t>50km</t>
    <phoneticPr fontId="28" type="noConversion"/>
  </si>
  <si>
    <t>60km</t>
    <phoneticPr fontId="28" type="noConversion"/>
  </si>
  <si>
    <t>70km</t>
    <phoneticPr fontId="28" type="noConversion"/>
  </si>
  <si>
    <t>pe 파이프</t>
    <phoneticPr fontId="7" type="noConversion"/>
  </si>
  <si>
    <t>25mm</t>
    <phoneticPr fontId="7" type="noConversion"/>
  </si>
  <si>
    <t>m</t>
    <phoneticPr fontId="28" type="noConversion"/>
  </si>
  <si>
    <t>80km</t>
    <phoneticPr fontId="28" type="noConversion"/>
  </si>
  <si>
    <t>농업용</t>
    <phoneticPr fontId="7" type="noConversion"/>
  </si>
  <si>
    <t>회</t>
    <phoneticPr fontId="28" type="noConversion"/>
  </si>
  <si>
    <t>90km</t>
    <phoneticPr fontId="28" type="noConversion"/>
  </si>
  <si>
    <t>먹는물</t>
    <phoneticPr fontId="7" type="noConversion"/>
  </si>
  <si>
    <t>100km</t>
    <phoneticPr fontId="28" type="noConversion"/>
  </si>
  <si>
    <t>스텐볼트너트</t>
    <phoneticPr fontId="7" type="noConversion"/>
  </si>
  <si>
    <t>시중단가</t>
    <phoneticPr fontId="28" type="noConversion"/>
  </si>
  <si>
    <t>30분당대기료</t>
    <phoneticPr fontId="28" type="noConversion"/>
  </si>
  <si>
    <t>(VAT제외가격)</t>
    <phoneticPr fontId="28" type="noConversion"/>
  </si>
  <si>
    <t>기종별</t>
    <phoneticPr fontId="7" type="noConversion"/>
  </si>
  <si>
    <t>단가적용율</t>
    <phoneticPr fontId="28" type="noConversion"/>
  </si>
  <si>
    <t>적용가격(원)</t>
    <phoneticPr fontId="28" type="noConversion"/>
  </si>
  <si>
    <t>상각비계수</t>
    <phoneticPr fontId="7" type="noConversion"/>
  </si>
  <si>
    <t>정비비계수</t>
    <phoneticPr fontId="7" type="noConversion"/>
  </si>
  <si>
    <t>관리비계수</t>
    <phoneticPr fontId="7" type="noConversion"/>
  </si>
  <si>
    <t>참고</t>
    <phoneticPr fontId="28" type="noConversion"/>
  </si>
  <si>
    <t>가격($)</t>
    <phoneticPr fontId="28" type="noConversion"/>
  </si>
  <si>
    <t>취득가격(원)</t>
    <phoneticPr fontId="28" type="noConversion"/>
  </si>
  <si>
    <t>평균취득가격(원)</t>
    <phoneticPr fontId="28" type="noConversion"/>
  </si>
  <si>
    <t>R50기준</t>
    <phoneticPr fontId="28" type="noConversion"/>
  </si>
  <si>
    <t>XRVS466기준</t>
    <phoneticPr fontId="28" type="noConversion"/>
  </si>
  <si>
    <t>내용시간</t>
    <phoneticPr fontId="28" type="noConversion"/>
  </si>
  <si>
    <t>연간표준가동시간</t>
    <phoneticPr fontId="28" type="noConversion"/>
  </si>
  <si>
    <t>내용년수</t>
    <phoneticPr fontId="28" type="noConversion"/>
  </si>
  <si>
    <t>상각비(시간당)</t>
    <phoneticPr fontId="28" type="noConversion"/>
  </si>
  <si>
    <t>정비비(시간당)</t>
    <phoneticPr fontId="28" type="noConversion"/>
  </si>
  <si>
    <t>관리비(시간당)</t>
    <phoneticPr fontId="28" type="noConversion"/>
  </si>
  <si>
    <t>공압기</t>
    <phoneticPr fontId="28" type="noConversion"/>
  </si>
  <si>
    <t>공압기1일</t>
    <phoneticPr fontId="28" type="noConversion"/>
  </si>
  <si>
    <t>수중TV카메라</t>
    <phoneticPr fontId="28" type="noConversion"/>
  </si>
  <si>
    <t>카메라1일</t>
    <phoneticPr fontId="28" type="noConversion"/>
  </si>
  <si>
    <t>일  금 :</t>
    <phoneticPr fontId="28" type="noConversion"/>
  </si>
  <si>
    <t>기 종 : 콤프레샤 21kg/cm2 이상</t>
    <phoneticPr fontId="28" type="noConversion"/>
  </si>
  <si>
    <t>규격</t>
    <phoneticPr fontId="7" type="noConversion"/>
  </si>
  <si>
    <t>총   액</t>
  </si>
  <si>
    <t>직접인건비</t>
    <phoneticPr fontId="28" type="noConversion"/>
  </si>
  <si>
    <t>직 접 경 비</t>
    <phoneticPr fontId="7" type="noConversion"/>
  </si>
  <si>
    <t>산출근거</t>
  </si>
  <si>
    <t>금   액</t>
  </si>
  <si>
    <t>금  액</t>
  </si>
  <si>
    <t>제1호표</t>
    <phoneticPr fontId="7" type="noConversion"/>
  </si>
  <si>
    <t>제2호표</t>
    <phoneticPr fontId="7" type="noConversion"/>
  </si>
  <si>
    <t>제3호표</t>
    <phoneticPr fontId="7" type="noConversion"/>
  </si>
  <si>
    <t>제4호표</t>
    <phoneticPr fontId="7" type="noConversion"/>
  </si>
  <si>
    <t xml:space="preserve"> 수위측정관설치</t>
    <phoneticPr fontId="7" type="noConversion"/>
  </si>
  <si>
    <t>제5호표</t>
    <phoneticPr fontId="7" type="noConversion"/>
  </si>
  <si>
    <t xml:space="preserve"> 운반비</t>
    <phoneticPr fontId="7" type="noConversion"/>
  </si>
  <si>
    <t>제6호표</t>
    <phoneticPr fontId="7" type="noConversion"/>
  </si>
  <si>
    <t xml:space="preserve"> 수중TV검층</t>
    <phoneticPr fontId="7" type="noConversion"/>
  </si>
  <si>
    <t>제7호표</t>
    <phoneticPr fontId="7" type="noConversion"/>
  </si>
  <si>
    <t>합   계</t>
  </si>
  <si>
    <t>시설현황조사</t>
    <phoneticPr fontId="28" type="noConversion"/>
  </si>
  <si>
    <t>1</t>
    <phoneticPr fontId="7" type="noConversion"/>
  </si>
  <si>
    <t>( 회 당 )</t>
  </si>
  <si>
    <t>회/일</t>
    <phoneticPr fontId="28" type="noConversion"/>
  </si>
  <si>
    <t>1-1</t>
    <phoneticPr fontId="7" type="noConversion"/>
  </si>
  <si>
    <t xml:space="preserve">양수설비 인양 및 상태점검 </t>
    <phoneticPr fontId="7" type="noConversion"/>
  </si>
  <si>
    <t>(재원조사 포함)</t>
    <phoneticPr fontId="7" type="noConversion"/>
  </si>
  <si>
    <t>(회당)</t>
    <phoneticPr fontId="7" type="noConversion"/>
  </si>
  <si>
    <t>지하수개발이용시설 공사 설계실무요령(2008)</t>
    <phoneticPr fontId="7" type="noConversion"/>
  </si>
  <si>
    <t>P.136</t>
    <phoneticPr fontId="7" type="noConversion"/>
  </si>
  <si>
    <t>이용시설설계요령, P136</t>
    <phoneticPr fontId="7" type="noConversion"/>
  </si>
  <si>
    <t>수중펌프설치(5.5kw이하)</t>
    <phoneticPr fontId="7" type="noConversion"/>
  </si>
  <si>
    <t>적산정보(p796)</t>
    <phoneticPr fontId="7" type="noConversion"/>
  </si>
  <si>
    <t>회당</t>
    <phoneticPr fontId="7" type="noConversion"/>
  </si>
  <si>
    <t>기계설치공</t>
    <phoneticPr fontId="7" type="noConversion"/>
  </si>
  <si>
    <t>5.기계설비 철거 및 이설공사의 Pump 및 Fan 류</t>
    <phoneticPr fontId="7" type="noConversion"/>
  </si>
  <si>
    <t>6.펌프설치 [1]펌프설치의 4)우물속의 수중펌프</t>
    <phoneticPr fontId="7" type="noConversion"/>
  </si>
  <si>
    <t>트럭탑제형크레인(5ton)</t>
    <phoneticPr fontId="7" type="noConversion"/>
  </si>
  <si>
    <t xml:space="preserve"> 표준단가표(p.388) 건설기계사용료</t>
    <phoneticPr fontId="7" type="noConversion"/>
  </si>
  <si>
    <t>크레인</t>
    <phoneticPr fontId="7" type="noConversion"/>
  </si>
  <si>
    <t>소  계</t>
    <phoneticPr fontId="7" type="noConversion"/>
  </si>
  <si>
    <t>기계설비공</t>
  </si>
  <si>
    <t>5.5kw 이하</t>
    <phoneticPr fontId="7" type="noConversion"/>
  </si>
  <si>
    <t>P.137</t>
    <phoneticPr fontId="7" type="noConversion"/>
  </si>
  <si>
    <t>유류대</t>
    <phoneticPr fontId="7" type="noConversion"/>
  </si>
  <si>
    <t>크레인 손료</t>
    <phoneticPr fontId="7" type="noConversion"/>
  </si>
  <si>
    <t>잡재료</t>
  </si>
  <si>
    <t>&lt;제3호표&gt;</t>
    <phoneticPr fontId="7" type="noConversion"/>
  </si>
  <si>
    <t>에 어 써 징</t>
    <phoneticPr fontId="28" type="noConversion"/>
  </si>
  <si>
    <t>1-2</t>
    <phoneticPr fontId="7" type="noConversion"/>
  </si>
  <si>
    <t>공내 촬영</t>
    <phoneticPr fontId="7" type="noConversion"/>
  </si>
  <si>
    <t>(m당)</t>
    <phoneticPr fontId="7" type="noConversion"/>
  </si>
  <si>
    <t>( M 당 )</t>
  </si>
  <si>
    <t>m/일</t>
    <phoneticPr fontId="28" type="noConversion"/>
  </si>
  <si>
    <t>기종 :콤프레샤 21kg/cm2 이상</t>
    <phoneticPr fontId="7" type="noConversion"/>
  </si>
  <si>
    <t>m당</t>
    <phoneticPr fontId="7" type="noConversion"/>
  </si>
  <si>
    <t>표준품셈(p560)</t>
    <phoneticPr fontId="7" type="noConversion"/>
  </si>
  <si>
    <t>중급기능사</t>
    <phoneticPr fontId="7" type="noConversion"/>
  </si>
  <si>
    <t>조사비적산기준(p149) 에어써징(콤퓨레샤)</t>
    <phoneticPr fontId="7" type="noConversion"/>
  </si>
  <si>
    <t>보링공</t>
  </si>
  <si>
    <t>에어써징 : 고성능착정기 450hp이하</t>
    <phoneticPr fontId="7" type="noConversion"/>
  </si>
  <si>
    <t>특인</t>
    <phoneticPr fontId="7" type="noConversion"/>
  </si>
  <si>
    <t>경유소모량</t>
    <phoneticPr fontId="7" type="noConversion"/>
  </si>
  <si>
    <t>보인</t>
    <phoneticPr fontId="7" type="noConversion"/>
  </si>
  <si>
    <t>경  유</t>
  </si>
  <si>
    <t>콤프 XRVS-466시리즈, 383마력 적용</t>
    <phoneticPr fontId="7" type="noConversion"/>
  </si>
  <si>
    <t>잡  유</t>
  </si>
  <si>
    <t>소모량산정=마력x0.24*5/6*0.75</t>
    <phoneticPr fontId="7" type="noConversion"/>
  </si>
  <si>
    <t>시간당 57로 1일456적용</t>
    <phoneticPr fontId="7" type="noConversion"/>
  </si>
  <si>
    <t>공압기(이동식)</t>
    <phoneticPr fontId="7" type="noConversion"/>
  </si>
  <si>
    <t>휘발유</t>
    <phoneticPr fontId="7" type="noConversion"/>
  </si>
  <si>
    <t>소  계</t>
  </si>
  <si>
    <t>표준품셈(p363)</t>
    <phoneticPr fontId="7" type="noConversion"/>
  </si>
  <si>
    <t>DVD-R (VTR테이프)</t>
    <phoneticPr fontId="7" type="noConversion"/>
  </si>
  <si>
    <t>검층기 손료</t>
    <phoneticPr fontId="7" type="noConversion"/>
  </si>
  <si>
    <t>공내청소</t>
    <phoneticPr fontId="28" type="noConversion"/>
  </si>
  <si>
    <t>&lt;제4호표&gt;</t>
    <phoneticPr fontId="7" type="noConversion"/>
  </si>
  <si>
    <t>(공  당 )</t>
    <phoneticPr fontId="7" type="noConversion"/>
  </si>
  <si>
    <t>공/일</t>
    <phoneticPr fontId="28" type="noConversion"/>
  </si>
  <si>
    <t>양수설비 정비 및 재설치에 포함</t>
    <phoneticPr fontId="7" type="noConversion"/>
  </si>
  <si>
    <t>기준없어 1일 2공기준으로 작성</t>
    <phoneticPr fontId="7" type="noConversion"/>
  </si>
  <si>
    <t>인 - 양수시설 설치</t>
    <phoneticPr fontId="7" type="noConversion"/>
  </si>
  <si>
    <t>조사비적산기준(P.150)</t>
    <phoneticPr fontId="7" type="noConversion"/>
  </si>
  <si>
    <t>압상관,전선,수중모터펌프 세척으로 세척시간 2시간 적용함.</t>
    <phoneticPr fontId="7" type="noConversion"/>
  </si>
  <si>
    <t>&lt;제5호표&gt;</t>
    <phoneticPr fontId="7" type="noConversion"/>
  </si>
  <si>
    <t xml:space="preserve">수 위 측 정 관 설 치 </t>
    <phoneticPr fontId="28" type="noConversion"/>
  </si>
  <si>
    <t>2-1</t>
    <phoneticPr fontId="7" type="noConversion"/>
  </si>
  <si>
    <t>청소장비운반</t>
    <phoneticPr fontId="7" type="noConversion"/>
  </si>
  <si>
    <t>가. 운반조건</t>
    <phoneticPr fontId="7" type="noConversion"/>
  </si>
  <si>
    <t>( M 당 )</t>
    <phoneticPr fontId="7" type="noConversion"/>
  </si>
  <si>
    <t>나. 대기시간</t>
    <phoneticPr fontId="7" type="noConversion"/>
  </si>
  <si>
    <t>소요시간</t>
    <phoneticPr fontId="7" type="noConversion"/>
  </si>
  <si>
    <t>PE파이프</t>
    <phoneticPr fontId="7" type="noConversion"/>
  </si>
  <si>
    <t>M</t>
    <phoneticPr fontId="7" type="noConversion"/>
  </si>
  <si>
    <t>재료비만 반영</t>
    <phoneticPr fontId="7" type="noConversion"/>
  </si>
  <si>
    <t>※ 필요시 적용</t>
    <phoneticPr fontId="7" type="noConversion"/>
  </si>
  <si>
    <t>다. 구역화물운임</t>
    <phoneticPr fontId="7" type="noConversion"/>
  </si>
  <si>
    <t>운임</t>
    <phoneticPr fontId="7" type="noConversion"/>
  </si>
  <si>
    <t>원</t>
    <phoneticPr fontId="7" type="noConversion"/>
  </si>
  <si>
    <t>=</t>
    <phoneticPr fontId="7" type="noConversion"/>
  </si>
  <si>
    <t>라. 기준 대기료</t>
    <phoneticPr fontId="7" type="noConversion"/>
  </si>
  <si>
    <t xml:space="preserve">대기료 x 대기시간 x </t>
    <phoneticPr fontId="7" type="noConversion"/>
  </si>
  <si>
    <t xml:space="preserve">대 </t>
    <phoneticPr fontId="7" type="noConversion"/>
  </si>
  <si>
    <t>마. 상하차 인부</t>
    <phoneticPr fontId="7" type="noConversion"/>
  </si>
  <si>
    <t>아. 합 계</t>
    <phoneticPr fontId="7" type="noConversion"/>
  </si>
  <si>
    <t>운  반  비</t>
    <phoneticPr fontId="28" type="noConversion"/>
  </si>
  <si>
    <t>2-2</t>
    <phoneticPr fontId="7" type="noConversion"/>
  </si>
  <si>
    <t>청소장비 설치 및 인양</t>
    <phoneticPr fontId="7" type="noConversion"/>
  </si>
  <si>
    <t xml:space="preserve">부대품 운반비 </t>
    <phoneticPr fontId="28" type="noConversion"/>
  </si>
  <si>
    <t xml:space="preserve">  가. 조    건</t>
    <phoneticPr fontId="28" type="noConversion"/>
  </si>
  <si>
    <t>운반거리 :</t>
    <phoneticPr fontId="7" type="noConversion"/>
  </si>
  <si>
    <t>㎞</t>
    <phoneticPr fontId="28" type="noConversion"/>
  </si>
  <si>
    <t>사용차종 :</t>
    <phoneticPr fontId="7" type="noConversion"/>
  </si>
  <si>
    <t>톤,</t>
    <phoneticPr fontId="28" type="noConversion"/>
  </si>
  <si>
    <t xml:space="preserve">  나. 대기시간</t>
    <phoneticPr fontId="28" type="noConversion"/>
  </si>
  <si>
    <t>적재시간 :</t>
    <phoneticPr fontId="7" type="noConversion"/>
  </si>
  <si>
    <t>시간</t>
  </si>
  <si>
    <t>대기시간</t>
  </si>
  <si>
    <t>적하시간 :</t>
    <phoneticPr fontId="7" type="noConversion"/>
  </si>
  <si>
    <t>소요시간</t>
    <phoneticPr fontId="28" type="noConversion"/>
  </si>
  <si>
    <t>기준대기시간 :</t>
    <phoneticPr fontId="7" type="noConversion"/>
  </si>
  <si>
    <t xml:space="preserve">  다. 구역화물운임 :</t>
    <phoneticPr fontId="28" type="noConversion"/>
  </si>
  <si>
    <t>운   임</t>
    <phoneticPr fontId="7" type="noConversion"/>
  </si>
  <si>
    <t>원 × 1대</t>
    <phoneticPr fontId="7" type="noConversion"/>
  </si>
  <si>
    <t xml:space="preserve">  라. 기준대기료   :</t>
    <phoneticPr fontId="28" type="noConversion"/>
  </si>
  <si>
    <t>×</t>
    <phoneticPr fontId="7" type="noConversion"/>
  </si>
  <si>
    <t xml:space="preserve">  마. 상하차인부임 :</t>
    <phoneticPr fontId="28" type="noConversion"/>
  </si>
  <si>
    <t>원  =</t>
    <phoneticPr fontId="28" type="noConversion"/>
  </si>
  <si>
    <t>수 중 T V 검 층</t>
    <phoneticPr fontId="28" type="noConversion"/>
  </si>
  <si>
    <t>2-3</t>
    <phoneticPr fontId="7" type="noConversion"/>
  </si>
  <si>
    <t>고압압축 불기공법</t>
    <phoneticPr fontId="7" type="noConversion"/>
  </si>
  <si>
    <t>조사비적산기준(p143)</t>
    <phoneticPr fontId="7" type="noConversion"/>
  </si>
  <si>
    <t>유류비</t>
    <phoneticPr fontId="7" type="noConversion"/>
  </si>
  <si>
    <t>공기압축기 손료</t>
    <phoneticPr fontId="7" type="noConversion"/>
  </si>
  <si>
    <t>시설정비 및 설치</t>
    <phoneticPr fontId="28" type="noConversion"/>
  </si>
  <si>
    <t>양수설비 정비 및 재설치</t>
    <phoneticPr fontId="7" type="noConversion"/>
  </si>
  <si>
    <t xml:space="preserve"> 사업명 :</t>
    <phoneticPr fontId="7" type="noConversion"/>
  </si>
  <si>
    <t>OO외 O지구 지하수시설물 사후관리</t>
    <phoneticPr fontId="7" type="noConversion"/>
  </si>
  <si>
    <t>8. 기술료((직접인건비+제경비)의 20~40%)</t>
    <phoneticPr fontId="7" type="noConversion"/>
  </si>
  <si>
    <t>9. 금액조정</t>
    <phoneticPr fontId="7" type="noConversion"/>
  </si>
  <si>
    <t>12. 엔지니어링 손해보험·공제료</t>
    <phoneticPr fontId="7" type="noConversion"/>
  </si>
  <si>
    <t>지하수법에 의한 사업으로 미반영</t>
    <phoneticPr fontId="7" type="noConversion"/>
  </si>
  <si>
    <t>13. 누계</t>
    <phoneticPr fontId="7" type="noConversion"/>
  </si>
  <si>
    <t>14. 부 가 가 치 세</t>
    <phoneticPr fontId="7" type="noConversion"/>
  </si>
  <si>
    <t>15. 합  계</t>
    <phoneticPr fontId="7" type="noConversion"/>
  </si>
  <si>
    <t>2-3. 사후관리 사업량</t>
    <phoneticPr fontId="7" type="noConversion"/>
  </si>
  <si>
    <t>2-1. 사업수량표 (지사별)</t>
    <phoneticPr fontId="7" type="noConversion"/>
  </si>
  <si>
    <t>소계</t>
    <phoneticPr fontId="7" type="noConversion"/>
  </si>
  <si>
    <t>적정채수량 산정 및 지하수영향조사</t>
    <phoneticPr fontId="7" type="noConversion"/>
  </si>
  <si>
    <t>사업준비</t>
    <phoneticPr fontId="7" type="noConversion"/>
  </si>
  <si>
    <t>현장시행</t>
    <phoneticPr fontId="7" type="noConversion"/>
  </si>
  <si>
    <t>사후관리 보고서작성</t>
    <phoneticPr fontId="7" type="noConversion"/>
  </si>
  <si>
    <t>준공처리</t>
    <phoneticPr fontId="7" type="noConversion"/>
  </si>
  <si>
    <t>재   료   비</t>
    <phoneticPr fontId="28" type="noConversion"/>
  </si>
  <si>
    <t>경      비</t>
    <phoneticPr fontId="28" type="noConversion"/>
  </si>
  <si>
    <t>금  액</t>
    <phoneticPr fontId="7" type="noConversion"/>
  </si>
  <si>
    <t>5. 수위측정관설치</t>
    <phoneticPr fontId="7" type="noConversion"/>
  </si>
  <si>
    <t>6. 운반비</t>
    <phoneticPr fontId="7" type="noConversion"/>
  </si>
  <si>
    <t>7. 수중TV검층</t>
    <phoneticPr fontId="7" type="noConversion"/>
  </si>
  <si>
    <t>직접비 / 유지관리부대비</t>
    <phoneticPr fontId="89" type="noConversion"/>
  </si>
  <si>
    <t>구    분</t>
    <phoneticPr fontId="7" type="noConversion"/>
  </si>
  <si>
    <t>별도 방침에 따라 시행</t>
    <phoneticPr fontId="89" type="noConversion"/>
  </si>
  <si>
    <t>시행물량</t>
    <phoneticPr fontId="28" type="noConversion"/>
  </si>
  <si>
    <t>원</t>
    <phoneticPr fontId="28" type="noConversion"/>
  </si>
  <si>
    <t>2. 사업량 및 시행구분</t>
    <phoneticPr fontId="28" type="noConversion"/>
  </si>
  <si>
    <t>5. 작 업 소 요 일 수</t>
    <phoneticPr fontId="28" type="noConversion"/>
  </si>
  <si>
    <t>6. 사 업 비 명 세 서</t>
    <phoneticPr fontId="28" type="noConversion"/>
  </si>
  <si>
    <t>사업비</t>
    <phoneticPr fontId="2" type="noConversion"/>
  </si>
  <si>
    <t>비    고</t>
    <phoneticPr fontId="7" type="noConversion"/>
  </si>
  <si>
    <t>카드집행</t>
    <phoneticPr fontId="89" type="noConversion"/>
  </si>
  <si>
    <t xml:space="preserve"> 1. 관정 적정채수량 산정 및 지하수 영향조사</t>
    <phoneticPr fontId="7" type="noConversion"/>
  </si>
  <si>
    <t xml:space="preserve"> 2. 사후관리</t>
    <phoneticPr fontId="2" type="noConversion"/>
  </si>
  <si>
    <t xml:space="preserve"> 3. 연장허가 지하수영향조사</t>
    <phoneticPr fontId="2" type="noConversion"/>
  </si>
  <si>
    <t>시행구분</t>
    <phoneticPr fontId="2" type="noConversion"/>
  </si>
  <si>
    <t>외주</t>
    <phoneticPr fontId="2" type="noConversion"/>
  </si>
  <si>
    <t>사후관리</t>
    <phoneticPr fontId="89" type="noConversion"/>
  </si>
  <si>
    <t>지하수 영향조사</t>
    <phoneticPr fontId="89" type="noConversion"/>
  </si>
  <si>
    <t xml:space="preserve">
양수시설 인양 세척 및 고압세척기를 이용하여 취수정 내부의 오염물질 제거
</t>
    <phoneticPr fontId="28" type="noConversion"/>
  </si>
  <si>
    <t>지하수시설 시설정비</t>
  </si>
  <si>
    <t>본부명</t>
    <phoneticPr fontId="2" type="noConversion"/>
  </si>
  <si>
    <t>허가번호</t>
    <phoneticPr fontId="2" type="noConversion"/>
  </si>
  <si>
    <t>허가신고량(㎥/day)</t>
    <phoneticPr fontId="2" type="noConversion"/>
  </si>
  <si>
    <t>여주이천지사</t>
  </si>
  <si>
    <t>노탑2</t>
  </si>
  <si>
    <t>486-1</t>
  </si>
  <si>
    <t>풍계</t>
  </si>
  <si>
    <t>466-7</t>
  </si>
  <si>
    <t>화성수원지사</t>
  </si>
  <si>
    <t>연천포천가평지사</t>
  </si>
  <si>
    <t>파주지사</t>
  </si>
  <si>
    <t>당동리</t>
  </si>
  <si>
    <t>등원리</t>
  </si>
  <si>
    <t>안성지사</t>
  </si>
  <si>
    <t>여주시</t>
  </si>
  <si>
    <t>최근 이용허가 유효기간</t>
    <phoneticPr fontId="2" type="noConversion"/>
  </si>
  <si>
    <t>허가번호</t>
    <phoneticPr fontId="2" type="noConversion"/>
  </si>
  <si>
    <t>유효기간종료일</t>
    <phoneticPr fontId="2" type="noConversion"/>
  </si>
  <si>
    <t>양수량
(허가량)
(㎥/일)</t>
    <phoneticPr fontId="7" type="noConversion"/>
  </si>
  <si>
    <t>당동1</t>
  </si>
  <si>
    <t>O</t>
    <phoneticPr fontId="2" type="noConversion"/>
  </si>
  <si>
    <t>신촌4</t>
  </si>
  <si>
    <t>신촌동</t>
  </si>
  <si>
    <t>신촌6</t>
  </si>
  <si>
    <t>여주이천지사</t>
    <phoneticPr fontId="7" type="noConversion"/>
  </si>
  <si>
    <t>양평광주서울지사</t>
    <phoneticPr fontId="89" type="noConversion"/>
  </si>
  <si>
    <t>화성수원지사</t>
    <phoneticPr fontId="89" type="noConversion"/>
  </si>
  <si>
    <t>연천포천가평지사</t>
    <phoneticPr fontId="7" type="noConversion"/>
  </si>
  <si>
    <t>파주지사</t>
    <phoneticPr fontId="89" type="noConversion"/>
  </si>
  <si>
    <t>고양지사</t>
    <phoneticPr fontId="89" type="noConversion"/>
  </si>
  <si>
    <t>강화옹진지사</t>
    <phoneticPr fontId="7" type="noConversion"/>
  </si>
  <si>
    <t>김포지사</t>
    <phoneticPr fontId="2" type="noConversion"/>
  </si>
  <si>
    <t>평택지사</t>
    <phoneticPr fontId="2" type="noConversion"/>
  </si>
  <si>
    <t>안성지사</t>
    <phoneticPr fontId="7" type="noConversion"/>
  </si>
  <si>
    <t>안내문
설치</t>
    <phoneticPr fontId="7" type="noConversion"/>
  </si>
  <si>
    <t>사후관리</t>
    <phoneticPr fontId="2" type="noConversion"/>
  </si>
  <si>
    <t>영향조사</t>
    <phoneticPr fontId="2" type="noConversion"/>
  </si>
  <si>
    <t>지사 소계</t>
    <phoneticPr fontId="2" type="noConversion"/>
  </si>
  <si>
    <t>합   계</t>
    <phoneticPr fontId="2" type="noConversion"/>
  </si>
  <si>
    <t>순번</t>
    <phoneticPr fontId="2" type="noConversion"/>
  </si>
  <si>
    <t>시군</t>
    <phoneticPr fontId="2" type="noConversion"/>
  </si>
  <si>
    <t>유지관리사업비/유지부대(관정)</t>
    <phoneticPr fontId="89" type="noConversion"/>
  </si>
  <si>
    <t>영향조사
수질검사</t>
    <phoneticPr fontId="2" type="noConversion"/>
  </si>
  <si>
    <t>영향조사
수질검사</t>
    <phoneticPr fontId="7" type="noConversion"/>
  </si>
  <si>
    <t>정기
수질검사</t>
    <phoneticPr fontId="7" type="noConversion"/>
  </si>
  <si>
    <t xml:space="preserve"> - 영향조사 수질검사</t>
    <phoneticPr fontId="2" type="noConversion"/>
  </si>
  <si>
    <t xml:space="preserve"> 3. 지하수 수질검사</t>
    <phoneticPr fontId="89" type="noConversion"/>
  </si>
  <si>
    <t>지질직 1인, 기술인 1인</t>
    <phoneticPr fontId="2" type="noConversion"/>
  </si>
  <si>
    <t>화성수원지사</t>
    <phoneticPr fontId="2" type="noConversion"/>
  </si>
  <si>
    <t>강화옹진지사</t>
  </si>
  <si>
    <t>- 기존자료수집 및 현지답사
- 정천현황 및 오염원조사
- 대수성시험 및 적정취수량 분석
- 보고서 작성 등</t>
    <phoneticPr fontId="28" type="noConversion"/>
  </si>
  <si>
    <t>2024년 공사관리 수리시설물(관정)</t>
    <phoneticPr fontId="28" type="noConversion"/>
  </si>
  <si>
    <t>2024. 2</t>
    <phoneticPr fontId="2" type="noConversion"/>
  </si>
  <si>
    <t xml:space="preserve">2024년 공사관리 수리시설물(관정) 유지관리 </t>
    <phoneticPr fontId="28" type="noConversion"/>
  </si>
  <si>
    <t xml:space="preserve">2024. 2.   ~  2024. 12.    </t>
    <phoneticPr fontId="28" type="noConversion"/>
  </si>
  <si>
    <t>구  분</t>
    <phoneticPr fontId="7" type="noConversion"/>
  </si>
  <si>
    <t>2023년 표준단가표(한국농어촌공사, 건설부분)</t>
    <phoneticPr fontId="28" type="noConversion"/>
  </si>
  <si>
    <t>2023년 하반기 적용 건설업 임금실태조사 보고서(1051)</t>
    <phoneticPr fontId="28" type="noConversion"/>
  </si>
  <si>
    <t>2023년 하반기 적용 건설업 임금실태조사 보고서(1014)</t>
    <phoneticPr fontId="28" type="noConversion"/>
  </si>
  <si>
    <t>2023년 하반기 적용 건설업 임금실태조사 보고서(1003)</t>
    <phoneticPr fontId="28" type="noConversion"/>
  </si>
  <si>
    <t>국내유가동향(오피넷, 2023.10.01)</t>
    <phoneticPr fontId="28" type="noConversion"/>
  </si>
  <si>
    <t>원수조정</t>
    <phoneticPr fontId="7" type="noConversion"/>
  </si>
  <si>
    <t xml:space="preserve">구    분 </t>
    <phoneticPr fontId="7" type="noConversion"/>
  </si>
  <si>
    <t>적   요</t>
    <phoneticPr fontId="7" type="noConversion"/>
  </si>
  <si>
    <t>7. 제경비(직접인건비의 110~120%)</t>
    <phoneticPr fontId="7" type="noConversion"/>
  </si>
  <si>
    <t xml:space="preserve"> 직접인건비 *</t>
    <phoneticPr fontId="7" type="noConversion"/>
  </si>
  <si>
    <t xml:space="preserve">      한국농어촌공사 00지역본부</t>
    <phoneticPr fontId="28" type="noConversion"/>
  </si>
  <si>
    <t>1. 사 업 개 요</t>
    <phoneticPr fontId="7" type="noConversion"/>
  </si>
  <si>
    <t xml:space="preserve"> </t>
    <phoneticPr fontId="28" type="noConversion"/>
  </si>
  <si>
    <t xml:space="preserve">  가. 조 사 명 :</t>
    <phoneticPr fontId="7" type="noConversion"/>
  </si>
  <si>
    <t xml:space="preserve">  나. 목     적 :</t>
    <phoneticPr fontId="7" type="noConversion"/>
  </si>
  <si>
    <t xml:space="preserve">지하수법 제7조3 및 시행령 제12조의3(유효기간 연장) 규정에 의거 지하수개발·이용 연장허가를 위한 지하수영향조사 </t>
    <phoneticPr fontId="28" type="noConversion"/>
  </si>
  <si>
    <t xml:space="preserve">  다. 조 사 량 :</t>
    <phoneticPr fontId="7" type="noConversion"/>
  </si>
  <si>
    <t>공   종</t>
    <phoneticPr fontId="7" type="noConversion"/>
  </si>
  <si>
    <t xml:space="preserve">  라. 위     치 :</t>
    <phoneticPr fontId="7" type="noConversion"/>
  </si>
  <si>
    <t xml:space="preserve">  마. 조 사 비 :</t>
    <phoneticPr fontId="7" type="noConversion"/>
  </si>
  <si>
    <t xml:space="preserve">  바. 조사기간 :</t>
    <phoneticPr fontId="7" type="noConversion"/>
  </si>
  <si>
    <t>단   가   표</t>
    <phoneticPr fontId="7" type="noConversion"/>
  </si>
  <si>
    <t>2014설계단가기준</t>
    <phoneticPr fontId="28" type="noConversion"/>
  </si>
  <si>
    <t>구분</t>
    <phoneticPr fontId="28" type="noConversion"/>
  </si>
  <si>
    <t>USB메모리(삼성, 64GB)</t>
    <phoneticPr fontId="28" type="noConversion"/>
  </si>
  <si>
    <t>물가자료 2023년 10월호 하권 p79</t>
    <phoneticPr fontId="28" type="noConversion"/>
  </si>
  <si>
    <t>2023년 하반기 적용 건설업 임금실태조사 보고서(1002)</t>
    <phoneticPr fontId="28" type="noConversion"/>
  </si>
  <si>
    <t>오링</t>
    <phoneticPr fontId="28" type="noConversion"/>
  </si>
  <si>
    <t>2023년 하반기 적용 건설업 임금실태조사 보고서(1084)</t>
    <phoneticPr fontId="28" type="noConversion"/>
  </si>
  <si>
    <t>전구(백열 E26-ST55, 220V, 100W)</t>
    <phoneticPr fontId="28" type="noConversion"/>
  </si>
  <si>
    <t>물가자료 2023년 10월호 p1247</t>
    <phoneticPr fontId="28" type="noConversion"/>
  </si>
  <si>
    <t>23년도 구역화물 운임(한국농어촌공사, 5톤이하)</t>
    <phoneticPr fontId="28" type="noConversion"/>
  </si>
  <si>
    <t>23년 지하수 설계단가(코드 M032761)</t>
    <phoneticPr fontId="28" type="noConversion"/>
  </si>
  <si>
    <t>보건환경연구원(2023년 10월)</t>
    <phoneticPr fontId="28" type="noConversion"/>
  </si>
  <si>
    <t>23년 품셈-고성능착정기</t>
    <phoneticPr fontId="7" type="noConversion"/>
  </si>
  <si>
    <t>23년 품셈-공기압축기</t>
    <phoneticPr fontId="7" type="noConversion"/>
  </si>
  <si>
    <t>환율</t>
    <phoneticPr fontId="7" type="noConversion"/>
  </si>
  <si>
    <t>하나은행-환율조회(2023.10.04)</t>
    <phoneticPr fontId="28" type="noConversion"/>
  </si>
  <si>
    <t>사후관리</t>
    <phoneticPr fontId="28" type="noConversion"/>
  </si>
  <si>
    <t xml:space="preserve"> 청소장비 설치 및 인양</t>
    <phoneticPr fontId="7" type="noConversion"/>
  </si>
  <si>
    <t xml:space="preserve"> 양수설비 인양 및 상태점검</t>
    <phoneticPr fontId="7" type="noConversion"/>
  </si>
  <si>
    <t xml:space="preserve"> 에어써징(고압압축 불기공법)</t>
    <phoneticPr fontId="7" type="noConversion"/>
  </si>
  <si>
    <t xml:space="preserve"> 양수설비 정비 및 재설치</t>
    <phoneticPr fontId="7" type="noConversion"/>
  </si>
  <si>
    <t>청소장비 설치 및 인양</t>
    <phoneticPr fontId="28" type="noConversion"/>
  </si>
  <si>
    <t>양수설비 인양 및 상태점검</t>
    <phoneticPr fontId="28" type="noConversion"/>
  </si>
  <si>
    <t>양수설비 정비 및 재설치</t>
    <phoneticPr fontId="28" type="noConversion"/>
  </si>
  <si>
    <t>※ 설치품은 양수설비인양 및 재설치에 포함됨</t>
    <phoneticPr fontId="7" type="noConversion"/>
  </si>
  <si>
    <t>&lt;제7호표&gt;</t>
  </si>
  <si>
    <t>지하수 조사.계획 품셈(2020), P.50</t>
  </si>
  <si>
    <t>USB메모리</t>
    <phoneticPr fontId="7" type="noConversion"/>
  </si>
  <si>
    <t>16GB</t>
    <phoneticPr fontId="7" type="noConversion"/>
  </si>
  <si>
    <t>전구</t>
    <phoneticPr fontId="7" type="noConversion"/>
  </si>
  <si>
    <t>100W</t>
    <phoneticPr fontId="7" type="noConversion"/>
  </si>
  <si>
    <t>오링</t>
    <phoneticPr fontId="7" type="noConversion"/>
  </si>
  <si>
    <t>EA</t>
    <phoneticPr fontId="7" type="noConversion"/>
  </si>
  <si>
    <t>검층기손료</t>
    <phoneticPr fontId="7" type="noConversion"/>
  </si>
  <si>
    <t>VTR테이프는  USB메모리로 대체</t>
    <phoneticPr fontId="7" type="noConversion"/>
  </si>
  <si>
    <t>1. 청소장비 설치 및 인양</t>
    <phoneticPr fontId="7" type="noConversion"/>
  </si>
  <si>
    <t>2. 양수설비 인양 및 상태점검</t>
    <phoneticPr fontId="7" type="noConversion"/>
  </si>
  <si>
    <t>3. 에어써징(고압압축 불기공법)</t>
    <phoneticPr fontId="7" type="noConversion"/>
  </si>
  <si>
    <t>4. 양수설비 정비 및 재설치</t>
    <phoneticPr fontId="7" type="noConversion"/>
  </si>
  <si>
    <t>단위당</t>
    <phoneticPr fontId="7" type="noConversion"/>
  </si>
  <si>
    <t>2와병행시행</t>
    <phoneticPr fontId="7" type="noConversion"/>
  </si>
  <si>
    <t>취   수
계획량</t>
    <phoneticPr fontId="7" type="noConversion"/>
  </si>
  <si>
    <t>"원수조정확인"</t>
    <phoneticPr fontId="7" type="noConversion"/>
  </si>
  <si>
    <t>OO외 O지구 지하수시설물 사후관리 용역 외주시행계획서</t>
    <phoneticPr fontId="28" type="noConversion"/>
  </si>
  <si>
    <t xml:space="preserve"> 가. 사 업 명 :</t>
    <phoneticPr fontId="7" type="noConversion"/>
  </si>
  <si>
    <t xml:space="preserve"> 나. 목     적 :</t>
    <phoneticPr fontId="7" type="noConversion"/>
  </si>
  <si>
    <t>지하수 수질보전등을 위하여 개발 ·이용시설의 정비 등 사후관리를 실시하여 지하수시설물의 선량한 유지관리 도모</t>
    <phoneticPr fontId="7" type="noConversion"/>
  </si>
  <si>
    <t xml:space="preserve"> 다. 근     거 :</t>
    <phoneticPr fontId="7" type="noConversion"/>
  </si>
  <si>
    <t>지하수법 제9조의5 및 동법 시행령 제14조의4, 시행규칙 제9조의5 및 제9조의7 규정에 의거 시행</t>
    <phoneticPr fontId="28" type="noConversion"/>
  </si>
  <si>
    <t xml:space="preserve"> 라. 사 업 량 :</t>
    <phoneticPr fontId="7" type="noConversion"/>
  </si>
  <si>
    <t xml:space="preserve"> 마. 위     치 :</t>
    <phoneticPr fontId="7" type="noConversion"/>
  </si>
  <si>
    <t xml:space="preserve"> 바. 조 사 비 :</t>
    <phoneticPr fontId="7" type="noConversion"/>
  </si>
  <si>
    <t xml:space="preserve"> 사. 조사기간 :</t>
    <phoneticPr fontId="7" type="noConversion"/>
  </si>
  <si>
    <t>하자보증채권 확보</t>
    <phoneticPr fontId="7" type="noConversion"/>
  </si>
  <si>
    <t xml:space="preserve">장호원읍 </t>
  </si>
  <si>
    <t xml:space="preserve">노탑리 </t>
  </si>
  <si>
    <t xml:space="preserve">풍계리 </t>
  </si>
  <si>
    <t>노탑</t>
  </si>
  <si>
    <t>송보</t>
  </si>
  <si>
    <t>양평군</t>
  </si>
  <si>
    <t>강상면</t>
  </si>
  <si>
    <t>송학리</t>
  </si>
  <si>
    <t>양평광주서울지사</t>
  </si>
  <si>
    <t>양평광주서울지사</t>
    <phoneticPr fontId="2" type="noConversion"/>
  </si>
  <si>
    <t>삼패</t>
  </si>
  <si>
    <t>남양주시</t>
  </si>
  <si>
    <t xml:space="preserve">이패동 </t>
  </si>
  <si>
    <t>61-1</t>
  </si>
  <si>
    <t>상자포</t>
  </si>
  <si>
    <t>수곡 1관정</t>
  </si>
  <si>
    <t>수곡 2관정</t>
  </si>
  <si>
    <t>개군면</t>
  </si>
  <si>
    <t>상자포리</t>
  </si>
  <si>
    <t>1-3</t>
  </si>
  <si>
    <t>지평면</t>
  </si>
  <si>
    <t>수곡리</t>
  </si>
  <si>
    <t>422-4</t>
  </si>
  <si>
    <t>876-2</t>
  </si>
  <si>
    <t>천서(계전)</t>
  </si>
  <si>
    <t xml:space="preserve">단석 </t>
  </si>
  <si>
    <t xml:space="preserve">쌍학 </t>
  </si>
  <si>
    <t>수곡 1</t>
  </si>
  <si>
    <t>수곡 2</t>
  </si>
  <si>
    <t>지평 1</t>
  </si>
  <si>
    <t>지평 2</t>
  </si>
  <si>
    <t>수곡 1</t>
    <phoneticPr fontId="2" type="noConversion"/>
  </si>
  <si>
    <t>수곡 2</t>
    <phoneticPr fontId="2" type="noConversion"/>
  </si>
  <si>
    <t>교하</t>
  </si>
  <si>
    <t>맥금1</t>
  </si>
  <si>
    <t>맥금2</t>
  </si>
  <si>
    <t>뇌조1</t>
  </si>
  <si>
    <t>등원</t>
  </si>
  <si>
    <t>봉일천</t>
  </si>
  <si>
    <t>갈현2</t>
  </si>
  <si>
    <t>갈현1</t>
  </si>
  <si>
    <t>대동</t>
  </si>
  <si>
    <t>만우2</t>
  </si>
  <si>
    <t>만우1</t>
  </si>
  <si>
    <t>법흥1</t>
  </si>
  <si>
    <t>법흥2</t>
  </si>
  <si>
    <t>축현</t>
  </si>
  <si>
    <t>하지석1</t>
  </si>
  <si>
    <t>하지석2</t>
  </si>
  <si>
    <t>하지석3</t>
  </si>
  <si>
    <t>통복W-1</t>
  </si>
  <si>
    <t>교하동</t>
  </si>
  <si>
    <t>맥금동</t>
  </si>
  <si>
    <t>1100-1</t>
  </si>
  <si>
    <t>112-2</t>
  </si>
  <si>
    <t>168-4</t>
  </si>
  <si>
    <t>165-4</t>
  </si>
  <si>
    <t>탄현면</t>
  </si>
  <si>
    <t>갈현리</t>
  </si>
  <si>
    <t>1390-1</t>
  </si>
  <si>
    <t>1448-1</t>
  </si>
  <si>
    <t>만우리</t>
  </si>
  <si>
    <t>550-1</t>
  </si>
  <si>
    <t>591-1</t>
  </si>
  <si>
    <t>법흥리</t>
  </si>
  <si>
    <t>1055-1</t>
  </si>
  <si>
    <t>축현리</t>
  </si>
  <si>
    <t>462-7</t>
  </si>
  <si>
    <t>하지석동</t>
  </si>
  <si>
    <t>775-1</t>
  </si>
  <si>
    <t>1189-1</t>
  </si>
  <si>
    <t>평택지사</t>
  </si>
  <si>
    <t>평택시</t>
  </si>
  <si>
    <t>통복동</t>
  </si>
  <si>
    <t>건천2</t>
  </si>
  <si>
    <t>구장2</t>
  </si>
  <si>
    <t>월정</t>
  </si>
  <si>
    <t>439-6</t>
  </si>
  <si>
    <t>동항리</t>
  </si>
  <si>
    <t>732-9</t>
  </si>
  <si>
    <t>월정리</t>
  </si>
  <si>
    <t>대산</t>
  </si>
  <si>
    <t>양갑2</t>
  </si>
  <si>
    <t>양갑1</t>
  </si>
  <si>
    <t>교동6</t>
  </si>
  <si>
    <t>교동7</t>
  </si>
  <si>
    <t>오상1</t>
  </si>
  <si>
    <t>신당2</t>
  </si>
  <si>
    <t>신당</t>
  </si>
  <si>
    <t>망월</t>
  </si>
  <si>
    <t>하점12</t>
  </si>
  <si>
    <t>신삼</t>
  </si>
  <si>
    <t>이강</t>
  </si>
  <si>
    <t>창후</t>
  </si>
  <si>
    <t>강화읍</t>
  </si>
  <si>
    <t>대산리</t>
  </si>
  <si>
    <t>양갑리</t>
  </si>
  <si>
    <t>인사리</t>
  </si>
  <si>
    <t>1338-2</t>
  </si>
  <si>
    <t>송해면</t>
  </si>
  <si>
    <t>신당리</t>
  </si>
  <si>
    <t>516-3</t>
  </si>
  <si>
    <t>517-3</t>
  </si>
  <si>
    <t>망월리</t>
  </si>
  <si>
    <t>3109-2</t>
  </si>
  <si>
    <t>신삼리</t>
  </si>
  <si>
    <t>창후리</t>
  </si>
  <si>
    <t>해창W-2</t>
  </si>
  <si>
    <t>해창W-3</t>
  </si>
  <si>
    <t>문곡W-2</t>
  </si>
  <si>
    <t>문곡W-1</t>
  </si>
  <si>
    <t>문곡W-3</t>
  </si>
  <si>
    <t>문곡W-4</t>
  </si>
  <si>
    <t>해창W-1</t>
  </si>
  <si>
    <t>칠괴W-4</t>
  </si>
  <si>
    <t>칠괴W-3</t>
  </si>
  <si>
    <t>이동W-2</t>
  </si>
  <si>
    <t>이동W-1</t>
  </si>
  <si>
    <t>신리W-1</t>
  </si>
  <si>
    <t>신리W-3</t>
  </si>
  <si>
    <t>신리W-2</t>
  </si>
  <si>
    <t>은산W-3</t>
  </si>
  <si>
    <t>은산W-1</t>
  </si>
  <si>
    <t>은산W-2</t>
  </si>
  <si>
    <t>방림W-1</t>
  </si>
  <si>
    <t>신영W-1</t>
  </si>
  <si>
    <t>대안W-1</t>
  </si>
  <si>
    <t>고덕면</t>
  </si>
  <si>
    <t>두릉리</t>
  </si>
  <si>
    <t>314-2</t>
  </si>
  <si>
    <t>문곡리</t>
  </si>
  <si>
    <t>224-1</t>
  </si>
  <si>
    <t>636-1</t>
  </si>
  <si>
    <t>지제동</t>
  </si>
  <si>
    <t>963-1</t>
  </si>
  <si>
    <t>963-2</t>
  </si>
  <si>
    <t>진위면</t>
  </si>
  <si>
    <t>견산리</t>
  </si>
  <si>
    <t>302-2</t>
  </si>
  <si>
    <t>495-2</t>
  </si>
  <si>
    <t>신리</t>
  </si>
  <si>
    <t>178-1</t>
  </si>
  <si>
    <t>은산리</t>
  </si>
  <si>
    <t>86-6</t>
  </si>
  <si>
    <t>994-4</t>
  </si>
  <si>
    <t>포승읍</t>
  </si>
  <si>
    <t>방림리</t>
  </si>
  <si>
    <t>산31-2</t>
  </si>
  <si>
    <t>신영리</t>
  </si>
  <si>
    <t>산119-2</t>
  </si>
  <si>
    <t>현덕면</t>
  </si>
  <si>
    <t>대안리</t>
  </si>
  <si>
    <t>24-2</t>
  </si>
  <si>
    <t>대안3</t>
  </si>
  <si>
    <t>당왕1</t>
  </si>
  <si>
    <t>용설1</t>
  </si>
  <si>
    <t>일죽보충3</t>
  </si>
  <si>
    <t>용설2</t>
  </si>
  <si>
    <t>일죽보충1</t>
  </si>
  <si>
    <t>용설3</t>
  </si>
  <si>
    <t>용설4</t>
  </si>
  <si>
    <t>양변리</t>
  </si>
  <si>
    <t>172-1</t>
  </si>
  <si>
    <t>가리</t>
  </si>
  <si>
    <t>430-2</t>
  </si>
  <si>
    <t>능국리</t>
  </si>
  <si>
    <t>310-3</t>
  </si>
  <si>
    <t>화곡리</t>
  </si>
  <si>
    <t>두현리</t>
  </si>
  <si>
    <t>556-1</t>
  </si>
  <si>
    <t>용인시처인구</t>
  </si>
  <si>
    <t>옥길1</t>
  </si>
  <si>
    <t>장안</t>
  </si>
  <si>
    <t>오일1</t>
  </si>
  <si>
    <t>오일2</t>
  </si>
  <si>
    <t>오일</t>
  </si>
  <si>
    <t>광명시</t>
  </si>
  <si>
    <t>옥길동</t>
  </si>
  <si>
    <t>장안면</t>
  </si>
  <si>
    <t>장안리</t>
  </si>
  <si>
    <t>25-9</t>
  </si>
  <si>
    <t>오일리</t>
  </si>
  <si>
    <t>제1904호</t>
  </si>
  <si>
    <t>제1890호</t>
  </si>
  <si>
    <t>제1891호</t>
  </si>
  <si>
    <t>제2516호</t>
  </si>
  <si>
    <t>제2515호</t>
  </si>
  <si>
    <t>제2513호</t>
  </si>
  <si>
    <t>제1946호</t>
  </si>
  <si>
    <t>제1948호</t>
  </si>
  <si>
    <t>제1885호</t>
  </si>
  <si>
    <t>제1889호</t>
  </si>
  <si>
    <t>제1888호</t>
  </si>
  <si>
    <t>제1950호</t>
  </si>
  <si>
    <t>제1951호</t>
  </si>
  <si>
    <t>제1949호</t>
  </si>
  <si>
    <t>제1900호</t>
  </si>
  <si>
    <t>제1901호</t>
  </si>
  <si>
    <t>제1902호</t>
  </si>
  <si>
    <t>제1892호</t>
  </si>
  <si>
    <t>제1893호</t>
  </si>
  <si>
    <t>제2607호</t>
  </si>
  <si>
    <t>35-11</t>
  </si>
  <si>
    <t>최근 사후관리     이행종료일</t>
    <phoneticPr fontId="2" type="noConversion"/>
  </si>
  <si>
    <t>계전리</t>
  </si>
  <si>
    <t>양동면</t>
  </si>
  <si>
    <t>단석리</t>
  </si>
  <si>
    <t>쌍학리</t>
  </si>
  <si>
    <t>372-3</t>
  </si>
  <si>
    <t>월산리</t>
  </si>
  <si>
    <t>1489-1</t>
  </si>
  <si>
    <t>1533-1</t>
  </si>
  <si>
    <t>박설준</t>
  </si>
  <si>
    <t>손병모</t>
  </si>
  <si>
    <t>점검자</t>
    <phoneticPr fontId="2" type="noConversion"/>
  </si>
  <si>
    <t>금년도 사후관리 
이행완료(예정)일</t>
    <phoneticPr fontId="2" type="noConversion"/>
  </si>
  <si>
    <t>직접경비</t>
    <phoneticPr fontId="2" type="noConversion"/>
  </si>
  <si>
    <t>본부직불(외주)</t>
    <phoneticPr fontId="7" type="noConversion"/>
  </si>
  <si>
    <t>전문분석기관의뢰</t>
    <phoneticPr fontId="2" type="noConversion"/>
  </si>
  <si>
    <t>"</t>
    <phoneticPr fontId="2" type="noConversion"/>
  </si>
  <si>
    <t xml:space="preserve"> - 원상복구</t>
    <phoneticPr fontId="89" type="noConversion"/>
  </si>
  <si>
    <t>평균심도 85m(설계평균심도100m) 기준</t>
    <phoneticPr fontId="2" type="noConversion"/>
  </si>
  <si>
    <t>예산 28개소 기준(`23년  4개소 시행완료)</t>
    <phoneticPr fontId="2" type="noConversion"/>
  </si>
  <si>
    <t>당초 (예산)설계물량 대비 시행물량 차이에 따른 잔액예산 정비비로 집행(별도방침)</t>
    <phoneticPr fontId="2" type="noConversion"/>
  </si>
  <si>
    <t>수질검사 직영시행</t>
    <phoneticPr fontId="2" type="noConversion"/>
  </si>
  <si>
    <t>소계</t>
    <phoneticPr fontId="89" type="noConversion"/>
  </si>
  <si>
    <t>OO지구 폐공처리공사 외주시행계획서</t>
    <phoneticPr fontId="28" type="noConversion"/>
  </si>
  <si>
    <t>2023. 00</t>
    <phoneticPr fontId="7" type="noConversion"/>
  </si>
  <si>
    <t xml:space="preserve">      한국농어촌공사 OO지역본부</t>
    <phoneticPr fontId="28" type="noConversion"/>
  </si>
  <si>
    <t>1. 시 행 개 요</t>
    <phoneticPr fontId="7" type="noConversion"/>
  </si>
  <si>
    <t xml:space="preserve"> 가. 시 행 명 :</t>
    <phoneticPr fontId="7" type="noConversion"/>
  </si>
  <si>
    <t>00지구 폐공처리공사</t>
    <phoneticPr fontId="7" type="noConversion"/>
  </si>
  <si>
    <t>이용과정에서 타수원으로 용수공급이 가능하거나, 수혜면적의 감소로 인하여 용수공급이 필요없어진 공사관리 관정에 대하여</t>
    <phoneticPr fontId="7" type="noConversion"/>
  </si>
  <si>
    <t>폐공처리 하므로서 지하수오염을 예방하여 선량한 지하수 관리를 도모코자 함</t>
    <phoneticPr fontId="7" type="noConversion"/>
  </si>
  <si>
    <t>지하수개발 이용을 종료할 경우 지하수법 제15조에 의거 원상복구를 실시하여야 함</t>
    <phoneticPr fontId="7" type="noConversion"/>
  </si>
  <si>
    <t xml:space="preserve"> 다. 시행물량 :</t>
    <phoneticPr fontId="7" type="noConversion"/>
  </si>
  <si>
    <t>폐공처리 1개소</t>
    <phoneticPr fontId="7" type="noConversion"/>
  </si>
  <si>
    <t xml:space="preserve"> 라. 위     치 :</t>
    <phoneticPr fontId="7" type="noConversion"/>
  </si>
  <si>
    <t xml:space="preserve"> 바. 공 사 비 :</t>
    <phoneticPr fontId="7" type="noConversion"/>
  </si>
  <si>
    <t xml:space="preserve"> 사. 공사기간 :</t>
    <phoneticPr fontId="7" type="noConversion"/>
  </si>
  <si>
    <t>2023. 04.    . ∼</t>
    <phoneticPr fontId="33" type="noConversion"/>
  </si>
  <si>
    <t xml:space="preserve">  2023.  05 .     .</t>
    <phoneticPr fontId="7" type="noConversion"/>
  </si>
  <si>
    <t>지사</t>
    <phoneticPr fontId="28" type="noConversion"/>
  </si>
  <si>
    <t>비 고</t>
    <phoneticPr fontId="7" type="noConversion"/>
  </si>
  <si>
    <t>구  조</t>
    <phoneticPr fontId="7" type="noConversion"/>
  </si>
  <si>
    <t>크기(m)</t>
    <phoneticPr fontId="7" type="noConversion"/>
  </si>
  <si>
    <t>구경(mm)</t>
    <phoneticPr fontId="7" type="noConversion"/>
  </si>
  <si>
    <t>심도(m)</t>
    <phoneticPr fontId="7" type="noConversion"/>
  </si>
  <si>
    <t>OO</t>
    <phoneticPr fontId="7" type="noConversion"/>
  </si>
  <si>
    <t>기능상실</t>
    <phoneticPr fontId="7" type="noConversion"/>
  </si>
  <si>
    <t>충적/암반</t>
    <phoneticPr fontId="7" type="noConversion"/>
  </si>
  <si>
    <t>수량부족</t>
    <phoneticPr fontId="7" type="noConversion"/>
  </si>
  <si>
    <t>2.5×2.5×2</t>
    <phoneticPr fontId="7" type="noConversion"/>
  </si>
  <si>
    <t>계</t>
    <phoneticPr fontId="28" type="noConversion"/>
  </si>
  <si>
    <t>단위일수</t>
    <phoneticPr fontId="7" type="noConversion"/>
  </si>
  <si>
    <t>관정정비</t>
    <phoneticPr fontId="7" type="noConversion"/>
  </si>
  <si>
    <t>수중펌프인양</t>
    <phoneticPr fontId="7" type="noConversion"/>
  </si>
  <si>
    <t>(폐공처리)</t>
    <phoneticPr fontId="7" type="noConversion"/>
  </si>
  <si>
    <t>양수장철거</t>
    <phoneticPr fontId="7" type="noConversion"/>
  </si>
  <si>
    <t>보호공철거</t>
    <phoneticPr fontId="7" type="noConversion"/>
  </si>
  <si>
    <t>폐공처리</t>
    <phoneticPr fontId="7" type="noConversion"/>
  </si>
  <si>
    <t xml:space="preserve">        비            목</t>
  </si>
  <si>
    <t xml:space="preserve">      계</t>
    <phoneticPr fontId="28" type="noConversion"/>
  </si>
  <si>
    <t xml:space="preserve">    구    성    비</t>
  </si>
  <si>
    <t>재  료  비</t>
  </si>
  <si>
    <t>직접 재료비</t>
  </si>
  <si>
    <t xml:space="preserve">  A</t>
  </si>
  <si>
    <t>간접 재료비</t>
  </si>
  <si>
    <t xml:space="preserve">  B</t>
  </si>
  <si>
    <t>소     계</t>
  </si>
  <si>
    <t xml:space="preserve">  C = A+B</t>
    <phoneticPr fontId="28" type="noConversion"/>
  </si>
  <si>
    <t>노  무  비</t>
  </si>
  <si>
    <t>직접 노무비</t>
  </si>
  <si>
    <t xml:space="preserve">  D</t>
  </si>
  <si>
    <t>간접 노무비</t>
  </si>
  <si>
    <t xml:space="preserve">  E = D x</t>
  </si>
  <si>
    <t xml:space="preserve">  F = D+E</t>
    <phoneticPr fontId="28" type="noConversion"/>
  </si>
  <si>
    <t>경      비</t>
  </si>
  <si>
    <t>기계경비 외</t>
  </si>
  <si>
    <t xml:space="preserve">  G</t>
  </si>
  <si>
    <t>산재 보험료</t>
  </si>
  <si>
    <t xml:space="preserve">  H = F x</t>
  </si>
  <si>
    <t>고용 보험료</t>
    <phoneticPr fontId="28" type="noConversion"/>
  </si>
  <si>
    <t xml:space="preserve">  I = F x</t>
    <phoneticPr fontId="28" type="noConversion"/>
  </si>
  <si>
    <t>안전 관리비</t>
  </si>
  <si>
    <t xml:space="preserve">  J = (C+D)x</t>
    <phoneticPr fontId="28" type="noConversion"/>
  </si>
  <si>
    <t>국민건강보험료</t>
    <phoneticPr fontId="28" type="noConversion"/>
  </si>
  <si>
    <t xml:space="preserve">  K = D x</t>
    <phoneticPr fontId="28" type="noConversion"/>
  </si>
  <si>
    <t>국민연금보험료</t>
    <phoneticPr fontId="28" type="noConversion"/>
  </si>
  <si>
    <t xml:space="preserve">  L = D x</t>
    <phoneticPr fontId="28" type="noConversion"/>
  </si>
  <si>
    <t>노인장기요양보험료</t>
    <phoneticPr fontId="28" type="noConversion"/>
  </si>
  <si>
    <t xml:space="preserve">  M = K x</t>
    <phoneticPr fontId="28" type="noConversion"/>
  </si>
  <si>
    <t>기 타 경 비</t>
  </si>
  <si>
    <t xml:space="preserve">  M = (C+F)x</t>
    <phoneticPr fontId="28" type="noConversion"/>
  </si>
  <si>
    <t xml:space="preserve">  N = G+H+I+J+K+L+M</t>
    <phoneticPr fontId="28" type="noConversion"/>
  </si>
  <si>
    <t xml:space="preserve">    순  공  사  원  가</t>
  </si>
  <si>
    <t xml:space="preserve">  O = C + F + N</t>
    <phoneticPr fontId="28" type="noConversion"/>
  </si>
  <si>
    <t xml:space="preserve">    일  반   관  리 비</t>
  </si>
  <si>
    <t xml:space="preserve">  P =   O  x</t>
    <phoneticPr fontId="28" type="noConversion"/>
  </si>
  <si>
    <t xml:space="preserve">    이              윤</t>
  </si>
  <si>
    <t xml:space="preserve">  </t>
    <phoneticPr fontId="28" type="noConversion"/>
  </si>
  <si>
    <t xml:space="preserve">    총      원      가</t>
  </si>
  <si>
    <t xml:space="preserve">  Q = O+P</t>
    <phoneticPr fontId="28" type="noConversion"/>
  </si>
  <si>
    <t xml:space="preserve">    부  가  가  치  세</t>
  </si>
  <si>
    <t xml:space="preserve">  R = Q x</t>
    <phoneticPr fontId="28" type="noConversion"/>
  </si>
  <si>
    <t xml:space="preserve">    측  량  설  계  비</t>
  </si>
  <si>
    <t xml:space="preserve">    공  사  감  리  비</t>
  </si>
  <si>
    <t xml:space="preserve">            계  </t>
  </si>
  <si>
    <t xml:space="preserve">  S =  Q  + R</t>
    <phoneticPr fontId="28" type="noConversion"/>
  </si>
  <si>
    <t>※ 퇴직공제부금비, 건설하도급대금지급보증서발급수수료, 공사이행보증수수료 해당없음</t>
    <phoneticPr fontId="7" type="noConversion"/>
  </si>
  <si>
    <t>※ 환경보전비 직접공사비내 반영</t>
    <phoneticPr fontId="7" type="noConversion"/>
  </si>
  <si>
    <t>구   분</t>
  </si>
  <si>
    <t>규  격</t>
  </si>
  <si>
    <t>원 수</t>
    <phoneticPr fontId="7" type="noConversion"/>
  </si>
  <si>
    <t>노   무   비</t>
    <phoneticPr fontId="7" type="noConversion"/>
  </si>
  <si>
    <t>재   료   비</t>
    <phoneticPr fontId="7" type="noConversion"/>
  </si>
  <si>
    <t>경       비</t>
    <phoneticPr fontId="28" type="noConversion"/>
  </si>
  <si>
    <t>비고</t>
  </si>
  <si>
    <t>1. 수중모터인양</t>
    <phoneticPr fontId="7" type="noConversion"/>
  </si>
  <si>
    <t>암반</t>
    <phoneticPr fontId="7" type="noConversion"/>
  </si>
  <si>
    <t>2. 양수장철거</t>
    <phoneticPr fontId="7" type="noConversion"/>
  </si>
  <si>
    <t>3. 보호공철거</t>
    <phoneticPr fontId="7" type="noConversion"/>
  </si>
  <si>
    <t>4. 폐공처리</t>
    <phoneticPr fontId="7" type="noConversion"/>
  </si>
  <si>
    <t>　</t>
    <phoneticPr fontId="7" type="noConversion"/>
  </si>
  <si>
    <t xml:space="preserve">      수 중 모 터 인 양  공 사 비 명 세 서</t>
    <phoneticPr fontId="7" type="noConversion"/>
  </si>
  <si>
    <t>규  격</t>
    <phoneticPr fontId="7" type="noConversion"/>
  </si>
  <si>
    <t>단</t>
    <phoneticPr fontId="7" type="noConversion"/>
  </si>
  <si>
    <t>총    액</t>
    <phoneticPr fontId="7" type="noConversion"/>
  </si>
  <si>
    <t>노    무    비</t>
    <phoneticPr fontId="7" type="noConversion"/>
  </si>
  <si>
    <t>경       비</t>
    <phoneticPr fontId="7" type="noConversion"/>
  </si>
  <si>
    <t>위</t>
    <phoneticPr fontId="7" type="noConversion"/>
  </si>
  <si>
    <t>단   가</t>
    <phoneticPr fontId="7" type="noConversion"/>
  </si>
  <si>
    <t>금    액</t>
    <phoneticPr fontId="7" type="noConversion"/>
  </si>
  <si>
    <t>수중모터설치</t>
    <phoneticPr fontId="7" type="noConversion"/>
  </si>
  <si>
    <t>품셈토목</t>
    <phoneticPr fontId="7" type="noConversion"/>
  </si>
  <si>
    <t>지반조사</t>
    <phoneticPr fontId="7" type="noConversion"/>
  </si>
  <si>
    <t>배 관 공</t>
    <phoneticPr fontId="7" type="noConversion"/>
  </si>
  <si>
    <t>지하수</t>
    <phoneticPr fontId="7" type="noConversion"/>
  </si>
  <si>
    <t>크렌인사용</t>
    <phoneticPr fontId="7" type="noConversion"/>
  </si>
  <si>
    <t>견적</t>
    <phoneticPr fontId="7" type="noConversion"/>
  </si>
  <si>
    <t>양수장옥철거 공사비 명세서</t>
    <phoneticPr fontId="7" type="noConversion"/>
  </si>
  <si>
    <t xml:space="preserve">  노    무    비</t>
    <phoneticPr fontId="93" type="noConversion"/>
  </si>
  <si>
    <t>재    료    비</t>
    <phoneticPr fontId="93" type="noConversion"/>
  </si>
  <si>
    <t>경          비</t>
    <phoneticPr fontId="93" type="noConversion"/>
  </si>
  <si>
    <t>터  파  기</t>
    <phoneticPr fontId="7" type="noConversion"/>
  </si>
  <si>
    <t>굴삭기0.7㎥</t>
    <phoneticPr fontId="7" type="noConversion"/>
  </si>
  <si>
    <t>㎥</t>
    <phoneticPr fontId="7" type="noConversion"/>
  </si>
  <si>
    <t>IC608000</t>
    <phoneticPr fontId="7" type="noConversion"/>
  </si>
  <si>
    <t>다짐되메움</t>
  </si>
  <si>
    <t>인력+소형장비</t>
    <phoneticPr fontId="7" type="noConversion"/>
  </si>
  <si>
    <t>㎥</t>
  </si>
  <si>
    <t>IC610200</t>
    <phoneticPr fontId="7" type="noConversion"/>
  </si>
  <si>
    <t>구조물헐기</t>
  </si>
  <si>
    <t>철근콘크리트</t>
  </si>
  <si>
    <t>ID810420</t>
    <phoneticPr fontId="7" type="noConversion"/>
  </si>
  <si>
    <t>무근</t>
  </si>
  <si>
    <t>ID810220</t>
    <phoneticPr fontId="7" type="noConversion"/>
  </si>
  <si>
    <t>폐기물처리</t>
    <phoneticPr fontId="7" type="noConversion"/>
  </si>
  <si>
    <t>ton</t>
    <phoneticPr fontId="7" type="noConversion"/>
  </si>
  <si>
    <t>한국건설</t>
    <phoneticPr fontId="7" type="noConversion"/>
  </si>
  <si>
    <t>폐기물운반</t>
    <phoneticPr fontId="7" type="noConversion"/>
  </si>
  <si>
    <t>자원협외</t>
    <phoneticPr fontId="7" type="noConversion"/>
  </si>
  <si>
    <t>보호공 및 양수장기초철거 공사비 명세서</t>
    <phoneticPr fontId="7" type="noConversion"/>
  </si>
  <si>
    <t>재   료   집   계   표</t>
  </si>
  <si>
    <t>번        호</t>
  </si>
  <si>
    <t>단위</t>
    <phoneticPr fontId="93" type="noConversion"/>
  </si>
  <si>
    <t>양수장옥</t>
    <phoneticPr fontId="7" type="noConversion"/>
  </si>
  <si>
    <t>보호공</t>
    <phoneticPr fontId="7" type="noConversion"/>
  </si>
  <si>
    <t>종별</t>
  </si>
  <si>
    <t>양수장</t>
    <phoneticPr fontId="7" type="noConversion"/>
  </si>
  <si>
    <t>기초</t>
    <phoneticPr fontId="7" type="noConversion"/>
  </si>
  <si>
    <t>양수장기초</t>
    <phoneticPr fontId="7" type="noConversion"/>
  </si>
  <si>
    <t>장</t>
  </si>
  <si>
    <t>단면(m)</t>
  </si>
  <si>
    <t>폭</t>
  </si>
  <si>
    <t>높이</t>
  </si>
  <si>
    <t>종   별</t>
  </si>
  <si>
    <t>단면</t>
  </si>
  <si>
    <t>터파기</t>
  </si>
  <si>
    <t>"</t>
  </si>
  <si>
    <t>레미콘</t>
  </si>
  <si>
    <t>B-210-40-8</t>
  </si>
  <si>
    <t>B-130-40</t>
  </si>
  <si>
    <t>터 파 기   1 ㎥</t>
  </si>
  <si>
    <t>터파기(혼전석)</t>
    <phoneticPr fontId="7" type="noConversion"/>
  </si>
  <si>
    <t>백호(0.7㎥)</t>
  </si>
  <si>
    <t>표-120</t>
    <phoneticPr fontId="7" type="noConversion"/>
  </si>
  <si>
    <t>다짐 되메움   1 ㎥</t>
  </si>
  <si>
    <t>되메움</t>
  </si>
  <si>
    <t>표-122</t>
    <phoneticPr fontId="7" type="noConversion"/>
  </si>
  <si>
    <t>다짐</t>
  </si>
  <si>
    <t>콤팩터</t>
  </si>
  <si>
    <t>구조물헐기(브레이카 무근 T=30㎝미만)   1 ㎥</t>
    <phoneticPr fontId="7" type="noConversion"/>
  </si>
  <si>
    <t>구조물헐기(무근)</t>
    <phoneticPr fontId="7" type="noConversion"/>
  </si>
  <si>
    <t>대형브레이카</t>
  </si>
  <si>
    <t>표-201</t>
    <phoneticPr fontId="7" type="noConversion"/>
  </si>
  <si>
    <t>작업보조인부</t>
  </si>
  <si>
    <t>1/8*1/Q</t>
  </si>
  <si>
    <t>구조물헐기(브레이카 철근 T=30㎝미만)   1 ㎥</t>
  </si>
  <si>
    <t>구조물철거(철근)</t>
    <phoneticPr fontId="7" type="noConversion"/>
  </si>
  <si>
    <t>표-207</t>
    <phoneticPr fontId="7" type="noConversion"/>
  </si>
  <si>
    <t>철근구조물 절단</t>
    <phoneticPr fontId="7" type="noConversion"/>
  </si>
  <si>
    <t>인력</t>
    <phoneticPr fontId="7" type="noConversion"/>
  </si>
  <si>
    <t>일 금 :</t>
  </si>
  <si>
    <t>( 공 당 )</t>
  </si>
  <si>
    <t>규   격</t>
  </si>
  <si>
    <t>원 수</t>
  </si>
  <si>
    <t xml:space="preserve">      노   무   비</t>
  </si>
  <si>
    <t xml:space="preserve">       재   료   비</t>
  </si>
  <si>
    <t xml:space="preserve">        경      비</t>
  </si>
  <si>
    <t>적 요</t>
  </si>
  <si>
    <t>중급기능사</t>
    <phoneticPr fontId="28" type="noConversion"/>
  </si>
  <si>
    <t>특      인</t>
    <phoneticPr fontId="28" type="noConversion"/>
  </si>
  <si>
    <t>보      인</t>
    <phoneticPr fontId="28" type="noConversion"/>
  </si>
  <si>
    <t>모      래</t>
    <phoneticPr fontId="28" type="noConversion"/>
  </si>
  <si>
    <t>㎥</t>
    <phoneticPr fontId="28" type="noConversion"/>
  </si>
  <si>
    <t>MWJ002000</t>
    <phoneticPr fontId="7" type="noConversion"/>
  </si>
  <si>
    <t>시  멘  트</t>
    <phoneticPr fontId="28" type="noConversion"/>
  </si>
  <si>
    <t>ME000001</t>
    <phoneticPr fontId="7" type="noConversion"/>
  </si>
  <si>
    <t>모래(투수성) :</t>
    <phoneticPr fontId="28" type="noConversion"/>
  </si>
  <si>
    <t>m =</t>
    <phoneticPr fontId="28" type="noConversion"/>
  </si>
  <si>
    <t>시멘트(불투수):</t>
    <phoneticPr fontId="28" type="noConversion"/>
  </si>
  <si>
    <t>인력터파기</t>
  </si>
  <si>
    <t>1.5×1.5×1.5m</t>
    <phoneticPr fontId="28" type="noConversion"/>
  </si>
  <si>
    <t>IC200100</t>
    <phoneticPr fontId="7" type="noConversion"/>
  </si>
  <si>
    <t>케이싱절단</t>
    <phoneticPr fontId="28" type="noConversion"/>
  </si>
  <si>
    <t>인력되메움</t>
  </si>
  <si>
    <t>1.5×1.5×1.2m</t>
    <phoneticPr fontId="28" type="noConversion"/>
  </si>
  <si>
    <t>IC620100</t>
    <phoneticPr fontId="7" type="noConversion"/>
  </si>
  <si>
    <t>절단:용접공(10")</t>
    <phoneticPr fontId="28" type="noConversion"/>
  </si>
  <si>
    <t>산소</t>
    <phoneticPr fontId="28" type="noConversion"/>
  </si>
  <si>
    <t xml:space="preserve"> </t>
  </si>
  <si>
    <t>M020036</t>
    <phoneticPr fontId="7" type="noConversion"/>
  </si>
  <si>
    <t>아세틸렌</t>
    <phoneticPr fontId="28" type="noConversion"/>
  </si>
  <si>
    <t>㎏</t>
    <phoneticPr fontId="28" type="noConversion"/>
  </si>
  <si>
    <t>M020030</t>
    <phoneticPr fontId="7" type="noConversion"/>
  </si>
  <si>
    <t>소계</t>
    <phoneticPr fontId="28" type="noConversion"/>
  </si>
  <si>
    <t>∮8"  개발공</t>
    <phoneticPr fontId="28" type="noConversion"/>
  </si>
  <si>
    <t xml:space="preserve"> = 3.14×(8/2×0.0254)²× </t>
    <phoneticPr fontId="28" type="noConversion"/>
  </si>
  <si>
    <t>∮8" 케이싱</t>
    <phoneticPr fontId="28" type="noConversion"/>
  </si>
  <si>
    <t>2023 엔지니어링 및 시중노임 단가(부가세제외)</t>
    <phoneticPr fontId="28" type="noConversion"/>
  </si>
  <si>
    <t>노무비</t>
    <phoneticPr fontId="28" type="noConversion"/>
  </si>
  <si>
    <t>단  가</t>
    <phoneticPr fontId="28" type="noConversion"/>
  </si>
  <si>
    <t>지질기술자</t>
    <phoneticPr fontId="28" type="noConversion"/>
  </si>
  <si>
    <t>-외업 경비</t>
    <phoneticPr fontId="28" type="noConversion"/>
  </si>
  <si>
    <t>-내업 경비</t>
    <phoneticPr fontId="28" type="noConversion"/>
  </si>
  <si>
    <t>착정기사직</t>
    <phoneticPr fontId="28" type="noConversion"/>
  </si>
  <si>
    <t>고급기술자</t>
  </si>
  <si>
    <t>" 산재제외</t>
  </si>
  <si>
    <t>중급기술자</t>
  </si>
  <si>
    <t>중급기능사</t>
  </si>
  <si>
    <t>보  링  공</t>
  </si>
  <si>
    <t>특별  인부</t>
  </si>
  <si>
    <t>보통  인부</t>
  </si>
  <si>
    <t>용  접  공</t>
    <phoneticPr fontId="7" type="noConversion"/>
  </si>
  <si>
    <t>배  관  공</t>
    <phoneticPr fontId="7" type="noConversion"/>
  </si>
  <si>
    <t>중기운전원</t>
  </si>
  <si>
    <t>컴퓨터운전</t>
  </si>
  <si>
    <t>작업  반장</t>
  </si>
  <si>
    <t>석포</t>
    <phoneticPr fontId="7" type="noConversion"/>
  </si>
  <si>
    <t>화성시 장안면 석포리 12-1</t>
    <phoneticPr fontId="7" type="noConversion"/>
  </si>
  <si>
    <t>신고관정</t>
    <phoneticPr fontId="2" type="noConversion"/>
  </si>
  <si>
    <t>제19-998호</t>
    <phoneticPr fontId="2" type="noConversion"/>
  </si>
  <si>
    <t>보호함(사각맨홀)</t>
    <phoneticPr fontId="2" type="noConversion"/>
  </si>
  <si>
    <t>1"</t>
    <phoneticPr fontId="2" type="noConversion"/>
  </si>
  <si>
    <t>mm</t>
    <phoneticPr fontId="2" type="noConversion"/>
  </si>
  <si>
    <t xml:space="preserve"> = 3.14×(6/2×0.0254)²× </t>
    <phoneticPr fontId="28" type="noConversion"/>
  </si>
  <si>
    <t>∮6"  개발공</t>
    <phoneticPr fontId="28" type="noConversion"/>
  </si>
  <si>
    <t>∮6" 케이싱</t>
    <phoneticPr fontId="28" type="noConversion"/>
  </si>
  <si>
    <t>지구별</t>
    <phoneticPr fontId="28" type="noConversion"/>
  </si>
  <si>
    <t>1.5×1.5×1.5</t>
    <phoneticPr fontId="2" type="noConversion"/>
  </si>
  <si>
    <t>원상복구 시설물 제원</t>
    <phoneticPr fontId="7" type="noConversion"/>
  </si>
  <si>
    <t>원상복구</t>
    <phoneticPr fontId="7" type="noConversion"/>
  </si>
  <si>
    <t xml:space="preserve"> 5. 원상복구</t>
    <phoneticPr fontId="89" type="noConversion"/>
  </si>
  <si>
    <t xml:space="preserve"> 4. 지하수시설 정비</t>
    <phoneticPr fontId="89" type="noConversion"/>
  </si>
  <si>
    <t>정기검사 및 연장허가용
농업용 15항목</t>
    <phoneticPr fontId="89" type="noConversion"/>
  </si>
  <si>
    <t>6" 100m</t>
    <phoneticPr fontId="7" type="noConversion"/>
  </si>
  <si>
    <t>연장허가용 영향조사</t>
    <phoneticPr fontId="2" type="noConversion"/>
  </si>
  <si>
    <t>*   지하수시설 시설정비 부분은 영향조사 및 사후관리 시행 시 병행</t>
  </si>
  <si>
    <t>(단위:일)</t>
    <phoneticPr fontId="2" type="noConversion"/>
  </si>
  <si>
    <t>구  분</t>
    <phoneticPr fontId="2" type="noConversion"/>
  </si>
  <si>
    <t>5. 소요일수(총괄)</t>
    <phoneticPr fontId="2" type="noConversion"/>
  </si>
  <si>
    <t>2-1-1.지사별 수리시설물(관정) 유지관리대상 세부 관정내역 및 항목</t>
    <phoneticPr fontId="2" type="noConversion"/>
  </si>
  <si>
    <t>2-2. 영향조사(연장) 사업량</t>
    <phoneticPr fontId="7" type="noConversion"/>
  </si>
  <si>
    <t>2-4. 수질검사 사업량</t>
    <phoneticPr fontId="7" type="noConversion"/>
  </si>
  <si>
    <t>2-5. 지구별 사업량</t>
    <phoneticPr fontId="7" type="noConversion"/>
  </si>
  <si>
    <t xml:space="preserve"> 3. 조사공정 계획표</t>
    <phoneticPr fontId="7" type="noConversion"/>
  </si>
  <si>
    <t>5-2. 소요일수(사후관리)</t>
    <phoneticPr fontId="7" type="noConversion"/>
  </si>
  <si>
    <t>5-3. 소요일수(원상복구)</t>
    <phoneticPr fontId="7" type="noConversion"/>
  </si>
  <si>
    <t>비고</t>
    <phoneticPr fontId="2" type="noConversion"/>
  </si>
  <si>
    <t xml:space="preserve"> 소요일수(일)</t>
    <phoneticPr fontId="7" type="noConversion"/>
  </si>
  <si>
    <t>소요일수(일)</t>
    <phoneticPr fontId="7" type="noConversion"/>
  </si>
  <si>
    <t>7. 사후관리 용역비 총괄표</t>
    <phoneticPr fontId="7" type="noConversion"/>
  </si>
  <si>
    <t>7-1. 사후관리 사업비 명세서</t>
    <phoneticPr fontId="28" type="noConversion"/>
  </si>
  <si>
    <t>7-2. 공 종 별 단 가 표</t>
    <phoneticPr fontId="28" type="noConversion"/>
  </si>
  <si>
    <t>8. 원상복구 공사비 총괄표</t>
    <phoneticPr fontId="28" type="noConversion"/>
  </si>
  <si>
    <t>OO외 O지구 지하수시설물 원상복구 공사</t>
    <phoneticPr fontId="7" type="noConversion"/>
  </si>
  <si>
    <t>8-1.폐공처리 공사비 명세서</t>
    <phoneticPr fontId="28" type="noConversion"/>
  </si>
  <si>
    <t>폐공처리 (원상복구) 명세서</t>
    <phoneticPr fontId="28" type="noConversion"/>
  </si>
  <si>
    <t>폐공처리(원상복구) 명세서(14m기준)</t>
    <phoneticPr fontId="28" type="noConversion"/>
  </si>
  <si>
    <t>`- 현장 답사 및 점검</t>
    <phoneticPr fontId="7" type="noConversion"/>
  </si>
  <si>
    <t>국내숙박출장처리</t>
    <phoneticPr fontId="7" type="noConversion"/>
  </si>
  <si>
    <t>실소요일수(일)</t>
    <phoneticPr fontId="2" type="noConversion"/>
  </si>
  <si>
    <t>소요예정</t>
    <phoneticPr fontId="2" type="noConversion"/>
  </si>
  <si>
    <t>원상복구처리</t>
    <phoneticPr fontId="28" type="noConversion"/>
  </si>
  <si>
    <t>석포관정 제원기준(6", 100m)</t>
    <phoneticPr fontId="7" type="noConversion"/>
  </si>
  <si>
    <t>(법적유효기간 도래에 맞추어 연중 효율적 시행)</t>
    <phoneticPr fontId="28" type="noConversion"/>
  </si>
  <si>
    <t xml:space="preserve">  사. 사업시행방법</t>
    <phoneticPr fontId="7" type="noConversion"/>
  </si>
  <si>
    <t xml:space="preserve">        1) 지하수영향조사(연장허가)와 사후관리는 대상관정 연장허가/이행종료시기 이전 별도 방침에 의해 외주시행</t>
    <phoneticPr fontId="7" type="noConversion"/>
  </si>
  <si>
    <t xml:space="preserve">        2) 지하수 정기 수질검사는 지사와 협의하여 직영시행</t>
    <phoneticPr fontId="7" type="noConversion"/>
  </si>
  <si>
    <t xml:space="preserve">        3) 급박한 시설정비가 필요하거나 '25년 3월까지 연장허가 대상시설은 낙찰차액 등을 활용하여 별도 방침에 의해 외주시행</t>
    <phoneticPr fontId="7" type="noConversion"/>
  </si>
  <si>
    <t xml:space="preserve">        4) 금회 대상 시설 또는 공사관리 관정 중 수질기준(음용수)에 적합 시 낙찰차액 등을 활용하여 밀폐형상부보호공 등 시설물 리모델링을 시행</t>
    <phoneticPr fontId="7" type="noConversion"/>
  </si>
  <si>
    <t xml:space="preserve">  자. 직접비 집행 및 회계처리 방법</t>
    <phoneticPr fontId="7" type="noConversion"/>
  </si>
  <si>
    <t xml:space="preserve">        1) 직접비 집행은 공기업·준정부기관 회계사무규칙 제6조 및 제7조에 의해 3급 김정희를 회계담당으로 임명하여 집행하게 한 후</t>
    <phoneticPr fontId="7" type="noConversion"/>
  </si>
  <si>
    <t xml:space="preserve">            회계규정에  의해 정산하도록 함</t>
    <phoneticPr fontId="7" type="noConversion"/>
  </si>
  <si>
    <t xml:space="preserve">        2) 직영시행 중 수질검사비는 법정수수료로 지하수수질보전등에 관한 규칙 제13조에 의거 수질전문기관에 의뢰하고 업체청구에 의해</t>
    <phoneticPr fontId="7" type="noConversion"/>
  </si>
  <si>
    <t xml:space="preserve">            비용처리하고, 지하수연장허가 신청수수료는 법인카드 집행 후 비용처리하도록 함</t>
    <phoneticPr fontId="7" type="noConversion"/>
  </si>
  <si>
    <t>지하수법 제7조6, 제9조의5, 제15조, 제20조 법적사항에 근거하여 공사관리 지하수시설물에 대한 관련법 사항을</t>
    <phoneticPr fontId="28" type="noConversion"/>
  </si>
  <si>
    <t>적기에 이행함으로써 효율적이고, 체계적인 유지관리 및 원활한 용수공급이 가능하도록 하기 위함</t>
    <phoneticPr fontId="2" type="noConversion"/>
  </si>
  <si>
    <t xml:space="preserve"> 지하수 사후관리</t>
    <phoneticPr fontId="28" type="noConversion"/>
  </si>
  <si>
    <t>제7조의3</t>
    <phoneticPr fontId="28" type="noConversion"/>
  </si>
  <si>
    <t>제9조의5</t>
    <phoneticPr fontId="28" type="noConversion"/>
  </si>
  <si>
    <t>4-1. 직접비 내역</t>
    <phoneticPr fontId="7" type="noConversion"/>
  </si>
  <si>
    <t xml:space="preserve"> - 영향조사(연장허가수수료)</t>
    <phoneticPr fontId="2" type="noConversion"/>
  </si>
  <si>
    <t>기타경비</t>
    <phoneticPr fontId="89" type="noConversion"/>
  </si>
  <si>
    <t>건</t>
    <phoneticPr fontId="7" type="noConversion"/>
  </si>
  <si>
    <t>원상복구사유</t>
    <phoneticPr fontId="28" type="noConversion"/>
  </si>
  <si>
    <t>* 해당관정 수혜구역의 택지개발계획에 따라 담당지사 시설폐지 진행중</t>
    <phoneticPr fontId="7" type="noConversion"/>
  </si>
  <si>
    <t>2차</t>
    <phoneticPr fontId="2" type="noConversion"/>
  </si>
  <si>
    <t>1차</t>
    <phoneticPr fontId="2" type="noConversion"/>
  </si>
  <si>
    <t>2024년 대상여부</t>
    <phoneticPr fontId="7" type="noConversion"/>
  </si>
  <si>
    <t>2024.   .     .  ∼</t>
    <phoneticPr fontId="33" type="noConversion"/>
  </si>
  <si>
    <t>2024.     .     .</t>
    <phoneticPr fontId="7" type="noConversion"/>
  </si>
  <si>
    <t>외주내역서</t>
    <phoneticPr fontId="2" type="noConversion"/>
  </si>
  <si>
    <t>경기도 파주시 일대</t>
    <phoneticPr fontId="2" type="noConversion"/>
  </si>
  <si>
    <t>착수일로부터 ∼</t>
    <phoneticPr fontId="33" type="noConversion"/>
  </si>
  <si>
    <t>원(부가세포함)</t>
    <phoneticPr fontId="7" type="noConversion"/>
  </si>
  <si>
    <t>일간</t>
    <phoneticPr fontId="2" type="noConversion"/>
  </si>
  <si>
    <t>파주지사 맥금1외 19지구 공사관리관정 지하수영향조사 용역</t>
    <phoneticPr fontId="28" type="noConversion"/>
  </si>
  <si>
    <t>2024. 7.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</si>
</sst>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4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24" formatCode="\$#,##0_);[Red]\(\$#,##0\)"/>
    <numFmt numFmtId="176" formatCode="_-* #,##0_-;&quot;△&quot;#,##0_-;_-* &quot;-&quot;_-;_-@_-"/>
    <numFmt numFmtId="177" formatCode="#,##0_ "/>
    <numFmt numFmtId="178" formatCode="#,##0_);[Red]\(#,##0\)"/>
    <numFmt numFmtId="179" formatCode="_-* #,##0.0000_-;\-* #,##0.0000_-;_-* &quot;-&quot;??_-;_-@_-"/>
    <numFmt numFmtId="180" formatCode="#,##0;[Red]#,##0"/>
    <numFmt numFmtId="181" formatCode="mm&quot;월&quot;dd&quot;일&quot;"/>
    <numFmt numFmtId="182" formatCode="&quot;?#,##0.00;\-&quot;&quot;?&quot;#,##0.00"/>
    <numFmt numFmtId="183" formatCode="&quot;₩&quot;\!\$#,##0_);[Red]&quot;₩&quot;\!\(&quot;₩&quot;\!\$#,##0&quot;₩&quot;\!\)"/>
    <numFmt numFmtId="184" formatCode="_ * #,##0_ ;_ * \-#,##0_ ;_ * &quot;-&quot;_ ;_ @_ "/>
    <numFmt numFmtId="185" formatCode="#,##0.0;[Red]#,##0.0;&quot; &quot;"/>
    <numFmt numFmtId="186" formatCode="0.0000%"/>
    <numFmt numFmtId="187" formatCode="#,##0.0000"/>
    <numFmt numFmtId="188" formatCode="#,##0.00;[Red]#,##0.00;&quot; &quot;"/>
    <numFmt numFmtId="189" formatCode="&quot;₩&quot;#,##0.00;&quot;₩&quot;\-#,##0.00"/>
    <numFmt numFmtId="190" formatCode="&quot;₩&quot;#,##0.00;[Red]&quot;₩&quot;\-#,##0.00"/>
    <numFmt numFmtId="191" formatCode="0.000"/>
    <numFmt numFmtId="192" formatCode="&quot;₩&quot;#,##0;[Red]&quot;₩&quot;\-#,##0"/>
    <numFmt numFmtId="193" formatCode="#,##0.00;[Red]&quot;-&quot;#,##0.00"/>
    <numFmt numFmtId="194" formatCode="&quot;$&quot;#,##0_);[Red]\(&quot;$&quot;#,##0\)"/>
    <numFmt numFmtId="195" formatCode="[&lt;&gt;0]#,##0.0#;[=0]&quot; &quot;;General"/>
    <numFmt numFmtId="196" formatCode="#,##0.###"/>
    <numFmt numFmtId="197" formatCode="#,###"/>
    <numFmt numFmtId="198" formatCode="#,##0;\-#,##0;&quot;-&quot;"/>
    <numFmt numFmtId="199" formatCode="&quot;₩&quot;#,##0;&quot;₩&quot;\-#,##0"/>
    <numFmt numFmtId="200" formatCode="&quot;$&quot;#,##0.00_);[Red]\(&quot;$&quot;#,##0.00\)"/>
    <numFmt numFmtId="201" formatCode="0.0000000"/>
    <numFmt numFmtId="202" formatCode="\ 0.00"/>
    <numFmt numFmtId="203" formatCode="m\o\n\th\ d\,\ yyyy"/>
    <numFmt numFmtId="204" formatCode="&quot;$&quot;#,##0.00;;"/>
    <numFmt numFmtId="205" formatCode="#\ &quot;EA&quot;"/>
    <numFmt numFmtId="206" formatCode="#.00"/>
    <numFmt numFmtId="207" formatCode="#."/>
    <numFmt numFmtId="208" formatCode="General_)"/>
    <numFmt numFmtId="209" formatCode="&quot;Fr.&quot;\ #,##0;[Red]&quot;Fr.&quot;\ \-#,##0"/>
    <numFmt numFmtId="210" formatCode="&quot;Fr.&quot;\ #,##0.00;[Red]&quot;Fr.&quot;\ \-#,##0.00"/>
    <numFmt numFmtId="211" formatCode="\(0\)"/>
    <numFmt numFmtId="212" formatCode="_ * #,##0.00_ ;_ * \-#,##0.00_ ;_ * &quot;-&quot;??_ ;_ @_ "/>
    <numFmt numFmtId="213" formatCode="&quot;$&quot;#,##0.00"/>
    <numFmt numFmtId="214" formatCode="0.00_);[Red]\(0.00\)"/>
    <numFmt numFmtId="215" formatCode="&quot;STA.&quot;\ 0\+#00.00"/>
    <numFmt numFmtId="216" formatCode="&quot;STA.&quot;\ #\+#00.00"/>
    <numFmt numFmtId="217" formatCode="&quot;T=&quot;0&quot;cm&quot;"/>
    <numFmt numFmtId="218" formatCode="0.0_)"/>
    <numFmt numFmtId="219" formatCode="0.00\ &quot;TON&quot;"/>
    <numFmt numFmtId="220" formatCode="&quot;Φ&quot;\ #"/>
    <numFmt numFmtId="221" formatCode=";;;"/>
    <numFmt numFmtId="222" formatCode="0.00\ &quot;㎡&quot;"/>
    <numFmt numFmtId="223" formatCode="_-* #,##0;\-* #,##0;_-* &quot;-&quot;;_-@"/>
    <numFmt numFmtId="224" formatCode=";\ ;\ ;"/>
    <numFmt numFmtId="225" formatCode="_-* #,##0_-;&quot;₩&quot;\!\-* #,##0_-;_-* &quot;-&quot;_-;_-@_-"/>
    <numFmt numFmtId="226" formatCode="_-* #,##0.0_-;\-* #,##0.0_-;_-* &quot;-&quot;??_-;_-@_-"/>
    <numFmt numFmtId="227" formatCode="_-* #,##0.0000_-;\-* #,##0.0000_-;_-* &quot;-&quot;_-;_-@_-"/>
    <numFmt numFmtId="228" formatCode="#,##0;&quot;-&quot;#,##0"/>
    <numFmt numFmtId="229" formatCode="#,##0.000000"/>
    <numFmt numFmtId="230" formatCode="0.0000"/>
    <numFmt numFmtId="231" formatCode="_ * #,##0.000_ ;_ * \-#,##0.000_ ;_ * &quot;-&quot;_ ;_ @_ "/>
    <numFmt numFmtId="232" formatCode="#,##0.000_);[Red]\(#,##0.000\)"/>
    <numFmt numFmtId="233" formatCode="0.00\ &quot;㎥&quot;"/>
    <numFmt numFmtId="234" formatCode="#,##0.0"/>
    <numFmt numFmtId="235" formatCode="0;_ࠀ"/>
    <numFmt numFmtId="236" formatCode="_(&quot;$&quot;* #,##0_);_(&quot;$&quot;* \(#,##0\);_(&quot;$&quot;* &quot;-&quot;_);_(@_)"/>
    <numFmt numFmtId="237" formatCode="\ "/>
    <numFmt numFmtId="238" formatCode="#,##0.000"/>
    <numFmt numFmtId="239" formatCode="&quot;₩&quot;\!\$#\!\,##0_);[Red]&quot;₩&quot;\!\(&quot;₩&quot;\!\$#\!\,##0&quot;₩&quot;\!\)"/>
    <numFmt numFmtId="240" formatCode="&quot;(&quot;###.00&quot;)&quot;"/>
    <numFmt numFmtId="241" formatCode="&quot;₩&quot;#,##0.00;[Red]&quot;₩&quot;&quot;₩&quot;\!\-#,##0.00"/>
    <numFmt numFmtId="242" formatCode="_ * #,##0.00_ ;_ * &quot;₩&quot;&quot;₩&quot;&quot;₩&quot;&quot;₩&quot;&quot;₩&quot;&quot;₩&quot;&quot;₩&quot;\-#,##0.00_ ;_ * &quot;-&quot;??_ ;_ @_ "/>
    <numFmt numFmtId="243" formatCode="&quot;₩&quot;#,##0;[Red]&quot;₩&quot;&quot;₩&quot;&quot;₩&quot;&quot;₩&quot;&quot;₩&quot;&quot;₩&quot;&quot;₩&quot;&quot;₩&quot;\-#,##0"/>
    <numFmt numFmtId="244" formatCode="_-* #,##0.00_-;&quot;₩&quot;\!\-* #,##0.00_-;_-* &quot;-&quot;??_-;_-@_-"/>
    <numFmt numFmtId="245" formatCode="_-&quot;₩&quot;* #,##0.00_-;\!\-&quot;₩&quot;* #,##0.00_-;_-&quot;₩&quot;* &quot;-&quot;??_-;_-@_-"/>
    <numFmt numFmtId="246" formatCode="0_);\(0\)"/>
    <numFmt numFmtId="247" formatCode="_-* #,##0.00_-;\-* #,##0.00_-;_-* &quot;-&quot;_-;_-@_-"/>
    <numFmt numFmtId="248" formatCode="[Red]\+#;[Red]\-#;[Red]0"/>
    <numFmt numFmtId="249" formatCode="#,##0;[Red]&quot;△&quot;#,##0"/>
    <numFmt numFmtId="250" formatCode="#,##0_ ;[Red]&quot;△&quot;#,##0\ "/>
    <numFmt numFmtId="251" formatCode="0.0%"/>
    <numFmt numFmtId="252" formatCode="_-* #,##0.0_-;\-* #,##0.0_-;_-* &quot;-&quot;_-;_-@_-"/>
    <numFmt numFmtId="253" formatCode="_-* #,##0.0_-;&quot;₩&quot;\!\-* #,##0.0_-;_-* &quot;-&quot;_-;_-@_-"/>
    <numFmt numFmtId="254" formatCode="_(* #,##0_);_(* \(#,##0\);_(* &quot;-&quot;_);_(@_)"/>
    <numFmt numFmtId="255" formatCode="#,##0.00_);[Red]\(#,##0.00\)"/>
    <numFmt numFmtId="256" formatCode="&quot;₩&quot;\ \ #,##0\ &quot;원정&quot;;\-&quot;₩&quot;#,##0"/>
    <numFmt numFmtId="257" formatCode="0.0_);\(0.0\)"/>
    <numFmt numFmtId="258" formatCode="0.000000"/>
    <numFmt numFmtId="259" formatCode="#,##0;[Red]&quot;-&quot;#,##0"/>
    <numFmt numFmtId="260" formatCode="\&lt;#,##0\&gt;"/>
    <numFmt numFmtId="261" formatCode="&quot;$&quot;#,##0.00_);\(&quot;$&quot;#,##0.00\)"/>
    <numFmt numFmtId="262" formatCode="_ &quot;₩&quot;* #,##0_ ;_ &quot;₩&quot;* \-#,##0_ ;_ &quot;₩&quot;* &quot;-&quot;_ ;_ @_ "/>
    <numFmt numFmtId="263" formatCode="_ &quot;₩&quot;* #,##0_ ;_ &quot;₩&quot;* &quot;₩&quot;&quot;₩&quot;&quot;₩&quot;&quot;₩&quot;&quot;₩&quot;&quot;₩&quot;&quot;₩&quot;&quot;₩&quot;&quot;₩&quot;&quot;₩&quot;&quot;₩&quot;&quot;₩&quot;&quot;₩&quot;\-#,##0_ ;_ &quot;₩&quot;* &quot;-&quot;_ ;_ @_ "/>
    <numFmt numFmtId="264" formatCode="_ &quot;₩&quot;* #,##0.00_ ;_ &quot;₩&quot;* \-#,##0.00_ ;_ &quot;₩&quot;* &quot;-&quot;??_ ;_ @_ "/>
    <numFmt numFmtId="265" formatCode="_ &quot;₩&quot;* #,##0.00_ ;_ &quot;₩&quot;* &quot;₩&quot;&quot;₩&quot;&quot;₩&quot;&quot;₩&quot;&quot;₩&quot;&quot;₩&quot;&quot;₩&quot;&quot;₩&quot;&quot;₩&quot;&quot;₩&quot;&quot;₩&quot;&quot;₩&quot;&quot;₩&quot;\-#,##0.00_ ;_ &quot;₩&quot;* &quot;-&quot;??_ ;_ @_ "/>
    <numFmt numFmtId="266" formatCode="0.0"/>
    <numFmt numFmtId="267" formatCode="_ * #,##0_ ;_ * &quot;₩&quot;&quot;₩&quot;&quot;₩&quot;&quot;₩&quot;&quot;₩&quot;&quot;₩&quot;&quot;₩&quot;&quot;₩&quot;&quot;₩&quot;&quot;₩&quot;&quot;₩&quot;&quot;₩&quot;&quot;₩&quot;\-#,##0_ ;_ * &quot;-&quot;_ ;_ @_ "/>
    <numFmt numFmtId="268" formatCode="&quot;(&quot;\ #,##0&quot;)&quot;"/>
    <numFmt numFmtId="269" formatCode="_ * #,##0.00_ ;_ * &quot;₩&quot;&quot;₩&quot;&quot;₩&quot;&quot;₩&quot;&quot;₩&quot;&quot;₩&quot;&quot;₩&quot;&quot;₩&quot;&quot;₩&quot;&quot;₩&quot;&quot;₩&quot;&quot;₩&quot;&quot;₩&quot;\-#,##0.00_ ;_ * &quot;-&quot;??_ ;_ @_ "/>
    <numFmt numFmtId="270" formatCode="_ * #,##0.000000_ ;_ * \-#,##0.000000_ ;_ * &quot;-&quot;_ ;_ @_ "/>
    <numFmt numFmtId="271" formatCode="_-* #,##0.00\ &quot;F&quot;_-;\-* #,##0.00\ &quot;F&quot;_-;_-* &quot;-&quot;??\ &quot;F&quot;_-;_-@_-"/>
    <numFmt numFmtId="272" formatCode="&quot;₩&quot;#,##0;\(&quot;₩&quot;#,##0.00\)"/>
    <numFmt numFmtId="273" formatCode="_-* #,##0&quot;₩&quot;\ _D_M_-;&quot;₩&quot;\-* #,##0&quot;₩&quot;\ _D_M_-;_-* &quot;-&quot;&quot;₩&quot;\ _D_M_-;_-@_-"/>
    <numFmt numFmtId="274" formatCode="* #,##0.0"/>
    <numFmt numFmtId="275" formatCode="_(&quot;$&quot;* #,##0_);_(&quot;$&quot;* &quot;₩&quot;&quot;₩&quot;&quot;₩&quot;&quot;₩&quot;&quot;₩&quot;&quot;₩&quot;\(#,##0&quot;₩&quot;&quot;₩&quot;&quot;₩&quot;&quot;₩&quot;&quot;₩&quot;&quot;₩&quot;\);_(&quot;$&quot;* &quot;-&quot;_);_(@_)"/>
    <numFmt numFmtId="276" formatCode="#,##0.00000"/>
    <numFmt numFmtId="277" formatCode="&quot;₩&quot;&quot;₩&quot;&quot;₩&quot;&quot;₩&quot;&quot;₩&quot;&quot;₩&quot;\$#,##0.00_);&quot;₩&quot;&quot;₩&quot;&quot;₩&quot;&quot;₩&quot;&quot;₩&quot;&quot;₩&quot;\(&quot;₩&quot;&quot;₩&quot;&quot;₩&quot;&quot;₩&quot;&quot;₩&quot;&quot;₩&quot;\$#,##0.00&quot;₩&quot;&quot;₩&quot;&quot;₩&quot;&quot;₩&quot;&quot;₩&quot;&quot;₩&quot;\)"/>
    <numFmt numFmtId="278" formatCode="_ * #,##0_ ;_ * &quot;₩&quot;\-#,##0_ ;_ * &quot;-&quot;??_ ;_ @_ "/>
    <numFmt numFmtId="279" formatCode="0.0%;[Red]&quot;△&quot;0.0%"/>
    <numFmt numFmtId="280" formatCode="&quot;₩&quot;#,##0.00;[Red]&quot;₩&quot;\-&quot;₩&quot;#,##0.00"/>
    <numFmt numFmtId="281" formatCode="0.00000000"/>
    <numFmt numFmtId="282" formatCode="&quot;≒&quot;\ #,##0"/>
    <numFmt numFmtId="283" formatCode="#,##0."/>
    <numFmt numFmtId="284" formatCode="_ * #,##0_ ;_ * &quot;₩&quot;&quot;₩&quot;&quot;₩&quot;\-#,##0_ ;_ * &quot;-&quot;_ ;_ @_ "/>
    <numFmt numFmtId="285" formatCode="0.00000"/>
    <numFmt numFmtId="286" formatCode="\$#,##0.00"/>
    <numFmt numFmtId="287" formatCode="_ &quot;₩&quot;* #,##0.00_ ;_ &quot;₩&quot;* &quot;₩&quot;&quot;₩&quot;&quot;₩&quot;&quot;₩&quot;\-#,##0.00_ ;_ &quot;₩&quot;* &quot;-&quot;??_ ;_ @_ "/>
    <numFmt numFmtId="288" formatCode="&quot;₩&quot;\$#,##0_);&quot;₩&quot;\(&quot;₩&quot;\$#,##0&quot;₩&quot;\)"/>
    <numFmt numFmtId="289" formatCode="\$#."/>
    <numFmt numFmtId="290" formatCode="#,##0&quot; F&quot;_);[Red]\(#,##0&quot; F&quot;\)"/>
    <numFmt numFmtId="291" formatCode="&quot;$&quot;#,##0;[Red]\-&quot;$&quot;#,##0"/>
    <numFmt numFmtId="292" formatCode="_ * #,##0_ ;_ * \-#,##0_ ;_ * &quot;-&quot;??_ ;_ @_ "/>
    <numFmt numFmtId="293" formatCode="_-&quot;₩&quot;* #,##0.00_-;&quot;₩&quot;&quot;₩&quot;&quot;₩&quot;&quot;₩&quot;&quot;₩&quot;&quot;₩&quot;&quot;₩&quot;&quot;₩&quot;&quot;₩&quot;\-&quot;₩&quot;* #,##0.00_-;_-&quot;₩&quot;* &quot;-&quot;??_-;_-@_-"/>
    <numFmt numFmtId="294" formatCode="0.0000000000000"/>
    <numFmt numFmtId="295" formatCode="&quot;₩&quot;#,##0.00;&quot;₩&quot;&quot;₩&quot;&quot;₩&quot;&quot;₩&quot;&quot;₩&quot;&quot;₩&quot;&quot;₩&quot;&quot;₩&quot;&quot;₩&quot;&quot;₩&quot;\-&quot;₩&quot;#,##0.00"/>
    <numFmt numFmtId="296" formatCode="0.00000%"/>
    <numFmt numFmtId="297" formatCode="#,##0.0000;[Red]\-#,##0.0000"/>
    <numFmt numFmtId="298" formatCode="###,###,"/>
    <numFmt numFmtId="299" formatCode="_(&quot;$&quot;* #,##0.00_);_(&quot;$&quot;* \(#,##0.00\);_(&quot;$&quot;* &quot;-&quot;??_);_(@_)"/>
    <numFmt numFmtId="300" formatCode="_ &quot;₩&quot;\ * #,##0_ ;_ &quot;₩&quot;\ * \-#,##0_ ;_ &quot;₩&quot;\ * &quot;-&quot;_ ;_ @_ "/>
    <numFmt numFmtId="301" formatCode="&quot;$&quot;#,##0_);\(&quot;$&quot;#,##0\)"/>
    <numFmt numFmtId="302" formatCode="_-&quot;₩&quot;* #,##0_-;&quot;₩&quot;\-&quot;₩&quot;* #,##0_-;_-&quot;₩&quot;* &quot;-&quot;_-;_-@_-"/>
    <numFmt numFmtId="303" formatCode="_ &quot;₩&quot;* #,##0.0000000_ ;_ &quot;₩&quot;* &quot;₩&quot;\-#,##0.0000000_ ;_ &quot;₩&quot;* &quot;-&quot;??_ ;_ @_ "/>
    <numFmt numFmtId="304" formatCode="_-* #,##0_-;&quot;₩&quot;\-* #,##0_-;_-* &quot;-&quot;_-;_-@_-"/>
    <numFmt numFmtId="305" formatCode="_ * #,##0.000000_ ;_ * &quot;₩&quot;\-#,##0.000000_ ;_ * &quot;-&quot;??_ ;_ @_ "/>
    <numFmt numFmtId="306" formatCode="#,##0\ &quot;DM&quot;;[Red]\-#,##0\ &quot;DM&quot;"/>
    <numFmt numFmtId="307" formatCode="#,##0.00\ &quot;DM&quot;;[Red]\-#,##0.00\ &quot;DM&quot;"/>
    <numFmt numFmtId="308" formatCode="_(&quot;฿&quot;* #,##0_);_(&quot;฿&quot;* \(#,##0\);_(&quot;฿&quot;* &quot;-&quot;_);_(@_)"/>
    <numFmt numFmtId="309" formatCode="_(&quot;฿&quot;* #,##0.00_);_(&quot;฿&quot;* \(#,##0.00\);_(&quot;฿&quot;* &quot;-&quot;??_);_(@_)"/>
    <numFmt numFmtId="310" formatCode="_-* #,##0.0_-;\-* #,##0.0_-;_-* &quot;-&quot;?_-;_-@_-"/>
    <numFmt numFmtId="311" formatCode="&quot;₩&quot;#,##0;&quot;₩&quot;&quot;₩&quot;&quot;₩&quot;&quot;₩&quot;\-#,##0"/>
    <numFmt numFmtId="312" formatCode="&quot;₩&quot;#,##0;&quot;₩&quot;&quot;₩&quot;&quot;₩&quot;&quot;₩&quot;&quot;₩&quot;&quot;₩&quot;\!\!\-#,##0"/>
    <numFmt numFmtId="313" formatCode="_ &quot;SFr.&quot;* #,##0_ ;_ &quot;SFr.&quot;* &quot;₩&quot;&quot;₩&quot;&quot;₩&quot;&quot;₩&quot;&quot;₩&quot;&quot;₩&quot;&quot;₩&quot;&quot;₩&quot;&quot;₩&quot;&quot;₩&quot;&quot;₩&quot;&quot;₩&quot;&quot;₩&quot;\-#,##0_ ;_ &quot;SFr.&quot;* &quot;-&quot;_ ;_ @_ "/>
    <numFmt numFmtId="314" formatCode="d/m/yy"/>
    <numFmt numFmtId="315" formatCode="_ &quot;SFr.&quot;* #,##0.00_ ;_ &quot;SFr.&quot;* \-#,##0.00_ ;_ &quot;SFr.&quot;* &quot;-&quot;??_ ;_ @_ "/>
    <numFmt numFmtId="316" formatCode="0.00%;[Red]&quot;△&quot;0.00%"/>
    <numFmt numFmtId="317" formatCode="&quot;실적율:&quot;#,#00"/>
    <numFmt numFmtId="318" formatCode="&quot;실적율:&quot;0%"/>
    <numFmt numFmtId="319" formatCode="&quot;계획누계:&quot;#,#00"/>
    <numFmt numFmtId="320" formatCode="_ * #,##0.00_ ;_ * \-#,##0.00_ ;_ * &quot;-&quot;_ ;_ @_ "/>
    <numFmt numFmtId="321" formatCode="_ &quot;₩&quot;* #,##0.0_ ;_ &quot;₩&quot;* \-#,##0.0_ ;_ &quot;₩&quot;* &quot;-&quot;_ ;_ @_ "/>
    <numFmt numFmtId="322" formatCode="\(&quot;₩&quot;#,##0\);[Red]\(\-&quot;₩&quot;#,##0\)"/>
    <numFmt numFmtId="323" formatCode="\(&quot;₩&quot;#,##0\);[Red]\(&quot;△&quot;&quot;₩&quot;#,##0\)"/>
    <numFmt numFmtId="324" formatCode="[Red]#,##0"/>
    <numFmt numFmtId="325" formatCode="_ * #,##0.00_)\ _$_ ;_ * \(#,##0.00\)\ _$_ ;_ * &quot;-&quot;??_)\ _$_ ;_ @_ "/>
    <numFmt numFmtId="326" formatCode="[Red]#,##0.00"/>
    <numFmt numFmtId="327" formatCode="[Red]#,##0.000"/>
    <numFmt numFmtId="328" formatCode="###,"/>
    <numFmt numFmtId="329" formatCode="#,###&quot;원&quot;"/>
    <numFmt numFmtId="330" formatCode="#,##0;\-#,##0.00"/>
    <numFmt numFmtId="331" formatCode="#\!\,##0;&quot;₩&quot;\!\-#\!\,##0\!.00"/>
    <numFmt numFmtId="332" formatCode="&quot;(&quot;\ 0.0\ &quot;) =&quot;"/>
    <numFmt numFmtId="333" formatCode="&quot;총심도(&quot;\ 0.0\ &quot;m) -&quot;\ "/>
    <numFmt numFmtId="334" formatCode="000.000"/>
    <numFmt numFmtId="335" formatCode="0_ "/>
    <numFmt numFmtId="336" formatCode="_ &quot;₩&quot;* #,##0.00_ ;_ &quot;₩&quot;* &quot;₩&quot;&quot;₩&quot;&quot;₩&quot;&quot;₩&quot;&quot;₩&quot;&quot;₩&quot;&quot;₩&quot;&quot;₩&quot;\-#,##0.00_ ;_ &quot;₩&quot;* &quot;-&quot;??_ ;_ @_ "/>
    <numFmt numFmtId="337" formatCode="&quot;?#,##0;\-&quot;&quot;?&quot;#,##0"/>
    <numFmt numFmtId="338" formatCode="0.0000_);[Red]\(0.0000\)"/>
    <numFmt numFmtId="339" formatCode="&quot;₩&quot;#,##0;[Red]&quot;₩&quot;&quot;₩&quot;&quot;₩&quot;&quot;₩&quot;\-#,##0"/>
    <numFmt numFmtId="340" formatCode="&quot;₩&quot;#,##0;[Red]&quot;₩&quot;&quot;₩&quot;&quot;₩&quot;&quot;₩&quot;&quot;₩&quot;&quot;₩&quot;\!\!\-#,##0"/>
    <numFmt numFmtId="341" formatCode="_-* #,##0_-;&quot;₩&quot;\!\!\-* #,##0_-;_-* &quot;-&quot;_-;_-@_-"/>
    <numFmt numFmtId="342" formatCode="#,##0\ \ \ \ \ \ \ "/>
    <numFmt numFmtId="343" formatCode="&quot;총&quot;\ #,##0\ &quot;개&quot;"/>
    <numFmt numFmtId="344" formatCode="#,##0\ \ \ "/>
    <numFmt numFmtId="345" formatCode="0.00_ "/>
    <numFmt numFmtId="346" formatCode="m/dd"/>
    <numFmt numFmtId="347" formatCode="m\/dd\ \ \ \ \ \ "/>
    <numFmt numFmtId="348" formatCode="m\/dd"/>
    <numFmt numFmtId="349" formatCode="\~\ mm&quot;月&quot;\ dd&quot;日&quot;"/>
    <numFmt numFmtId="350" formatCode="0_);[Red]\(0\)"/>
    <numFmt numFmtId="351" formatCode="#,##0&quot; &quot;;[Red]&quot;△&quot;#,##0&quot; &quot;"/>
    <numFmt numFmtId="352" formatCode="* #,##0&quot; &quot;;[Red]* &quot;△&quot;#,##0&quot; &quot;;* @"/>
    <numFmt numFmtId="353" formatCode="_-* #,##0.000_-;\-* #,##0.000_-;_-* &quot;-&quot;_-;_-@_-"/>
    <numFmt numFmtId="354" formatCode="#,##0.####;[Red]&quot;△&quot;#,##0.####"/>
    <numFmt numFmtId="355" formatCode="_-* #,##0.00_-;&quot;₩&quot;&quot;₩&quot;\-* #,##0.00_-;_-* &quot;-&quot;??_-;_-@_-"/>
    <numFmt numFmtId="356" formatCode="_-* #,##0.00_-;&quot;₩&quot;&quot;₩&quot;&quot;₩&quot;&quot;₩&quot;\!\!\-* #,##0.00_-;_-* &quot;-&quot;??_-;_-@_-"/>
    <numFmt numFmtId="357" formatCode="#,##0_);[Red]&quot;₩&quot;\!\-#,##0"/>
    <numFmt numFmtId="358" formatCode="0.0_ "/>
    <numFmt numFmtId="359" formatCode="0.000%"/>
    <numFmt numFmtId="360" formatCode="_-&quot;$&quot;* #,##0_-;\-&quot;$&quot;* #,##0_-;_-&quot;$&quot;* &quot;-&quot;_-;_-@_-"/>
    <numFmt numFmtId="361" formatCode="&quot;₩&quot;#,##0.00\ ;\(&quot;₩&quot;#,##0.00\)"/>
    <numFmt numFmtId="362" formatCode="_-&quot;₩&quot;* #,##0.00_-;&quot;₩&quot;&quot;₩&quot;&quot;₩&quot;&quot;₩&quot;\!\!\-&quot;₩&quot;* #,##0.00_-;_-&quot;₩&quot;* &quot;-&quot;??_-;_-@_-"/>
    <numFmt numFmtId="363" formatCode="&quot;₩&quot;#,##0.00;&quot;₩&quot;&quot;₩&quot;&quot;₩&quot;&quot;₩&quot;\-#,##0.00"/>
    <numFmt numFmtId="364" formatCode="&quot;₩&quot;#,##0.00;&quot;₩&quot;&quot;₩&quot;&quot;₩&quot;&quot;₩&quot;&quot;₩&quot;&quot;₩&quot;\!\!\-#,##0.00"/>
    <numFmt numFmtId="366" formatCode="_-* #,##0_-;&quot;₩&quot;&quot;₩&quot;\!\!\-* #,##0_-;_-* &quot;-&quot;_-;_-@_-"/>
    <numFmt numFmtId="367" formatCode="_-* #,##0.000_-;&quot;₩&quot;&quot;₩&quot;\!\!\-* #,##0.000_-;_-* &quot;-&quot;_-;_-@_-"/>
    <numFmt numFmtId="368" formatCode="00&quot;지구&quot;"/>
    <numFmt numFmtId="369" formatCode="_-* #,##0.00_-;&quot;₩&quot;&quot;₩&quot;\!\!\-* #,##0.00_-;_-* &quot;-&quot;_-;_-@_-"/>
    <numFmt numFmtId="370" formatCode="&quot;&lt;제&quot;@&quot;호표&gt;&quot;"/>
    <numFmt numFmtId="371" formatCode="0.00%&quot;이내&quot;"/>
    <numFmt numFmtId="372" formatCode="0&quot;공&quot;"/>
    <numFmt numFmtId="373" formatCode="0&quot;일간&quot;"/>
    <numFmt numFmtId="374" formatCode="_-* #,##0_-;\-* #,##0_-;_-* &quot;-&quot;?_-;_-@_-"/>
  </numFmts>
  <fonts count="30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"/>
      <family val="3"/>
      <charset val="129"/>
    </font>
    <font>
      <sz val="12"/>
      <name val="굴림"/>
      <family val="3"/>
      <charset val="129"/>
    </font>
    <font>
      <b/>
      <sz val="11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24"/>
      <name val="한컴바탕"/>
      <family val="1"/>
      <charset val="129"/>
    </font>
    <font>
      <sz val="12"/>
      <name val="한컴바탕"/>
      <family val="1"/>
      <charset val="129"/>
    </font>
    <font>
      <sz val="11"/>
      <name val="한컴바탕"/>
      <family val="1"/>
      <charset val="129"/>
    </font>
    <font>
      <sz val="8"/>
      <name val="바탕"/>
      <family val="1"/>
      <charset val="129"/>
    </font>
    <font>
      <b/>
      <sz val="24"/>
      <name val="한컴바탕"/>
      <family val="1"/>
      <charset val="129"/>
    </font>
    <font>
      <b/>
      <sz val="14"/>
      <name val="한컴바탕"/>
      <family val="1"/>
      <charset val="129"/>
    </font>
    <font>
      <sz val="12"/>
      <name val="굴림체"/>
      <family val="3"/>
      <charset val="129"/>
    </font>
    <font>
      <sz val="12"/>
      <name val="바탕체"/>
      <family val="1"/>
      <charset val="129"/>
    </font>
    <font>
      <sz val="9"/>
      <name val="굴림체"/>
      <family val="3"/>
      <charset val="129"/>
    </font>
    <font>
      <sz val="10"/>
      <name val="MS Sans Serif"/>
      <family val="2"/>
    </font>
    <font>
      <i/>
      <sz val="12"/>
      <name val="굴림체"/>
      <family val="3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sz val="11"/>
      <name val="바탕체"/>
      <family val="1"/>
      <charset val="129"/>
    </font>
    <font>
      <sz val="9"/>
      <name val="돋움체"/>
      <family val="3"/>
      <charset val="129"/>
    </font>
    <font>
      <sz val="10"/>
      <name val="Courier New"/>
      <family val="3"/>
    </font>
    <font>
      <sz val="12"/>
      <name val="돋움"/>
      <family val="3"/>
      <charset val="129"/>
    </font>
    <font>
      <sz val="10"/>
      <name val="돋움체"/>
      <family val="3"/>
      <charset val="129"/>
    </font>
    <font>
      <sz val="10"/>
      <name val="굴림"/>
      <family val="3"/>
      <charset val="129"/>
    </font>
    <font>
      <sz val="12"/>
      <name val="¹UAAA¼"/>
      <family val="3"/>
      <charset val="129"/>
    </font>
    <font>
      <sz val="12"/>
      <name val="¹ÙÅÁÃ¼"/>
      <family val="1"/>
      <charset val="129"/>
    </font>
    <font>
      <sz val="12"/>
      <name val="¸íÁ¶"/>
      <family val="3"/>
      <charset val="129"/>
    </font>
    <font>
      <sz val="10"/>
      <name val="바탕체"/>
      <family val="1"/>
      <charset val="129"/>
    </font>
    <font>
      <b/>
      <sz val="8"/>
      <name val="Arial"/>
      <family val="2"/>
    </font>
    <font>
      <sz val="8"/>
      <name val="¹UAAA¼"/>
      <family val="1"/>
      <charset val="129"/>
    </font>
    <font>
      <sz val="11"/>
      <name val="μ¸¿o"/>
      <family val="3"/>
      <charset val="129"/>
    </font>
    <font>
      <sz val="10"/>
      <color indexed="8"/>
      <name val="Arial"/>
      <family val="2"/>
    </font>
    <font>
      <b/>
      <sz val="10"/>
      <name val="Helv"/>
      <family val="2"/>
    </font>
    <font>
      <sz val="10"/>
      <color indexed="9"/>
      <name val="Arial"/>
      <family val="2"/>
    </font>
    <font>
      <sz val="11"/>
      <name val="굴림체"/>
      <family val="3"/>
      <charset val="129"/>
    </font>
    <font>
      <sz val="9"/>
      <name val="Arial"/>
      <family val="2"/>
    </font>
    <font>
      <b/>
      <sz val="11"/>
      <color indexed="16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  <font>
      <sz val="10"/>
      <name val="MS Serif"/>
      <family val="1"/>
    </font>
    <font>
      <b/>
      <i/>
      <sz val="14"/>
      <name val="Times New Roman"/>
      <family val="1"/>
    </font>
    <font>
      <sz val="8"/>
      <name val="Arial"/>
      <family val="2"/>
    </font>
    <font>
      <sz val="12"/>
      <name val="Arial"/>
      <family val="2"/>
    </font>
    <font>
      <sz val="1"/>
      <color indexed="8"/>
      <name val="Courier"/>
      <family val="3"/>
    </font>
    <font>
      <sz val="9"/>
      <name val="돋움"/>
      <family val="3"/>
      <charset val="129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b/>
      <sz val="12"/>
      <name val="Helv"/>
      <family val="2"/>
    </font>
    <font>
      <b/>
      <sz val="12"/>
      <name val="Arial"/>
      <family val="2"/>
    </font>
    <font>
      <b/>
      <sz val="9"/>
      <color indexed="9"/>
      <name val="Arial"/>
      <family val="2"/>
    </font>
    <font>
      <b/>
      <sz val="10"/>
      <color indexed="16"/>
      <name val="Arial"/>
      <family val="2"/>
    </font>
    <font>
      <b/>
      <i/>
      <sz val="12"/>
      <color indexed="16"/>
      <name val="Times New Roman"/>
      <family val="1"/>
    </font>
    <font>
      <b/>
      <sz val="1"/>
      <color indexed="8"/>
      <name val="Courier"/>
      <family val="3"/>
    </font>
    <font>
      <u/>
      <sz val="10"/>
      <color indexed="12"/>
      <name val="MS Sans Serif"/>
      <family val="2"/>
    </font>
    <font>
      <b/>
      <sz val="10"/>
      <name val="Arial"/>
      <family val="2"/>
    </font>
    <font>
      <b/>
      <i/>
      <sz val="12"/>
      <name val="Times New Roman"/>
      <family val="1"/>
    </font>
    <font>
      <b/>
      <sz val="11"/>
      <name val="Helv"/>
      <family val="2"/>
    </font>
    <font>
      <sz val="7"/>
      <name val="Small Fonts"/>
      <family val="2"/>
    </font>
    <font>
      <b/>
      <sz val="16"/>
      <name val="Times New Roman"/>
      <family val="1"/>
    </font>
    <font>
      <sz val="12"/>
      <color indexed="10"/>
      <name val="바탕체"/>
      <family val="1"/>
      <charset val="129"/>
    </font>
    <font>
      <sz val="10"/>
      <color indexed="10"/>
      <name val="바탕체"/>
      <family val="1"/>
      <charset val="129"/>
    </font>
    <font>
      <sz val="8"/>
      <name val="Helv"/>
      <family val="2"/>
    </font>
    <font>
      <b/>
      <sz val="12"/>
      <color indexed="16"/>
      <name val="Arial"/>
      <family val="2"/>
    </font>
    <font>
      <b/>
      <i/>
      <sz val="18"/>
      <color indexed="16"/>
      <name val="Times New Roman"/>
      <family val="1"/>
    </font>
    <font>
      <b/>
      <sz val="8"/>
      <color indexed="8"/>
      <name val="Helv"/>
      <family val="2"/>
    </font>
    <font>
      <b/>
      <i/>
      <sz val="9"/>
      <name val="Times New Roman"/>
      <family val="1"/>
    </font>
    <font>
      <b/>
      <u/>
      <sz val="13"/>
      <name val="굴림체"/>
      <family val="3"/>
      <charset val="129"/>
    </font>
    <font>
      <b/>
      <sz val="8"/>
      <color indexed="32"/>
      <name val="Arial"/>
      <family val="2"/>
    </font>
    <font>
      <sz val="8"/>
      <name val="바탕체"/>
      <family val="1"/>
      <charset val="129"/>
    </font>
    <font>
      <sz val="10"/>
      <name val="바탕"/>
      <family val="1"/>
      <charset val="129"/>
    </font>
    <font>
      <sz val="12"/>
      <name val="궁서체"/>
      <family val="1"/>
      <charset val="129"/>
    </font>
    <font>
      <u/>
      <sz val="12"/>
      <color indexed="36"/>
      <name val="바탕체"/>
      <family val="1"/>
      <charset val="129"/>
    </font>
    <font>
      <sz val="10"/>
      <name val="굴림체"/>
      <family val="3"/>
      <charset val="129"/>
    </font>
    <font>
      <sz val="14"/>
      <name val="ＭＳ 明朝"/>
      <family val="3"/>
      <charset val="128"/>
    </font>
    <font>
      <sz val="1"/>
      <color indexed="0"/>
      <name val="Courier"/>
      <family val="3"/>
    </font>
    <font>
      <sz val="10"/>
      <color indexed="10"/>
      <name val="돋움체"/>
      <family val="3"/>
      <charset val="129"/>
    </font>
    <font>
      <sz val="10"/>
      <name val="돋움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u/>
      <sz val="10"/>
      <color indexed="14"/>
      <name val="돋움체"/>
      <family val="3"/>
      <charset val="129"/>
    </font>
    <font>
      <sz val="10"/>
      <name val="궁서(English)"/>
      <family val="3"/>
      <charset val="129"/>
    </font>
    <font>
      <sz val="10"/>
      <color indexed="12"/>
      <name val="굴림체"/>
      <family val="3"/>
      <charset val="129"/>
    </font>
    <font>
      <sz val="11"/>
      <name val="돋움체"/>
      <family val="3"/>
      <charset val="129"/>
    </font>
    <font>
      <sz val="12"/>
      <color indexed="8"/>
      <name val="굴림"/>
      <family val="3"/>
      <charset val="129"/>
    </font>
    <font>
      <u/>
      <sz val="12"/>
      <color indexed="12"/>
      <name val="바탕체"/>
      <family val="1"/>
      <charset val="129"/>
    </font>
    <font>
      <b/>
      <sz val="28"/>
      <name val="HY견고딕"/>
      <family val="1"/>
      <charset val="129"/>
    </font>
    <font>
      <sz val="24"/>
      <name val="HY견고딕"/>
      <family val="1"/>
      <charset val="129"/>
    </font>
    <font>
      <sz val="14"/>
      <name val="굴림체"/>
      <family val="3"/>
      <charset val="129"/>
    </font>
    <font>
      <sz val="14"/>
      <color theme="0" tint="-0.249977111117893"/>
      <name val="굴림체"/>
      <family val="3"/>
      <charset val="129"/>
    </font>
    <font>
      <sz val="14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theme="0" tint="-0.249977111117893"/>
      <name val="맑은 고딕"/>
      <family val="3"/>
      <charset val="129"/>
      <scheme val="minor"/>
    </font>
    <font>
      <sz val="14"/>
      <color theme="0" tint="-0.249977111117893"/>
      <name val="맑은 고딕"/>
      <family val="3"/>
      <charset val="129"/>
      <scheme val="minor"/>
    </font>
    <font>
      <sz val="16"/>
      <color theme="0" tint="-0.24997711111789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22"/>
      <name val="바탕체"/>
      <family val="1"/>
      <charset val="129"/>
    </font>
    <font>
      <sz val="12"/>
      <name val="돋움체"/>
      <family val="3"/>
      <charset val="129"/>
    </font>
    <font>
      <sz val="12"/>
      <name val="¹????¼"/>
      <family val="1"/>
      <charset val="129"/>
    </font>
    <font>
      <sz val="10"/>
      <name val="Helv"/>
      <family val="2"/>
    </font>
    <font>
      <sz val="10"/>
      <name val="Book Antiqua"/>
      <family val="1"/>
    </font>
    <font>
      <sz val="10"/>
      <color indexed="8"/>
      <name val="Helv"/>
      <family val="2"/>
    </font>
    <font>
      <u/>
      <sz val="7.5"/>
      <color indexed="36"/>
      <name val="Arial"/>
      <family val="2"/>
    </font>
    <font>
      <sz val="12"/>
      <name val="Times New Roman"/>
      <family val="1"/>
    </font>
    <font>
      <u/>
      <sz val="11"/>
      <color indexed="36"/>
      <name val="µ¸¿ò"/>
      <family val="3"/>
      <charset val="129"/>
    </font>
    <font>
      <sz val="13"/>
      <name val="돋움체"/>
      <family val="3"/>
      <charset val="129"/>
    </font>
    <font>
      <b/>
      <sz val="10"/>
      <name val="MS Sans Serif"/>
      <family val="2"/>
    </font>
    <font>
      <sz val="12"/>
      <name val="견명조"/>
      <family val="1"/>
      <charset val="129"/>
    </font>
    <font>
      <sz val="10"/>
      <name val="옛체"/>
      <family val="1"/>
      <charset val="129"/>
    </font>
    <font>
      <sz val="7"/>
      <name val="바탕체"/>
      <family val="1"/>
      <charset val="129"/>
    </font>
    <font>
      <b/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9"/>
      <name val="바탕체"/>
      <family val="1"/>
      <charset val="129"/>
    </font>
    <font>
      <sz val="12"/>
      <name val="¨ÏoUAAA¡§u"/>
      <family val="1"/>
      <charset val="129"/>
    </font>
    <font>
      <sz val="12"/>
      <name val="ⓒoUAAA¨u"/>
      <family val="1"/>
      <charset val="129"/>
    </font>
    <font>
      <sz val="11"/>
      <name val="µ¸¿ò"/>
      <family val="3"/>
      <charset val="129"/>
    </font>
    <font>
      <sz val="12"/>
      <name val="¸iA¶"/>
      <family val="3"/>
      <charset val="129"/>
    </font>
    <font>
      <sz val="10"/>
      <name val="Geneva"/>
      <family val="2"/>
    </font>
    <font>
      <sz val="12"/>
      <name val="¹UAAA¼"/>
      <family val="1"/>
      <charset val="129"/>
    </font>
    <font>
      <sz val="12"/>
      <name val="System"/>
      <family val="2"/>
      <charset val="129"/>
    </font>
    <font>
      <sz val="11"/>
      <color indexed="20"/>
      <name val="맑은 고딕"/>
      <family val="3"/>
      <charset val="129"/>
    </font>
    <font>
      <sz val="12"/>
      <name val="Tms Rmn"/>
      <family val="1"/>
    </font>
    <font>
      <sz val="10"/>
      <name val="±¼¸²Ã¼"/>
      <family val="3"/>
      <charset val="129"/>
    </font>
    <font>
      <sz val="10"/>
      <name val="¹UAAA¼"/>
      <family val="3"/>
      <charset val="129"/>
    </font>
    <font>
      <sz val="10"/>
      <name val="¹ÙÅÁÃ¼"/>
      <family val="1"/>
      <charset val="129"/>
    </font>
    <font>
      <sz val="11"/>
      <name val="µ¸¿òÃ¼"/>
      <family val="3"/>
      <charset val="129"/>
    </font>
    <font>
      <sz val="12"/>
      <name val="¹UAAA¼"/>
      <family val="1"/>
    </font>
    <font>
      <sz val="12"/>
      <name val="¹ÙÅÁÃ¼"/>
      <family val="1"/>
    </font>
    <font>
      <sz val="8"/>
      <name val="¹ÙÅÁÃ¼"/>
      <family val="3"/>
      <charset val="129"/>
    </font>
    <font>
      <sz val="12"/>
      <name val="±¼¸²Ã¼"/>
      <family val="3"/>
      <charset val="129"/>
    </font>
    <font>
      <sz val="12"/>
      <name val="±¼¸²A¼"/>
      <family val="3"/>
      <charset val="129"/>
    </font>
    <font>
      <sz val="11"/>
      <name val="±¼¸²A¼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sz val="9"/>
      <name val="Times New Roman"/>
      <family val="1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u/>
      <sz val="10"/>
      <color indexed="12"/>
      <name val="Arial"/>
      <family val="2"/>
    </font>
    <font>
      <u/>
      <sz val="11"/>
      <color indexed="12"/>
      <name val="µ¸¿ò"/>
      <family val="3"/>
      <charset val="129"/>
    </font>
    <font>
      <sz val="10"/>
      <name val="한양중고딕"/>
      <family val="1"/>
      <charset val="129"/>
    </font>
    <font>
      <sz val="10"/>
      <color indexed="8"/>
      <name val="Impact"/>
      <family val="2"/>
    </font>
    <font>
      <sz val="14"/>
      <name val="바탕체"/>
      <family val="1"/>
      <charset val="129"/>
    </font>
    <font>
      <b/>
      <sz val="9"/>
      <name val="Helv"/>
      <family val="2"/>
    </font>
    <font>
      <sz val="11"/>
      <name val="??"/>
      <family val="3"/>
    </font>
    <font>
      <i/>
      <sz val="11"/>
      <color indexed="23"/>
      <name val="맑은 고딕"/>
      <family val="3"/>
      <charset val="129"/>
    </font>
    <font>
      <u/>
      <sz val="10"/>
      <color indexed="14"/>
      <name val="MS Sans Serif"/>
      <family val="2"/>
    </font>
    <font>
      <sz val="11"/>
      <color indexed="17"/>
      <name val="맑은 고딕"/>
      <family val="3"/>
      <charset val="129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b/>
      <sz val="18"/>
      <name val="Arial"/>
      <family val="2"/>
    </font>
    <font>
      <b/>
      <sz val="11"/>
      <color indexed="56"/>
      <name val="맑은 고딕"/>
      <family val="3"/>
      <charset val="129"/>
    </font>
    <font>
      <sz val="10"/>
      <name val="Univers (WN)"/>
      <family val="2"/>
    </font>
    <font>
      <sz val="10"/>
      <color indexed="12"/>
      <name val="Arial"/>
      <family val="2"/>
    </font>
    <font>
      <u/>
      <sz val="8"/>
      <color indexed="12"/>
      <name val="Times New Roman"/>
      <family val="1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2"/>
      <name val="Helv"/>
      <family val="2"/>
    </font>
    <font>
      <b/>
      <sz val="11"/>
      <color indexed="63"/>
      <name val="맑은 고딕"/>
      <family val="3"/>
      <charset val="129"/>
    </font>
    <font>
      <b/>
      <sz val="10"/>
      <name val="돋움"/>
      <family val="3"/>
      <charset val="129"/>
    </font>
    <font>
      <sz val="12"/>
      <color indexed="8"/>
      <name val="Times New Roman"/>
      <family val="1"/>
    </font>
    <font>
      <sz val="10"/>
      <color indexed="8"/>
      <name val="MS Sans Serif"/>
      <family val="2"/>
    </font>
    <font>
      <b/>
      <sz val="8"/>
      <name val="Times New Roman"/>
      <family val="1"/>
    </font>
    <font>
      <sz val="18"/>
      <color indexed="12"/>
      <name val="MS Sans Serif"/>
      <family val="2"/>
    </font>
    <font>
      <b/>
      <i/>
      <sz val="18"/>
      <color indexed="39"/>
      <name val="돋움체"/>
      <family val="3"/>
      <charset val="129"/>
    </font>
    <font>
      <sz val="8"/>
      <color indexed="12"/>
      <name val="Arial"/>
      <family val="2"/>
    </font>
    <font>
      <sz val="11"/>
      <color indexed="10"/>
      <name val="맑은 고딕"/>
      <family val="3"/>
      <charset val="129"/>
    </font>
    <font>
      <u/>
      <sz val="10"/>
      <color indexed="36"/>
      <name val="Arial"/>
      <family val="2"/>
    </font>
    <font>
      <sz val="14"/>
      <name val="AngsanaUPC"/>
      <family val="1"/>
    </font>
    <font>
      <i/>
      <outline/>
      <shadow/>
      <u/>
      <sz val="1"/>
      <color indexed="24"/>
      <name val="Courier"/>
      <family val="3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2"/>
      <name val="명조"/>
      <family val="3"/>
      <charset val="129"/>
    </font>
    <font>
      <sz val="9.5"/>
      <name val="돋움"/>
      <family val="3"/>
      <charset val="129"/>
    </font>
    <font>
      <b/>
      <sz val="12"/>
      <name val="굴림"/>
      <family val="3"/>
      <charset val="129"/>
    </font>
    <font>
      <b/>
      <u/>
      <sz val="16"/>
      <name val="돋움"/>
      <family val="3"/>
      <charset val="129"/>
    </font>
    <font>
      <u/>
      <sz val="10"/>
      <color indexed="36"/>
      <name val="바탕체"/>
      <family val="1"/>
      <charset val="129"/>
    </font>
    <font>
      <sz val="14"/>
      <name val="뼥?ⓒ"/>
      <family val="3"/>
      <charset val="129"/>
    </font>
    <font>
      <sz val="11"/>
      <name val="뼻뮝"/>
      <family val="3"/>
      <charset val="129"/>
    </font>
    <font>
      <sz val="12"/>
      <name val="宋体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sz val="18"/>
      <name val="궁서체"/>
      <family val="1"/>
      <charset val="129"/>
    </font>
    <font>
      <sz val="8"/>
      <name val="#중고딕"/>
      <family val="3"/>
      <charset val="129"/>
    </font>
    <font>
      <sz val="9"/>
      <color indexed="8"/>
      <name val="Arial"/>
      <family val="2"/>
    </font>
    <font>
      <b/>
      <sz val="11"/>
      <color indexed="8"/>
      <name val="맑은 고딕"/>
      <family val="3"/>
      <charset val="129"/>
    </font>
    <font>
      <sz val="12"/>
      <name val="견고딕"/>
      <family val="1"/>
      <charset val="129"/>
    </font>
    <font>
      <sz val="11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sz val="17"/>
      <name val="바탕체"/>
      <family val="1"/>
      <charset val="129"/>
    </font>
    <font>
      <sz val="8"/>
      <name val="돋움체"/>
      <family val="3"/>
      <charset val="129"/>
    </font>
    <font>
      <b/>
      <u/>
      <sz val="14"/>
      <name val="굴림체"/>
      <family val="3"/>
      <charset val="129"/>
    </font>
    <font>
      <sz val="9.5"/>
      <name val="굴림"/>
      <family val="3"/>
      <charset val="129"/>
    </font>
    <font>
      <sz val="10"/>
      <name val="맑은 고딕"/>
      <family val="3"/>
      <charset val="129"/>
    </font>
    <font>
      <sz val="11"/>
      <color theme="1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2"/>
      <color indexed="81"/>
      <name val="돋움"/>
      <family val="3"/>
      <charset val="129"/>
    </font>
    <font>
      <sz val="12"/>
      <color theme="0" tint="-0.249977111117893"/>
      <name val="굴림체"/>
      <family val="3"/>
      <charset val="129"/>
    </font>
    <font>
      <sz val="10"/>
      <name val="한컴바탕"/>
      <family val="1"/>
      <charset val="129"/>
    </font>
    <font>
      <b/>
      <sz val="10"/>
      <name val="한컴바탕"/>
      <family val="1"/>
      <charset val="129"/>
    </font>
    <font>
      <b/>
      <sz val="11"/>
      <name val="한컴바탕"/>
      <family val="1"/>
      <charset val="129"/>
    </font>
    <font>
      <b/>
      <sz val="12"/>
      <name val="한컴바탕"/>
      <family val="1"/>
      <charset val="129"/>
    </font>
    <font>
      <b/>
      <sz val="12"/>
      <name val="굴림체"/>
      <family val="3"/>
      <charset val="129"/>
    </font>
    <font>
      <b/>
      <sz val="14"/>
      <name val="돋움"/>
      <family val="3"/>
      <charset val="129"/>
    </font>
    <font>
      <b/>
      <sz val="18"/>
      <name val="돋움"/>
      <family val="3"/>
      <charset val="129"/>
    </font>
    <font>
      <b/>
      <sz val="18"/>
      <color indexed="8"/>
      <name val="돋움"/>
      <family val="3"/>
      <charset val="129"/>
    </font>
    <font>
      <sz val="9"/>
      <color indexed="81"/>
      <name val="Tahoma"/>
      <family val="2"/>
    </font>
    <font>
      <sz val="11"/>
      <name val="바탕"/>
      <family val="1"/>
      <charset val="129"/>
    </font>
    <font>
      <b/>
      <sz val="26"/>
      <name val="바탕체"/>
      <family val="1"/>
      <charset val="129"/>
    </font>
    <font>
      <sz val="14"/>
      <name val="한컴바탕"/>
      <family val="1"/>
      <charset val="129"/>
    </font>
    <font>
      <sz val="12"/>
      <name val="바탕"/>
      <family val="1"/>
      <charset val="129"/>
    </font>
    <font>
      <sz val="14"/>
      <name val="돋움"/>
      <family val="3"/>
      <charset val="129"/>
    </font>
    <font>
      <b/>
      <sz val="14"/>
      <name val="바탕체"/>
      <family val="1"/>
      <charset val="129"/>
    </font>
    <font>
      <sz val="18"/>
      <name val="바탕체"/>
      <family val="1"/>
      <charset val="129"/>
    </font>
    <font>
      <sz val="16"/>
      <name val="바탕체"/>
      <family val="1"/>
      <charset val="129"/>
    </font>
    <font>
      <b/>
      <sz val="16"/>
      <name val="돋움"/>
      <family val="3"/>
      <charset val="129"/>
    </font>
    <font>
      <sz val="11"/>
      <color theme="0" tint="-0.249977111117893"/>
      <name val="돋움"/>
      <family val="3"/>
      <charset val="129"/>
    </font>
    <font>
      <b/>
      <sz val="11"/>
      <color theme="1"/>
      <name val="돋움"/>
      <family val="3"/>
      <charset val="129"/>
    </font>
    <font>
      <sz val="11"/>
      <color indexed="8"/>
      <name val="바탕"/>
      <family val="1"/>
      <charset val="129"/>
    </font>
    <font>
      <sz val="11"/>
      <color theme="1"/>
      <name val="바탕"/>
      <family val="1"/>
      <charset val="129"/>
    </font>
    <font>
      <sz val="10"/>
      <color indexed="8"/>
      <name val="바탕"/>
      <family val="1"/>
      <charset val="129"/>
    </font>
    <font>
      <sz val="9"/>
      <color indexed="8"/>
      <name val="바탕"/>
      <family val="1"/>
      <charset val="129"/>
    </font>
    <font>
      <sz val="12"/>
      <color theme="1"/>
      <name val="바탕"/>
      <family val="1"/>
      <charset val="129"/>
    </font>
    <font>
      <b/>
      <sz val="12"/>
      <color theme="1"/>
      <name val="바탕"/>
      <family val="1"/>
      <charset val="129"/>
    </font>
    <font>
      <sz val="12"/>
      <color theme="1"/>
      <name val="바탕체"/>
      <family val="1"/>
      <charset val="129"/>
    </font>
    <font>
      <b/>
      <sz val="12"/>
      <name val="돋움"/>
      <family val="3"/>
      <charset val="129"/>
    </font>
    <font>
      <b/>
      <sz val="12"/>
      <color theme="1"/>
      <name val="바탕체"/>
      <family val="1"/>
      <charset val="129"/>
    </font>
    <font>
      <sz val="12"/>
      <color theme="0" tint="-0.249977111117893"/>
      <name val="돋움"/>
      <family val="3"/>
      <charset val="129"/>
    </font>
    <font>
      <b/>
      <sz val="14"/>
      <name val="바탕"/>
      <family val="1"/>
      <charset val="129"/>
    </font>
    <font>
      <sz val="18"/>
      <name val="돋움"/>
      <family val="3"/>
      <charset val="129"/>
    </font>
    <font>
      <sz val="14"/>
      <color theme="0" tint="-0.249977111117893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theme="0" tint="-0.249977111117893"/>
      <name val="굴림체"/>
      <family val="3"/>
      <charset val="129"/>
    </font>
    <font>
      <b/>
      <sz val="11"/>
      <color theme="0" tint="-0.249977111117893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14"/>
      <color theme="1"/>
      <name val="돋움"/>
      <family val="3"/>
      <charset val="129"/>
    </font>
    <font>
      <b/>
      <u/>
      <sz val="14"/>
      <color theme="1"/>
      <name val="돋움"/>
      <family val="3"/>
      <charset val="129"/>
    </font>
    <font>
      <sz val="11"/>
      <color theme="1"/>
      <name val="한컴바탕"/>
      <family val="1"/>
      <charset val="129"/>
    </font>
    <font>
      <sz val="9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sz val="12"/>
      <color rgb="FFFF0000"/>
      <name val="굴림체"/>
      <family val="3"/>
      <charset val="129"/>
    </font>
    <font>
      <b/>
      <sz val="28"/>
      <name val="한컴바탕"/>
      <family val="1"/>
      <charset val="129"/>
    </font>
    <font>
      <b/>
      <sz val="22"/>
      <name val="한컴바탕"/>
      <family val="1"/>
      <charset val="129"/>
    </font>
    <font>
      <b/>
      <sz val="14"/>
      <color indexed="8"/>
      <name val="바탕"/>
      <family val="1"/>
      <charset val="129"/>
    </font>
    <font>
      <b/>
      <sz val="12"/>
      <name val="바탕"/>
      <family val="1"/>
      <charset val="129"/>
    </font>
    <font>
      <sz val="12"/>
      <color rgb="FF0000FF"/>
      <name val="바탕"/>
      <family val="1"/>
      <charset val="129"/>
    </font>
    <font>
      <b/>
      <sz val="12"/>
      <color indexed="10"/>
      <name val="맑은 고딕"/>
      <family val="3"/>
      <charset val="129"/>
    </font>
    <font>
      <b/>
      <sz val="12"/>
      <color indexed="8"/>
      <name val="바탕"/>
      <family val="1"/>
      <charset val="129"/>
    </font>
    <font>
      <sz val="12"/>
      <color rgb="FFFF0000"/>
      <name val="바탕"/>
      <family val="1"/>
      <charset val="129"/>
    </font>
    <font>
      <b/>
      <sz val="12"/>
      <color rgb="FF0000FF"/>
      <name val="한컴바탕"/>
      <family val="1"/>
      <charset val="129"/>
    </font>
    <font>
      <sz val="26"/>
      <name val="한컴바탕"/>
      <family val="1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8"/>
      <name val="굴림체"/>
      <family val="3"/>
      <charset val="129"/>
    </font>
    <font>
      <sz val="18"/>
      <name val="굴림체"/>
      <family val="3"/>
      <charset val="129"/>
    </font>
    <font>
      <b/>
      <sz val="20"/>
      <name val="돋움체"/>
      <family val="3"/>
      <charset val="129"/>
    </font>
    <font>
      <u val="double"/>
      <sz val="16"/>
      <name val="돋움체"/>
      <family val="3"/>
      <charset val="129"/>
    </font>
    <font>
      <b/>
      <sz val="16"/>
      <name val="굴림"/>
      <family val="3"/>
      <charset val="129"/>
    </font>
    <font>
      <b/>
      <sz val="11"/>
      <name val="굴림체"/>
      <family val="3"/>
      <charset val="129"/>
    </font>
    <font>
      <sz val="16"/>
      <name val="굴림"/>
      <family val="3"/>
      <charset val="129"/>
    </font>
    <font>
      <sz val="12"/>
      <color indexed="8"/>
      <name val="돋움체"/>
      <family val="3"/>
      <charset val="129"/>
    </font>
    <font>
      <sz val="12"/>
      <color indexed="8"/>
      <name val="굴림체"/>
      <family val="3"/>
      <charset val="129"/>
    </font>
    <font>
      <sz val="14"/>
      <color indexed="8"/>
      <name val="굴림체"/>
      <family val="3"/>
      <charset val="129"/>
    </font>
    <font>
      <sz val="12"/>
      <name val="새굴림"/>
      <family val="1"/>
      <charset val="129"/>
    </font>
    <font>
      <sz val="12"/>
      <color indexed="8"/>
      <name val="바탕체"/>
      <family val="1"/>
      <charset val="129"/>
    </font>
    <font>
      <sz val="12"/>
      <color indexed="12"/>
      <name val="굴림체"/>
      <family val="3"/>
      <charset val="129"/>
    </font>
    <font>
      <b/>
      <sz val="10"/>
      <name val="굴림체"/>
      <family val="3"/>
      <charset val="129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4"/>
      <color theme="1"/>
      <name val="바탕체"/>
      <family val="1"/>
      <charset val="129"/>
    </font>
    <font>
      <sz val="14"/>
      <color theme="1"/>
      <name val="맑은 고딕"/>
      <family val="3"/>
      <charset val="129"/>
      <scheme val="minor"/>
    </font>
    <font>
      <b/>
      <sz val="36"/>
      <name val="바탕체"/>
      <family val="1"/>
      <charset val="129"/>
    </font>
    <font>
      <sz val="36"/>
      <name val="한컴바탕"/>
      <family val="1"/>
      <charset val="129"/>
    </font>
    <font>
      <sz val="36"/>
      <name val="바탕체"/>
      <family val="1"/>
      <charset val="129"/>
    </font>
  </fonts>
  <fills count="8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55"/>
      </patternFill>
    </fill>
    <fill>
      <patternFill patternType="gray0625">
        <fgColor indexed="11"/>
        <bgColor indexed="15"/>
      </patternFill>
    </fill>
    <fill>
      <patternFill patternType="solid">
        <fgColor indexed="43"/>
        <bgColor indexed="64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51"/>
      </left>
      <right/>
      <top style="thick">
        <color indexed="51"/>
      </top>
      <bottom style="thick">
        <color indexed="51"/>
      </bottom>
      <diagonal/>
    </border>
    <border>
      <left style="thick">
        <color indexed="9"/>
      </left>
      <right/>
      <top style="thick">
        <color indexed="9"/>
      </top>
      <bottom style="thick">
        <color indexed="2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double">
        <color indexed="64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/>
      <top/>
      <bottom/>
      <diagonal/>
    </border>
  </borders>
  <cellStyleXfs count="1815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7" borderId="21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4" fillId="9" borderId="25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24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3" fillId="0" borderId="26" applyNumberFormat="0" applyFill="0" applyAlignment="0" applyProtection="0">
      <alignment vertical="center"/>
    </xf>
    <xf numFmtId="0" fontId="18" fillId="6" borderId="21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7" borderId="22" applyNumberFormat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32" fillId="0" borderId="0"/>
    <xf numFmtId="9" fontId="6" fillId="0" borderId="0" applyFont="0" applyFill="0" applyBorder="0" applyAlignment="0" applyProtection="0"/>
    <xf numFmtId="24" fontId="34" fillId="0" borderId="0" applyFont="0" applyFill="0" applyBorder="0" applyAlignment="0" applyProtection="0"/>
    <xf numFmtId="181" fontId="6" fillId="0" borderId="0" applyNumberFormat="0" applyFont="0" applyFill="0" applyBorder="0" applyAlignment="0" applyProtection="0"/>
    <xf numFmtId="181" fontId="6" fillId="0" borderId="0" applyNumberFormat="0" applyFont="0" applyFill="0" applyBorder="0" applyAlignment="0" applyProtection="0"/>
    <xf numFmtId="182" fontId="32" fillId="0" borderId="0" applyNumberFormat="0" applyFont="0" applyFill="0" applyBorder="0" applyAlignment="0" applyProtection="0"/>
    <xf numFmtId="183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181" fontId="6" fillId="0" borderId="0" applyNumberFormat="0" applyFont="0" applyFill="0" applyBorder="0" applyAlignment="0" applyProtection="0"/>
    <xf numFmtId="181" fontId="6" fillId="0" borderId="0" applyNumberFormat="0" applyFont="0" applyFill="0" applyBorder="0" applyAlignment="0" applyProtection="0"/>
    <xf numFmtId="24" fontId="34" fillId="0" borderId="0" applyFont="0" applyFill="0" applyBorder="0" applyAlignment="0" applyProtection="0"/>
    <xf numFmtId="182" fontId="32" fillId="0" borderId="0" applyNumberFormat="0" applyFont="0" applyFill="0" applyBorder="0" applyAlignment="0" applyProtection="0"/>
    <xf numFmtId="183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0" fontId="31" fillId="0" borderId="0">
      <alignment vertical="center"/>
    </xf>
    <xf numFmtId="0" fontId="35" fillId="0" borderId="0">
      <alignment vertical="center"/>
    </xf>
    <xf numFmtId="0" fontId="31" fillId="0" borderId="0">
      <alignment vertical="center"/>
    </xf>
    <xf numFmtId="38" fontId="32" fillId="0" borderId="55">
      <alignment horizontal="right"/>
    </xf>
    <xf numFmtId="0" fontId="32" fillId="0" borderId="0"/>
    <xf numFmtId="0" fontId="32" fillId="0" borderId="0"/>
    <xf numFmtId="0" fontId="36" fillId="0" borderId="0"/>
    <xf numFmtId="0" fontId="31" fillId="0" borderId="0"/>
    <xf numFmtId="0" fontId="37" fillId="0" borderId="0"/>
    <xf numFmtId="0" fontId="37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4" fillId="0" borderId="0"/>
    <xf numFmtId="0" fontId="34" fillId="0" borderId="0"/>
    <xf numFmtId="9" fontId="38" fillId="0" borderId="0" applyFont="0" applyFill="0" applyBorder="0" applyAlignment="0" applyProtection="0"/>
    <xf numFmtId="0" fontId="37" fillId="0" borderId="0"/>
    <xf numFmtId="0" fontId="36" fillId="0" borderId="0"/>
    <xf numFmtId="0" fontId="37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7" fillId="0" borderId="0"/>
    <xf numFmtId="0" fontId="37" fillId="0" borderId="0"/>
    <xf numFmtId="9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4" fillId="0" borderId="0"/>
    <xf numFmtId="0" fontId="36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43" fontId="38" fillId="0" borderId="0" applyFont="0" applyFill="0" applyBorder="0" applyAlignment="0" applyProtection="0"/>
    <xf numFmtId="0" fontId="32" fillId="0" borderId="0" applyFont="0" applyFill="0" applyBorder="0" applyAlignment="0" applyProtection="0"/>
    <xf numFmtId="41" fontId="38" fillId="0" borderId="0" applyFont="0" applyFill="0" applyBorder="0" applyAlignment="0" applyProtection="0"/>
    <xf numFmtId="0" fontId="36" fillId="0" borderId="0"/>
    <xf numFmtId="0" fontId="34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4" fillId="0" borderId="0"/>
    <xf numFmtId="0" fontId="37" fillId="0" borderId="0"/>
    <xf numFmtId="0" fontId="37" fillId="0" borderId="0"/>
    <xf numFmtId="0" fontId="36" fillId="0" borderId="0"/>
    <xf numFmtId="0" fontId="34" fillId="0" borderId="0"/>
    <xf numFmtId="0" fontId="37" fillId="0" borderId="0"/>
    <xf numFmtId="0" fontId="34" fillId="0" borderId="0"/>
    <xf numFmtId="0" fontId="36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7" fillId="0" borderId="0"/>
    <xf numFmtId="0" fontId="36" fillId="0" borderId="0"/>
    <xf numFmtId="0" fontId="36" fillId="0" borderId="0"/>
    <xf numFmtId="0" fontId="34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6" fillId="0" borderId="0"/>
    <xf numFmtId="0" fontId="37" fillId="0" borderId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184" fontId="39" fillId="0" borderId="6">
      <alignment vertical="center"/>
    </xf>
    <xf numFmtId="184" fontId="40" fillId="0" borderId="56" applyBorder="0">
      <alignment vertical="center"/>
    </xf>
    <xf numFmtId="3" fontId="41" fillId="0" borderId="45">
      <alignment horizontal="right" vertical="center"/>
    </xf>
    <xf numFmtId="185" fontId="42" fillId="0" borderId="0">
      <alignment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188" fontId="43" fillId="0" borderId="0">
      <alignment vertical="center"/>
    </xf>
    <xf numFmtId="0" fontId="6" fillId="0" borderId="0"/>
    <xf numFmtId="189" fontId="44" fillId="0" borderId="0">
      <protection locked="0"/>
    </xf>
    <xf numFmtId="189" fontId="44" fillId="0" borderId="0">
      <protection locked="0"/>
    </xf>
    <xf numFmtId="189" fontId="44" fillId="0" borderId="0">
      <protection locked="0"/>
    </xf>
    <xf numFmtId="189" fontId="44" fillId="0" borderId="0">
      <protection locked="0"/>
    </xf>
    <xf numFmtId="2" fontId="41" fillId="0" borderId="45">
      <alignment horizontal="right" vertical="center"/>
    </xf>
    <xf numFmtId="0" fontId="32" fillId="0" borderId="27">
      <alignment horizont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2" fontId="41" fillId="0" borderId="45">
      <alignment horizontal="right" vertical="center"/>
    </xf>
    <xf numFmtId="188" fontId="43" fillId="0" borderId="0">
      <alignment vertical="center"/>
    </xf>
    <xf numFmtId="189" fontId="44" fillId="0" borderId="0">
      <protection locked="0"/>
    </xf>
    <xf numFmtId="189" fontId="44" fillId="0" borderId="0">
      <protection locked="0"/>
    </xf>
    <xf numFmtId="189" fontId="44" fillId="0" borderId="0">
      <protection locked="0"/>
    </xf>
    <xf numFmtId="189" fontId="44" fillId="0" borderId="0">
      <protection locked="0"/>
    </xf>
    <xf numFmtId="189" fontId="44" fillId="0" borderId="0">
      <protection locked="0"/>
    </xf>
    <xf numFmtId="189" fontId="44" fillId="0" borderId="0">
      <protection locked="0"/>
    </xf>
    <xf numFmtId="189" fontId="44" fillId="0" borderId="0">
      <protection locked="0"/>
    </xf>
    <xf numFmtId="189" fontId="44" fillId="0" borderId="0">
      <protection locked="0"/>
    </xf>
    <xf numFmtId="0" fontId="34" fillId="0" borderId="0"/>
    <xf numFmtId="189" fontId="44" fillId="0" borderId="0">
      <protection locked="0"/>
    </xf>
    <xf numFmtId="189" fontId="44" fillId="0" borderId="0">
      <protection locked="0"/>
    </xf>
    <xf numFmtId="189" fontId="44" fillId="0" borderId="0">
      <protection locked="0"/>
    </xf>
    <xf numFmtId="189" fontId="44" fillId="0" borderId="0">
      <protection locked="0"/>
    </xf>
    <xf numFmtId="189" fontId="44" fillId="0" borderId="0">
      <protection locked="0"/>
    </xf>
    <xf numFmtId="189" fontId="44" fillId="0" borderId="0">
      <protection locked="0"/>
    </xf>
    <xf numFmtId="189" fontId="44" fillId="0" borderId="0">
      <protection locked="0"/>
    </xf>
    <xf numFmtId="189" fontId="44" fillId="0" borderId="0">
      <protection locked="0"/>
    </xf>
    <xf numFmtId="0" fontId="36" fillId="35" borderId="0" applyBorder="0" applyAlignment="0" applyProtection="0"/>
    <xf numFmtId="195" fontId="32" fillId="0" borderId="57"/>
    <xf numFmtId="196" fontId="48" fillId="0" borderId="57"/>
    <xf numFmtId="197" fontId="48" fillId="0" borderId="57"/>
    <xf numFmtId="49" fontId="49" fillId="36" borderId="0" applyBorder="0">
      <alignment horizontal="right"/>
    </xf>
    <xf numFmtId="189" fontId="44" fillId="0" borderId="0">
      <protection locked="0"/>
    </xf>
    <xf numFmtId="189" fontId="44" fillId="0" borderId="0">
      <protection locked="0"/>
    </xf>
    <xf numFmtId="189" fontId="44" fillId="0" borderId="0">
      <protection locked="0"/>
    </xf>
    <xf numFmtId="189" fontId="44" fillId="0" borderId="0">
      <protection locked="0"/>
    </xf>
    <xf numFmtId="198" fontId="52" fillId="0" borderId="0" applyFill="0" applyBorder="0" applyAlignment="0"/>
    <xf numFmtId="0" fontId="53" fillId="0" borderId="0"/>
    <xf numFmtId="0" fontId="49" fillId="37" borderId="6">
      <alignment horizontal="center"/>
    </xf>
    <xf numFmtId="0" fontId="54" fillId="38" borderId="58" applyNumberFormat="0" applyBorder="0" applyAlignment="0">
      <alignment horizontal="left" wrapText="1"/>
    </xf>
    <xf numFmtId="0" fontId="55" fillId="0" borderId="0">
      <protection locked="0"/>
    </xf>
    <xf numFmtId="0" fontId="6" fillId="0" borderId="0" applyFont="0" applyFill="0" applyBorder="0" applyAlignment="0" applyProtection="0"/>
    <xf numFmtId="0" fontId="6" fillId="0" borderId="0"/>
    <xf numFmtId="3" fontId="36" fillId="0" borderId="0" applyFont="0" applyFill="0" applyBorder="0" applyAlignment="0" applyProtection="0"/>
    <xf numFmtId="0" fontId="56" fillId="36" borderId="0"/>
    <xf numFmtId="0" fontId="57" fillId="36" borderId="0" applyNumberFormat="0" applyFill="0" applyBorder="0"/>
    <xf numFmtId="0" fontId="58" fillId="36" borderId="0" applyNumberFormat="0" applyFill="0" applyBorder="0"/>
    <xf numFmtId="0" fontId="59" fillId="36" borderId="0" applyNumberFormat="0" applyFill="0" applyBorder="0"/>
    <xf numFmtId="0" fontId="60" fillId="0" borderId="0" applyNumberFormat="0" applyAlignment="0">
      <alignment horizontal="left"/>
    </xf>
    <xf numFmtId="0" fontId="61" fillId="37" borderId="59" applyFont="0" applyBorder="0">
      <alignment horizontal="centerContinuous" vertical="center"/>
    </xf>
    <xf numFmtId="200" fontId="62" fillId="36" borderId="60" applyBorder="0"/>
    <xf numFmtId="0" fontId="55" fillId="0" borderId="0">
      <protection locked="0"/>
    </xf>
    <xf numFmtId="0" fontId="63" fillId="0" borderId="0" applyFont="0" applyFill="0" applyBorder="0" applyAlignment="0" applyProtection="0"/>
    <xf numFmtId="201" fontId="32" fillId="0" borderId="0" applyFont="0" applyFill="0" applyBorder="0" applyAlignment="0" applyProtection="0"/>
    <xf numFmtId="202" fontId="6" fillId="0" borderId="0" applyFont="0" applyFill="0" applyBorder="0" applyAlignment="0" applyProtection="0"/>
    <xf numFmtId="0" fontId="37" fillId="0" borderId="0"/>
    <xf numFmtId="0" fontId="36" fillId="0" borderId="0"/>
    <xf numFmtId="203" fontId="64" fillId="0" borderId="0">
      <protection locked="0"/>
    </xf>
    <xf numFmtId="0" fontId="36" fillId="39" borderId="61" applyBorder="0"/>
    <xf numFmtId="204" fontId="36" fillId="39" borderId="62" applyBorder="0">
      <alignment horizontal="center"/>
    </xf>
    <xf numFmtId="0" fontId="37" fillId="0" borderId="0"/>
    <xf numFmtId="205" fontId="65" fillId="0" borderId="0" applyFont="0" applyBorder="0" applyAlignment="0">
      <alignment vertical="center"/>
    </xf>
    <xf numFmtId="0" fontId="66" fillId="0" borderId="0" applyNumberFormat="0" applyAlignment="0">
      <alignment horizontal="left"/>
    </xf>
    <xf numFmtId="0" fontId="6" fillId="0" borderId="0" applyFont="0" applyFill="0" applyBorder="0" applyAlignment="0" applyProtection="0"/>
    <xf numFmtId="0" fontId="64" fillId="0" borderId="0">
      <protection locked="0"/>
    </xf>
    <xf numFmtId="0" fontId="64" fillId="0" borderId="0">
      <protection locked="0"/>
    </xf>
    <xf numFmtId="0" fontId="67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7" fillId="0" borderId="0">
      <protection locked="0"/>
    </xf>
    <xf numFmtId="0" fontId="62" fillId="36" borderId="0"/>
    <xf numFmtId="206" fontId="64" fillId="0" borderId="0">
      <protection locked="0"/>
    </xf>
    <xf numFmtId="38" fontId="62" fillId="36" borderId="0" applyNumberFormat="0" applyBorder="0" applyAlignment="0" applyProtection="0"/>
    <xf numFmtId="3" fontId="48" fillId="0" borderId="47">
      <alignment horizontal="right" vertical="center"/>
    </xf>
    <xf numFmtId="4" fontId="48" fillId="0" borderId="47">
      <alignment horizontal="right" vertical="center"/>
    </xf>
    <xf numFmtId="0" fontId="68" fillId="0" borderId="0">
      <alignment horizontal="left"/>
    </xf>
    <xf numFmtId="0" fontId="69" fillId="0" borderId="63" applyNumberFormat="0" applyAlignment="0" applyProtection="0">
      <alignment horizontal="left" vertical="center"/>
    </xf>
    <xf numFmtId="0" fontId="69" fillId="0" borderId="7">
      <alignment horizontal="left" vertical="center"/>
    </xf>
    <xf numFmtId="0" fontId="70" fillId="40" borderId="57" applyBorder="0" applyAlignment="0"/>
    <xf numFmtId="0" fontId="70" fillId="40" borderId="64" applyBorder="0" applyAlignment="0"/>
    <xf numFmtId="0" fontId="71" fillId="39" borderId="65">
      <alignment horizontal="left"/>
    </xf>
    <xf numFmtId="0" fontId="72" fillId="36" borderId="0" applyNumberFormat="0" applyFill="0" applyBorder="0"/>
    <xf numFmtId="207" fontId="73" fillId="0" borderId="0">
      <protection locked="0"/>
    </xf>
    <xf numFmtId="207" fontId="73" fillId="0" borderId="0">
      <protection locked="0"/>
    </xf>
    <xf numFmtId="12" fontId="36" fillId="35" borderId="66" applyNumberFormat="0" applyBorder="0" applyAlignment="0" applyProtection="0">
      <alignment horizontal="center"/>
    </xf>
    <xf numFmtId="0" fontId="74" fillId="0" borderId="0" applyNumberFormat="0" applyFill="0" applyBorder="0" applyAlignment="0" applyProtection="0"/>
    <xf numFmtId="0" fontId="36" fillId="41" borderId="67" applyBorder="0">
      <protection locked="0"/>
    </xf>
    <xf numFmtId="10" fontId="62" fillId="39" borderId="6" applyNumberFormat="0" applyBorder="0" applyAlignment="0" applyProtection="0"/>
    <xf numFmtId="204" fontId="36" fillId="41" borderId="65" applyBorder="0">
      <alignment horizontal="center"/>
      <protection locked="0"/>
    </xf>
    <xf numFmtId="12" fontId="36" fillId="41" borderId="65" applyBorder="0">
      <alignment horizontal="center"/>
      <protection locked="0"/>
    </xf>
    <xf numFmtId="0" fontId="75" fillId="41" borderId="68">
      <alignment horizontal="center" vertical="center"/>
      <protection locked="0"/>
    </xf>
    <xf numFmtId="200" fontId="62" fillId="39" borderId="0" applyBorder="0">
      <protection locked="0"/>
    </xf>
    <xf numFmtId="15" fontId="62" fillId="39" borderId="0" applyBorder="0">
      <protection locked="0"/>
    </xf>
    <xf numFmtId="49" fontId="62" fillId="39" borderId="0" applyBorder="0">
      <protection locked="0"/>
    </xf>
    <xf numFmtId="49" fontId="62" fillId="39" borderId="69" applyNumberFormat="0" applyBorder="0"/>
    <xf numFmtId="0" fontId="56" fillId="39" borderId="65" applyBorder="0">
      <alignment horizontal="left"/>
    </xf>
    <xf numFmtId="0" fontId="56" fillId="41" borderId="0">
      <alignment horizontal="left"/>
    </xf>
    <xf numFmtId="208" fontId="76" fillId="0" borderId="0">
      <alignment horizontal="left"/>
    </xf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0" fontId="77" fillId="0" borderId="2"/>
    <xf numFmtId="209" fontId="34" fillId="0" borderId="0" applyFont="0" applyFill="0" applyBorder="0" applyAlignment="0" applyProtection="0"/>
    <xf numFmtId="210" fontId="34" fillId="0" borderId="0" applyFont="0" applyFill="0" applyBorder="0" applyAlignment="0" applyProtection="0"/>
    <xf numFmtId="37" fontId="78" fillId="0" borderId="0"/>
    <xf numFmtId="211" fontId="6" fillId="0" borderId="0"/>
    <xf numFmtId="0" fontId="32" fillId="0" borderId="0"/>
    <xf numFmtId="212" fontId="43" fillId="0" borderId="0">
      <alignment vertical="center"/>
    </xf>
    <xf numFmtId="213" fontId="75" fillId="39" borderId="68">
      <alignment horizontal="center"/>
    </xf>
    <xf numFmtId="0" fontId="36" fillId="36" borderId="65" applyBorder="0">
      <alignment horizontal="center"/>
      <protection locked="0"/>
    </xf>
    <xf numFmtId="0" fontId="55" fillId="0" borderId="0">
      <protection locked="0"/>
    </xf>
    <xf numFmtId="10" fontId="36" fillId="0" borderId="0" applyFont="0" applyFill="0" applyBorder="0" applyAlignment="0" applyProtection="0"/>
    <xf numFmtId="0" fontId="76" fillId="36" borderId="0"/>
    <xf numFmtId="0" fontId="37" fillId="0" borderId="0"/>
    <xf numFmtId="0" fontId="79" fillId="36" borderId="0"/>
    <xf numFmtId="0" fontId="37" fillId="0" borderId="0"/>
    <xf numFmtId="195" fontId="80" fillId="0" borderId="9"/>
    <xf numFmtId="196" fontId="81" fillId="0" borderId="9"/>
    <xf numFmtId="197" fontId="81" fillId="0" borderId="9"/>
    <xf numFmtId="213" fontId="36" fillId="0" borderId="0"/>
    <xf numFmtId="30" fontId="82" fillId="0" borderId="0" applyNumberFormat="0" applyFill="0" applyBorder="0" applyAlignment="0" applyProtection="0">
      <alignment horizontal="left"/>
    </xf>
    <xf numFmtId="49" fontId="83" fillId="36" borderId="0" applyBorder="0">
      <alignment horizontal="centerContinuous"/>
    </xf>
    <xf numFmtId="214" fontId="43" fillId="0" borderId="0">
      <alignment vertical="center"/>
    </xf>
    <xf numFmtId="214" fontId="43" fillId="0" borderId="0">
      <alignment vertical="distributed"/>
    </xf>
    <xf numFmtId="215" fontId="65" fillId="0" borderId="28" applyFont="0" applyBorder="0">
      <alignment horizontal="center" vertical="center"/>
    </xf>
    <xf numFmtId="216" fontId="65" fillId="0" borderId="0" applyFont="0" applyBorder="0">
      <alignment vertical="center"/>
    </xf>
    <xf numFmtId="0" fontId="77" fillId="0" borderId="0"/>
    <xf numFmtId="0" fontId="84" fillId="36" borderId="0" applyProtection="0">
      <alignment horizontal="centerContinuous" vertical="center"/>
      <protection hidden="1"/>
    </xf>
    <xf numFmtId="40" fontId="85" fillId="0" borderId="0" applyBorder="0">
      <alignment horizontal="right"/>
    </xf>
    <xf numFmtId="0" fontId="36" fillId="36" borderId="65" applyBorder="0">
      <alignment horizontal="center"/>
    </xf>
    <xf numFmtId="0" fontId="36" fillId="36" borderId="65" applyBorder="0">
      <alignment horizontal="center"/>
    </xf>
    <xf numFmtId="217" fontId="65" fillId="0" borderId="0">
      <alignment vertical="center"/>
    </xf>
    <xf numFmtId="218" fontId="86" fillId="0" borderId="0">
      <alignment horizontal="center"/>
    </xf>
    <xf numFmtId="0" fontId="87" fillId="0" borderId="0" applyFill="0" applyBorder="0" applyProtection="0">
      <alignment horizontal="centerContinuous" vertical="center"/>
    </xf>
    <xf numFmtId="0" fontId="31" fillId="35" borderId="0" applyFill="0" applyBorder="0" applyProtection="0">
      <alignment horizontal="center" vertical="center"/>
    </xf>
    <xf numFmtId="219" fontId="65" fillId="0" borderId="0" applyFont="0" applyBorder="0">
      <alignment vertical="center"/>
    </xf>
    <xf numFmtId="207" fontId="64" fillId="0" borderId="70">
      <protection locked="0"/>
    </xf>
    <xf numFmtId="200" fontId="49" fillId="36" borderId="0"/>
    <xf numFmtId="49" fontId="88" fillId="36" borderId="0" applyBorder="0">
      <alignment horizontal="right"/>
    </xf>
    <xf numFmtId="0" fontId="89" fillId="0" borderId="27">
      <alignment horizontal="left"/>
    </xf>
    <xf numFmtId="220" fontId="65" fillId="0" borderId="0" applyFont="0" applyBorder="0" applyAlignment="0">
      <alignment vertical="center"/>
    </xf>
    <xf numFmtId="0" fontId="6" fillId="0" borderId="0" applyNumberFormat="0" applyBorder="0">
      <alignment vertical="center"/>
    </xf>
    <xf numFmtId="221" fontId="90" fillId="0" borderId="0" applyFont="0" applyFill="0" applyBorder="0" applyAlignment="0" applyProtection="0">
      <alignment horizontal="right"/>
    </xf>
    <xf numFmtId="0" fontId="32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43" fillId="0" borderId="0">
      <alignment vertical="center"/>
    </xf>
    <xf numFmtId="0" fontId="91" fillId="0" borderId="28">
      <alignment horizontal="center" vertical="center"/>
    </xf>
    <xf numFmtId="0" fontId="64" fillId="0" borderId="0">
      <protection locked="0"/>
    </xf>
    <xf numFmtId="3" fontId="34" fillId="0" borderId="32">
      <alignment horizontal="center"/>
    </xf>
    <xf numFmtId="0" fontId="10" fillId="0" borderId="11">
      <alignment vertical="center"/>
    </xf>
    <xf numFmtId="0" fontId="64" fillId="0" borderId="0"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184" fontId="93" fillId="0" borderId="47">
      <alignment vertical="center"/>
    </xf>
    <xf numFmtId="222" fontId="65" fillId="0" borderId="0" applyFont="0" applyBorder="0">
      <alignment vertical="center"/>
    </xf>
    <xf numFmtId="1" fontId="94" fillId="0" borderId="0"/>
    <xf numFmtId="0" fontId="6" fillId="0" borderId="0" applyNumberFormat="0"/>
    <xf numFmtId="207" fontId="95" fillId="0" borderId="0">
      <protection locked="0"/>
    </xf>
    <xf numFmtId="10" fontId="40" fillId="0" borderId="0">
      <alignment vertical="center"/>
    </xf>
    <xf numFmtId="9" fontId="55" fillId="35" borderId="0" applyFill="0" applyBorder="0" applyProtection="0">
      <alignment horizontal="right"/>
    </xf>
    <xf numFmtId="10" fontId="55" fillId="0" borderId="0" applyFill="0" applyBorder="0" applyProtection="0">
      <alignment horizontal="right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4" fontId="96" fillId="0" borderId="71">
      <alignment vertical="center"/>
    </xf>
    <xf numFmtId="223" fontId="40" fillId="0" borderId="0">
      <alignment vertical="center"/>
    </xf>
    <xf numFmtId="184" fontId="97" fillId="0" borderId="71">
      <alignment vertical="center"/>
    </xf>
    <xf numFmtId="224" fontId="48" fillId="0" borderId="0" applyFont="0" applyFill="0" applyBorder="0" applyAlignment="0" applyProtection="0"/>
    <xf numFmtId="0" fontId="98" fillId="0" borderId="0">
      <alignment vertical="center"/>
    </xf>
    <xf numFmtId="41" fontId="32" fillId="0" borderId="0" applyFont="0" applyFill="0" applyBorder="0" applyAlignment="0" applyProtection="0"/>
    <xf numFmtId="225" fontId="6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6" fillId="0" borderId="0" applyFont="0" applyFill="0" applyProtection="0"/>
    <xf numFmtId="0" fontId="36" fillId="0" borderId="0" applyFont="0" applyFill="0" applyBorder="0" applyAlignment="0" applyProtection="0"/>
    <xf numFmtId="0" fontId="99" fillId="0" borderId="72"/>
    <xf numFmtId="0" fontId="65" fillId="0" borderId="28" applyNumberFormat="0" applyFont="0" applyAlignment="0">
      <alignment vertical="center"/>
    </xf>
    <xf numFmtId="0" fontId="100" fillId="0" borderId="0" applyNumberFormat="0" applyFill="0" applyBorder="0" applyAlignment="0" applyProtection="0"/>
    <xf numFmtId="226" fontId="32" fillId="0" borderId="0" applyFont="0" applyFill="0" applyBorder="0" applyAlignment="0" applyProtection="0"/>
    <xf numFmtId="227" fontId="6" fillId="0" borderId="0" applyFont="0" applyFill="0" applyBorder="0" applyAlignment="0" applyProtection="0"/>
    <xf numFmtId="227" fontId="6" fillId="0" borderId="0" applyFont="0" applyFill="0" applyBorder="0" applyAlignment="0" applyProtection="0"/>
    <xf numFmtId="228" fontId="101" fillId="0" borderId="0" applyFont="0" applyFill="0" applyBorder="0" applyAlignment="0" applyProtection="0"/>
    <xf numFmtId="226" fontId="3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29" fontId="6" fillId="0" borderId="0" applyFont="0" applyFill="0" applyBorder="0" applyAlignment="0" applyProtection="0"/>
    <xf numFmtId="182" fontId="32" fillId="0" borderId="0" applyFont="0" applyFill="0" applyBorder="0" applyAlignment="0" applyProtection="0"/>
    <xf numFmtId="0" fontId="101" fillId="0" borderId="0" applyFont="0" applyFill="0" applyBorder="0" applyAlignment="0" applyProtection="0"/>
    <xf numFmtId="182" fontId="32" fillId="0" borderId="0" applyFont="0" applyFill="0" applyBorder="0" applyAlignment="0" applyProtection="0"/>
    <xf numFmtId="0" fontId="101" fillId="0" borderId="0" applyFont="0" applyFill="0" applyBorder="0" applyAlignment="0" applyProtection="0"/>
    <xf numFmtId="228" fontId="101" fillId="0" borderId="0" applyFont="0" applyFill="0" applyBorder="0" applyAlignment="0" applyProtection="0"/>
    <xf numFmtId="228" fontId="101" fillId="0" borderId="0" applyFont="0" applyFill="0" applyBorder="0" applyAlignment="0" applyProtection="0"/>
    <xf numFmtId="22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2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228" fontId="101" fillId="0" borderId="0" applyFont="0" applyFill="0" applyBorder="0" applyAlignment="0" applyProtection="0"/>
    <xf numFmtId="182" fontId="32" fillId="0" borderId="0" applyFont="0" applyFill="0" applyBorder="0" applyAlignment="0" applyProtection="0"/>
    <xf numFmtId="0" fontId="101" fillId="0" borderId="0" applyFont="0" applyFill="0" applyBorder="0" applyAlignment="0" applyProtection="0"/>
    <xf numFmtId="182" fontId="32" fillId="0" borderId="0" applyFont="0" applyFill="0" applyBorder="0" applyAlignment="0" applyProtection="0"/>
    <xf numFmtId="201" fontId="6" fillId="0" borderId="0" applyFont="0" applyFill="0" applyBorder="0" applyAlignment="0" applyProtection="0"/>
    <xf numFmtId="230" fontId="32" fillId="0" borderId="0" applyFont="0" applyFill="0" applyBorder="0" applyAlignment="0" applyProtection="0"/>
    <xf numFmtId="230" fontId="32" fillId="0" borderId="0" applyFont="0" applyFill="0" applyBorder="0" applyAlignment="0" applyProtection="0"/>
    <xf numFmtId="230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27" fontId="6" fillId="0" borderId="0" applyFont="0" applyFill="0" applyBorder="0" applyAlignment="0" applyProtection="0"/>
    <xf numFmtId="227" fontId="6" fillId="0" borderId="0" applyFont="0" applyFill="0" applyBorder="0" applyAlignment="0" applyProtection="0"/>
    <xf numFmtId="228" fontId="101" fillId="0" borderId="0" applyFont="0" applyFill="0" applyBorder="0" applyAlignment="0" applyProtection="0"/>
    <xf numFmtId="228" fontId="101" fillId="0" borderId="0" applyFont="0" applyFill="0" applyBorder="0" applyAlignment="0" applyProtection="0"/>
    <xf numFmtId="231" fontId="6" fillId="0" borderId="0" applyFont="0" applyFill="0" applyBorder="0" applyAlignment="0" applyProtection="0"/>
    <xf numFmtId="182" fontId="32" fillId="0" borderId="0" applyFont="0" applyFill="0" applyBorder="0" applyAlignment="0" applyProtection="0"/>
    <xf numFmtId="201" fontId="6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0" fontId="6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30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01" fontId="6" fillId="0" borderId="0" applyFont="0" applyFill="0" applyBorder="0" applyAlignment="0" applyProtection="0"/>
    <xf numFmtId="228" fontId="101" fillId="0" borderId="0" applyFont="0" applyFill="0" applyBorder="0" applyAlignment="0" applyProtection="0"/>
    <xf numFmtId="232" fontId="6" fillId="0" borderId="0" applyFont="0" applyFill="0" applyBorder="0" applyAlignment="0" applyProtection="0"/>
    <xf numFmtId="228" fontId="101" fillId="0" borderId="0" applyFont="0" applyFill="0" applyBorder="0" applyAlignment="0" applyProtection="0"/>
    <xf numFmtId="182" fontId="32" fillId="0" borderId="0" applyFont="0" applyFill="0" applyBorder="0" applyAlignment="0" applyProtection="0"/>
    <xf numFmtId="201" fontId="6" fillId="0" borderId="0" applyFont="0" applyFill="0" applyBorder="0" applyAlignment="0" applyProtection="0"/>
    <xf numFmtId="230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2" fontId="32" fillId="0" borderId="0" applyFont="0" applyFill="0" applyBorder="0" applyAlignment="0" applyProtection="0"/>
    <xf numFmtId="230" fontId="32" fillId="0" borderId="0" applyFont="0" applyFill="0" applyBorder="0" applyAlignment="0" applyProtection="0"/>
    <xf numFmtId="232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26" fontId="32" fillId="0" borderId="0" applyFont="0" applyFill="0" applyBorder="0" applyAlignment="0" applyProtection="0"/>
    <xf numFmtId="227" fontId="6" fillId="0" borderId="0" applyFont="0" applyFill="0" applyBorder="0" applyAlignment="0" applyProtection="0"/>
    <xf numFmtId="182" fontId="32" fillId="0" borderId="0" applyFont="0" applyFill="0" applyBorder="0" applyAlignment="0" applyProtection="0"/>
    <xf numFmtId="22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2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30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0" fontId="101" fillId="0" borderId="0" applyFont="0" applyFill="0" applyBorder="0" applyAlignment="0" applyProtection="0"/>
    <xf numFmtId="230" fontId="32" fillId="0" borderId="0" applyFont="0" applyFill="0" applyBorder="0" applyAlignment="0" applyProtection="0"/>
    <xf numFmtId="230" fontId="32" fillId="0" borderId="0" applyFont="0" applyFill="0" applyBorder="0" applyAlignment="0" applyProtection="0"/>
    <xf numFmtId="228" fontId="101" fillId="0" borderId="0" applyFont="0" applyFill="0" applyBorder="0" applyAlignment="0" applyProtection="0"/>
    <xf numFmtId="230" fontId="32" fillId="0" borderId="0" applyFont="0" applyFill="0" applyBorder="0" applyAlignment="0" applyProtection="0"/>
    <xf numFmtId="232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0" fontId="102" fillId="0" borderId="0">
      <alignment vertical="center"/>
    </xf>
    <xf numFmtId="49" fontId="55" fillId="0" borderId="73" applyNumberFormat="0" applyAlignment="0"/>
    <xf numFmtId="0" fontId="6" fillId="0" borderId="36">
      <alignment vertical="center"/>
    </xf>
    <xf numFmtId="4" fontId="64" fillId="0" borderId="0">
      <protection locked="0"/>
    </xf>
    <xf numFmtId="0" fontId="32" fillId="0" borderId="0">
      <protection locked="0"/>
    </xf>
    <xf numFmtId="0" fontId="32" fillId="0" borderId="0"/>
    <xf numFmtId="233" fontId="65" fillId="0" borderId="0" applyFont="0" applyBorder="0">
      <alignment vertical="center"/>
    </xf>
    <xf numFmtId="207" fontId="95" fillId="0" borderId="0">
      <protection locked="0"/>
    </xf>
    <xf numFmtId="207" fontId="95" fillId="0" borderId="0">
      <protection locked="0"/>
    </xf>
    <xf numFmtId="41" fontId="6" fillId="0" borderId="0" applyFont="0" applyFill="0" applyBorder="0" applyAlignment="0" applyProtection="0"/>
    <xf numFmtId="184" fontId="93" fillId="0" borderId="30">
      <alignment vertical="center"/>
    </xf>
    <xf numFmtId="0" fontId="36" fillId="0" borderId="36"/>
    <xf numFmtId="234" fontId="32" fillId="35" borderId="0" applyFill="0" applyBorder="0" applyProtection="0">
      <alignment horizontal="right"/>
    </xf>
    <xf numFmtId="223" fontId="103" fillId="0" borderId="0" applyFont="0" applyFill="0" applyBorder="0" applyAlignment="0" applyProtection="0"/>
    <xf numFmtId="0" fontId="31" fillId="0" borderId="0"/>
    <xf numFmtId="0" fontId="32" fillId="0" borderId="0" applyFont="0" applyFill="0" applyBorder="0" applyAlignment="0" applyProtection="0"/>
    <xf numFmtId="207" fontId="95" fillId="0" borderId="0">
      <protection locked="0"/>
    </xf>
    <xf numFmtId="207" fontId="95" fillId="0" borderId="0">
      <protection locked="0"/>
    </xf>
    <xf numFmtId="0" fontId="32" fillId="0" borderId="0" applyFont="0" applyFill="0" applyBorder="0" applyAlignment="0" applyProtection="0"/>
    <xf numFmtId="0" fontId="32" fillId="0" borderId="0">
      <protection locked="0"/>
    </xf>
    <xf numFmtId="207" fontId="95" fillId="0" borderId="0">
      <protection locked="0"/>
    </xf>
    <xf numFmtId="0" fontId="6" fillId="0" borderId="0"/>
    <xf numFmtId="0" fontId="104" fillId="0" borderId="0"/>
    <xf numFmtId="0" fontId="36" fillId="0" borderId="0"/>
    <xf numFmtId="0" fontId="93" fillId="0" borderId="0"/>
    <xf numFmtId="0" fontId="93" fillId="0" borderId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64" fillId="0" borderId="74">
      <protection locked="0"/>
    </xf>
    <xf numFmtId="0" fontId="32" fillId="0" borderId="0">
      <protection locked="0"/>
    </xf>
    <xf numFmtId="0" fontId="32" fillId="0" borderId="0">
      <protection locked="0"/>
    </xf>
    <xf numFmtId="0" fontId="93" fillId="0" borderId="0"/>
    <xf numFmtId="225" fontId="93" fillId="0" borderId="0" applyFont="0" applyFill="0" applyBorder="0" applyAlignment="0" applyProtection="0"/>
    <xf numFmtId="0" fontId="32" fillId="0" borderId="0"/>
    <xf numFmtId="236" fontId="36" fillId="0" borderId="0" applyFont="0" applyFill="0" applyBorder="0" applyAlignment="0" applyProtection="0"/>
    <xf numFmtId="0" fontId="36" fillId="0" borderId="0"/>
    <xf numFmtId="237" fontId="32" fillId="0" borderId="0" applyFill="0" applyBorder="0" applyProtection="0"/>
    <xf numFmtId="0" fontId="48" fillId="0" borderId="0"/>
    <xf numFmtId="0" fontId="36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7" fillId="0" borderId="0"/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34" fillId="0" borderId="75">
      <alignment horizontal="center"/>
    </xf>
    <xf numFmtId="0" fontId="117" fillId="0" borderId="0">
      <alignment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234" fontId="32" fillId="0" borderId="0">
      <alignment vertical="center"/>
    </xf>
    <xf numFmtId="4" fontId="32" fillId="0" borderId="0">
      <alignment vertical="center"/>
    </xf>
    <xf numFmtId="238" fontId="32" fillId="0" borderId="0">
      <alignment vertical="center"/>
    </xf>
    <xf numFmtId="3" fontId="118" fillId="0" borderId="36"/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0" fontId="8" fillId="0" borderId="76">
      <alignment horizontal="centerContinuous" vertical="center"/>
    </xf>
    <xf numFmtId="238" fontId="32" fillId="0" borderId="76">
      <alignment horizontal="centerContinuous" vertical="center"/>
    </xf>
    <xf numFmtId="238" fontId="32" fillId="0" borderId="76">
      <alignment horizontal="centerContinuous" vertical="center"/>
    </xf>
    <xf numFmtId="238" fontId="32" fillId="0" borderId="76">
      <alignment horizontal="centerContinuous" vertical="center"/>
    </xf>
    <xf numFmtId="238" fontId="32" fillId="0" borderId="76">
      <alignment horizontal="centerContinuous" vertical="center"/>
    </xf>
    <xf numFmtId="238" fontId="32" fillId="0" borderId="76">
      <alignment horizontal="centerContinuous" vertical="center"/>
    </xf>
    <xf numFmtId="238" fontId="32" fillId="0" borderId="76">
      <alignment horizontal="centerContinuous" vertical="center"/>
    </xf>
    <xf numFmtId="238" fontId="32" fillId="0" borderId="76">
      <alignment horizontal="centerContinuous" vertical="center"/>
    </xf>
    <xf numFmtId="238" fontId="32" fillId="0" borderId="76">
      <alignment horizontal="centerContinuous" vertical="center"/>
    </xf>
    <xf numFmtId="238" fontId="32" fillId="0" borderId="76">
      <alignment horizontal="centerContinuous" vertical="center"/>
    </xf>
    <xf numFmtId="238" fontId="32" fillId="0" borderId="76">
      <alignment horizontal="centerContinuous" vertical="center"/>
    </xf>
    <xf numFmtId="238" fontId="32" fillId="0" borderId="76">
      <alignment horizontal="centerContinuous" vertical="center"/>
    </xf>
    <xf numFmtId="238" fontId="32" fillId="0" borderId="76">
      <alignment horizontal="centerContinuous" vertical="center"/>
    </xf>
    <xf numFmtId="238" fontId="32" fillId="0" borderId="76">
      <alignment horizontal="centerContinuous" vertical="center"/>
    </xf>
    <xf numFmtId="238" fontId="32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0" fontId="48" fillId="0" borderId="76">
      <alignment horizontal="centerContinuous" vertical="center"/>
    </xf>
    <xf numFmtId="184" fontId="118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0" fontId="34" fillId="0" borderId="0" applyNumberFormat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0" fontId="34" fillId="0" borderId="0" applyNumberFormat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24" fontId="34" fillId="0" borderId="0" applyFont="0" applyFill="0" applyBorder="0" applyAlignment="0" applyProtection="0"/>
    <xf numFmtId="239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240" fontId="43" fillId="0" borderId="0" applyFont="0" applyFill="0" applyBorder="0" applyAlignment="0" applyProtection="0">
      <alignment vertical="center"/>
    </xf>
    <xf numFmtId="40" fontId="32" fillId="0" borderId="12"/>
    <xf numFmtId="40" fontId="32" fillId="0" borderId="12"/>
    <xf numFmtId="40" fontId="32" fillId="0" borderId="12"/>
    <xf numFmtId="40" fontId="32" fillId="0" borderId="12"/>
    <xf numFmtId="40" fontId="32" fillId="0" borderId="12"/>
    <xf numFmtId="40" fontId="32" fillId="0" borderId="12"/>
    <xf numFmtId="40" fontId="32" fillId="0" borderId="12"/>
    <xf numFmtId="40" fontId="32" fillId="0" borderId="12"/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38" fontId="32" fillId="0" borderId="73">
      <alignment horizontal="right"/>
    </xf>
    <xf numFmtId="200" fontId="34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9" fillId="0" borderId="0"/>
    <xf numFmtId="0" fontId="119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55" fillId="0" borderId="37">
      <alignment vertical="center"/>
    </xf>
    <xf numFmtId="0" fontId="55" fillId="0" borderId="37">
      <alignment vertical="center"/>
    </xf>
    <xf numFmtId="0" fontId="55" fillId="0" borderId="37">
      <alignment vertical="center"/>
    </xf>
    <xf numFmtId="0" fontId="55" fillId="0" borderId="37">
      <alignment vertical="center"/>
    </xf>
    <xf numFmtId="0" fontId="55" fillId="0" borderId="37">
      <alignment vertical="center"/>
    </xf>
    <xf numFmtId="0" fontId="55" fillId="0" borderId="37">
      <alignment vertical="center"/>
    </xf>
    <xf numFmtId="0" fontId="6" fillId="0" borderId="37">
      <alignment vertical="center"/>
    </xf>
    <xf numFmtId="0" fontId="6" fillId="0" borderId="37">
      <alignment vertical="center"/>
    </xf>
    <xf numFmtId="0" fontId="6" fillId="0" borderId="37">
      <alignment vertical="center"/>
    </xf>
    <xf numFmtId="0" fontId="6" fillId="0" borderId="37">
      <alignment vertical="center"/>
    </xf>
    <xf numFmtId="0" fontId="55" fillId="0" borderId="37">
      <alignment vertical="center"/>
    </xf>
    <xf numFmtId="0" fontId="55" fillId="0" borderId="37">
      <alignment vertical="center"/>
    </xf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6" fillId="0" borderId="0"/>
    <xf numFmtId="0" fontId="36" fillId="0" borderId="0"/>
    <xf numFmtId="0" fontId="32" fillId="0" borderId="0"/>
    <xf numFmtId="184" fontId="32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37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120" fillId="0" borderId="0"/>
    <xf numFmtId="0" fontId="120" fillId="0" borderId="0"/>
    <xf numFmtId="0" fontId="120" fillId="0" borderId="0"/>
    <xf numFmtId="0" fontId="32" fillId="0" borderId="0"/>
    <xf numFmtId="0" fontId="32" fillId="0" borderId="0"/>
    <xf numFmtId="0" fontId="36" fillId="0" borderId="0"/>
    <xf numFmtId="0" fontId="93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120" fillId="0" borderId="0"/>
    <xf numFmtId="0" fontId="93" fillId="0" borderId="0" applyFont="0" applyFill="0" applyBorder="0" applyAlignment="0" applyProtection="0"/>
    <xf numFmtId="0" fontId="36" fillId="0" borderId="0"/>
    <xf numFmtId="0" fontId="6" fillId="0" borderId="0"/>
    <xf numFmtId="0" fontId="36" fillId="0" borderId="0"/>
    <xf numFmtId="0" fontId="36" fillId="0" borderId="0"/>
    <xf numFmtId="0" fontId="32" fillId="0" borderId="0"/>
    <xf numFmtId="0" fontId="36" fillId="0" borderId="0"/>
    <xf numFmtId="0" fontId="120" fillId="0" borderId="0"/>
    <xf numFmtId="0" fontId="120" fillId="0" borderId="0"/>
    <xf numFmtId="0" fontId="6" fillId="0" borderId="0"/>
    <xf numFmtId="0" fontId="6" fillId="0" borderId="0"/>
    <xf numFmtId="0" fontId="6" fillId="0" borderId="0"/>
    <xf numFmtId="0" fontId="32" fillId="0" borderId="0" applyFont="0" applyFill="0" applyBorder="0" applyAlignment="0" applyProtection="0"/>
    <xf numFmtId="0" fontId="6" fillId="0" borderId="0"/>
    <xf numFmtId="0" fontId="36" fillId="0" borderId="0"/>
    <xf numFmtId="0" fontId="6" fillId="0" borderId="0"/>
    <xf numFmtId="0" fontId="6" fillId="0" borderId="0"/>
    <xf numFmtId="0" fontId="120" fillId="0" borderId="0"/>
    <xf numFmtId="0" fontId="36" fillId="0" borderId="0"/>
    <xf numFmtId="0" fontId="32" fillId="0" borderId="0"/>
    <xf numFmtId="0" fontId="32" fillId="0" borderId="0"/>
    <xf numFmtId="0" fontId="120" fillId="0" borderId="0"/>
    <xf numFmtId="0" fontId="120" fillId="0" borderId="0"/>
    <xf numFmtId="0" fontId="36" fillId="0" borderId="0"/>
    <xf numFmtId="0" fontId="120" fillId="0" borderId="0"/>
    <xf numFmtId="0" fontId="120" fillId="0" borderId="0"/>
    <xf numFmtId="0" fontId="120" fillId="0" borderId="0"/>
    <xf numFmtId="0" fontId="36" fillId="0" borderId="0"/>
    <xf numFmtId="0" fontId="36" fillId="0" borderId="0"/>
    <xf numFmtId="0" fontId="12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0" fillId="0" borderId="0"/>
    <xf numFmtId="0" fontId="36" fillId="0" borderId="0"/>
    <xf numFmtId="0" fontId="120" fillId="0" borderId="0"/>
    <xf numFmtId="0" fontId="32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3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20" fillId="0" borderId="0"/>
    <xf numFmtId="0" fontId="32" fillId="0" borderId="0"/>
    <xf numFmtId="0" fontId="120" fillId="0" borderId="0"/>
    <xf numFmtId="0" fontId="6" fillId="0" borderId="0"/>
    <xf numFmtId="0" fontId="6" fillId="0" borderId="0"/>
    <xf numFmtId="0" fontId="36" fillId="0" borderId="0"/>
    <xf numFmtId="0" fontId="120" fillId="0" borderId="0"/>
    <xf numFmtId="0" fontId="9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3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3" fillId="0" borderId="0"/>
    <xf numFmtId="0" fontId="36" fillId="0" borderId="0"/>
    <xf numFmtId="0" fontId="120" fillId="0" borderId="0"/>
    <xf numFmtId="0" fontId="93" fillId="0" borderId="0" applyFont="0" applyFill="0" applyBorder="0" applyAlignment="0" applyProtection="0"/>
    <xf numFmtId="0" fontId="32" fillId="0" borderId="0"/>
    <xf numFmtId="0" fontId="93" fillId="0" borderId="0" applyFont="0" applyFill="0" applyBorder="0" applyAlignment="0" applyProtection="0"/>
    <xf numFmtId="0" fontId="6" fillId="0" borderId="0"/>
    <xf numFmtId="0" fontId="6" fillId="0" borderId="0"/>
    <xf numFmtId="0" fontId="32" fillId="0" borderId="0"/>
    <xf numFmtId="0" fontId="6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6" fillId="0" borderId="0"/>
    <xf numFmtId="0" fontId="6" fillId="0" borderId="0"/>
    <xf numFmtId="0" fontId="36" fillId="0" borderId="0"/>
    <xf numFmtId="0" fontId="32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36" fillId="0" borderId="0"/>
    <xf numFmtId="0" fontId="36" fillId="0" borderId="0"/>
    <xf numFmtId="0" fontId="37" fillId="0" borderId="0"/>
    <xf numFmtId="0" fontId="32" fillId="0" borderId="0"/>
    <xf numFmtId="0" fontId="32" fillId="0" borderId="0"/>
    <xf numFmtId="0" fontId="93" fillId="0" borderId="0"/>
    <xf numFmtId="0" fontId="120" fillId="0" borderId="0"/>
    <xf numFmtId="0" fontId="120" fillId="0" borderId="0"/>
    <xf numFmtId="0" fontId="120" fillId="0" borderId="0"/>
    <xf numFmtId="0" fontId="32" fillId="0" borderId="0"/>
    <xf numFmtId="0" fontId="6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120" fillId="0" borderId="0"/>
    <xf numFmtId="0" fontId="120" fillId="0" borderId="0"/>
    <xf numFmtId="241" fontId="32" fillId="0" borderId="0" applyFont="0" applyFill="0" applyBorder="0" applyAlignment="0" applyProtection="0"/>
    <xf numFmtId="0" fontId="120" fillId="0" borderId="0"/>
    <xf numFmtId="0" fontId="120" fillId="0" borderId="0"/>
    <xf numFmtId="0" fontId="1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0" fillId="0" borderId="0"/>
    <xf numFmtId="0" fontId="36" fillId="0" borderId="0"/>
    <xf numFmtId="0" fontId="32" fillId="0" borderId="0"/>
    <xf numFmtId="0" fontId="36" fillId="0" borderId="0"/>
    <xf numFmtId="0" fontId="12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4" fillId="0" borderId="0"/>
    <xf numFmtId="0" fontId="120" fillId="0" borderId="0"/>
    <xf numFmtId="0" fontId="120" fillId="0" borderId="0"/>
    <xf numFmtId="0" fontId="120" fillId="0" borderId="0"/>
    <xf numFmtId="9" fontId="38" fillId="0" borderId="0" applyFont="0" applyFill="0" applyBorder="0" applyAlignment="0" applyProtection="0"/>
    <xf numFmtId="0" fontId="32" fillId="0" borderId="0"/>
    <xf numFmtId="0" fontId="120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120" fillId="0" borderId="0"/>
    <xf numFmtId="0" fontId="36" fillId="0" borderId="0"/>
    <xf numFmtId="0" fontId="37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2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120" fillId="0" borderId="0"/>
    <xf numFmtId="0" fontId="36" fillId="0" borderId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120" fillId="0" borderId="0"/>
    <xf numFmtId="0" fontId="36" fillId="0" borderId="0"/>
    <xf numFmtId="0" fontId="36" fillId="0" borderId="0"/>
    <xf numFmtId="0" fontId="32" fillId="0" borderId="0"/>
    <xf numFmtId="0" fontId="120" fillId="0" borderId="0"/>
    <xf numFmtId="0" fontId="32" fillId="0" borderId="0"/>
    <xf numFmtId="0" fontId="32" fillId="0" borderId="0"/>
    <xf numFmtId="184" fontId="32" fillId="0" borderId="0" applyFont="0" applyFill="0" applyBorder="0" applyAlignment="0" applyProtection="0"/>
    <xf numFmtId="0" fontId="120" fillId="0" borderId="0"/>
    <xf numFmtId="0" fontId="6" fillId="0" borderId="0"/>
    <xf numFmtId="0" fontId="36" fillId="0" borderId="0"/>
    <xf numFmtId="0" fontId="120" fillId="0" borderId="0"/>
    <xf numFmtId="0" fontId="120" fillId="0" borderId="0"/>
    <xf numFmtId="0" fontId="36" fillId="0" borderId="0"/>
    <xf numFmtId="0" fontId="120" fillId="0" borderId="0"/>
    <xf numFmtId="184" fontId="32" fillId="0" borderId="0" applyFont="0" applyFill="0" applyBorder="0" applyAlignment="0" applyProtection="0"/>
    <xf numFmtId="0" fontId="36" fillId="0" borderId="0"/>
    <xf numFmtId="0" fontId="120" fillId="0" borderId="0"/>
    <xf numFmtId="0" fontId="120" fillId="0" borderId="0"/>
    <xf numFmtId="0" fontId="36" fillId="0" borderId="0"/>
    <xf numFmtId="0" fontId="120" fillId="0" borderId="0"/>
    <xf numFmtId="0" fontId="32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9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120" fillId="0" borderId="0"/>
    <xf numFmtId="0" fontId="36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20" fillId="0" borderId="0"/>
    <xf numFmtId="0" fontId="36" fillId="0" borderId="0"/>
    <xf numFmtId="0" fontId="120" fillId="0" borderId="0"/>
    <xf numFmtId="0" fontId="36" fillId="0" borderId="0"/>
    <xf numFmtId="0" fontId="120" fillId="0" borderId="0"/>
    <xf numFmtId="0" fontId="120" fillId="0" borderId="0"/>
    <xf numFmtId="0" fontId="36" fillId="0" borderId="0"/>
    <xf numFmtId="0" fontId="36" fillId="0" borderId="0"/>
    <xf numFmtId="0" fontId="120" fillId="0" borderId="0"/>
    <xf numFmtId="0" fontId="120" fillId="0" borderId="0"/>
    <xf numFmtId="0" fontId="36" fillId="0" borderId="0"/>
    <xf numFmtId="0" fontId="120" fillId="0" borderId="0"/>
    <xf numFmtId="0" fontId="36" fillId="0" borderId="0"/>
    <xf numFmtId="0" fontId="36" fillId="0" borderId="0"/>
    <xf numFmtId="0" fontId="36" fillId="0" borderId="0"/>
    <xf numFmtId="0" fontId="120" fillId="0" borderId="0"/>
    <xf numFmtId="0" fontId="36" fillId="0" borderId="0"/>
    <xf numFmtId="0" fontId="36" fillId="0" borderId="0"/>
    <xf numFmtId="0" fontId="36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36" fillId="0" borderId="0"/>
    <xf numFmtId="0" fontId="36" fillId="0" borderId="0"/>
    <xf numFmtId="0" fontId="120" fillId="0" borderId="0"/>
    <xf numFmtId="0" fontId="36" fillId="0" borderId="0"/>
    <xf numFmtId="0" fontId="120" fillId="0" borderId="0"/>
    <xf numFmtId="0" fontId="120" fillId="0" borderId="0"/>
    <xf numFmtId="0" fontId="120" fillId="0" borderId="0"/>
    <xf numFmtId="0" fontId="36" fillId="0" borderId="0"/>
    <xf numFmtId="0" fontId="36" fillId="0" borderId="0"/>
    <xf numFmtId="0" fontId="120" fillId="0" borderId="0"/>
    <xf numFmtId="0" fontId="36" fillId="0" borderId="0"/>
    <xf numFmtId="0" fontId="120" fillId="0" borderId="0"/>
    <xf numFmtId="0" fontId="120" fillId="0" borderId="0"/>
    <xf numFmtId="0" fontId="36" fillId="0" borderId="0"/>
    <xf numFmtId="0" fontId="120" fillId="0" borderId="0"/>
    <xf numFmtId="0" fontId="36" fillId="0" borderId="0"/>
    <xf numFmtId="0" fontId="32" fillId="0" borderId="0"/>
    <xf numFmtId="0" fontId="32" fillId="0" borderId="0"/>
    <xf numFmtId="0" fontId="36" fillId="0" borderId="0"/>
    <xf numFmtId="0" fontId="36" fillId="0" borderId="0"/>
    <xf numFmtId="0" fontId="32" fillId="0" borderId="0"/>
    <xf numFmtId="0" fontId="32" fillId="0" borderId="0"/>
    <xf numFmtId="0" fontId="32" fillId="0" borderId="0"/>
    <xf numFmtId="0" fontId="1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12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20" fillId="0" borderId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36" fillId="0" borderId="0"/>
    <xf numFmtId="0" fontId="120" fillId="0" borderId="0"/>
    <xf numFmtId="0" fontId="93" fillId="0" borderId="0"/>
    <xf numFmtId="0" fontId="36" fillId="0" borderId="0"/>
    <xf numFmtId="0" fontId="32" fillId="0" borderId="0"/>
    <xf numFmtId="0" fontId="93" fillId="0" borderId="0"/>
    <xf numFmtId="0" fontId="120" fillId="0" borderId="0"/>
    <xf numFmtId="0" fontId="120" fillId="0" borderId="0"/>
    <xf numFmtId="0" fontId="36" fillId="0" borderId="0"/>
    <xf numFmtId="0" fontId="32" fillId="0" borderId="0"/>
    <xf numFmtId="0" fontId="12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20" fillId="0" borderId="0"/>
    <xf numFmtId="0" fontId="32" fillId="0" borderId="0"/>
    <xf numFmtId="0" fontId="120" fillId="0" borderId="0"/>
    <xf numFmtId="0" fontId="120" fillId="0" borderId="0"/>
    <xf numFmtId="0" fontId="120" fillId="0" borderId="0"/>
    <xf numFmtId="0" fontId="32" fillId="0" borderId="0"/>
    <xf numFmtId="0" fontId="120" fillId="0" borderId="0"/>
    <xf numFmtId="0" fontId="120" fillId="0" borderId="0"/>
    <xf numFmtId="0" fontId="32" fillId="0" borderId="0"/>
    <xf numFmtId="0" fontId="120" fillId="0" borderId="0"/>
    <xf numFmtId="0" fontId="36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0" fillId="0" borderId="0"/>
    <xf numFmtId="0" fontId="36" fillId="0" borderId="0"/>
    <xf numFmtId="184" fontId="121" fillId="0" borderId="0" applyFont="0" applyFill="0" applyBorder="0" applyAlignment="0" applyProtection="0"/>
    <xf numFmtId="0" fontId="36" fillId="0" borderId="0"/>
    <xf numFmtId="0" fontId="6" fillId="0" borderId="0"/>
    <xf numFmtId="0" fontId="36" fillId="0" borderId="0"/>
    <xf numFmtId="0" fontId="93" fillId="0" borderId="0"/>
    <xf numFmtId="0" fontId="120" fillId="0" borderId="0"/>
    <xf numFmtId="0" fontId="120" fillId="0" borderId="0"/>
    <xf numFmtId="0" fontId="32" fillId="0" borderId="0"/>
    <xf numFmtId="0" fontId="37" fillId="0" borderId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93" fillId="0" borderId="0"/>
    <xf numFmtId="0" fontId="34" fillId="0" borderId="0"/>
    <xf numFmtId="0" fontId="32" fillId="0" borderId="0"/>
    <xf numFmtId="0" fontId="36" fillId="0" borderId="0"/>
    <xf numFmtId="0" fontId="9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120" fillId="0" borderId="0"/>
    <xf numFmtId="184" fontId="32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2" fillId="0" borderId="0"/>
    <xf numFmtId="0" fontId="120" fillId="0" borderId="0"/>
    <xf numFmtId="0" fontId="36" fillId="0" borderId="0"/>
    <xf numFmtId="0" fontId="120" fillId="0" borderId="0"/>
    <xf numFmtId="0" fontId="120" fillId="0" borderId="0"/>
    <xf numFmtId="0" fontId="32" fillId="0" borderId="0"/>
    <xf numFmtId="0" fontId="36" fillId="0" borderId="0"/>
    <xf numFmtId="0" fontId="6" fillId="0" borderId="0"/>
    <xf numFmtId="0" fontId="93" fillId="0" borderId="0" applyFont="0" applyFill="0" applyBorder="0" applyAlignment="0" applyProtection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36" fillId="0" borderId="0"/>
    <xf numFmtId="0" fontId="120" fillId="0" borderId="0"/>
    <xf numFmtId="0" fontId="32" fillId="0" borderId="0"/>
    <xf numFmtId="0" fontId="32" fillId="0" borderId="0"/>
    <xf numFmtId="0" fontId="32" fillId="0" borderId="0"/>
    <xf numFmtId="0" fontId="120" fillId="0" borderId="0"/>
    <xf numFmtId="0" fontId="32" fillId="0" borderId="0"/>
    <xf numFmtId="0" fontId="32" fillId="0" borderId="0"/>
    <xf numFmtId="0" fontId="36" fillId="0" borderId="0"/>
    <xf numFmtId="0" fontId="36" fillId="0" borderId="0"/>
    <xf numFmtId="9" fontId="38" fillId="0" borderId="0" applyFont="0" applyFill="0" applyBorder="0" applyAlignment="0" applyProtection="0"/>
    <xf numFmtId="0" fontId="34" fillId="0" borderId="0"/>
    <xf numFmtId="0" fontId="36" fillId="0" borderId="0"/>
    <xf numFmtId="0" fontId="36" fillId="0" borderId="0"/>
    <xf numFmtId="0" fontId="36" fillId="0" borderId="0"/>
    <xf numFmtId="0" fontId="93" fillId="0" borderId="0"/>
    <xf numFmtId="0" fontId="120" fillId="0" borderId="0"/>
    <xf numFmtId="0" fontId="32" fillId="0" borderId="0"/>
    <xf numFmtId="0" fontId="36" fillId="0" borderId="0"/>
    <xf numFmtId="0" fontId="120" fillId="0" borderId="0"/>
    <xf numFmtId="0" fontId="93" fillId="0" borderId="0"/>
    <xf numFmtId="0" fontId="6" fillId="0" borderId="0"/>
    <xf numFmtId="0" fontId="6" fillId="0" borderId="0"/>
    <xf numFmtId="0" fontId="6" fillId="0" borderId="0"/>
    <xf numFmtId="184" fontId="121" fillId="0" borderId="0" applyFont="0" applyFill="0" applyBorder="0" applyAlignment="0" applyProtection="0"/>
    <xf numFmtId="0" fontId="36" fillId="0" borderId="0"/>
    <xf numFmtId="0" fontId="93" fillId="0" borderId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6" fillId="0" borderId="0"/>
    <xf numFmtId="0" fontId="36" fillId="0" borderId="0"/>
    <xf numFmtId="0" fontId="120" fillId="0" borderId="0"/>
    <xf numFmtId="0" fontId="6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6" fillId="0" borderId="0"/>
    <xf numFmtId="0" fontId="36" fillId="0" borderId="0"/>
    <xf numFmtId="0" fontId="120" fillId="0" borderId="0"/>
    <xf numFmtId="0" fontId="36" fillId="0" borderId="0"/>
    <xf numFmtId="0" fontId="36" fillId="0" borderId="0"/>
    <xf numFmtId="0" fontId="36" fillId="0" borderId="0"/>
    <xf numFmtId="0" fontId="1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0" fillId="0" borderId="0"/>
    <xf numFmtId="0" fontId="120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2" fillId="0" borderId="0"/>
    <xf numFmtId="0" fontId="32" fillId="0" borderId="0"/>
    <xf numFmtId="0" fontId="36" fillId="0" borderId="0"/>
    <xf numFmtId="0" fontId="32" fillId="0" borderId="0"/>
    <xf numFmtId="0" fontId="120" fillId="0" borderId="0"/>
    <xf numFmtId="0" fontId="120" fillId="0" borderId="0"/>
    <xf numFmtId="0" fontId="34" fillId="0" borderId="0"/>
    <xf numFmtId="0" fontId="34" fillId="0" borderId="0"/>
    <xf numFmtId="0" fontId="37" fillId="0" borderId="0"/>
    <xf numFmtId="0" fontId="36" fillId="0" borderId="0"/>
    <xf numFmtId="0" fontId="36" fillId="0" borderId="0"/>
    <xf numFmtId="0" fontId="120" fillId="0" borderId="0"/>
    <xf numFmtId="0" fontId="120" fillId="0" borderId="0"/>
    <xf numFmtId="0" fontId="6" fillId="0" borderId="0"/>
    <xf numFmtId="0" fontId="36" fillId="0" borderId="0"/>
    <xf numFmtId="0" fontId="120" fillId="0" borderId="0"/>
    <xf numFmtId="0" fontId="37" fillId="0" borderId="0"/>
    <xf numFmtId="0" fontId="36" fillId="0" borderId="0"/>
    <xf numFmtId="0" fontId="32" fillId="0" borderId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36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7" fillId="0" borderId="0"/>
    <xf numFmtId="9" fontId="38" fillId="0" borderId="0" applyFont="0" applyFill="0" applyBorder="0" applyAlignment="0" applyProtection="0"/>
    <xf numFmtId="0" fontId="36" fillId="0" borderId="0"/>
    <xf numFmtId="0" fontId="93" fillId="0" borderId="0" applyFont="0" applyFill="0" applyBorder="0" applyAlignment="0" applyProtection="0"/>
    <xf numFmtId="0" fontId="32" fillId="0" borderId="0"/>
    <xf numFmtId="0" fontId="3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8" fillId="0" borderId="0" applyFont="0" applyFill="0" applyBorder="0" applyAlignment="0" applyProtection="0"/>
    <xf numFmtId="0" fontId="36" fillId="0" borderId="0"/>
    <xf numFmtId="0" fontId="6" fillId="0" borderId="0"/>
    <xf numFmtId="0" fontId="120" fillId="0" borderId="0"/>
    <xf numFmtId="0" fontId="36" fillId="0" borderId="0"/>
    <xf numFmtId="0" fontId="36" fillId="0" borderId="0"/>
    <xf numFmtId="0" fontId="32" fillId="0" borderId="0"/>
    <xf numFmtId="0" fontId="120" fillId="0" borderId="0"/>
    <xf numFmtId="242" fontId="32" fillId="0" borderId="0" applyFont="0" applyFill="0" applyBorder="0" applyAlignment="0" applyProtection="0"/>
    <xf numFmtId="243" fontId="36" fillId="0" borderId="0" applyFont="0" applyFill="0" applyBorder="0" applyAlignment="0" applyProtection="0"/>
    <xf numFmtId="0" fontId="36" fillId="0" borderId="0"/>
    <xf numFmtId="0" fontId="32" fillId="0" borderId="0"/>
    <xf numFmtId="0" fontId="36" fillId="0" borderId="0"/>
    <xf numFmtId="0" fontId="120" fillId="0" borderId="0"/>
    <xf numFmtId="0" fontId="93" fillId="0" borderId="0" applyFont="0" applyFill="0" applyBorder="0" applyAlignment="0" applyProtection="0"/>
    <xf numFmtId="0" fontId="32" fillId="0" borderId="0"/>
    <xf numFmtId="0" fontId="93" fillId="0" borderId="0" applyFont="0" applyFill="0" applyBorder="0" applyAlignment="0" applyProtection="0"/>
    <xf numFmtId="0" fontId="12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2" fillId="0" borderId="0"/>
    <xf numFmtId="0" fontId="36" fillId="0" borderId="0"/>
    <xf numFmtId="0" fontId="36" fillId="0" borderId="0"/>
    <xf numFmtId="0" fontId="120" fillId="0" borderId="0"/>
    <xf numFmtId="0" fontId="93" fillId="0" borderId="0" applyFont="0" applyFill="0" applyBorder="0" applyAlignment="0" applyProtection="0"/>
    <xf numFmtId="0" fontId="36" fillId="0" borderId="0"/>
    <xf numFmtId="0" fontId="36" fillId="0" borderId="0"/>
    <xf numFmtId="0" fontId="32" fillId="0" borderId="0"/>
    <xf numFmtId="0" fontId="120" fillId="0" borderId="0"/>
    <xf numFmtId="0" fontId="93" fillId="0" borderId="0" applyFont="0" applyFill="0" applyBorder="0" applyAlignment="0" applyProtection="0"/>
    <xf numFmtId="0" fontId="32" fillId="0" borderId="0"/>
    <xf numFmtId="0" fontId="32" fillId="0" borderId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120" fillId="0" borderId="0"/>
    <xf numFmtId="0" fontId="32" fillId="0" borderId="0"/>
    <xf numFmtId="0" fontId="93" fillId="0" borderId="0"/>
    <xf numFmtId="0" fontId="120" fillId="0" borderId="0"/>
    <xf numFmtId="0" fontId="120" fillId="0" borderId="0"/>
    <xf numFmtId="0" fontId="32" fillId="0" borderId="0"/>
    <xf numFmtId="0" fontId="93" fillId="0" borderId="0" applyFont="0" applyFill="0" applyBorder="0" applyAlignment="0" applyProtection="0"/>
    <xf numFmtId="0" fontId="36" fillId="0" borderId="0"/>
    <xf numFmtId="0" fontId="36" fillId="0" borderId="0"/>
    <xf numFmtId="0" fontId="32" fillId="0" borderId="0" applyFont="0" applyFill="0" applyBorder="0" applyAlignment="0" applyProtection="0"/>
    <xf numFmtId="0" fontId="32" fillId="0" borderId="0"/>
    <xf numFmtId="0" fontId="120" fillId="0" borderId="0"/>
    <xf numFmtId="0" fontId="120" fillId="0" borderId="0"/>
    <xf numFmtId="0" fontId="36" fillId="0" borderId="0"/>
    <xf numFmtId="0" fontId="120" fillId="0" borderId="0"/>
    <xf numFmtId="0" fontId="120" fillId="0" borderId="0"/>
    <xf numFmtId="0" fontId="32" fillId="0" borderId="0"/>
    <xf numFmtId="0" fontId="36" fillId="0" borderId="0"/>
    <xf numFmtId="0" fontId="120" fillId="0" borderId="0"/>
    <xf numFmtId="0" fontId="6" fillId="0" borderId="0"/>
    <xf numFmtId="0" fontId="6" fillId="0" borderId="0"/>
    <xf numFmtId="0" fontId="6" fillId="0" borderId="0"/>
    <xf numFmtId="0" fontId="120" fillId="0" borderId="0"/>
    <xf numFmtId="0" fontId="37" fillId="0" borderId="0"/>
    <xf numFmtId="0" fontId="37" fillId="0" borderId="0"/>
    <xf numFmtId="0" fontId="9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2" fillId="0" borderId="0"/>
    <xf numFmtId="0" fontId="36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6" fillId="0" borderId="0"/>
    <xf numFmtId="0" fontId="120" fillId="0" borderId="0"/>
    <xf numFmtId="0" fontId="36" fillId="0" borderId="0"/>
    <xf numFmtId="0" fontId="36" fillId="0" borderId="0"/>
    <xf numFmtId="0" fontId="6" fillId="0" borderId="0"/>
    <xf numFmtId="0" fontId="120" fillId="0" borderId="0"/>
    <xf numFmtId="0" fontId="32" fillId="0" borderId="0"/>
    <xf numFmtId="0" fontId="32" fillId="0" borderId="0"/>
    <xf numFmtId="0" fontId="36" fillId="0" borderId="0"/>
    <xf numFmtId="0" fontId="36" fillId="0" borderId="0"/>
    <xf numFmtId="0" fontId="120" fillId="0" borderId="0"/>
    <xf numFmtId="0" fontId="32" fillId="0" borderId="0"/>
    <xf numFmtId="9" fontId="38" fillId="0" borderId="0" applyFont="0" applyFill="0" applyBorder="0" applyAlignment="0" applyProtection="0"/>
    <xf numFmtId="0" fontId="36" fillId="0" borderId="0"/>
    <xf numFmtId="0" fontId="34" fillId="0" borderId="0"/>
    <xf numFmtId="0" fontId="32" fillId="0" borderId="0"/>
    <xf numFmtId="43" fontId="38" fillId="0" borderId="0" applyFont="0" applyFill="0" applyBorder="0" applyAlignment="0" applyProtection="0"/>
    <xf numFmtId="244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225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225" fontId="38" fillId="0" borderId="0" applyFont="0" applyFill="0" applyBorder="0" applyAlignment="0" applyProtection="0"/>
    <xf numFmtId="225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225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244" fontId="38" fillId="0" borderId="0" applyFont="0" applyFill="0" applyBorder="0" applyAlignment="0" applyProtection="0"/>
    <xf numFmtId="244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244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2" fillId="0" borderId="0"/>
    <xf numFmtId="0" fontId="93" fillId="0" borderId="0"/>
    <xf numFmtId="0" fontId="120" fillId="0" borderId="0"/>
    <xf numFmtId="0" fontId="32" fillId="0" borderId="0"/>
    <xf numFmtId="41" fontId="6" fillId="0" borderId="0" applyFont="0" applyFill="0" applyBorder="0" applyAlignment="0" applyProtection="0">
      <alignment vertical="center"/>
    </xf>
    <xf numFmtId="0" fontId="120" fillId="0" borderId="0"/>
    <xf numFmtId="0" fontId="120" fillId="0" borderId="0"/>
    <xf numFmtId="0" fontId="36" fillId="0" borderId="0"/>
    <xf numFmtId="0" fontId="36" fillId="0" borderId="0"/>
    <xf numFmtId="0" fontId="32" fillId="0" borderId="0"/>
    <xf numFmtId="0" fontId="36" fillId="0" borderId="0"/>
    <xf numFmtId="0" fontId="120" fillId="0" borderId="0"/>
    <xf numFmtId="0" fontId="36" fillId="0" borderId="0"/>
    <xf numFmtId="0" fontId="120" fillId="0" borderId="0"/>
    <xf numFmtId="0" fontId="32" fillId="0" borderId="0"/>
    <xf numFmtId="0" fontId="32" fillId="0" borderId="0"/>
    <xf numFmtId="0" fontId="120" fillId="0" borderId="0"/>
    <xf numFmtId="0" fontId="36" fillId="0" borderId="0"/>
    <xf numFmtId="0" fontId="36" fillId="0" borderId="0"/>
    <xf numFmtId="0" fontId="1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0" fillId="0" borderId="0"/>
    <xf numFmtId="0" fontId="32" fillId="0" borderId="0"/>
    <xf numFmtId="0" fontId="120" fillId="0" borderId="0"/>
    <xf numFmtId="0" fontId="120" fillId="0" borderId="0"/>
    <xf numFmtId="0" fontId="93" fillId="0" borderId="0" applyFont="0" applyFill="0" applyBorder="0" applyAlignment="0" applyProtection="0"/>
    <xf numFmtId="0" fontId="36" fillId="0" borderId="0"/>
    <xf numFmtId="0" fontId="3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3" fillId="0" borderId="0"/>
    <xf numFmtId="0" fontId="36" fillId="0" borderId="0"/>
    <xf numFmtId="0" fontId="36" fillId="0" borderId="0"/>
    <xf numFmtId="0" fontId="32" fillId="0" borderId="0"/>
    <xf numFmtId="0" fontId="36" fillId="0" borderId="0"/>
    <xf numFmtId="0" fontId="36" fillId="0" borderId="0"/>
    <xf numFmtId="0" fontId="120" fillId="0" borderId="0"/>
    <xf numFmtId="0" fontId="120" fillId="0" borderId="0"/>
    <xf numFmtId="0" fontId="36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120" fillId="0" borderId="0"/>
    <xf numFmtId="0" fontId="1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120" fillId="0" borderId="0"/>
    <xf numFmtId="0" fontId="32" fillId="0" borderId="0"/>
    <xf numFmtId="0" fontId="36" fillId="0" borderId="0"/>
    <xf numFmtId="0" fontId="36" fillId="0" borderId="0"/>
    <xf numFmtId="0" fontId="36" fillId="0" borderId="0"/>
    <xf numFmtId="184" fontId="12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241" fontId="32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2" fillId="0" borderId="0" applyFill="0" applyAlignment="0"/>
    <xf numFmtId="0" fontId="120" fillId="0" borderId="0"/>
    <xf numFmtId="0" fontId="120" fillId="0" borderId="0"/>
    <xf numFmtId="0" fontId="120" fillId="0" borderId="0"/>
    <xf numFmtId="0" fontId="120" fillId="0" borderId="0"/>
    <xf numFmtId="0" fontId="36" fillId="0" borderId="0"/>
    <xf numFmtId="0" fontId="36" fillId="0" borderId="0"/>
    <xf numFmtId="0" fontId="120" fillId="0" borderId="0"/>
    <xf numFmtId="0" fontId="36" fillId="0" borderId="0"/>
    <xf numFmtId="0" fontId="36" fillId="0" borderId="0"/>
    <xf numFmtId="0" fontId="32" fillId="0" borderId="0"/>
    <xf numFmtId="0" fontId="6" fillId="0" borderId="0" applyFont="0" applyFill="0" applyBorder="0" applyAlignment="0" applyProtection="0"/>
    <xf numFmtId="0" fontId="32" fillId="0" borderId="0"/>
    <xf numFmtId="245" fontId="32" fillId="0" borderId="0" applyFont="0" applyFill="0" applyBorder="0" applyAlignment="0" applyProtection="0"/>
    <xf numFmtId="0" fontId="36" fillId="0" borderId="0"/>
    <xf numFmtId="246" fontId="3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93" fillId="0" borderId="0"/>
    <xf numFmtId="0" fontId="120" fillId="0" borderId="0"/>
    <xf numFmtId="0" fontId="93" fillId="0" borderId="0" applyFont="0" applyFill="0" applyBorder="0" applyAlignment="0" applyProtection="0"/>
    <xf numFmtId="0" fontId="32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36" fillId="0" borderId="0"/>
    <xf numFmtId="0" fontId="32" fillId="0" borderId="0"/>
    <xf numFmtId="0" fontId="36" fillId="0" borderId="0"/>
    <xf numFmtId="0" fontId="36" fillId="0" borderId="0"/>
    <xf numFmtId="0" fontId="120" fillId="0" borderId="0"/>
    <xf numFmtId="0" fontId="120" fillId="0" borderId="0"/>
    <xf numFmtId="0" fontId="93" fillId="0" borderId="0" applyFont="0" applyFill="0" applyBorder="0" applyAlignment="0" applyProtection="0"/>
    <xf numFmtId="0" fontId="36" fillId="0" borderId="0"/>
    <xf numFmtId="0" fontId="120" fillId="0" borderId="0"/>
    <xf numFmtId="0" fontId="36" fillId="0" borderId="0"/>
    <xf numFmtId="0" fontId="1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6" fillId="0" borderId="0"/>
    <xf numFmtId="0" fontId="93" fillId="0" borderId="0" applyFont="0" applyFill="0" applyBorder="0" applyAlignment="0" applyProtection="0"/>
    <xf numFmtId="0" fontId="120" fillId="0" borderId="0"/>
    <xf numFmtId="0" fontId="36" fillId="0" borderId="0"/>
    <xf numFmtId="0" fontId="32" fillId="0" borderId="0"/>
    <xf numFmtId="0" fontId="32" fillId="0" borderId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36" fillId="0" borderId="0"/>
    <xf numFmtId="0" fontId="36" fillId="0" borderId="0"/>
    <xf numFmtId="0" fontId="1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9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6" fillId="0" borderId="0"/>
    <xf numFmtId="184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184" fontId="121" fillId="0" borderId="0" applyFont="0" applyFill="0" applyBorder="0" applyAlignment="0" applyProtection="0"/>
    <xf numFmtId="184" fontId="121" fillId="0" borderId="0" applyFont="0" applyFill="0" applyBorder="0" applyAlignment="0" applyProtection="0"/>
    <xf numFmtId="0" fontId="36" fillId="0" borderId="0"/>
    <xf numFmtId="0" fontId="37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2" fillId="0" borderId="0"/>
    <xf numFmtId="0" fontId="93" fillId="0" borderId="0" applyFont="0" applyFill="0" applyBorder="0" applyAlignment="0" applyProtection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9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32" fillId="0" borderId="0"/>
    <xf numFmtId="0" fontId="120" fillId="0" borderId="0"/>
    <xf numFmtId="0" fontId="36" fillId="0" borderId="0"/>
    <xf numFmtId="0" fontId="120" fillId="0" borderId="0"/>
    <xf numFmtId="0" fontId="12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7" fillId="0" borderId="0"/>
    <xf numFmtId="0" fontId="120" fillId="0" borderId="0"/>
    <xf numFmtId="0" fontId="32" fillId="0" borderId="0"/>
    <xf numFmtId="0" fontId="32" fillId="0" borderId="0"/>
    <xf numFmtId="0" fontId="93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93" fillId="0" borderId="0"/>
    <xf numFmtId="0" fontId="120" fillId="0" borderId="0"/>
    <xf numFmtId="0" fontId="36" fillId="0" borderId="0"/>
    <xf numFmtId="0" fontId="93" fillId="0" borderId="0" applyFont="0" applyFill="0" applyBorder="0" applyAlignment="0" applyProtection="0"/>
    <xf numFmtId="0" fontId="32" fillId="0" borderId="0"/>
    <xf numFmtId="0" fontId="36" fillId="0" borderId="0"/>
    <xf numFmtId="0" fontId="32" fillId="0" borderId="0"/>
    <xf numFmtId="0" fontId="93" fillId="0" borderId="0"/>
    <xf numFmtId="0" fontId="93" fillId="0" borderId="0" applyFont="0" applyFill="0" applyBorder="0" applyAlignment="0" applyProtection="0"/>
    <xf numFmtId="0" fontId="32" fillId="0" borderId="0"/>
    <xf numFmtId="0" fontId="36" fillId="0" borderId="0"/>
    <xf numFmtId="0" fontId="93" fillId="0" borderId="0"/>
    <xf numFmtId="0" fontId="93" fillId="0" borderId="0"/>
    <xf numFmtId="0" fontId="120" fillId="0" borderId="0"/>
    <xf numFmtId="0" fontId="36" fillId="0" borderId="0"/>
    <xf numFmtId="0" fontId="32" fillId="0" borderId="0"/>
    <xf numFmtId="0" fontId="32" fillId="0" borderId="0"/>
    <xf numFmtId="0" fontId="120" fillId="0" borderId="0"/>
    <xf numFmtId="0" fontId="36" fillId="0" borderId="0"/>
    <xf numFmtId="0" fontId="36" fillId="0" borderId="0"/>
    <xf numFmtId="0" fontId="120" fillId="0" borderId="0"/>
    <xf numFmtId="0" fontId="36" fillId="0" borderId="0"/>
    <xf numFmtId="241" fontId="32" fillId="0" borderId="0" applyFont="0" applyFill="0" applyBorder="0" applyAlignment="0" applyProtection="0"/>
    <xf numFmtId="0" fontId="32" fillId="0" borderId="0"/>
    <xf numFmtId="247" fontId="6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4" fillId="0" borderId="0"/>
    <xf numFmtId="248" fontId="43" fillId="0" borderId="0" applyFont="0" applyFill="0" applyBorder="0" applyProtection="0">
      <alignment vertical="center"/>
    </xf>
    <xf numFmtId="9" fontId="36" fillId="42" borderId="0"/>
    <xf numFmtId="249" fontId="43" fillId="0" borderId="0">
      <alignment vertical="center"/>
    </xf>
    <xf numFmtId="250" fontId="43" fillId="0" borderId="0" applyFont="0" applyFill="0" applyBorder="0" applyAlignment="0" applyProtection="0">
      <alignment vertical="center"/>
    </xf>
    <xf numFmtId="247" fontId="6" fillId="0" borderId="0">
      <protection locked="0"/>
    </xf>
    <xf numFmtId="251" fontId="45" fillId="0" borderId="0">
      <protection locked="0"/>
    </xf>
    <xf numFmtId="251" fontId="46" fillId="0" borderId="0">
      <protection locked="0"/>
    </xf>
    <xf numFmtId="251" fontId="45" fillId="0" borderId="0">
      <protection locked="0"/>
    </xf>
    <xf numFmtId="252" fontId="32" fillId="0" borderId="0">
      <protection locked="0"/>
    </xf>
    <xf numFmtId="251" fontId="45" fillId="0" borderId="0">
      <protection locked="0"/>
    </xf>
    <xf numFmtId="252" fontId="32" fillId="0" borderId="0">
      <protection locked="0"/>
    </xf>
    <xf numFmtId="247" fontId="6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207" fontId="64" fillId="0" borderId="0">
      <protection locked="0"/>
    </xf>
    <xf numFmtId="207" fontId="64" fillId="0" borderId="0">
      <protection locked="0"/>
    </xf>
    <xf numFmtId="207" fontId="64" fillId="0" borderId="0">
      <protection locked="0"/>
    </xf>
    <xf numFmtId="207" fontId="64" fillId="0" borderId="0">
      <protection locked="0"/>
    </xf>
    <xf numFmtId="184" fontId="126" fillId="0" borderId="0" applyFont="0" applyFill="0" applyBorder="0" applyAlignment="0" applyProtection="0"/>
    <xf numFmtId="184" fontId="126" fillId="0" borderId="0" applyFont="0" applyFill="0" applyBorder="0" applyAlignment="0" applyProtection="0"/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184" fontId="39" fillId="0" borderId="36">
      <alignment vertical="center"/>
    </xf>
    <xf numFmtId="9" fontId="48" fillId="0" borderId="0">
      <alignment vertical="center"/>
    </xf>
    <xf numFmtId="193" fontId="127" fillId="0" borderId="77" applyFill="0" applyProtection="0">
      <alignment horizontal="center"/>
    </xf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0" fontId="48" fillId="0" borderId="0">
      <alignment vertical="center"/>
    </xf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3" fontId="118" fillId="0" borderId="36"/>
    <xf numFmtId="10" fontId="48" fillId="0" borderId="0">
      <alignment vertical="center"/>
    </xf>
    <xf numFmtId="3" fontId="118" fillId="0" borderId="36"/>
    <xf numFmtId="0" fontId="48" fillId="0" borderId="0">
      <alignment vertical="center"/>
    </xf>
    <xf numFmtId="253" fontId="6" fillId="0" borderId="0">
      <alignment vertical="center"/>
    </xf>
    <xf numFmtId="184" fontId="40" fillId="0" borderId="56" applyBorder="0">
      <alignment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0" fontId="31" fillId="0" borderId="0"/>
    <xf numFmtId="3" fontId="41" fillId="0" borderId="45">
      <alignment horizontal="right" vertical="center"/>
    </xf>
    <xf numFmtId="0" fontId="55" fillId="0" borderId="0">
      <alignment horizontal="center"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187" fontId="6" fillId="0" borderId="0">
      <alignment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185" fontId="42" fillId="0" borderId="0">
      <alignment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31" fillId="0" borderId="0"/>
    <xf numFmtId="0" fontId="31" fillId="0" borderId="0"/>
    <xf numFmtId="0" fontId="31" fillId="0" borderId="0"/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31" fillId="0" borderId="0"/>
    <xf numFmtId="41" fontId="32" fillId="0" borderId="0">
      <alignment horizontal="center" vertical="center"/>
    </xf>
    <xf numFmtId="254" fontId="32" fillId="0" borderId="0">
      <alignment horizontal="center" vertical="center"/>
    </xf>
    <xf numFmtId="41" fontId="32" fillId="0" borderId="0">
      <alignment horizontal="center" vertical="center"/>
    </xf>
    <xf numFmtId="41" fontId="32" fillId="0" borderId="0">
      <alignment horizontal="center" vertical="center"/>
    </xf>
    <xf numFmtId="191" fontId="128" fillId="0" borderId="0">
      <alignment horizontal="center" vertical="center"/>
    </xf>
    <xf numFmtId="254" fontId="32" fillId="0" borderId="0">
      <alignment horizontal="center" vertical="center"/>
    </xf>
    <xf numFmtId="41" fontId="32" fillId="0" borderId="0">
      <alignment horizontal="center" vertical="center"/>
    </xf>
    <xf numFmtId="185" fontId="42" fillId="0" borderId="0">
      <alignment vertical="center"/>
    </xf>
    <xf numFmtId="0" fontId="31" fillId="0" borderId="0"/>
    <xf numFmtId="3" fontId="41" fillId="0" borderId="45">
      <alignment horizontal="right" vertical="center"/>
    </xf>
    <xf numFmtId="0" fontId="31" fillId="0" borderId="0"/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31" fillId="0" borderId="0"/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0" fontId="55" fillId="0" borderId="0">
      <alignment horizontal="center" vertical="center"/>
    </xf>
    <xf numFmtId="3" fontId="41" fillId="0" borderId="45">
      <alignment horizontal="right" vertical="center"/>
    </xf>
    <xf numFmtId="3" fontId="41" fillId="0" borderId="45">
      <alignment horizontal="right" vertical="center"/>
    </xf>
    <xf numFmtId="0" fontId="55" fillId="0" borderId="0">
      <alignment horizontal="center" vertical="center"/>
    </xf>
    <xf numFmtId="3" fontId="41" fillId="0" borderId="45">
      <alignment horizontal="right" vertical="center"/>
    </xf>
    <xf numFmtId="0" fontId="31" fillId="0" borderId="0"/>
    <xf numFmtId="0" fontId="129" fillId="0" borderId="0"/>
    <xf numFmtId="178" fontId="97" fillId="0" borderId="0" applyNumberFormat="0">
      <alignment vertical="center"/>
    </xf>
    <xf numFmtId="4" fontId="130" fillId="0" borderId="16">
      <alignment vertical="center"/>
    </xf>
    <xf numFmtId="4" fontId="130" fillId="0" borderId="16">
      <alignment vertical="center"/>
    </xf>
    <xf numFmtId="4" fontId="130" fillId="0" borderId="16">
      <alignment vertical="center"/>
    </xf>
    <xf numFmtId="4" fontId="130" fillId="0" borderId="16">
      <alignment vertical="center"/>
    </xf>
    <xf numFmtId="4" fontId="130" fillId="0" borderId="16">
      <alignment vertical="center"/>
    </xf>
    <xf numFmtId="4" fontId="130" fillId="0" borderId="16">
      <alignment vertical="center"/>
    </xf>
    <xf numFmtId="4" fontId="130" fillId="0" borderId="16">
      <alignment vertical="center"/>
    </xf>
    <xf numFmtId="4" fontId="130" fillId="0" borderId="16">
      <alignment vertical="center"/>
    </xf>
    <xf numFmtId="4" fontId="130" fillId="0" borderId="16">
      <alignment vertical="center"/>
    </xf>
    <xf numFmtId="4" fontId="130" fillId="0" borderId="16">
      <alignment vertical="center"/>
    </xf>
    <xf numFmtId="4" fontId="130" fillId="0" borderId="16">
      <alignment vertical="center"/>
    </xf>
    <xf numFmtId="38" fontId="97" fillId="0" borderId="28">
      <alignment horizontal="right" vertical="center"/>
      <protection locked="0"/>
    </xf>
    <xf numFmtId="0" fontId="36" fillId="0" borderId="0" applyNumberFormat="0" applyFill="0" applyBorder="0" applyAlignment="0" applyProtection="0"/>
    <xf numFmtId="255" fontId="32" fillId="0" borderId="0">
      <protection locked="0"/>
    </xf>
    <xf numFmtId="256" fontId="6" fillId="0" borderId="0">
      <protection locked="0"/>
    </xf>
    <xf numFmtId="9" fontId="46" fillId="0" borderId="0" applyFont="0" applyFill="0" applyBorder="0" applyAlignment="0" applyProtection="0"/>
    <xf numFmtId="10" fontId="45" fillId="0" borderId="0" applyFont="0" applyFill="0" applyBorder="0" applyAlignment="0" applyProtection="0"/>
    <xf numFmtId="184" fontId="131" fillId="0" borderId="0" applyFont="0" applyFill="0" applyBorder="0" applyAlignment="0" applyProtection="0"/>
    <xf numFmtId="184" fontId="131" fillId="0" borderId="0" applyFont="0" applyFill="0" applyBorder="0" applyAlignment="0" applyProtection="0"/>
    <xf numFmtId="0" fontId="32" fillId="0" borderId="0"/>
    <xf numFmtId="0" fontId="32" fillId="0" borderId="0"/>
    <xf numFmtId="0" fontId="132" fillId="43" borderId="0" applyNumberFormat="0" applyBorder="0" applyAlignment="0" applyProtection="0">
      <alignment vertical="center"/>
    </xf>
    <xf numFmtId="0" fontId="132" fillId="44" borderId="0" applyNumberFormat="0" applyBorder="0" applyAlignment="0" applyProtection="0">
      <alignment vertical="center"/>
    </xf>
    <xf numFmtId="0" fontId="132" fillId="45" borderId="0" applyNumberFormat="0" applyBorder="0" applyAlignment="0" applyProtection="0">
      <alignment vertical="center"/>
    </xf>
    <xf numFmtId="0" fontId="132" fillId="46" borderId="0" applyNumberFormat="0" applyBorder="0" applyAlignment="0" applyProtection="0">
      <alignment vertical="center"/>
    </xf>
    <xf numFmtId="0" fontId="132" fillId="47" borderId="0" applyNumberFormat="0" applyBorder="0" applyAlignment="0" applyProtection="0">
      <alignment vertical="center"/>
    </xf>
    <xf numFmtId="0" fontId="132" fillId="48" borderId="0" applyNumberFormat="0" applyBorder="0" applyAlignment="0" applyProtection="0">
      <alignment vertical="center"/>
    </xf>
    <xf numFmtId="0" fontId="132" fillId="48" borderId="0" applyNumberFormat="0" applyBorder="0" applyAlignment="0" applyProtection="0">
      <alignment vertical="center"/>
    </xf>
    <xf numFmtId="0" fontId="132" fillId="48" borderId="0" applyNumberFormat="0" applyBorder="0" applyAlignment="0" applyProtection="0">
      <alignment vertical="center"/>
    </xf>
    <xf numFmtId="0" fontId="132" fillId="48" borderId="0" applyNumberFormat="0" applyBorder="0" applyAlignment="0" applyProtection="0">
      <alignment vertical="center"/>
    </xf>
    <xf numFmtId="0" fontId="132" fillId="48" borderId="0" applyNumberFormat="0" applyBorder="0" applyAlignment="0" applyProtection="0">
      <alignment vertical="center"/>
    </xf>
    <xf numFmtId="0" fontId="132" fillId="48" borderId="0" applyNumberFormat="0" applyBorder="0" applyAlignment="0" applyProtection="0">
      <alignment vertical="center"/>
    </xf>
    <xf numFmtId="0" fontId="132" fillId="49" borderId="0" applyNumberFormat="0" applyBorder="0" applyAlignment="0" applyProtection="0">
      <alignment vertical="center"/>
    </xf>
    <xf numFmtId="0" fontId="132" fillId="49" borderId="0" applyNumberFormat="0" applyBorder="0" applyAlignment="0" applyProtection="0">
      <alignment vertical="center"/>
    </xf>
    <xf numFmtId="0" fontId="132" fillId="49" borderId="0" applyNumberFormat="0" applyBorder="0" applyAlignment="0" applyProtection="0">
      <alignment vertical="center"/>
    </xf>
    <xf numFmtId="0" fontId="132" fillId="49" borderId="0" applyNumberFormat="0" applyBorder="0" applyAlignment="0" applyProtection="0">
      <alignment vertical="center"/>
    </xf>
    <xf numFmtId="0" fontId="132" fillId="49" borderId="0" applyNumberFormat="0" applyBorder="0" applyAlignment="0" applyProtection="0">
      <alignment vertical="center"/>
    </xf>
    <xf numFmtId="0" fontId="132" fillId="50" borderId="0" applyNumberFormat="0" applyBorder="0" applyAlignment="0" applyProtection="0">
      <alignment vertical="center"/>
    </xf>
    <xf numFmtId="0" fontId="132" fillId="50" borderId="0" applyNumberFormat="0" applyBorder="0" applyAlignment="0" applyProtection="0">
      <alignment vertical="center"/>
    </xf>
    <xf numFmtId="0" fontId="132" fillId="50" borderId="0" applyNumberFormat="0" applyBorder="0" applyAlignment="0" applyProtection="0">
      <alignment vertical="center"/>
    </xf>
    <xf numFmtId="0" fontId="132" fillId="50" borderId="0" applyNumberFormat="0" applyBorder="0" applyAlignment="0" applyProtection="0">
      <alignment vertical="center"/>
    </xf>
    <xf numFmtId="0" fontId="132" fillId="50" borderId="0" applyNumberFormat="0" applyBorder="0" applyAlignment="0" applyProtection="0">
      <alignment vertical="center"/>
    </xf>
    <xf numFmtId="0" fontId="132" fillId="48" borderId="0" applyNumberFormat="0" applyBorder="0" applyAlignment="0" applyProtection="0">
      <alignment vertical="center"/>
    </xf>
    <xf numFmtId="0" fontId="132" fillId="48" borderId="0" applyNumberFormat="0" applyBorder="0" applyAlignment="0" applyProtection="0">
      <alignment vertical="center"/>
    </xf>
    <xf numFmtId="0" fontId="132" fillId="48" borderId="0" applyNumberFormat="0" applyBorder="0" applyAlignment="0" applyProtection="0">
      <alignment vertical="center"/>
    </xf>
    <xf numFmtId="0" fontId="132" fillId="48" borderId="0" applyNumberFormat="0" applyBorder="0" applyAlignment="0" applyProtection="0">
      <alignment vertical="center"/>
    </xf>
    <xf numFmtId="0" fontId="132" fillId="48" borderId="0" applyNumberFormat="0" applyBorder="0" applyAlignment="0" applyProtection="0">
      <alignment vertical="center"/>
    </xf>
    <xf numFmtId="0" fontId="132" fillId="47" borderId="0" applyNumberFormat="0" applyBorder="0" applyAlignment="0" applyProtection="0">
      <alignment vertical="center"/>
    </xf>
    <xf numFmtId="0" fontId="132" fillId="47" borderId="0" applyNumberFormat="0" applyBorder="0" applyAlignment="0" applyProtection="0">
      <alignment vertical="center"/>
    </xf>
    <xf numFmtId="0" fontId="132" fillId="47" borderId="0" applyNumberFormat="0" applyBorder="0" applyAlignment="0" applyProtection="0">
      <alignment vertical="center"/>
    </xf>
    <xf numFmtId="0" fontId="132" fillId="47" borderId="0" applyNumberFormat="0" applyBorder="0" applyAlignment="0" applyProtection="0">
      <alignment vertical="center"/>
    </xf>
    <xf numFmtId="0" fontId="132" fillId="47" borderId="0" applyNumberFormat="0" applyBorder="0" applyAlignment="0" applyProtection="0">
      <alignment vertical="center"/>
    </xf>
    <xf numFmtId="0" fontId="132" fillId="50" borderId="0" applyNumberFormat="0" applyBorder="0" applyAlignment="0" applyProtection="0">
      <alignment vertical="center"/>
    </xf>
    <xf numFmtId="0" fontId="132" fillId="50" borderId="0" applyNumberFormat="0" applyBorder="0" applyAlignment="0" applyProtection="0">
      <alignment vertical="center"/>
    </xf>
    <xf numFmtId="0" fontId="132" fillId="50" borderId="0" applyNumberFormat="0" applyBorder="0" applyAlignment="0" applyProtection="0">
      <alignment vertical="center"/>
    </xf>
    <xf numFmtId="0" fontId="132" fillId="50" borderId="0" applyNumberFormat="0" applyBorder="0" applyAlignment="0" applyProtection="0">
      <alignment vertical="center"/>
    </xf>
    <xf numFmtId="0" fontId="132" fillId="50" borderId="0" applyNumberFormat="0" applyBorder="0" applyAlignment="0" applyProtection="0">
      <alignment vertical="center"/>
    </xf>
    <xf numFmtId="247" fontId="6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36" fillId="0" borderId="0"/>
    <xf numFmtId="0" fontId="132" fillId="51" borderId="0" applyNumberFormat="0" applyBorder="0" applyAlignment="0" applyProtection="0">
      <alignment vertical="center"/>
    </xf>
    <xf numFmtId="0" fontId="132" fillId="49" borderId="0" applyNumberFormat="0" applyBorder="0" applyAlignment="0" applyProtection="0">
      <alignment vertical="center"/>
    </xf>
    <xf numFmtId="0" fontId="132" fillId="52" borderId="0" applyNumberFormat="0" applyBorder="0" applyAlignment="0" applyProtection="0">
      <alignment vertical="center"/>
    </xf>
    <xf numFmtId="0" fontId="132" fillId="46" borderId="0" applyNumberFormat="0" applyBorder="0" applyAlignment="0" applyProtection="0">
      <alignment vertical="center"/>
    </xf>
    <xf numFmtId="0" fontId="132" fillId="51" borderId="0" applyNumberFormat="0" applyBorder="0" applyAlignment="0" applyProtection="0">
      <alignment vertical="center"/>
    </xf>
    <xf numFmtId="0" fontId="132" fillId="53" borderId="0" applyNumberFormat="0" applyBorder="0" applyAlignment="0" applyProtection="0">
      <alignment vertical="center"/>
    </xf>
    <xf numFmtId="0" fontId="132" fillId="54" borderId="0" applyNumberFormat="0" applyBorder="0" applyAlignment="0" applyProtection="0">
      <alignment vertical="center"/>
    </xf>
    <xf numFmtId="0" fontId="132" fillId="54" borderId="0" applyNumberFormat="0" applyBorder="0" applyAlignment="0" applyProtection="0">
      <alignment vertical="center"/>
    </xf>
    <xf numFmtId="0" fontId="132" fillId="54" borderId="0" applyNumberFormat="0" applyBorder="0" applyAlignment="0" applyProtection="0">
      <alignment vertical="center"/>
    </xf>
    <xf numFmtId="0" fontId="132" fillId="54" borderId="0" applyNumberFormat="0" applyBorder="0" applyAlignment="0" applyProtection="0">
      <alignment vertical="center"/>
    </xf>
    <xf numFmtId="0" fontId="132" fillId="54" borderId="0" applyNumberFormat="0" applyBorder="0" applyAlignment="0" applyProtection="0">
      <alignment vertical="center"/>
    </xf>
    <xf numFmtId="0" fontId="132" fillId="49" borderId="0" applyNumberFormat="0" applyBorder="0" applyAlignment="0" applyProtection="0">
      <alignment vertical="center"/>
    </xf>
    <xf numFmtId="0" fontId="132" fillId="49" borderId="0" applyNumberFormat="0" applyBorder="0" applyAlignment="0" applyProtection="0">
      <alignment vertical="center"/>
    </xf>
    <xf numFmtId="0" fontId="132" fillId="49" borderId="0" applyNumberFormat="0" applyBorder="0" applyAlignment="0" applyProtection="0">
      <alignment vertical="center"/>
    </xf>
    <xf numFmtId="0" fontId="132" fillId="49" borderId="0" applyNumberFormat="0" applyBorder="0" applyAlignment="0" applyProtection="0">
      <alignment vertical="center"/>
    </xf>
    <xf numFmtId="0" fontId="132" fillId="49" borderId="0" applyNumberFormat="0" applyBorder="0" applyAlignment="0" applyProtection="0">
      <alignment vertical="center"/>
    </xf>
    <xf numFmtId="0" fontId="132" fillId="55" borderId="0" applyNumberFormat="0" applyBorder="0" applyAlignment="0" applyProtection="0">
      <alignment vertical="center"/>
    </xf>
    <xf numFmtId="0" fontId="132" fillId="55" borderId="0" applyNumberFormat="0" applyBorder="0" applyAlignment="0" applyProtection="0">
      <alignment vertical="center"/>
    </xf>
    <xf numFmtId="0" fontId="132" fillId="55" borderId="0" applyNumberFormat="0" applyBorder="0" applyAlignment="0" applyProtection="0">
      <alignment vertical="center"/>
    </xf>
    <xf numFmtId="0" fontId="132" fillId="55" borderId="0" applyNumberFormat="0" applyBorder="0" applyAlignment="0" applyProtection="0">
      <alignment vertical="center"/>
    </xf>
    <xf numFmtId="0" fontId="132" fillId="55" borderId="0" applyNumberFormat="0" applyBorder="0" applyAlignment="0" applyProtection="0">
      <alignment vertical="center"/>
    </xf>
    <xf numFmtId="0" fontId="132" fillId="54" borderId="0" applyNumberFormat="0" applyBorder="0" applyAlignment="0" applyProtection="0">
      <alignment vertical="center"/>
    </xf>
    <xf numFmtId="0" fontId="132" fillId="54" borderId="0" applyNumberFormat="0" applyBorder="0" applyAlignment="0" applyProtection="0">
      <alignment vertical="center"/>
    </xf>
    <xf numFmtId="0" fontId="132" fillId="54" borderId="0" applyNumberFormat="0" applyBorder="0" applyAlignment="0" applyProtection="0">
      <alignment vertical="center"/>
    </xf>
    <xf numFmtId="0" fontId="132" fillId="54" borderId="0" applyNumberFormat="0" applyBorder="0" applyAlignment="0" applyProtection="0">
      <alignment vertical="center"/>
    </xf>
    <xf numFmtId="0" fontId="132" fillId="54" borderId="0" applyNumberFormat="0" applyBorder="0" applyAlignment="0" applyProtection="0">
      <alignment vertical="center"/>
    </xf>
    <xf numFmtId="0" fontId="132" fillId="51" borderId="0" applyNumberFormat="0" applyBorder="0" applyAlignment="0" applyProtection="0">
      <alignment vertical="center"/>
    </xf>
    <xf numFmtId="0" fontId="132" fillId="51" borderId="0" applyNumberFormat="0" applyBorder="0" applyAlignment="0" applyProtection="0">
      <alignment vertical="center"/>
    </xf>
    <xf numFmtId="0" fontId="132" fillId="51" borderId="0" applyNumberFormat="0" applyBorder="0" applyAlignment="0" applyProtection="0">
      <alignment vertical="center"/>
    </xf>
    <xf numFmtId="0" fontId="132" fillId="51" borderId="0" applyNumberFormat="0" applyBorder="0" applyAlignment="0" applyProtection="0">
      <alignment vertical="center"/>
    </xf>
    <xf numFmtId="0" fontId="132" fillId="51" borderId="0" applyNumberFormat="0" applyBorder="0" applyAlignment="0" applyProtection="0">
      <alignment vertical="center"/>
    </xf>
    <xf numFmtId="0" fontId="132" fillId="55" borderId="0" applyNumberFormat="0" applyBorder="0" applyAlignment="0" applyProtection="0">
      <alignment vertical="center"/>
    </xf>
    <xf numFmtId="0" fontId="132" fillId="55" borderId="0" applyNumberFormat="0" applyBorder="0" applyAlignment="0" applyProtection="0">
      <alignment vertical="center"/>
    </xf>
    <xf numFmtId="0" fontId="132" fillId="55" borderId="0" applyNumberFormat="0" applyBorder="0" applyAlignment="0" applyProtection="0">
      <alignment vertical="center"/>
    </xf>
    <xf numFmtId="0" fontId="132" fillId="55" borderId="0" applyNumberFormat="0" applyBorder="0" applyAlignment="0" applyProtection="0">
      <alignment vertical="center"/>
    </xf>
    <xf numFmtId="0" fontId="132" fillId="55" borderId="0" applyNumberFormat="0" applyBorder="0" applyAlignment="0" applyProtection="0">
      <alignment vertical="center"/>
    </xf>
    <xf numFmtId="9" fontId="32" fillId="0" borderId="0">
      <protection locked="0"/>
    </xf>
    <xf numFmtId="0" fontId="133" fillId="56" borderId="0" applyNumberFormat="0" applyBorder="0" applyAlignment="0" applyProtection="0">
      <alignment vertical="center"/>
    </xf>
    <xf numFmtId="0" fontId="133" fillId="49" borderId="0" applyNumberFormat="0" applyBorder="0" applyAlignment="0" applyProtection="0">
      <alignment vertical="center"/>
    </xf>
    <xf numFmtId="0" fontId="133" fillId="52" borderId="0" applyNumberFormat="0" applyBorder="0" applyAlignment="0" applyProtection="0">
      <alignment vertical="center"/>
    </xf>
    <xf numFmtId="0" fontId="133" fillId="57" borderId="0" applyNumberFormat="0" applyBorder="0" applyAlignment="0" applyProtection="0">
      <alignment vertical="center"/>
    </xf>
    <xf numFmtId="0" fontId="133" fillId="58" borderId="0" applyNumberFormat="0" applyBorder="0" applyAlignment="0" applyProtection="0">
      <alignment vertical="center"/>
    </xf>
    <xf numFmtId="0" fontId="133" fillId="59" borderId="0" applyNumberFormat="0" applyBorder="0" applyAlignment="0" applyProtection="0">
      <alignment vertical="center"/>
    </xf>
    <xf numFmtId="0" fontId="133" fillId="58" borderId="0" applyNumberFormat="0" applyBorder="0" applyAlignment="0" applyProtection="0">
      <alignment vertical="center"/>
    </xf>
    <xf numFmtId="0" fontId="133" fillId="49" borderId="0" applyNumberFormat="0" applyBorder="0" applyAlignment="0" applyProtection="0">
      <alignment vertical="center"/>
    </xf>
    <xf numFmtId="0" fontId="133" fillId="55" borderId="0" applyNumberFormat="0" applyBorder="0" applyAlignment="0" applyProtection="0">
      <alignment vertical="center"/>
    </xf>
    <xf numFmtId="0" fontId="133" fillId="54" borderId="0" applyNumberFormat="0" applyBorder="0" applyAlignment="0" applyProtection="0">
      <alignment vertical="center"/>
    </xf>
    <xf numFmtId="0" fontId="133" fillId="58" borderId="0" applyNumberFormat="0" applyBorder="0" applyAlignment="0" applyProtection="0">
      <alignment vertical="center"/>
    </xf>
    <xf numFmtId="0" fontId="133" fillId="49" borderId="0" applyNumberFormat="0" applyBorder="0" applyAlignment="0" applyProtection="0">
      <alignment vertical="center"/>
    </xf>
    <xf numFmtId="0" fontId="32" fillId="0" borderId="0"/>
    <xf numFmtId="0" fontId="63" fillId="0" borderId="0"/>
    <xf numFmtId="0" fontId="134" fillId="0" borderId="49">
      <alignment horizontal="center" vertical="center"/>
    </xf>
    <xf numFmtId="257" fontId="32" fillId="0" borderId="0" applyFont="0" applyFill="0" applyBorder="0" applyAlignment="0" applyProtection="0"/>
    <xf numFmtId="255" fontId="32" fillId="0" borderId="0">
      <protection locked="0"/>
    </xf>
    <xf numFmtId="256" fontId="6" fillId="0" borderId="0">
      <protection locked="0"/>
    </xf>
    <xf numFmtId="0" fontId="63" fillId="0" borderId="0"/>
    <xf numFmtId="255" fontId="32" fillId="0" borderId="0">
      <protection locked="0"/>
    </xf>
    <xf numFmtId="258" fontId="33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33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40" fontId="32" fillId="0" borderId="0">
      <protection locked="0"/>
    </xf>
    <xf numFmtId="255" fontId="32" fillId="0" borderId="0">
      <protection locked="0"/>
    </xf>
    <xf numFmtId="256" fontId="6" fillId="0" borderId="0">
      <protection locked="0"/>
    </xf>
    <xf numFmtId="258" fontId="33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33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256" fontId="6" fillId="0" borderId="0">
      <protection locked="0"/>
    </xf>
    <xf numFmtId="256" fontId="6" fillId="0" borderId="0">
      <protection locked="0"/>
    </xf>
    <xf numFmtId="256" fontId="6" fillId="0" borderId="0">
      <protection locked="0"/>
    </xf>
    <xf numFmtId="256" fontId="6" fillId="0" borderId="0">
      <protection locked="0"/>
    </xf>
    <xf numFmtId="40" fontId="32" fillId="0" borderId="0">
      <protection locked="0"/>
    </xf>
    <xf numFmtId="0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259" fontId="136" fillId="0" borderId="0" applyFont="0" applyFill="0" applyBorder="0" applyAlignment="0" applyProtection="0"/>
    <xf numFmtId="193" fontId="136" fillId="0" borderId="0" applyFont="0" applyFill="0" applyBorder="0" applyAlignment="0" applyProtection="0"/>
    <xf numFmtId="0" fontId="43" fillId="0" borderId="0" applyNumberFormat="0" applyFont="0" applyBorder="0" applyAlignment="0">
      <alignment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0" fontId="55" fillId="0" borderId="28" applyProtection="0">
      <alignment horizontal="left" vertical="center" wrapText="1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60" fontId="33" fillId="0" borderId="36">
      <alignment horizontal="center" vertical="center"/>
    </xf>
    <xf numFmtId="255" fontId="32" fillId="0" borderId="0">
      <protection locked="0"/>
    </xf>
    <xf numFmtId="256" fontId="6" fillId="0" borderId="0">
      <protection locked="0"/>
    </xf>
    <xf numFmtId="207" fontId="64" fillId="0" borderId="0">
      <protection locked="0"/>
    </xf>
    <xf numFmtId="0" fontId="133" fillId="60" borderId="0" applyNumberFormat="0" applyBorder="0" applyAlignment="0" applyProtection="0">
      <alignment vertical="center"/>
    </xf>
    <xf numFmtId="0" fontId="133" fillId="61" borderId="0" applyNumberFormat="0" applyBorder="0" applyAlignment="0" applyProtection="0">
      <alignment vertical="center"/>
    </xf>
    <xf numFmtId="0" fontId="133" fillId="62" borderId="0" applyNumberFormat="0" applyBorder="0" applyAlignment="0" applyProtection="0">
      <alignment vertical="center"/>
    </xf>
    <xf numFmtId="0" fontId="133" fillId="57" borderId="0" applyNumberFormat="0" applyBorder="0" applyAlignment="0" applyProtection="0">
      <alignment vertical="center"/>
    </xf>
    <xf numFmtId="0" fontId="133" fillId="58" borderId="0" applyNumberFormat="0" applyBorder="0" applyAlignment="0" applyProtection="0">
      <alignment vertical="center"/>
    </xf>
    <xf numFmtId="0" fontId="133" fillId="63" borderId="0" applyNumberFormat="0" applyBorder="0" applyAlignment="0" applyProtection="0">
      <alignment vertical="center"/>
    </xf>
    <xf numFmtId="261" fontId="31" fillId="64" borderId="78">
      <alignment horizontal="center" vertical="center"/>
    </xf>
    <xf numFmtId="256" fontId="6" fillId="0" borderId="0">
      <protection locked="0"/>
    </xf>
    <xf numFmtId="256" fontId="6" fillId="0" borderId="0">
      <protection locked="0"/>
    </xf>
    <xf numFmtId="0" fontId="6" fillId="0" borderId="0">
      <protection locked="0"/>
    </xf>
    <xf numFmtId="0" fontId="51" fillId="0" borderId="0" applyFont="0" applyFill="0" applyBorder="0" applyAlignment="0" applyProtection="0"/>
    <xf numFmtId="262" fontId="46" fillId="0" borderId="0" applyFont="0" applyFill="0" applyBorder="0" applyAlignment="0" applyProtection="0"/>
    <xf numFmtId="262" fontId="45" fillId="0" borderId="0" applyFont="0" applyFill="0" applyBorder="0" applyAlignment="0" applyProtection="0"/>
    <xf numFmtId="262" fontId="46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137" fillId="0" borderId="0" applyFont="0" applyFill="0" applyBorder="0" applyAlignment="0" applyProtection="0"/>
    <xf numFmtId="262" fontId="45" fillId="0" borderId="0" applyFont="0" applyFill="0" applyBorder="0" applyAlignment="0" applyProtection="0"/>
    <xf numFmtId="262" fontId="46" fillId="0" borderId="0" applyFont="0" applyFill="0" applyBorder="0" applyAlignment="0" applyProtection="0"/>
    <xf numFmtId="262" fontId="45" fillId="0" borderId="0" applyFont="0" applyFill="0" applyBorder="0" applyAlignment="0" applyProtection="0"/>
    <xf numFmtId="262" fontId="46" fillId="0" borderId="0" applyFont="0" applyFill="0" applyBorder="0" applyAlignment="0" applyProtection="0"/>
    <xf numFmtId="262" fontId="45" fillId="0" borderId="0" applyFont="0" applyFill="0" applyBorder="0" applyAlignment="0" applyProtection="0"/>
    <xf numFmtId="262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262" fontId="45" fillId="0" borderId="0" applyFont="0" applyFill="0" applyBorder="0" applyAlignment="0" applyProtection="0"/>
    <xf numFmtId="262" fontId="46" fillId="0" borderId="0" applyFont="0" applyFill="0" applyBorder="0" applyAlignment="0" applyProtection="0"/>
    <xf numFmtId="0" fontId="51" fillId="0" borderId="0" applyFont="0" applyFill="0" applyBorder="0" applyAlignment="0" applyProtection="0"/>
    <xf numFmtId="263" fontId="46" fillId="0" borderId="0" applyFont="0" applyFill="0" applyBorder="0" applyAlignment="0" applyProtection="0"/>
    <xf numFmtId="190" fontId="138" fillId="0" borderId="0" applyFont="0" applyFill="0" applyBorder="0" applyAlignment="0" applyProtection="0"/>
    <xf numFmtId="262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190" fontId="138" fillId="0" borderId="0" applyFont="0" applyFill="0" applyBorder="0" applyAlignment="0" applyProtection="0"/>
    <xf numFmtId="42" fontId="137" fillId="0" borderId="0" applyFont="0" applyFill="0" applyBorder="0" applyAlignment="0" applyProtection="0"/>
    <xf numFmtId="0" fontId="6" fillId="0" borderId="0" applyFill="0" applyProtection="0">
      <alignment vertical="center"/>
    </xf>
    <xf numFmtId="262" fontId="137" fillId="0" borderId="0" applyFont="0" applyFill="0" applyBorder="0" applyAlignment="0" applyProtection="0"/>
    <xf numFmtId="262" fontId="45" fillId="0" borderId="0" applyFont="0" applyFill="0" applyBorder="0" applyAlignment="0" applyProtection="0"/>
    <xf numFmtId="262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262" fontId="137" fillId="0" borderId="0" applyFont="0" applyFill="0" applyBorder="0" applyAlignment="0" applyProtection="0"/>
    <xf numFmtId="190" fontId="45" fillId="0" borderId="0" applyFont="0" applyFill="0" applyBorder="0" applyAlignment="0" applyProtection="0"/>
    <xf numFmtId="19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190" fontId="45" fillId="0" borderId="0" applyFont="0" applyFill="0" applyBorder="0" applyAlignment="0" applyProtection="0"/>
    <xf numFmtId="19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190" fontId="45" fillId="0" borderId="0" applyFont="0" applyFill="0" applyBorder="0" applyAlignment="0" applyProtection="0"/>
    <xf numFmtId="19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190" fontId="45" fillId="0" borderId="0" applyFont="0" applyFill="0" applyBorder="0" applyAlignment="0" applyProtection="0"/>
    <xf numFmtId="19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194" fontId="139" fillId="0" borderId="0" applyFont="0" applyFill="0" applyBorder="0" applyAlignment="0" applyProtection="0"/>
    <xf numFmtId="194" fontId="139" fillId="0" borderId="0" applyFont="0" applyFill="0" applyBorder="0" applyAlignment="0" applyProtection="0"/>
    <xf numFmtId="194" fontId="139" fillId="0" borderId="0" applyFont="0" applyFill="0" applyBorder="0" applyAlignment="0" applyProtection="0"/>
    <xf numFmtId="194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194" fontId="139" fillId="0" borderId="0" applyFont="0" applyFill="0" applyBorder="0" applyAlignment="0" applyProtection="0"/>
    <xf numFmtId="194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194" fontId="139" fillId="0" borderId="0" applyFont="0" applyFill="0" applyBorder="0" applyAlignment="0" applyProtection="0"/>
    <xf numFmtId="194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194" fontId="139" fillId="0" borderId="0" applyFont="0" applyFill="0" applyBorder="0" applyAlignment="0" applyProtection="0"/>
    <xf numFmtId="194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194" fontId="139" fillId="0" borderId="0" applyFont="0" applyFill="0" applyBorder="0" applyAlignment="0" applyProtection="0"/>
    <xf numFmtId="194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194" fontId="139" fillId="0" borderId="0" applyFont="0" applyFill="0" applyBorder="0" applyAlignment="0" applyProtection="0"/>
    <xf numFmtId="194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194" fontId="139" fillId="0" borderId="0" applyFont="0" applyFill="0" applyBorder="0" applyAlignment="0" applyProtection="0"/>
    <xf numFmtId="194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37" fontId="140" fillId="0" borderId="0" applyFont="0" applyFill="0" applyBorder="0" applyAlignment="0" applyProtection="0"/>
    <xf numFmtId="42" fontId="137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262" fontId="45" fillId="0" borderId="0" applyFont="0" applyFill="0" applyBorder="0" applyAlignment="0" applyProtection="0"/>
    <xf numFmtId="262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262" fontId="45" fillId="0" borderId="0" applyFont="0" applyFill="0" applyBorder="0" applyAlignment="0" applyProtection="0"/>
    <xf numFmtId="262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262" fontId="45" fillId="0" borderId="0" applyFont="0" applyFill="0" applyBorder="0" applyAlignment="0" applyProtection="0"/>
    <xf numFmtId="262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33" fillId="0" borderId="0">
      <protection locked="0"/>
    </xf>
    <xf numFmtId="0" fontId="45" fillId="0" borderId="0" applyFont="0" applyFill="0" applyBorder="0" applyAlignment="0" applyProtection="0"/>
    <xf numFmtId="264" fontId="46" fillId="0" borderId="0" applyFont="0" applyFill="0" applyBorder="0" applyAlignment="0" applyProtection="0"/>
    <xf numFmtId="264" fontId="45" fillId="0" borderId="0" applyFont="0" applyFill="0" applyBorder="0" applyAlignment="0" applyProtection="0"/>
    <xf numFmtId="264" fontId="46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137" fillId="0" borderId="0" applyFont="0" applyFill="0" applyBorder="0" applyAlignment="0" applyProtection="0"/>
    <xf numFmtId="264" fontId="45" fillId="0" borderId="0" applyFont="0" applyFill="0" applyBorder="0" applyAlignment="0" applyProtection="0"/>
    <xf numFmtId="264" fontId="46" fillId="0" borderId="0" applyFont="0" applyFill="0" applyBorder="0" applyAlignment="0" applyProtection="0"/>
    <xf numFmtId="264" fontId="45" fillId="0" borderId="0" applyFont="0" applyFill="0" applyBorder="0" applyAlignment="0" applyProtection="0"/>
    <xf numFmtId="264" fontId="46" fillId="0" borderId="0" applyFont="0" applyFill="0" applyBorder="0" applyAlignment="0" applyProtection="0"/>
    <xf numFmtId="264" fontId="45" fillId="0" borderId="0" applyFont="0" applyFill="0" applyBorder="0" applyAlignment="0" applyProtection="0"/>
    <xf numFmtId="264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264" fontId="45" fillId="0" borderId="0" applyFont="0" applyFill="0" applyBorder="0" applyAlignment="0" applyProtection="0"/>
    <xf numFmtId="264" fontId="46" fillId="0" borderId="0" applyFont="0" applyFill="0" applyBorder="0" applyAlignment="0" applyProtection="0"/>
    <xf numFmtId="0" fontId="51" fillId="0" borderId="0" applyFont="0" applyFill="0" applyBorder="0" applyAlignment="0" applyProtection="0"/>
    <xf numFmtId="265" fontId="46" fillId="0" borderId="0" applyFont="0" applyFill="0" applyBorder="0" applyAlignment="0" applyProtection="0"/>
    <xf numFmtId="192" fontId="138" fillId="0" borderId="0" applyFont="0" applyFill="0" applyBorder="0" applyAlignment="0" applyProtection="0"/>
    <xf numFmtId="264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192" fontId="138" fillId="0" borderId="0" applyFont="0" applyFill="0" applyBorder="0" applyAlignment="0" applyProtection="0"/>
    <xf numFmtId="44" fontId="137" fillId="0" borderId="0" applyFont="0" applyFill="0" applyBorder="0" applyAlignment="0" applyProtection="0"/>
    <xf numFmtId="0" fontId="6" fillId="0" borderId="0" applyFill="0" applyProtection="0">
      <alignment vertical="center"/>
    </xf>
    <xf numFmtId="264" fontId="137" fillId="0" borderId="0" applyFont="0" applyFill="0" applyBorder="0" applyAlignment="0" applyProtection="0"/>
    <xf numFmtId="264" fontId="45" fillId="0" borderId="0" applyFont="0" applyFill="0" applyBorder="0" applyAlignment="0" applyProtection="0"/>
    <xf numFmtId="264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264" fontId="137" fillId="0" borderId="0" applyFont="0" applyFill="0" applyBorder="0" applyAlignment="0" applyProtection="0"/>
    <xf numFmtId="192" fontId="45" fillId="0" borderId="0" applyFont="0" applyFill="0" applyBorder="0" applyAlignment="0" applyProtection="0"/>
    <xf numFmtId="192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192" fontId="45" fillId="0" borderId="0" applyFont="0" applyFill="0" applyBorder="0" applyAlignment="0" applyProtection="0"/>
    <xf numFmtId="192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192" fontId="45" fillId="0" borderId="0" applyFont="0" applyFill="0" applyBorder="0" applyAlignment="0" applyProtection="0"/>
    <xf numFmtId="192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192" fontId="45" fillId="0" borderId="0" applyFont="0" applyFill="0" applyBorder="0" applyAlignment="0" applyProtection="0"/>
    <xf numFmtId="192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200" fontId="139" fillId="0" borderId="0" applyFont="0" applyFill="0" applyBorder="0" applyAlignment="0" applyProtection="0"/>
    <xf numFmtId="200" fontId="139" fillId="0" borderId="0" applyFont="0" applyFill="0" applyBorder="0" applyAlignment="0" applyProtection="0"/>
    <xf numFmtId="200" fontId="139" fillId="0" borderId="0" applyFont="0" applyFill="0" applyBorder="0" applyAlignment="0" applyProtection="0"/>
    <xf numFmtId="20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200" fontId="139" fillId="0" borderId="0" applyFont="0" applyFill="0" applyBorder="0" applyAlignment="0" applyProtection="0"/>
    <xf numFmtId="20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200" fontId="139" fillId="0" borderId="0" applyFont="0" applyFill="0" applyBorder="0" applyAlignment="0" applyProtection="0"/>
    <xf numFmtId="20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200" fontId="139" fillId="0" borderId="0" applyFont="0" applyFill="0" applyBorder="0" applyAlignment="0" applyProtection="0"/>
    <xf numFmtId="20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200" fontId="139" fillId="0" borderId="0" applyFont="0" applyFill="0" applyBorder="0" applyAlignment="0" applyProtection="0"/>
    <xf numFmtId="20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200" fontId="139" fillId="0" borderId="0" applyFont="0" applyFill="0" applyBorder="0" applyAlignment="0" applyProtection="0"/>
    <xf numFmtId="20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200" fontId="139" fillId="0" borderId="0" applyFont="0" applyFill="0" applyBorder="0" applyAlignment="0" applyProtection="0"/>
    <xf numFmtId="20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37" fontId="140" fillId="0" borderId="0" applyFont="0" applyFill="0" applyBorder="0" applyAlignment="0" applyProtection="0"/>
    <xf numFmtId="44" fontId="137" fillId="0" borderId="0" applyFont="0" applyFill="0" applyBorder="0" applyAlignment="0" applyProtection="0"/>
    <xf numFmtId="264" fontId="45" fillId="0" borderId="0" applyFont="0" applyFill="0" applyBorder="0" applyAlignment="0" applyProtection="0"/>
    <xf numFmtId="264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264" fontId="45" fillId="0" borderId="0" applyFont="0" applyFill="0" applyBorder="0" applyAlignment="0" applyProtection="0"/>
    <xf numFmtId="264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264" fontId="45" fillId="0" borderId="0" applyFont="0" applyFill="0" applyBorder="0" applyAlignment="0" applyProtection="0"/>
    <xf numFmtId="264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264" fontId="45" fillId="0" borderId="0" applyFont="0" applyFill="0" applyBorder="0" applyAlignment="0" applyProtection="0"/>
    <xf numFmtId="264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264" fontId="45" fillId="0" borderId="0" applyFont="0" applyFill="0" applyBorder="0" applyAlignment="0" applyProtection="0"/>
    <xf numFmtId="264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264" fontId="45" fillId="0" borderId="0" applyFont="0" applyFill="0" applyBorder="0" applyAlignment="0" applyProtection="0"/>
    <xf numFmtId="264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264" fontId="45" fillId="0" borderId="0" applyFont="0" applyFill="0" applyBorder="0" applyAlignment="0" applyProtection="0"/>
    <xf numFmtId="264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255" fontId="32" fillId="0" borderId="0">
      <protection locked="0"/>
    </xf>
    <xf numFmtId="256" fontId="6" fillId="0" borderId="0">
      <protection locked="0"/>
    </xf>
    <xf numFmtId="207" fontId="64" fillId="0" borderId="0">
      <protection locked="0"/>
    </xf>
    <xf numFmtId="190" fontId="136" fillId="0" borderId="0" applyFont="0" applyFill="0" applyBorder="0" applyAlignment="0" applyProtection="0"/>
    <xf numFmtId="192" fontId="136" fillId="0" borderId="0" applyFont="0" applyFill="0" applyBorder="0" applyAlignment="0" applyProtection="0"/>
    <xf numFmtId="0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247" fontId="6" fillId="0" borderId="0">
      <protection locked="0"/>
    </xf>
    <xf numFmtId="266" fontId="46" fillId="0" borderId="0">
      <protection locked="0"/>
    </xf>
    <xf numFmtId="266" fontId="45" fillId="0" borderId="0">
      <protection locked="0"/>
    </xf>
    <xf numFmtId="0" fontId="45" fillId="0" borderId="0"/>
    <xf numFmtId="255" fontId="32" fillId="0" borderId="0">
      <protection locked="0"/>
    </xf>
    <xf numFmtId="256" fontId="6" fillId="0" borderId="0">
      <protection locked="0"/>
    </xf>
    <xf numFmtId="0" fontId="51" fillId="0" borderId="0" applyFont="0" applyFill="0" applyBorder="0" applyAlignment="0" applyProtection="0"/>
    <xf numFmtId="184" fontId="46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6" fillId="0" borderId="0" applyFont="0" applyFill="0" applyBorder="0" applyAlignment="0" applyProtection="0"/>
    <xf numFmtId="41" fontId="51" fillId="0" borderId="0" applyFont="0" applyFill="0" applyBorder="0" applyAlignment="0" applyProtection="0"/>
    <xf numFmtId="41" fontId="137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6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6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6" fillId="0" borderId="0" applyFont="0" applyFill="0" applyBorder="0" applyAlignment="0" applyProtection="0"/>
    <xf numFmtId="0" fontId="51" fillId="0" borderId="0" applyFont="0" applyFill="0" applyBorder="0" applyAlignment="0" applyProtection="0"/>
    <xf numFmtId="267" fontId="46" fillId="0" borderId="0" applyFont="0" applyFill="0" applyBorder="0" applyAlignment="0" applyProtection="0"/>
    <xf numFmtId="259" fontId="138" fillId="0" borderId="0" applyFont="0" applyFill="0" applyBorder="0" applyAlignment="0" applyProtection="0"/>
    <xf numFmtId="184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259" fontId="138" fillId="0" borderId="0" applyFont="0" applyFill="0" applyBorder="0" applyAlignment="0" applyProtection="0"/>
    <xf numFmtId="41" fontId="137" fillId="0" borderId="0" applyFont="0" applyFill="0" applyBorder="0" applyAlignment="0" applyProtection="0"/>
    <xf numFmtId="0" fontId="6" fillId="0" borderId="0" applyFill="0" applyProtection="0">
      <alignment vertical="center"/>
    </xf>
    <xf numFmtId="184" fontId="137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6" fillId="0" borderId="0" applyFont="0" applyFill="0" applyBorder="0" applyAlignment="0" applyProtection="0"/>
    <xf numFmtId="0" fontId="32" fillId="0" borderId="0" applyFont="0" applyFill="0" applyBorder="0" applyAlignment="0" applyProtection="0"/>
    <xf numFmtId="184" fontId="137" fillId="0" borderId="0" applyFont="0" applyFill="0" applyBorder="0" applyAlignment="0" applyProtection="0"/>
    <xf numFmtId="38" fontId="45" fillId="0" borderId="0" applyFont="0" applyFill="0" applyBorder="0" applyAlignment="0" applyProtection="0"/>
    <xf numFmtId="38" fontId="46" fillId="0" borderId="0" applyFont="0" applyFill="0" applyBorder="0" applyAlignment="0" applyProtection="0"/>
    <xf numFmtId="179" fontId="6" fillId="0" borderId="0" applyFont="0" applyFill="0" applyBorder="0" applyAlignment="0" applyProtection="0"/>
    <xf numFmtId="266" fontId="6" fillId="0" borderId="0" applyFont="0" applyFill="0" applyBorder="0" applyAlignment="0" applyProtection="0"/>
    <xf numFmtId="268" fontId="31" fillId="0" borderId="0" applyFont="0" applyFill="0" applyBorder="0" applyAlignment="0" applyProtection="0"/>
    <xf numFmtId="0" fontId="137" fillId="0" borderId="0" applyFont="0" applyFill="0" applyBorder="0" applyAlignment="0" applyProtection="0"/>
    <xf numFmtId="179" fontId="6" fillId="0" borderId="0" applyFont="0" applyFill="0" applyBorder="0" applyAlignment="0" applyProtection="0"/>
    <xf numFmtId="266" fontId="6" fillId="0" borderId="0" applyFont="0" applyFill="0" applyBorder="0" applyAlignment="0" applyProtection="0"/>
    <xf numFmtId="37" fontId="140" fillId="0" borderId="0" applyFont="0" applyFill="0" applyBorder="0" applyAlignment="0" applyProtection="0"/>
    <xf numFmtId="41" fontId="137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212" fontId="46" fillId="0" borderId="0" applyFont="0" applyFill="0" applyBorder="0" applyAlignment="0" applyProtection="0"/>
    <xf numFmtId="212" fontId="45" fillId="0" borderId="0" applyFont="0" applyFill="0" applyBorder="0" applyAlignment="0" applyProtection="0"/>
    <xf numFmtId="212" fontId="46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37" fillId="0" borderId="0" applyFont="0" applyFill="0" applyBorder="0" applyAlignment="0" applyProtection="0"/>
    <xf numFmtId="212" fontId="45" fillId="0" borderId="0" applyFont="0" applyFill="0" applyBorder="0" applyAlignment="0" applyProtection="0"/>
    <xf numFmtId="212" fontId="46" fillId="0" borderId="0" applyFont="0" applyFill="0" applyBorder="0" applyAlignment="0" applyProtection="0"/>
    <xf numFmtId="212" fontId="45" fillId="0" borderId="0" applyFont="0" applyFill="0" applyBorder="0" applyAlignment="0" applyProtection="0"/>
    <xf numFmtId="212" fontId="46" fillId="0" borderId="0" applyFont="0" applyFill="0" applyBorder="0" applyAlignment="0" applyProtection="0"/>
    <xf numFmtId="212" fontId="45" fillId="0" borderId="0" applyFont="0" applyFill="0" applyBorder="0" applyAlignment="0" applyProtection="0"/>
    <xf numFmtId="212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212" fontId="45" fillId="0" borderId="0" applyFont="0" applyFill="0" applyBorder="0" applyAlignment="0" applyProtection="0"/>
    <xf numFmtId="212" fontId="46" fillId="0" borderId="0" applyFont="0" applyFill="0" applyBorder="0" applyAlignment="0" applyProtection="0"/>
    <xf numFmtId="0" fontId="51" fillId="0" borderId="0" applyFont="0" applyFill="0" applyBorder="0" applyAlignment="0" applyProtection="0"/>
    <xf numFmtId="269" fontId="46" fillId="0" borderId="0" applyFont="0" applyFill="0" applyBorder="0" applyAlignment="0" applyProtection="0"/>
    <xf numFmtId="193" fontId="138" fillId="0" borderId="0" applyFont="0" applyFill="0" applyBorder="0" applyAlignment="0" applyProtection="0"/>
    <xf numFmtId="212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193" fontId="138" fillId="0" borderId="0" applyFont="0" applyFill="0" applyBorder="0" applyAlignment="0" applyProtection="0"/>
    <xf numFmtId="43" fontId="137" fillId="0" borderId="0" applyFont="0" applyFill="0" applyBorder="0" applyAlignment="0" applyProtection="0"/>
    <xf numFmtId="0" fontId="6" fillId="0" borderId="0" applyFill="0" applyProtection="0">
      <alignment vertical="center"/>
    </xf>
    <xf numFmtId="212" fontId="137" fillId="0" borderId="0" applyFont="0" applyFill="0" applyBorder="0" applyAlignment="0" applyProtection="0"/>
    <xf numFmtId="212" fontId="45" fillId="0" borderId="0" applyFont="0" applyFill="0" applyBorder="0" applyAlignment="0" applyProtection="0"/>
    <xf numFmtId="212" fontId="46" fillId="0" borderId="0" applyFont="0" applyFill="0" applyBorder="0" applyAlignment="0" applyProtection="0"/>
    <xf numFmtId="0" fontId="32" fillId="0" borderId="0" applyFont="0" applyFill="0" applyBorder="0" applyAlignment="0" applyProtection="0"/>
    <xf numFmtId="212" fontId="137" fillId="0" borderId="0" applyFont="0" applyFill="0" applyBorder="0" applyAlignment="0" applyProtection="0"/>
    <xf numFmtId="40" fontId="45" fillId="0" borderId="0" applyFont="0" applyFill="0" applyBorder="0" applyAlignment="0" applyProtection="0"/>
    <xf numFmtId="40" fontId="46" fillId="0" borderId="0" applyFont="0" applyFill="0" applyBorder="0" applyAlignment="0" applyProtection="0"/>
    <xf numFmtId="37" fontId="140" fillId="0" borderId="0" applyFont="0" applyFill="0" applyBorder="0" applyAlignment="0" applyProtection="0"/>
    <xf numFmtId="43" fontId="137" fillId="0" borderId="0" applyFont="0" applyFill="0" applyBorder="0" applyAlignment="0" applyProtection="0"/>
    <xf numFmtId="212" fontId="45" fillId="0" borderId="0" applyFont="0" applyFill="0" applyBorder="0" applyAlignment="0" applyProtection="0"/>
    <xf numFmtId="212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212" fontId="45" fillId="0" borderId="0" applyFont="0" applyFill="0" applyBorder="0" applyAlignment="0" applyProtection="0"/>
    <xf numFmtId="212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212" fontId="45" fillId="0" borderId="0" applyFont="0" applyFill="0" applyBorder="0" applyAlignment="0" applyProtection="0"/>
    <xf numFmtId="212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212" fontId="45" fillId="0" borderId="0" applyFont="0" applyFill="0" applyBorder="0" applyAlignment="0" applyProtection="0"/>
    <xf numFmtId="212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212" fontId="45" fillId="0" borderId="0" applyFont="0" applyFill="0" applyBorder="0" applyAlignment="0" applyProtection="0"/>
    <xf numFmtId="212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212" fontId="45" fillId="0" borderId="0" applyFont="0" applyFill="0" applyBorder="0" applyAlignment="0" applyProtection="0"/>
    <xf numFmtId="212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212" fontId="45" fillId="0" borderId="0" applyFont="0" applyFill="0" applyBorder="0" applyAlignment="0" applyProtection="0"/>
    <xf numFmtId="212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4" fontId="64" fillId="0" borderId="0">
      <protection locked="0"/>
    </xf>
    <xf numFmtId="270" fontId="46" fillId="0" borderId="0">
      <protection locked="0"/>
    </xf>
    <xf numFmtId="247" fontId="6" fillId="0" borderId="0">
      <protection locked="0"/>
    </xf>
    <xf numFmtId="247" fontId="6" fillId="0" borderId="0">
      <protection locked="0"/>
    </xf>
    <xf numFmtId="4" fontId="64" fillId="0" borderId="0">
      <protection locked="0"/>
    </xf>
    <xf numFmtId="270" fontId="45" fillId="0" borderId="0">
      <protection locked="0"/>
    </xf>
    <xf numFmtId="0" fontId="6" fillId="0" borderId="0" applyFont="0" applyFill="0" applyBorder="0" applyAlignment="0" applyProtection="0"/>
    <xf numFmtId="0" fontId="141" fillId="0" borderId="0"/>
    <xf numFmtId="0" fontId="36" fillId="0" borderId="0"/>
    <xf numFmtId="0" fontId="36" fillId="0" borderId="0"/>
    <xf numFmtId="0" fontId="10" fillId="0" borderId="0" applyNumberFormat="0" applyFill="0" applyBorder="0" applyAlignment="0" applyProtection="0"/>
    <xf numFmtId="0" fontId="142" fillId="44" borderId="0" applyNumberFormat="0" applyBorder="0" applyAlignment="0" applyProtection="0">
      <alignment vertical="center"/>
    </xf>
    <xf numFmtId="0" fontId="56" fillId="0" borderId="0"/>
    <xf numFmtId="0" fontId="143" fillId="0" borderId="0" applyNumberFormat="0" applyFill="0" applyBorder="0" applyAlignment="0" applyProtection="0"/>
    <xf numFmtId="271" fontId="36" fillId="0" borderId="0" applyFont="0" applyFill="0" applyBorder="0" applyAlignment="0" applyProtection="0"/>
    <xf numFmtId="0" fontId="141" fillId="0" borderId="0"/>
    <xf numFmtId="255" fontId="32" fillId="0" borderId="0">
      <protection locked="0"/>
    </xf>
    <xf numFmtId="256" fontId="6" fillId="0" borderId="0">
      <protection locked="0"/>
    </xf>
    <xf numFmtId="255" fontId="32" fillId="0" borderId="0">
      <protection locked="0"/>
    </xf>
    <xf numFmtId="258" fontId="33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33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40" fontId="32" fillId="0" borderId="0">
      <protection locked="0"/>
    </xf>
    <xf numFmtId="255" fontId="32" fillId="0" borderId="0">
      <protection locked="0"/>
    </xf>
    <xf numFmtId="256" fontId="6" fillId="0" borderId="0">
      <protection locked="0"/>
    </xf>
    <xf numFmtId="258" fontId="33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33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256" fontId="6" fillId="0" borderId="0">
      <protection locked="0"/>
    </xf>
    <xf numFmtId="256" fontId="6" fillId="0" borderId="0">
      <protection locked="0"/>
    </xf>
    <xf numFmtId="256" fontId="6" fillId="0" borderId="0">
      <protection locked="0"/>
    </xf>
    <xf numFmtId="256" fontId="6" fillId="0" borderId="0">
      <protection locked="0"/>
    </xf>
    <xf numFmtId="40" fontId="32" fillId="0" borderId="0">
      <protection locked="0"/>
    </xf>
    <xf numFmtId="207" fontId="64" fillId="0" borderId="0">
      <protection locked="0"/>
    </xf>
    <xf numFmtId="0" fontId="141" fillId="0" borderId="0"/>
    <xf numFmtId="0" fontId="135" fillId="0" borderId="0">
      <alignment vertical="center"/>
    </xf>
    <xf numFmtId="0" fontId="45" fillId="0" borderId="0"/>
    <xf numFmtId="0" fontId="46" fillId="0" borderId="0"/>
    <xf numFmtId="37" fontId="45" fillId="0" borderId="0"/>
    <xf numFmtId="37" fontId="46" fillId="0" borderId="0"/>
    <xf numFmtId="37" fontId="45" fillId="0" borderId="0"/>
    <xf numFmtId="0" fontId="144" fillId="0" borderId="0"/>
    <xf numFmtId="0" fontId="145" fillId="0" borderId="0"/>
    <xf numFmtId="0" fontId="146" fillId="0" borderId="0"/>
    <xf numFmtId="0" fontId="51" fillId="0" borderId="0"/>
    <xf numFmtId="0" fontId="46" fillId="0" borderId="0"/>
    <xf numFmtId="0" fontId="45" fillId="0" borderId="0"/>
    <xf numFmtId="0" fontId="46" fillId="0" borderId="0"/>
    <xf numFmtId="0" fontId="45" fillId="0" borderId="0"/>
    <xf numFmtId="0" fontId="46" fillId="0" borderId="0"/>
    <xf numFmtId="0" fontId="45" fillId="0" borderId="0"/>
    <xf numFmtId="0" fontId="137" fillId="0" borderId="0"/>
    <xf numFmtId="37" fontId="140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0" fontId="46" fillId="0" borderId="0"/>
    <xf numFmtId="0" fontId="45" fillId="0" borderId="0"/>
    <xf numFmtId="0" fontId="46" fillId="0" borderId="0"/>
    <xf numFmtId="0" fontId="45" fillId="0" borderId="0"/>
    <xf numFmtId="0" fontId="47" fillId="0" borderId="0"/>
    <xf numFmtId="0" fontId="45" fillId="0" borderId="0"/>
    <xf numFmtId="0" fontId="141" fillId="0" borderId="0"/>
    <xf numFmtId="0" fontId="141" fillId="0" borderId="0"/>
    <xf numFmtId="0" fontId="147" fillId="0" borderId="0"/>
    <xf numFmtId="0" fontId="148" fillId="0" borderId="0"/>
    <xf numFmtId="0" fontId="149" fillId="0" borderId="0"/>
    <xf numFmtId="0" fontId="45" fillId="0" borderId="0"/>
    <xf numFmtId="0" fontId="46" fillId="0" borderId="0"/>
    <xf numFmtId="0" fontId="45" fillId="0" borderId="0"/>
    <xf numFmtId="0" fontId="46" fillId="0" borderId="0"/>
    <xf numFmtId="0" fontId="45" fillId="0" borderId="0"/>
    <xf numFmtId="0" fontId="46" fillId="0" borderId="0"/>
    <xf numFmtId="0" fontId="148" fillId="0" borderId="0"/>
    <xf numFmtId="0" fontId="149" fillId="0" borderId="0"/>
    <xf numFmtId="0" fontId="45" fillId="0" borderId="0"/>
    <xf numFmtId="0" fontId="46" fillId="0" borderId="0"/>
    <xf numFmtId="0" fontId="45" fillId="0" borderId="0"/>
    <xf numFmtId="0" fontId="46" fillId="0" borderId="0"/>
    <xf numFmtId="0" fontId="148" fillId="0" borderId="0"/>
    <xf numFmtId="0" fontId="149" fillId="0" borderId="0"/>
    <xf numFmtId="0" fontId="45" fillId="0" borderId="0"/>
    <xf numFmtId="0" fontId="46" fillId="0" borderId="0"/>
    <xf numFmtId="0" fontId="45" fillId="0" borderId="0"/>
    <xf numFmtId="0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2" fontId="45" fillId="0" borderId="0"/>
    <xf numFmtId="2" fontId="46" fillId="0" borderId="0"/>
    <xf numFmtId="2" fontId="45" fillId="0" borderId="0"/>
    <xf numFmtId="0" fontId="46" fillId="0" borderId="0"/>
    <xf numFmtId="0" fontId="45" fillId="0" borderId="0"/>
    <xf numFmtId="37" fontId="46" fillId="0" borderId="0"/>
    <xf numFmtId="37" fontId="45" fillId="0" borderId="0"/>
    <xf numFmtId="228" fontId="46" fillId="0" borderId="0"/>
    <xf numFmtId="228" fontId="45" fillId="0" borderId="0"/>
    <xf numFmtId="0" fontId="47" fillId="0" borderId="0"/>
    <xf numFmtId="0" fontId="138" fillId="0" borderId="0"/>
    <xf numFmtId="37" fontId="46" fillId="0" borderId="0"/>
    <xf numFmtId="37" fontId="45" fillId="0" borderId="0"/>
    <xf numFmtId="0" fontId="46" fillId="0" borderId="0"/>
    <xf numFmtId="0" fontId="45" fillId="0" borderId="0"/>
    <xf numFmtId="0" fontId="46" fillId="0" borderId="0"/>
    <xf numFmtId="0" fontId="45" fillId="0" borderId="0"/>
    <xf numFmtId="37" fontId="46" fillId="0" borderId="0"/>
    <xf numFmtId="37" fontId="45" fillId="0" borderId="0"/>
    <xf numFmtId="37" fontId="46" fillId="0" borderId="0"/>
    <xf numFmtId="0" fontId="50" fillId="0" borderId="0"/>
    <xf numFmtId="0" fontId="150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0" fontId="63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0" fontId="46" fillId="0" borderId="0"/>
    <xf numFmtId="0" fontId="45" fillId="0" borderId="0"/>
    <xf numFmtId="0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0" fontId="45" fillId="0" borderId="0"/>
    <xf numFmtId="0" fontId="46" fillId="0" borderId="0"/>
    <xf numFmtId="0" fontId="45" fillId="0" borderId="0"/>
    <xf numFmtId="0" fontId="137" fillId="0" borderId="0"/>
    <xf numFmtId="0" fontId="51" fillId="0" borderId="0"/>
    <xf numFmtId="0" fontId="46" fillId="0" borderId="0"/>
    <xf numFmtId="0" fontId="45" fillId="0" borderId="0"/>
    <xf numFmtId="37" fontId="46" fillId="0" borderId="0"/>
    <xf numFmtId="37" fontId="45" fillId="0" borderId="0"/>
    <xf numFmtId="0" fontId="46" fillId="0" borderId="0"/>
    <xf numFmtId="0" fontId="45" fillId="0" borderId="0"/>
    <xf numFmtId="0" fontId="46" fillId="0" borderId="0"/>
    <xf numFmtId="0" fontId="45" fillId="0" borderId="0"/>
    <xf numFmtId="0" fontId="46" fillId="0" borderId="0"/>
    <xf numFmtId="0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0" fontId="46" fillId="0" borderId="0"/>
    <xf numFmtId="0" fontId="51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0" fontId="46" fillId="0" borderId="0"/>
    <xf numFmtId="0" fontId="45" fillId="0" borderId="0"/>
    <xf numFmtId="0" fontId="63" fillId="0" borderId="0"/>
    <xf numFmtId="0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0" fontId="150" fillId="0" borderId="0"/>
    <xf numFmtId="0" fontId="50" fillId="0" borderId="0"/>
    <xf numFmtId="0" fontId="150" fillId="0" borderId="0"/>
    <xf numFmtId="0" fontId="50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0" fontId="151" fillId="0" borderId="0"/>
    <xf numFmtId="0" fontId="45" fillId="0" borderId="0"/>
    <xf numFmtId="0" fontId="137" fillId="0" borderId="0"/>
    <xf numFmtId="0" fontId="152" fillId="0" borderId="0"/>
    <xf numFmtId="0" fontId="151" fillId="0" borderId="0"/>
    <xf numFmtId="0" fontId="152" fillId="0" borderId="0"/>
    <xf numFmtId="0" fontId="151" fillId="0" borderId="0"/>
    <xf numFmtId="0" fontId="152" fillId="0" borderId="0"/>
    <xf numFmtId="0" fontId="46" fillId="0" borderId="0"/>
    <xf numFmtId="0" fontId="45" fillId="0" borderId="0"/>
    <xf numFmtId="0" fontId="46" fillId="0" borderId="0"/>
    <xf numFmtId="0" fontId="51" fillId="0" borderId="0"/>
    <xf numFmtId="0" fontId="151" fillId="0" borderId="0"/>
    <xf numFmtId="0" fontId="153" fillId="0" borderId="0"/>
    <xf numFmtId="0" fontId="139" fillId="0" borderId="0"/>
    <xf numFmtId="0" fontId="154" fillId="0" borderId="0"/>
    <xf numFmtId="0" fontId="155" fillId="0" borderId="0"/>
    <xf numFmtId="0" fontId="154" fillId="0" borderId="0"/>
    <xf numFmtId="0" fontId="46" fillId="0" borderId="0"/>
    <xf numFmtId="0" fontId="45" fillId="0" borderId="0"/>
    <xf numFmtId="0" fontId="46" fillId="0" borderId="0"/>
    <xf numFmtId="0" fontId="45" fillId="0" borderId="0"/>
    <xf numFmtId="0" fontId="151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37" fontId="46" fillId="0" borderId="0"/>
    <xf numFmtId="37" fontId="45" fillId="0" borderId="0"/>
    <xf numFmtId="0" fontId="150" fillId="0" borderId="0"/>
    <xf numFmtId="0" fontId="50" fillId="0" borderId="0"/>
    <xf numFmtId="0" fontId="150" fillId="0" borderId="0"/>
    <xf numFmtId="0" fontId="50" fillId="0" borderId="0"/>
    <xf numFmtId="0" fontId="46" fillId="0" borderId="0"/>
    <xf numFmtId="0" fontId="45" fillId="0" borderId="0"/>
    <xf numFmtId="0" fontId="137" fillId="0" borderId="0"/>
    <xf numFmtId="0" fontId="156" fillId="0" borderId="0"/>
    <xf numFmtId="0" fontId="144" fillId="0" borderId="0"/>
    <xf numFmtId="0" fontId="156" fillId="0" borderId="0"/>
    <xf numFmtId="0" fontId="144" fillId="0" borderId="0"/>
    <xf numFmtId="0" fontId="51" fillId="0" borderId="0"/>
    <xf numFmtId="272" fontId="6" fillId="0" borderId="0" applyFill="0" applyBorder="0" applyAlignment="0"/>
    <xf numFmtId="208" fontId="157" fillId="0" borderId="0" applyFill="0" applyBorder="0" applyAlignment="0"/>
    <xf numFmtId="273" fontId="6" fillId="0" borderId="0" applyFill="0" applyBorder="0" applyAlignment="0"/>
    <xf numFmtId="191" fontId="157" fillId="0" borderId="0" applyFill="0" applyBorder="0" applyAlignment="0"/>
    <xf numFmtId="274" fontId="6" fillId="0" borderId="0" applyFill="0" applyBorder="0" applyAlignment="0"/>
    <xf numFmtId="275" fontId="6" fillId="0" borderId="0" applyFill="0" applyBorder="0" applyAlignment="0"/>
    <xf numFmtId="276" fontId="6" fillId="0" borderId="0" applyFill="0" applyBorder="0" applyAlignment="0"/>
    <xf numFmtId="277" fontId="6" fillId="0" borderId="0" applyFill="0" applyBorder="0" applyAlignment="0"/>
    <xf numFmtId="278" fontId="6" fillId="0" borderId="0" applyFill="0" applyBorder="0" applyAlignment="0"/>
    <xf numFmtId="199" fontId="6" fillId="0" borderId="0" applyFill="0" applyBorder="0" applyAlignment="0"/>
    <xf numFmtId="279" fontId="6" fillId="0" borderId="0" applyFill="0" applyBorder="0" applyAlignment="0"/>
    <xf numFmtId="280" fontId="6" fillId="0" borderId="0" applyFill="0" applyBorder="0" applyAlignment="0"/>
    <xf numFmtId="281" fontId="6" fillId="0" borderId="0" applyFill="0" applyBorder="0" applyAlignment="0"/>
    <xf numFmtId="208" fontId="157" fillId="0" borderId="0" applyFill="0" applyBorder="0" applyAlignment="0"/>
    <xf numFmtId="273" fontId="6" fillId="0" borderId="0" applyFill="0" applyBorder="0" applyAlignment="0"/>
    <xf numFmtId="0" fontId="158" fillId="54" borderId="79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60" fillId="0" borderId="0" applyNumberFormat="0" applyFill="0" applyBorder="0" applyAlignment="0" applyProtection="0">
      <alignment vertical="top"/>
      <protection locked="0"/>
    </xf>
    <xf numFmtId="0" fontId="161" fillId="0" borderId="0" applyNumberFormat="0" applyFill="0" applyBorder="0" applyAlignment="0" applyProtection="0">
      <alignment vertical="top"/>
      <protection locked="0"/>
    </xf>
    <xf numFmtId="0" fontId="160" fillId="0" borderId="0" applyNumberFormat="0" applyFill="0" applyBorder="0" applyAlignment="0" applyProtection="0">
      <alignment vertical="top"/>
      <protection locked="0"/>
    </xf>
    <xf numFmtId="255" fontId="32" fillId="0" borderId="0">
      <protection locked="0"/>
    </xf>
    <xf numFmtId="256" fontId="6" fillId="0" borderId="0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247" fontId="6" fillId="0" borderId="74">
      <protection locked="0"/>
    </xf>
    <xf numFmtId="0" fontId="64" fillId="0" borderId="74">
      <protection locked="0"/>
    </xf>
    <xf numFmtId="3" fontId="162" fillId="0" borderId="0">
      <alignment horizontal="center"/>
    </xf>
    <xf numFmtId="207" fontId="64" fillId="0" borderId="0">
      <protection locked="0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0" fontId="163" fillId="39" borderId="75">
      <alignment horizontal="center" wrapText="1"/>
    </xf>
    <xf numFmtId="184" fontId="131" fillId="0" borderId="0" applyFont="0" applyFill="0" applyBorder="0" applyAlignment="0" applyProtection="0"/>
    <xf numFmtId="254" fontId="63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99" fontId="6" fillId="0" borderId="0" applyFont="0" applyFill="0" applyBorder="0" applyAlignment="0" applyProtection="0"/>
    <xf numFmtId="279" fontId="6" fillId="0" borderId="0" applyFont="0" applyFill="0" applyBorder="0" applyAlignment="0" applyProtection="0"/>
    <xf numFmtId="4" fontId="64" fillId="0" borderId="0">
      <protection locked="0"/>
    </xf>
    <xf numFmtId="282" fontId="164" fillId="0" borderId="0"/>
    <xf numFmtId="4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283" fontId="64" fillId="0" borderId="0">
      <protection locked="0"/>
    </xf>
    <xf numFmtId="284" fontId="31" fillId="0" borderId="0" applyFont="0" applyFill="0" applyBorder="0" applyAlignment="0" applyProtection="0"/>
    <xf numFmtId="40" fontId="34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63" fillId="0" borderId="0" applyFont="0" applyFill="0" applyBorder="0" applyAlignment="0" applyProtection="0"/>
    <xf numFmtId="194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236" fontId="36" fillId="0" borderId="0" applyFont="0" applyFill="0" applyBorder="0" applyAlignment="0" applyProtection="0"/>
    <xf numFmtId="208" fontId="157" fillId="0" borderId="0" applyFont="0" applyFill="0" applyBorder="0" applyAlignment="0" applyProtection="0"/>
    <xf numFmtId="27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85" fontId="6" fillId="0" borderId="0">
      <protection locked="0"/>
    </xf>
    <xf numFmtId="285" fontId="6" fillId="0" borderId="0">
      <protection locked="0"/>
    </xf>
    <xf numFmtId="285" fontId="6" fillId="0" borderId="0">
      <protection locked="0"/>
    </xf>
    <xf numFmtId="0" fontId="32" fillId="0" borderId="0">
      <protection locked="0"/>
    </xf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6" fontId="165" fillId="0" borderId="36" applyFill="0" applyBorder="0" applyAlignment="0"/>
    <xf numFmtId="287" fontId="6" fillId="0" borderId="0"/>
    <xf numFmtId="288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289" fontId="64" fillId="0" borderId="0">
      <protection locked="0"/>
    </xf>
    <xf numFmtId="290" fontId="32" fillId="0" borderId="0" applyFont="0" applyFill="0" applyBorder="0" applyAlignment="0" applyProtection="0"/>
    <xf numFmtId="189" fontId="6" fillId="0" borderId="0">
      <protection locked="0"/>
    </xf>
    <xf numFmtId="291" fontId="166" fillId="0" borderId="0">
      <protection locked="0"/>
    </xf>
    <xf numFmtId="0" fontId="36" fillId="0" borderId="0" applyFont="0" applyFill="0" applyBorder="0" applyAlignment="0" applyProtection="0"/>
    <xf numFmtId="14" fontId="52" fillId="0" borderId="0" applyFill="0" applyBorder="0" applyAlignment="0"/>
    <xf numFmtId="189" fontId="6" fillId="0" borderId="0">
      <protection locked="0"/>
    </xf>
    <xf numFmtId="189" fontId="6" fillId="0" borderId="81">
      <alignment vertical="center"/>
    </xf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282" fontId="39" fillId="0" borderId="0"/>
    <xf numFmtId="247" fontId="6" fillId="0" borderId="0">
      <protection locked="0"/>
    </xf>
    <xf numFmtId="247" fontId="6" fillId="0" borderId="0">
      <protection locked="0"/>
    </xf>
    <xf numFmtId="292" fontId="45" fillId="0" borderId="0">
      <protection locked="0"/>
    </xf>
    <xf numFmtId="292" fontId="46" fillId="0" borderId="0">
      <protection locked="0"/>
    </xf>
    <xf numFmtId="292" fontId="45" fillId="0" borderId="0">
      <protection locked="0"/>
    </xf>
    <xf numFmtId="293" fontId="8" fillId="0" borderId="0">
      <protection locked="0"/>
    </xf>
    <xf numFmtId="292" fontId="45" fillId="0" borderId="0">
      <protection locked="0"/>
    </xf>
    <xf numFmtId="292" fontId="46" fillId="0" borderId="0">
      <protection locked="0"/>
    </xf>
    <xf numFmtId="292" fontId="45" fillId="0" borderId="0">
      <protection locked="0"/>
    </xf>
    <xf numFmtId="293" fontId="8" fillId="0" borderId="0">
      <protection locked="0"/>
    </xf>
    <xf numFmtId="294" fontId="45" fillId="0" borderId="0">
      <protection locked="0"/>
    </xf>
    <xf numFmtId="294" fontId="46" fillId="0" borderId="0">
      <protection locked="0"/>
    </xf>
    <xf numFmtId="294" fontId="45" fillId="0" borderId="0">
      <protection locked="0"/>
    </xf>
    <xf numFmtId="295" fontId="8" fillId="0" borderId="0">
      <protection locked="0"/>
    </xf>
    <xf numFmtId="294" fontId="45" fillId="0" borderId="0">
      <protection locked="0"/>
    </xf>
    <xf numFmtId="294" fontId="46" fillId="0" borderId="0">
      <protection locked="0"/>
    </xf>
    <xf numFmtId="199" fontId="6" fillId="0" borderId="0" applyFill="0" applyBorder="0" applyAlignment="0"/>
    <xf numFmtId="279" fontId="6" fillId="0" borderId="0" applyFill="0" applyBorder="0" applyAlignment="0"/>
    <xf numFmtId="208" fontId="157" fillId="0" borderId="0" applyFill="0" applyBorder="0" applyAlignment="0"/>
    <xf numFmtId="273" fontId="6" fillId="0" borderId="0" applyFill="0" applyBorder="0" applyAlignment="0"/>
    <xf numFmtId="199" fontId="6" fillId="0" borderId="0" applyFill="0" applyBorder="0" applyAlignment="0"/>
    <xf numFmtId="279" fontId="6" fillId="0" borderId="0" applyFill="0" applyBorder="0" applyAlignment="0"/>
    <xf numFmtId="280" fontId="6" fillId="0" borderId="0" applyFill="0" applyBorder="0" applyAlignment="0"/>
    <xf numFmtId="281" fontId="6" fillId="0" borderId="0" applyFill="0" applyBorder="0" applyAlignment="0"/>
    <xf numFmtId="208" fontId="157" fillId="0" borderId="0" applyFill="0" applyBorder="0" applyAlignment="0"/>
    <xf numFmtId="273" fontId="6" fillId="0" borderId="0" applyFill="0" applyBorder="0" applyAlignment="0"/>
    <xf numFmtId="0" fontId="55" fillId="0" borderId="0" applyFont="0" applyFill="0" applyBorder="0" applyAlignment="0" applyProtection="0"/>
    <xf numFmtId="0" fontId="167" fillId="0" borderId="0" applyNumberFormat="0" applyFill="0" applyBorder="0" applyAlignment="0" applyProtection="0">
      <alignment vertical="center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296" fontId="6" fillId="0" borderId="0">
      <protection locked="0"/>
    </xf>
    <xf numFmtId="226" fontId="36" fillId="0" borderId="0">
      <protection locked="0"/>
    </xf>
    <xf numFmtId="2" fontId="36" fillId="0" borderId="0" applyFont="0" applyFill="0" applyBorder="0" applyAlignment="0" applyProtection="0"/>
    <xf numFmtId="296" fontId="6" fillId="0" borderId="0">
      <protection locked="0"/>
    </xf>
    <xf numFmtId="0" fontId="168" fillId="0" borderId="0" applyNumberFormat="0" applyFill="0" applyBorder="0" applyAlignment="0" applyProtection="0"/>
    <xf numFmtId="0" fontId="32" fillId="0" borderId="0"/>
    <xf numFmtId="184" fontId="32" fillId="0" borderId="0" applyFont="0" applyFill="0" applyBorder="0" applyAlignment="0" applyProtection="0"/>
    <xf numFmtId="0" fontId="169" fillId="45" borderId="0" applyNumberFormat="0" applyBorder="0" applyAlignment="0" applyProtection="0">
      <alignment vertical="center"/>
    </xf>
    <xf numFmtId="0" fontId="170" fillId="0" borderId="0" applyAlignment="0">
      <alignment horizontal="right"/>
    </xf>
    <xf numFmtId="0" fontId="75" fillId="0" borderId="0"/>
    <xf numFmtId="0" fontId="171" fillId="0" borderId="0"/>
    <xf numFmtId="0" fontId="69" fillId="0" borderId="63" applyNumberFormat="0" applyAlignment="0" applyProtection="0">
      <alignment horizontal="left" vertical="center"/>
    </xf>
    <xf numFmtId="0" fontId="69" fillId="0" borderId="63" applyNumberFormat="0" applyAlignment="0" applyProtection="0">
      <alignment horizontal="left" vertical="center"/>
    </xf>
    <xf numFmtId="0" fontId="69" fillId="0" borderId="63" applyNumberFormat="0" applyAlignment="0" applyProtection="0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69" fillId="0" borderId="82">
      <alignment horizontal="left" vertical="center"/>
    </xf>
    <xf numFmtId="0" fontId="172" fillId="0" borderId="0" applyNumberFormat="0" applyFill="0" applyBorder="0" applyAlignment="0" applyProtection="0"/>
    <xf numFmtId="0" fontId="73" fillId="0" borderId="0">
      <protection locked="0"/>
    </xf>
    <xf numFmtId="0" fontId="69" fillId="0" borderId="0" applyNumberFormat="0" applyFill="0" applyBorder="0" applyAlignment="0" applyProtection="0"/>
    <xf numFmtId="0" fontId="73" fillId="0" borderId="0">
      <protection locked="0"/>
    </xf>
    <xf numFmtId="0" fontId="173" fillId="0" borderId="0" applyNumberFormat="0" applyFill="0" applyBorder="0" applyAlignment="0" applyProtection="0">
      <alignment vertical="center"/>
    </xf>
    <xf numFmtId="192" fontId="6" fillId="0" borderId="0">
      <protection locked="0"/>
    </xf>
    <xf numFmtId="297" fontId="31" fillId="0" borderId="0">
      <protection locked="0"/>
    </xf>
    <xf numFmtId="0" fontId="73" fillId="0" borderId="0">
      <protection locked="0"/>
    </xf>
    <xf numFmtId="192" fontId="6" fillId="0" borderId="0">
      <protection locked="0"/>
    </xf>
    <xf numFmtId="192" fontId="6" fillId="0" borderId="0">
      <protection locked="0"/>
    </xf>
    <xf numFmtId="297" fontId="31" fillId="0" borderId="0">
      <protection locked="0"/>
    </xf>
    <xf numFmtId="0" fontId="73" fillId="0" borderId="0">
      <protection locked="0"/>
    </xf>
    <xf numFmtId="192" fontId="6" fillId="0" borderId="0">
      <protection locked="0"/>
    </xf>
    <xf numFmtId="0" fontId="36" fillId="66" borderId="83"/>
    <xf numFmtId="0" fontId="174" fillId="0" borderId="0" applyNumberFormat="0" applyFill="0" applyBorder="0" applyAlignment="0" applyProtection="0"/>
    <xf numFmtId="0" fontId="175" fillId="0" borderId="84" applyNumberFormat="0" applyFill="0" applyAlignment="0" applyProtection="0"/>
    <xf numFmtId="0" fontId="176" fillId="0" borderId="0" applyNumberFormat="0" applyFill="0" applyBorder="0" applyAlignment="0" applyProtection="0">
      <alignment vertical="top"/>
      <protection locked="0"/>
    </xf>
    <xf numFmtId="0" fontId="176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10" fontId="62" fillId="39" borderId="36" applyNumberFormat="0" applyBorder="0" applyAlignment="0" applyProtection="0"/>
    <xf numFmtId="0" fontId="134" fillId="0" borderId="37" applyNumberFormat="0" applyBorder="0" applyAlignment="0"/>
    <xf numFmtId="0" fontId="134" fillId="0" borderId="37" applyNumberFormat="0" applyBorder="0" applyAlignment="0"/>
    <xf numFmtId="184" fontId="118" fillId="0" borderId="0" applyFont="0" applyFill="0" applyBorder="0" applyAlignment="0" applyProtection="0"/>
    <xf numFmtId="184" fontId="118" fillId="0" borderId="0" applyFont="0" applyFill="0" applyBorder="0" applyAlignment="0" applyProtection="0"/>
    <xf numFmtId="298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0" borderId="2">
      <protection locked="0"/>
    </xf>
    <xf numFmtId="0" fontId="6" fillId="0" borderId="2">
      <protection locked="0"/>
    </xf>
    <xf numFmtId="0" fontId="6" fillId="0" borderId="2">
      <protection locked="0"/>
    </xf>
    <xf numFmtId="0" fontId="6" fillId="0" borderId="2">
      <protection locked="0"/>
    </xf>
    <xf numFmtId="0" fontId="6" fillId="0" borderId="2">
      <protection locked="0"/>
    </xf>
    <xf numFmtId="0" fontId="6" fillId="0" borderId="2">
      <protection locked="0"/>
    </xf>
    <xf numFmtId="0" fontId="6" fillId="0" borderId="2">
      <protection locked="0"/>
    </xf>
    <xf numFmtId="0" fontId="6" fillId="0" borderId="2">
      <protection locked="0"/>
    </xf>
    <xf numFmtId="0" fontId="6" fillId="0" borderId="2">
      <protection locked="0"/>
    </xf>
    <xf numFmtId="0" fontId="6" fillId="0" borderId="2">
      <protection locked="0"/>
    </xf>
    <xf numFmtId="0" fontId="6" fillId="0" borderId="2">
      <protection locked="0"/>
    </xf>
    <xf numFmtId="0" fontId="6" fillId="0" borderId="2">
      <protection locked="0"/>
    </xf>
    <xf numFmtId="0" fontId="37" fillId="0" borderId="0" applyNumberFormat="0" applyFont="0" applyFill="0" applyBorder="0" applyProtection="0">
      <alignment horizontal="left" vertical="center"/>
    </xf>
    <xf numFmtId="199" fontId="6" fillId="0" borderId="0" applyFill="0" applyBorder="0" applyAlignment="0"/>
    <xf numFmtId="279" fontId="6" fillId="0" borderId="0" applyFill="0" applyBorder="0" applyAlignment="0"/>
    <xf numFmtId="208" fontId="157" fillId="0" borderId="0" applyFill="0" applyBorder="0" applyAlignment="0"/>
    <xf numFmtId="273" fontId="6" fillId="0" borderId="0" applyFill="0" applyBorder="0" applyAlignment="0"/>
    <xf numFmtId="199" fontId="6" fillId="0" borderId="0" applyFill="0" applyBorder="0" applyAlignment="0"/>
    <xf numFmtId="279" fontId="6" fillId="0" borderId="0" applyFill="0" applyBorder="0" applyAlignment="0"/>
    <xf numFmtId="280" fontId="6" fillId="0" borderId="0" applyFill="0" applyBorder="0" applyAlignment="0"/>
    <xf numFmtId="281" fontId="6" fillId="0" borderId="0" applyFill="0" applyBorder="0" applyAlignment="0"/>
    <xf numFmtId="208" fontId="157" fillId="0" borderId="0" applyFill="0" applyBorder="0" applyAlignment="0"/>
    <xf numFmtId="273" fontId="6" fillId="0" borderId="0" applyFill="0" applyBorder="0" applyAlignment="0"/>
    <xf numFmtId="0" fontId="177" fillId="0" borderId="85" applyNumberFormat="0" applyFill="0" applyAlignment="0" applyProtection="0">
      <alignment vertical="center"/>
    </xf>
    <xf numFmtId="0" fontId="77" fillId="0" borderId="2"/>
    <xf numFmtId="0" fontId="77" fillId="0" borderId="2"/>
    <xf numFmtId="0" fontId="77" fillId="0" borderId="2"/>
    <xf numFmtId="0" fontId="77" fillId="0" borderId="2"/>
    <xf numFmtId="0" fontId="77" fillId="0" borderId="2"/>
    <xf numFmtId="0" fontId="77" fillId="0" borderId="2"/>
    <xf numFmtId="0" fontId="77" fillId="0" borderId="2"/>
    <xf numFmtId="0" fontId="77" fillId="0" borderId="2"/>
    <xf numFmtId="0" fontId="77" fillId="0" borderId="2"/>
    <xf numFmtId="0" fontId="77" fillId="0" borderId="2"/>
    <xf numFmtId="0" fontId="77" fillId="0" borderId="2"/>
    <xf numFmtId="236" fontId="36" fillId="0" borderId="0" applyFont="0" applyFill="0" applyBorder="0" applyAlignment="0" applyProtection="0"/>
    <xf numFmtId="299" fontId="36" fillId="0" borderId="0" applyFont="0" applyFill="0" applyBorder="0" applyAlignment="0" applyProtection="0"/>
    <xf numFmtId="184" fontId="131" fillId="0" borderId="0" applyFont="0" applyFill="0" applyBorder="0" applyAlignment="0" applyProtection="0"/>
    <xf numFmtId="0" fontId="178" fillId="55" borderId="0" applyNumberFormat="0" applyBorder="0" applyAlignment="0" applyProtection="0">
      <alignment vertical="center"/>
    </xf>
    <xf numFmtId="0" fontId="118" fillId="0" borderId="86" applyNumberFormat="0" applyFont="0" applyBorder="0" applyProtection="0">
      <alignment horizontal="center" vertical="center"/>
    </xf>
    <xf numFmtId="0" fontId="118" fillId="0" borderId="86" applyNumberFormat="0" applyFont="0" applyBorder="0" applyProtection="0">
      <alignment horizontal="center" vertical="center"/>
    </xf>
    <xf numFmtId="0" fontId="118" fillId="0" borderId="86" applyNumberFormat="0" applyFont="0" applyBorder="0" applyProtection="0">
      <alignment horizontal="center" vertical="center"/>
    </xf>
    <xf numFmtId="0" fontId="118" fillId="0" borderId="86" applyNumberFormat="0" applyFont="0" applyBorder="0" applyProtection="0">
      <alignment horizontal="center" vertical="center"/>
    </xf>
    <xf numFmtId="0" fontId="118" fillId="0" borderId="86" applyNumberFormat="0" applyFont="0" applyBorder="0" applyProtection="0">
      <alignment horizontal="center" vertical="center"/>
    </xf>
    <xf numFmtId="0" fontId="118" fillId="0" borderId="86" applyNumberFormat="0" applyFont="0" applyBorder="0" applyProtection="0">
      <alignment horizontal="center" vertical="center"/>
    </xf>
    <xf numFmtId="0" fontId="118" fillId="0" borderId="86" applyNumberFormat="0" applyFont="0" applyBorder="0" applyProtection="0">
      <alignment horizontal="center" vertical="center"/>
    </xf>
    <xf numFmtId="0" fontId="118" fillId="0" borderId="86" applyNumberFormat="0" applyFont="0" applyBorder="0" applyProtection="0">
      <alignment horizontal="center" vertical="center"/>
    </xf>
    <xf numFmtId="0" fontId="118" fillId="0" borderId="86" applyNumberFormat="0" applyFont="0" applyBorder="0" applyProtection="0">
      <alignment horizontal="center" vertical="center"/>
    </xf>
    <xf numFmtId="0" fontId="118" fillId="0" borderId="86" applyNumberFormat="0" applyFont="0" applyBorder="0" applyProtection="0">
      <alignment horizontal="center" vertical="center"/>
    </xf>
    <xf numFmtId="0" fontId="118" fillId="0" borderId="86" applyNumberFormat="0" applyFont="0" applyBorder="0" applyProtection="0">
      <alignment horizontal="center" vertical="center"/>
    </xf>
    <xf numFmtId="0" fontId="118" fillId="0" borderId="86" applyNumberFormat="0" applyFont="0" applyBorder="0" applyProtection="0">
      <alignment horizontal="center" vertical="center"/>
    </xf>
    <xf numFmtId="0" fontId="118" fillId="0" borderId="86" applyNumberFormat="0" applyFont="0" applyBorder="0" applyProtection="0">
      <alignment horizontal="center" vertical="center"/>
    </xf>
    <xf numFmtId="0" fontId="118" fillId="0" borderId="86" applyNumberFormat="0" applyFont="0" applyBorder="0" applyProtection="0">
      <alignment horizontal="center" vertical="center"/>
    </xf>
    <xf numFmtId="0" fontId="118" fillId="0" borderId="86" applyNumberFormat="0" applyFont="0" applyBorder="0" applyProtection="0">
      <alignment horizontal="center" vertical="center"/>
    </xf>
    <xf numFmtId="0" fontId="118" fillId="0" borderId="86" applyNumberFormat="0" applyFont="0" applyBorder="0" applyProtection="0">
      <alignment horizontal="center" vertical="center"/>
    </xf>
    <xf numFmtId="0" fontId="118" fillId="0" borderId="86" applyNumberFormat="0" applyFont="0" applyBorder="0" applyProtection="0">
      <alignment horizontal="center" vertical="center"/>
    </xf>
    <xf numFmtId="0" fontId="36" fillId="0" borderId="0" applyNumberFormat="0" applyFill="0" applyBorder="0" applyAlignment="0" applyProtection="0"/>
    <xf numFmtId="300" fontId="6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3" fontId="7" fillId="0" borderId="0"/>
    <xf numFmtId="40" fontId="34" fillId="0" borderId="0"/>
    <xf numFmtId="40" fontId="34" fillId="0" borderId="0"/>
    <xf numFmtId="0" fontId="132" fillId="50" borderId="67" applyNumberFormat="0" applyFont="0" applyAlignment="0" applyProtection="0">
      <alignment vertical="center"/>
    </xf>
    <xf numFmtId="40" fontId="36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36" fillId="0" borderId="0"/>
    <xf numFmtId="0" fontId="180" fillId="54" borderId="87" applyNumberFormat="0" applyAlignment="0" applyProtection="0">
      <alignment vertical="center"/>
    </xf>
    <xf numFmtId="0" fontId="181" fillId="0" borderId="0">
      <alignment vertical="center"/>
    </xf>
    <xf numFmtId="0" fontId="182" fillId="35" borderId="0"/>
    <xf numFmtId="277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301" fontId="55" fillId="0" borderId="0" applyFont="0" applyFill="0" applyBorder="0" applyAlignment="0" applyProtection="0"/>
    <xf numFmtId="296" fontId="6" fillId="0" borderId="0" applyFont="0" applyFill="0" applyBorder="0" applyAlignment="0" applyProtection="0"/>
    <xf numFmtId="199" fontId="6" fillId="0" borderId="0">
      <protection locked="0"/>
    </xf>
    <xf numFmtId="199" fontId="6" fillId="0" borderId="0">
      <protection locked="0"/>
    </xf>
    <xf numFmtId="199" fontId="6" fillId="0" borderId="0">
      <protection locked="0"/>
    </xf>
    <xf numFmtId="0" fontId="32" fillId="0" borderId="0">
      <protection locked="0"/>
    </xf>
    <xf numFmtId="302" fontId="6" fillId="0" borderId="0" applyFont="0" applyFill="0" applyBorder="0" applyAlignment="0" applyProtection="0"/>
    <xf numFmtId="199" fontId="6" fillId="0" borderId="0" applyFill="0" applyBorder="0" applyAlignment="0"/>
    <xf numFmtId="279" fontId="6" fillId="0" borderId="0" applyFill="0" applyBorder="0" applyAlignment="0"/>
    <xf numFmtId="208" fontId="157" fillId="0" borderId="0" applyFill="0" applyBorder="0" applyAlignment="0"/>
    <xf numFmtId="273" fontId="6" fillId="0" borderId="0" applyFill="0" applyBorder="0" applyAlignment="0"/>
    <xf numFmtId="199" fontId="6" fillId="0" borderId="0" applyFill="0" applyBorder="0" applyAlignment="0"/>
    <xf numFmtId="279" fontId="6" fillId="0" borderId="0" applyFill="0" applyBorder="0" applyAlignment="0"/>
    <xf numFmtId="280" fontId="6" fillId="0" borderId="0" applyFill="0" applyBorder="0" applyAlignment="0"/>
    <xf numFmtId="281" fontId="6" fillId="0" borderId="0" applyFill="0" applyBorder="0" applyAlignment="0"/>
    <xf numFmtId="208" fontId="157" fillId="0" borderId="0" applyFill="0" applyBorder="0" applyAlignment="0"/>
    <xf numFmtId="273" fontId="6" fillId="0" borderId="0" applyFill="0" applyBorder="0" applyAlignment="0"/>
    <xf numFmtId="9" fontId="183" fillId="0" borderId="0" applyFont="0" applyFill="0" applyProtection="0"/>
    <xf numFmtId="190" fontId="6" fillId="0" borderId="0" applyNumberFormat="0" applyFill="0" applyBorder="0" applyAlignment="0" applyProtection="0">
      <alignment horizontal="left"/>
    </xf>
    <xf numFmtId="30" fontId="82" fillId="0" borderId="0" applyNumberFormat="0" applyFill="0" applyBorder="0" applyAlignment="0" applyProtection="0">
      <alignment horizontal="left"/>
    </xf>
    <xf numFmtId="190" fontId="6" fillId="0" borderId="0" applyNumberFormat="0" applyFill="0" applyBorder="0" applyAlignment="0" applyProtection="0">
      <alignment horizontal="left"/>
    </xf>
    <xf numFmtId="184" fontId="118" fillId="0" borderId="0" applyFont="0" applyFill="0" applyBorder="0" applyAlignment="0" applyProtection="0"/>
    <xf numFmtId="184" fontId="118" fillId="0" borderId="0" applyFont="0" applyFill="0" applyBorder="0" applyAlignment="0" applyProtection="0"/>
    <xf numFmtId="0" fontId="183" fillId="0" borderId="0"/>
    <xf numFmtId="0" fontId="34" fillId="0" borderId="0"/>
    <xf numFmtId="0" fontId="184" fillId="0" borderId="0">
      <alignment horizontal="center" vertical="center"/>
    </xf>
    <xf numFmtId="49" fontId="52" fillId="0" borderId="0" applyFill="0" applyBorder="0" applyAlignment="0"/>
    <xf numFmtId="302" fontId="6" fillId="0" borderId="0" applyFill="0" applyBorder="0" applyAlignment="0"/>
    <xf numFmtId="303" fontId="6" fillId="0" borderId="0" applyFill="0" applyBorder="0" applyAlignment="0"/>
    <xf numFmtId="304" fontId="6" fillId="0" borderId="0" applyFill="0" applyBorder="0" applyAlignment="0"/>
    <xf numFmtId="249" fontId="6" fillId="0" borderId="0" applyFill="0" applyBorder="0" applyAlignment="0"/>
    <xf numFmtId="0" fontId="36" fillId="0" borderId="0"/>
    <xf numFmtId="0" fontId="36" fillId="0" borderId="0"/>
    <xf numFmtId="0" fontId="45" fillId="0" borderId="0"/>
    <xf numFmtId="0" fontId="185" fillId="36" borderId="0">
      <alignment horizontal="centerContinuous"/>
    </xf>
    <xf numFmtId="49" fontId="186" fillId="0" borderId="0" applyFill="0" applyBorder="0" applyProtection="0">
      <alignment horizontal="centerContinuous" vertical="center"/>
    </xf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36" fillId="0" borderId="74" applyNumberFormat="0" applyFont="0" applyFill="0" applyAlignment="0" applyProtection="0"/>
    <xf numFmtId="0" fontId="36" fillId="0" borderId="74" applyNumberFormat="0" applyFont="0" applyFill="0" applyAlignment="0" applyProtection="0"/>
    <xf numFmtId="0" fontId="63" fillId="0" borderId="70" applyProtection="0"/>
    <xf numFmtId="0" fontId="63" fillId="0" borderId="70" applyProtection="0"/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192" fontId="6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297" fontId="31" fillId="0" borderId="70">
      <protection locked="0"/>
    </xf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0" fontId="63" fillId="0" borderId="70" applyProtection="0"/>
    <xf numFmtId="192" fontId="6" fillId="0" borderId="70">
      <protection locked="0"/>
    </xf>
    <xf numFmtId="37" fontId="62" fillId="67" borderId="0" applyNumberFormat="0" applyBorder="0" applyAlignment="0" applyProtection="0"/>
    <xf numFmtId="37" fontId="62" fillId="0" borderId="0"/>
    <xf numFmtId="3" fontId="187" fillId="0" borderId="84" applyProtection="0"/>
    <xf numFmtId="305" fontId="6" fillId="0" borderId="0" applyFont="0" applyFill="0" applyBorder="0" applyAlignment="0" applyProtection="0"/>
    <xf numFmtId="234" fontId="6" fillId="0" borderId="0" applyFont="0" applyFill="0" applyBorder="0" applyAlignment="0" applyProtection="0"/>
    <xf numFmtId="306" fontId="34" fillId="0" borderId="0" applyFont="0" applyFill="0" applyBorder="0" applyAlignment="0" applyProtection="0"/>
    <xf numFmtId="307" fontId="34" fillId="0" borderId="0" applyFont="0" applyFill="0" applyBorder="0" applyAlignment="0" applyProtection="0"/>
    <xf numFmtId="0" fontId="188" fillId="0" borderId="0" applyNumberFormat="0" applyFill="0" applyBorder="0" applyAlignment="0" applyProtection="0">
      <alignment vertical="center"/>
    </xf>
    <xf numFmtId="0" fontId="139" fillId="0" borderId="0" applyNumberFormat="0" applyFont="0" applyFill="0" applyBorder="0" applyProtection="0">
      <alignment horizontal="center" vertical="center" wrapText="1"/>
    </xf>
    <xf numFmtId="0" fontId="189" fillId="0" borderId="0" applyNumberFormat="0" applyFill="0" applyBorder="0" applyAlignment="0" applyProtection="0">
      <alignment vertical="top"/>
      <protection locked="0"/>
    </xf>
    <xf numFmtId="308" fontId="190" fillId="0" borderId="0" applyFont="0" applyFill="0" applyBorder="0" applyAlignment="0" applyProtection="0"/>
    <xf numFmtId="309" fontId="190" fillId="0" borderId="0" applyFont="0" applyFill="0" applyBorder="0" applyAlignment="0" applyProtection="0"/>
    <xf numFmtId="0" fontId="190" fillId="0" borderId="0"/>
    <xf numFmtId="243" fontId="36" fillId="0" borderId="0" applyFont="0" applyFill="0" applyBorder="0" applyAlignment="0" applyProtection="0"/>
    <xf numFmtId="0" fontId="191" fillId="0" borderId="0">
      <protection locked="0"/>
    </xf>
    <xf numFmtId="0" fontId="133" fillId="58" borderId="0" applyNumberFormat="0" applyBorder="0" applyAlignment="0" applyProtection="0">
      <alignment vertical="center"/>
    </xf>
    <xf numFmtId="0" fontId="133" fillId="61" borderId="0" applyNumberFormat="0" applyBorder="0" applyAlignment="0" applyProtection="0">
      <alignment vertical="center"/>
    </xf>
    <xf numFmtId="0" fontId="133" fillId="62" borderId="0" applyNumberFormat="0" applyBorder="0" applyAlignment="0" applyProtection="0">
      <alignment vertical="center"/>
    </xf>
    <xf numFmtId="0" fontId="133" fillId="68" borderId="0" applyNumberFormat="0" applyBorder="0" applyAlignment="0" applyProtection="0">
      <alignment vertical="center"/>
    </xf>
    <xf numFmtId="0" fontId="133" fillId="58" borderId="0" applyNumberFormat="0" applyBorder="0" applyAlignment="0" applyProtection="0">
      <alignment vertical="center"/>
    </xf>
    <xf numFmtId="0" fontId="133" fillId="63" borderId="0" applyNumberFormat="0" applyBorder="0" applyAlignment="0" applyProtection="0">
      <alignment vertical="center"/>
    </xf>
    <xf numFmtId="310" fontId="6" fillId="0" borderId="0" applyFont="0" applyFill="0" applyBorder="0" applyAlignment="0" applyProtection="0"/>
    <xf numFmtId="178" fontId="31" fillId="0" borderId="0"/>
    <xf numFmtId="0" fontId="188" fillId="0" borderId="0" applyNumberFormat="0" applyFill="0" applyBorder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54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0" fontId="158" fillId="69" borderId="79" applyNumberFormat="0" applyAlignment="0" applyProtection="0">
      <alignment vertical="center"/>
    </xf>
    <xf numFmtId="311" fontId="32" fillId="0" borderId="0">
      <protection locked="0"/>
    </xf>
    <xf numFmtId="2" fontId="192" fillId="0" borderId="0" applyFont="0" applyFill="0" applyBorder="0" applyAlignment="0" applyProtection="0"/>
    <xf numFmtId="312" fontId="32" fillId="0" borderId="0">
      <protection locked="0"/>
    </xf>
    <xf numFmtId="0" fontId="32" fillId="0" borderId="0">
      <protection locked="0"/>
    </xf>
    <xf numFmtId="2" fontId="192" fillId="0" borderId="0" applyFont="0" applyFill="0" applyBorder="0" applyAlignment="0" applyProtection="0"/>
    <xf numFmtId="0" fontId="73" fillId="0" borderId="0">
      <protection locked="0"/>
    </xf>
    <xf numFmtId="0" fontId="193" fillId="0" borderId="0" applyNumberFormat="0" applyFill="0" applyBorder="0" applyAlignment="0" applyProtection="0"/>
    <xf numFmtId="0" fontId="73" fillId="0" borderId="0">
      <protection locked="0"/>
    </xf>
    <xf numFmtId="0" fontId="193" fillId="0" borderId="0" applyNumberFormat="0" applyFill="0" applyBorder="0" applyAlignment="0" applyProtection="0"/>
    <xf numFmtId="0" fontId="73" fillId="0" borderId="0">
      <protection locked="0"/>
    </xf>
    <xf numFmtId="0" fontId="194" fillId="0" borderId="0" applyNumberFormat="0" applyFill="0" applyBorder="0" applyAlignment="0" applyProtection="0"/>
    <xf numFmtId="0" fontId="73" fillId="0" borderId="0">
      <protection locked="0"/>
    </xf>
    <xf numFmtId="0" fontId="194" fillId="0" borderId="0" applyNumberFormat="0" applyFill="0" applyBorder="0" applyAlignment="0" applyProtection="0"/>
    <xf numFmtId="0" fontId="97" fillId="0" borderId="0" applyBorder="0" applyAlignment="0"/>
    <xf numFmtId="0" fontId="97" fillId="0" borderId="71" applyBorder="0" applyAlignment="0">
      <alignment horizontal="center"/>
    </xf>
    <xf numFmtId="0" fontId="97" fillId="0" borderId="71" applyBorder="0" applyAlignment="0">
      <alignment horizontal="center"/>
    </xf>
    <xf numFmtId="0" fontId="97" fillId="0" borderId="88"/>
    <xf numFmtId="0" fontId="195" fillId="0" borderId="0"/>
    <xf numFmtId="37" fontId="118" fillId="0" borderId="89">
      <alignment horizontal="center" vertical="center"/>
    </xf>
    <xf numFmtId="37" fontId="118" fillId="0" borderId="45" applyAlignment="0"/>
    <xf numFmtId="313" fontId="6" fillId="0" borderId="0"/>
    <xf numFmtId="314" fontId="6" fillId="0" borderId="0"/>
    <xf numFmtId="313" fontId="6" fillId="0" borderId="0"/>
    <xf numFmtId="314" fontId="6" fillId="0" borderId="0"/>
    <xf numFmtId="313" fontId="6" fillId="0" borderId="0"/>
    <xf numFmtId="314" fontId="6" fillId="0" borderId="0"/>
    <xf numFmtId="313" fontId="6" fillId="0" borderId="0"/>
    <xf numFmtId="314" fontId="6" fillId="0" borderId="0"/>
    <xf numFmtId="313" fontId="6" fillId="0" borderId="0"/>
    <xf numFmtId="314" fontId="6" fillId="0" borderId="0"/>
    <xf numFmtId="313" fontId="6" fillId="0" borderId="0"/>
    <xf numFmtId="314" fontId="6" fillId="0" borderId="0"/>
    <xf numFmtId="313" fontId="6" fillId="0" borderId="0"/>
    <xf numFmtId="314" fontId="6" fillId="0" borderId="0"/>
    <xf numFmtId="313" fontId="6" fillId="0" borderId="0"/>
    <xf numFmtId="314" fontId="6" fillId="0" borderId="0"/>
    <xf numFmtId="313" fontId="6" fillId="0" borderId="0"/>
    <xf numFmtId="314" fontId="6" fillId="0" borderId="0"/>
    <xf numFmtId="313" fontId="6" fillId="0" borderId="0"/>
    <xf numFmtId="314" fontId="6" fillId="0" borderId="0"/>
    <xf numFmtId="313" fontId="6" fillId="0" borderId="0"/>
    <xf numFmtId="314" fontId="6" fillId="0" borderId="0"/>
    <xf numFmtId="315" fontId="36" fillId="0" borderId="0" applyFont="0" applyFill="0" applyBorder="0" applyAlignment="0" applyProtection="0"/>
    <xf numFmtId="180" fontId="196" fillId="0" borderId="28">
      <alignment horizontal="right" vertical="center"/>
    </xf>
    <xf numFmtId="178" fontId="55" fillId="0" borderId="0"/>
    <xf numFmtId="41" fontId="197" fillId="0" borderId="28">
      <alignment horizontal="center" vertical="center"/>
    </xf>
    <xf numFmtId="0" fontId="6" fillId="0" borderId="0">
      <alignment horizontal="center" vertical="center"/>
    </xf>
    <xf numFmtId="0" fontId="198" fillId="0" borderId="0" applyNumberFormat="0" applyFont="0" applyAlignment="0">
      <alignment horizontal="centerContinuous"/>
    </xf>
    <xf numFmtId="0" fontId="6" fillId="0" borderId="0">
      <protection locked="0"/>
    </xf>
    <xf numFmtId="0" fontId="142" fillId="44" borderId="0" applyNumberFormat="0" applyBorder="0" applyAlignment="0" applyProtection="0">
      <alignment vertical="center"/>
    </xf>
    <xf numFmtId="0" fontId="64" fillId="0" borderId="0">
      <protection locked="0"/>
    </xf>
    <xf numFmtId="0" fontId="192" fillId="0" borderId="0" applyFont="0" applyFill="0" applyBorder="0" applyAlignment="0" applyProtection="0"/>
    <xf numFmtId="0" fontId="64" fillId="0" borderId="0">
      <protection locked="0"/>
    </xf>
    <xf numFmtId="0" fontId="192" fillId="0" borderId="0" applyFont="0" applyFill="0" applyBorder="0" applyAlignment="0" applyProtection="0"/>
    <xf numFmtId="49" fontId="6" fillId="0" borderId="0" applyFont="0" applyFill="0" applyBorder="0" applyAlignment="0" applyProtection="0"/>
    <xf numFmtId="0" fontId="9" fillId="0" borderId="0">
      <alignment vertical="center"/>
    </xf>
    <xf numFmtId="0" fontId="10" fillId="0" borderId="11">
      <alignment vertical="center"/>
    </xf>
    <xf numFmtId="0" fontId="10" fillId="0" borderId="11">
      <alignment vertical="center"/>
    </xf>
    <xf numFmtId="0" fontId="10" fillId="0" borderId="11">
      <alignment vertical="center"/>
    </xf>
    <xf numFmtId="0" fontId="10" fillId="0" borderId="11">
      <alignment vertical="center"/>
    </xf>
    <xf numFmtId="0" fontId="10" fillId="0" borderId="11">
      <alignment vertical="center"/>
    </xf>
    <xf numFmtId="0" fontId="10" fillId="0" borderId="11">
      <alignment vertical="center"/>
    </xf>
    <xf numFmtId="0" fontId="10" fillId="0" borderId="11">
      <alignment vertical="center"/>
    </xf>
    <xf numFmtId="0" fontId="10" fillId="0" borderId="11">
      <alignment vertical="center"/>
    </xf>
    <xf numFmtId="0" fontId="10" fillId="0" borderId="11">
      <alignment vertical="center"/>
    </xf>
    <xf numFmtId="0" fontId="10" fillId="0" borderId="11">
      <alignment vertical="center"/>
    </xf>
    <xf numFmtId="0" fontId="10" fillId="0" borderId="11">
      <alignment vertical="center"/>
    </xf>
    <xf numFmtId="0" fontId="10" fillId="0" borderId="11">
      <alignment vertical="center"/>
    </xf>
    <xf numFmtId="0" fontId="10" fillId="0" borderId="11">
      <alignment vertical="center"/>
    </xf>
    <xf numFmtId="0" fontId="10" fillId="0" borderId="11">
      <alignment vertical="center"/>
    </xf>
    <xf numFmtId="0" fontId="162" fillId="0" borderId="0" applyFont="0" applyAlignment="0">
      <alignment horizontal="left"/>
    </xf>
    <xf numFmtId="0" fontId="32" fillId="70" borderId="0">
      <alignment horizontal="left"/>
    </xf>
    <xf numFmtId="0" fontId="8" fillId="0" borderId="28">
      <alignment horizontal="center" vertical="center"/>
    </xf>
    <xf numFmtId="0" fontId="64" fillId="0" borderId="0">
      <protection locked="0"/>
    </xf>
    <xf numFmtId="0" fontId="192" fillId="0" borderId="0" applyFont="0" applyFill="0" applyBorder="0" applyAlignment="0" applyProtection="0"/>
    <xf numFmtId="0" fontId="64" fillId="0" borderId="0">
      <protection locked="0"/>
    </xf>
    <xf numFmtId="0" fontId="192" fillId="0" borderId="0" applyFont="0" applyFill="0" applyBorder="0" applyAlignment="0" applyProtection="0"/>
    <xf numFmtId="0" fontId="199" fillId="0" borderId="0" applyNumberFormat="0" applyFill="0" applyBorder="0" applyAlignment="0" applyProtection="0">
      <alignment vertical="top"/>
      <protection locked="0"/>
    </xf>
    <xf numFmtId="40" fontId="200" fillId="0" borderId="0" applyFont="0" applyFill="0" applyBorder="0" applyAlignment="0" applyProtection="0"/>
    <xf numFmtId="38" fontId="200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93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6" fillId="50" borderId="67" applyNumberFormat="0" applyFont="0" applyAlignment="0" applyProtection="0">
      <alignment vertical="center"/>
    </xf>
    <xf numFmtId="0" fontId="200" fillId="0" borderId="0" applyFont="0" applyFill="0" applyBorder="0" applyAlignment="0" applyProtection="0"/>
    <xf numFmtId="0" fontId="200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41" fontId="43" fillId="0" borderId="90" applyNumberFormat="0" applyFont="0" applyFill="0" applyBorder="0" applyProtection="0">
      <alignment horizontal="distributed" vertical="center"/>
    </xf>
    <xf numFmtId="247" fontId="6" fillId="0" borderId="0">
      <protection locked="0"/>
    </xf>
    <xf numFmtId="256" fontId="6" fillId="0" borderId="0">
      <protection locked="0"/>
    </xf>
    <xf numFmtId="256" fontId="6" fillId="0" borderId="0">
      <protection locked="0"/>
    </xf>
    <xf numFmtId="255" fontId="32" fillId="0" borderId="0">
      <protection locked="0"/>
    </xf>
    <xf numFmtId="258" fontId="33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33" fillId="0" borderId="0">
      <protection locked="0"/>
    </xf>
    <xf numFmtId="0" fontId="6" fillId="0" borderId="0">
      <protection locked="0"/>
    </xf>
    <xf numFmtId="40" fontId="32" fillId="0" borderId="0">
      <protection locked="0"/>
    </xf>
    <xf numFmtId="255" fontId="32" fillId="0" borderId="0">
      <protection locked="0"/>
    </xf>
    <xf numFmtId="256" fontId="6" fillId="0" borderId="0">
      <protection locked="0"/>
    </xf>
    <xf numFmtId="258" fontId="33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33" fillId="0" borderId="0">
      <protection locked="0"/>
    </xf>
    <xf numFmtId="0" fontId="6" fillId="0" borderId="0">
      <protection locked="0"/>
    </xf>
    <xf numFmtId="40" fontId="32" fillId="0" borderId="0">
      <protection locked="0"/>
    </xf>
    <xf numFmtId="279" fontId="43" fillId="0" borderId="0" applyFont="0" applyFill="0" applyBorder="0" applyProtection="0">
      <alignment horizontal="center" vertical="center"/>
    </xf>
    <xf numFmtId="316" fontId="43" fillId="0" borderId="0" applyFont="0" applyFill="0" applyBorder="0" applyProtection="0">
      <alignment horizontal="center"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  <xf numFmtId="317" fontId="6" fillId="0" borderId="49" applyFont="0" applyFill="0" applyBorder="0" applyAlignment="0" applyProtection="0">
      <alignment vertical="center"/>
    </xf>
    <xf numFmtId="318" fontId="6" fillId="71" borderId="51" applyFont="0" applyFill="0" applyBorder="0" applyAlignment="0" applyProtection="0">
      <alignment vertical="center"/>
    </xf>
    <xf numFmtId="319" fontId="6" fillId="0" borderId="0" applyFont="0" applyFill="0" applyBorder="0" applyAlignment="0" applyProtection="0"/>
    <xf numFmtId="320" fontId="6" fillId="0" borderId="28"/>
    <xf numFmtId="321" fontId="6" fillId="0" borderId="28"/>
    <xf numFmtId="322" fontId="6" fillId="0" borderId="0" applyFont="0" applyFill="0" applyBorder="0" applyAlignment="0" applyProtection="0"/>
    <xf numFmtId="323" fontId="6" fillId="0" borderId="0" applyFont="0" applyFill="0" applyBorder="0" applyAlignment="0" applyProtection="0"/>
    <xf numFmtId="0" fontId="201" fillId="0" borderId="0"/>
    <xf numFmtId="0" fontId="178" fillId="55" borderId="0" applyNumberFormat="0" applyBorder="0" applyAlignment="0" applyProtection="0">
      <alignment vertical="center"/>
    </xf>
    <xf numFmtId="0" fontId="6" fillId="0" borderId="0"/>
    <xf numFmtId="0" fontId="32" fillId="0" borderId="0"/>
    <xf numFmtId="184" fontId="96" fillId="0" borderId="71">
      <alignment vertical="center"/>
    </xf>
    <xf numFmtId="324" fontId="195" fillId="0" borderId="9" applyBorder="0"/>
    <xf numFmtId="325" fontId="6" fillId="0" borderId="9" applyBorder="0"/>
    <xf numFmtId="325" fontId="6" fillId="0" borderId="9" applyBorder="0"/>
    <xf numFmtId="325" fontId="6" fillId="0" borderId="9" applyBorder="0"/>
    <xf numFmtId="325" fontId="6" fillId="0" borderId="9" applyBorder="0"/>
    <xf numFmtId="325" fontId="6" fillId="0" borderId="9" applyBorder="0"/>
    <xf numFmtId="325" fontId="6" fillId="0" borderId="9" applyBorder="0"/>
    <xf numFmtId="325" fontId="6" fillId="0" borderId="9" applyBorder="0"/>
    <xf numFmtId="325" fontId="6" fillId="0" borderId="9" applyBorder="0"/>
    <xf numFmtId="325" fontId="6" fillId="0" borderId="9" applyBorder="0"/>
    <xf numFmtId="325" fontId="6" fillId="0" borderId="9" applyBorder="0"/>
    <xf numFmtId="325" fontId="6" fillId="0" borderId="9" applyBorder="0"/>
    <xf numFmtId="325" fontId="6" fillId="0" borderId="9" applyBorder="0"/>
    <xf numFmtId="325" fontId="6" fillId="0" borderId="9" applyBorder="0"/>
    <xf numFmtId="325" fontId="6" fillId="0" borderId="9" applyBorder="0"/>
    <xf numFmtId="324" fontId="195" fillId="0" borderId="9" applyBorder="0"/>
    <xf numFmtId="324" fontId="195" fillId="0" borderId="9" applyBorder="0"/>
    <xf numFmtId="324" fontId="195" fillId="0" borderId="9" applyBorder="0"/>
    <xf numFmtId="324" fontId="195" fillId="0" borderId="9" applyBorder="0"/>
    <xf numFmtId="324" fontId="195" fillId="0" borderId="9" applyBorder="0"/>
    <xf numFmtId="324" fontId="195" fillId="0" borderId="9" applyBorder="0"/>
    <xf numFmtId="324" fontId="195" fillId="0" borderId="9" applyBorder="0"/>
    <xf numFmtId="324" fontId="195" fillId="0" borderId="9" applyBorder="0"/>
    <xf numFmtId="0" fontId="202" fillId="0" borderId="0"/>
    <xf numFmtId="322" fontId="6" fillId="0" borderId="0" applyNumberFormat="0" applyFont="0" applyFill="0" applyBorder="0" applyProtection="0">
      <alignment horizontal="centerContinuous" vertical="center"/>
    </xf>
    <xf numFmtId="177" fontId="90" fillId="0" borderId="28">
      <alignment vertical="center"/>
    </xf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3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0" fontId="43" fillId="0" borderId="90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1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3" fontId="43" fillId="0" borderId="92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3" fillId="0" borderId="90"/>
    <xf numFmtId="0" fontId="204" fillId="0" borderId="0">
      <alignment horizontal="center"/>
    </xf>
    <xf numFmtId="0" fontId="131" fillId="0" borderId="93">
      <alignment horizontal="center"/>
    </xf>
    <xf numFmtId="0" fontId="131" fillId="0" borderId="93">
      <alignment horizontal="center"/>
    </xf>
    <xf numFmtId="0" fontId="131" fillId="0" borderId="93">
      <alignment horizontal="center"/>
    </xf>
    <xf numFmtId="0" fontId="131" fillId="0" borderId="93">
      <alignment horizontal="center"/>
    </xf>
    <xf numFmtId="0" fontId="167" fillId="0" borderId="0" applyNumberFormat="0" applyFill="0" applyBorder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0" fontId="159" fillId="65" borderId="80" applyNumberFormat="0" applyAlignment="0" applyProtection="0">
      <alignment vertical="center"/>
    </xf>
    <xf numFmtId="238" fontId="195" fillId="0" borderId="94"/>
    <xf numFmtId="4" fontId="195" fillId="0" borderId="9"/>
    <xf numFmtId="4" fontId="195" fillId="0" borderId="9"/>
    <xf numFmtId="4" fontId="195" fillId="0" borderId="9"/>
    <xf numFmtId="4" fontId="195" fillId="0" borderId="9"/>
    <xf numFmtId="4" fontId="195" fillId="0" borderId="9"/>
    <xf numFmtId="4" fontId="195" fillId="0" borderId="9"/>
    <xf numFmtId="4" fontId="195" fillId="0" borderId="9"/>
    <xf numFmtId="4" fontId="195" fillId="0" borderId="9"/>
    <xf numFmtId="4" fontId="195" fillId="0" borderId="9"/>
    <xf numFmtId="326" fontId="195" fillId="0" borderId="9"/>
    <xf numFmtId="326" fontId="195" fillId="0" borderId="9"/>
    <xf numFmtId="326" fontId="195" fillId="0" borderId="9"/>
    <xf numFmtId="326" fontId="195" fillId="0" borderId="9"/>
    <xf numFmtId="326" fontId="195" fillId="0" borderId="9"/>
    <xf numFmtId="326" fontId="195" fillId="0" borderId="9"/>
    <xf numFmtId="326" fontId="195" fillId="0" borderId="9"/>
    <xf numFmtId="326" fontId="195" fillId="0" borderId="9"/>
    <xf numFmtId="326" fontId="195" fillId="0" borderId="9"/>
    <xf numFmtId="327" fontId="195" fillId="0" borderId="9"/>
    <xf numFmtId="327" fontId="195" fillId="0" borderId="9"/>
    <xf numFmtId="327" fontId="195" fillId="0" borderId="9"/>
    <xf numFmtId="327" fontId="195" fillId="0" borderId="9"/>
    <xf numFmtId="327" fontId="195" fillId="0" borderId="9"/>
    <xf numFmtId="327" fontId="195" fillId="0" borderId="9"/>
    <xf numFmtId="327" fontId="195" fillId="0" borderId="9"/>
    <xf numFmtId="327" fontId="195" fillId="0" borderId="9"/>
    <xf numFmtId="327" fontId="195" fillId="0" borderId="9"/>
    <xf numFmtId="3" fontId="91" fillId="0" borderId="0">
      <alignment vertical="center" wrapText="1"/>
    </xf>
    <xf numFmtId="3" fontId="205" fillId="0" borderId="0">
      <alignment vertical="center" wrapText="1"/>
    </xf>
    <xf numFmtId="1" fontId="32" fillId="0" borderId="0"/>
    <xf numFmtId="184" fontId="97" fillId="0" borderId="71">
      <alignment vertical="center"/>
    </xf>
    <xf numFmtId="4" fontId="206" fillId="0" borderId="0" applyNumberFormat="0" applyFill="0" applyBorder="0" applyAlignment="0">
      <alignment horizontal="centerContinuous" vertical="center"/>
    </xf>
    <xf numFmtId="328" fontId="39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184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13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41" fontId="13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132" fillId="0" borderId="0" applyFont="0" applyFill="0" applyBorder="0" applyAlignment="0" applyProtection="0">
      <alignment vertical="center"/>
    </xf>
    <xf numFmtId="41" fontId="97" fillId="0" borderId="0" applyFont="0" applyFill="0" applyBorder="0" applyAlignment="0" applyProtection="0">
      <alignment vertical="center"/>
    </xf>
    <xf numFmtId="41" fontId="132" fillId="0" borderId="0" applyFont="0" applyFill="0" applyBorder="0" applyAlignment="0" applyProtection="0">
      <alignment vertical="center"/>
    </xf>
    <xf numFmtId="41" fontId="132" fillId="0" borderId="0" applyFont="0" applyFill="0" applyBorder="0" applyAlignment="0" applyProtection="0">
      <alignment vertical="center"/>
    </xf>
    <xf numFmtId="41" fontId="13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32" fillId="0" borderId="0" applyFont="0" applyFill="0" applyBorder="0" applyAlignment="0" applyProtection="0">
      <alignment vertical="center"/>
    </xf>
    <xf numFmtId="41" fontId="132" fillId="0" borderId="0" applyFont="0" applyFill="0" applyBorder="0" applyAlignment="0" applyProtection="0">
      <alignment vertical="center"/>
    </xf>
    <xf numFmtId="41" fontId="132" fillId="0" borderId="0" applyFont="0" applyFill="0" applyBorder="0" applyAlignment="0" applyProtection="0">
      <alignment vertical="center"/>
    </xf>
    <xf numFmtId="41" fontId="132" fillId="0" borderId="0" applyFont="0" applyFill="0" applyBorder="0" applyAlignment="0" applyProtection="0">
      <alignment vertical="center"/>
    </xf>
    <xf numFmtId="41" fontId="132" fillId="0" borderId="0" applyFont="0" applyFill="0" applyBorder="0" applyAlignment="0" applyProtection="0">
      <alignment vertical="center"/>
    </xf>
    <xf numFmtId="41" fontId="132" fillId="0" borderId="0" applyFont="0" applyFill="0" applyBorder="0" applyAlignment="0" applyProtection="0">
      <alignment vertical="center"/>
    </xf>
    <xf numFmtId="41" fontId="132" fillId="0" borderId="0" applyFont="0" applyFill="0" applyBorder="0" applyAlignment="0" applyProtection="0">
      <alignment vertical="center"/>
    </xf>
    <xf numFmtId="41" fontId="132" fillId="0" borderId="0" applyFont="0" applyFill="0" applyBorder="0" applyAlignment="0" applyProtection="0">
      <alignment vertical="center"/>
    </xf>
    <xf numFmtId="41" fontId="132" fillId="0" borderId="0" applyFont="0" applyFill="0" applyBorder="0" applyAlignment="0" applyProtection="0">
      <alignment vertical="center"/>
    </xf>
    <xf numFmtId="41" fontId="132" fillId="0" borderId="0" applyFont="0" applyFill="0" applyBorder="0" applyAlignment="0" applyProtection="0">
      <alignment vertical="center"/>
    </xf>
    <xf numFmtId="41" fontId="132" fillId="0" borderId="0" applyFont="0" applyFill="0" applyBorder="0" applyAlignment="0" applyProtection="0">
      <alignment vertical="center"/>
    </xf>
    <xf numFmtId="41" fontId="132" fillId="0" borderId="0" applyFont="0" applyFill="0" applyBorder="0" applyAlignment="0" applyProtection="0">
      <alignment vertical="center"/>
    </xf>
    <xf numFmtId="41" fontId="132" fillId="0" borderId="0" applyFont="0" applyFill="0" applyBorder="0" applyAlignment="0" applyProtection="0">
      <alignment vertical="center"/>
    </xf>
    <xf numFmtId="41" fontId="132" fillId="0" borderId="0" applyFont="0" applyFill="0" applyBorder="0" applyAlignment="0" applyProtection="0">
      <alignment vertical="center"/>
    </xf>
    <xf numFmtId="41" fontId="132" fillId="0" borderId="0" applyFont="0" applyFill="0" applyBorder="0" applyAlignment="0" applyProtection="0">
      <alignment vertical="center"/>
    </xf>
    <xf numFmtId="41" fontId="132" fillId="0" borderId="0" applyFont="0" applyFill="0" applyBorder="0" applyAlignment="0" applyProtection="0">
      <alignment vertical="center"/>
    </xf>
    <xf numFmtId="41" fontId="132" fillId="0" borderId="0" applyFont="0" applyFill="0" applyBorder="0" applyAlignment="0" applyProtection="0">
      <alignment vertical="center"/>
    </xf>
    <xf numFmtId="41" fontId="132" fillId="0" borderId="0" applyFont="0" applyFill="0" applyBorder="0" applyAlignment="0" applyProtection="0">
      <alignment vertical="center"/>
    </xf>
    <xf numFmtId="184" fontId="207" fillId="0" borderId="0"/>
    <xf numFmtId="41" fontId="6" fillId="0" borderId="0" applyFont="0" applyFill="0" applyBorder="0" applyAlignment="0" applyProtection="0">
      <alignment vertical="center"/>
    </xf>
    <xf numFmtId="225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329" fontId="6" fillId="0" borderId="0" applyFont="0" applyFill="0" applyBorder="0" applyAlignment="0" applyProtection="0"/>
    <xf numFmtId="0" fontId="32" fillId="0" borderId="0"/>
    <xf numFmtId="0" fontId="36" fillId="0" borderId="0"/>
    <xf numFmtId="0" fontId="36" fillId="0" borderId="0"/>
    <xf numFmtId="0" fontId="6" fillId="0" borderId="0" applyFont="0" applyFill="0" applyBorder="0" applyAlignment="0" applyProtection="0"/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77" fillId="0" borderId="85" applyNumberFormat="0" applyFill="0" applyAlignment="0" applyProtection="0">
      <alignment vertical="center"/>
    </xf>
    <xf numFmtId="0" fontId="100" fillId="0" borderId="0" applyNumberFormat="0" applyFill="0" applyBorder="0" applyAlignment="0" applyProtection="0"/>
    <xf numFmtId="0" fontId="48" fillId="0" borderId="0"/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5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0" fontId="208" fillId="0" borderId="96" applyNumberFormat="0" applyFill="0" applyAlignment="0" applyProtection="0">
      <alignment vertical="center"/>
    </xf>
    <xf numFmtId="228" fontId="101" fillId="0" borderId="0" applyFont="0" applyFill="0" applyBorder="0" applyAlignment="0" applyProtection="0"/>
    <xf numFmtId="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2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333" fontId="6" fillId="0" borderId="0" applyFont="0" applyFill="0" applyBorder="0" applyAlignment="0" applyProtection="0"/>
    <xf numFmtId="332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332" fontId="6" fillId="0" borderId="0" applyFont="0" applyFill="0" applyBorder="0" applyAlignment="0" applyProtection="0"/>
    <xf numFmtId="332" fontId="6" fillId="0" borderId="0" applyFont="0" applyFill="0" applyBorder="0" applyAlignment="0" applyProtection="0"/>
    <xf numFmtId="334" fontId="6" fillId="0" borderId="0" applyFont="0" applyFill="0" applyBorder="0" applyAlignment="0" applyProtection="0"/>
    <xf numFmtId="333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226" fontId="32" fillId="0" borderId="0" applyFont="0" applyFill="0" applyBorder="0" applyAlignment="0" applyProtection="0"/>
    <xf numFmtId="335" fontId="31" fillId="0" borderId="0" applyFont="0" applyFill="0" applyBorder="0" applyAlignment="0" applyProtection="0"/>
    <xf numFmtId="0" fontId="6" fillId="0" borderId="0" applyFont="0" applyFill="0" applyBorder="0" applyAlignment="0" applyProtection="0"/>
    <xf numFmtId="226" fontId="32" fillId="0" borderId="0" applyFont="0" applyFill="0" applyBorder="0" applyAlignment="0" applyProtection="0"/>
    <xf numFmtId="228" fontId="101" fillId="0" borderId="0" applyFont="0" applyFill="0" applyBorder="0" applyAlignment="0" applyProtection="0"/>
    <xf numFmtId="228" fontId="101" fillId="0" borderId="0" applyFont="0" applyFill="0" applyBorder="0" applyAlignment="0" applyProtection="0"/>
    <xf numFmtId="232" fontId="6" fillId="0" borderId="0" applyFont="0" applyFill="0" applyBorder="0" applyAlignment="0" applyProtection="0"/>
    <xf numFmtId="226" fontId="32" fillId="0" borderId="0" applyFont="0" applyFill="0" applyBorder="0" applyAlignment="0" applyProtection="0"/>
    <xf numFmtId="226" fontId="32" fillId="0" borderId="0" applyFont="0" applyFill="0" applyBorder="0" applyAlignment="0" applyProtection="0"/>
    <xf numFmtId="226" fontId="32" fillId="0" borderId="0" applyFont="0" applyFill="0" applyBorder="0" applyAlignment="0" applyProtection="0"/>
    <xf numFmtId="226" fontId="3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28" fontId="101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4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0" fontId="101" fillId="0" borderId="0" applyFont="0" applyFill="0" applyBorder="0" applyAlignment="0" applyProtection="0"/>
    <xf numFmtId="226" fontId="32" fillId="0" borderId="0" applyFont="0" applyFill="0" applyBorder="0" applyAlignment="0" applyProtection="0"/>
    <xf numFmtId="232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6" fontId="32" fillId="0" borderId="0" applyFont="0" applyFill="0" applyBorder="0" applyAlignment="0" applyProtection="0"/>
    <xf numFmtId="232" fontId="6" fillId="0" borderId="0" applyFont="0" applyFill="0" applyBorder="0" applyAlignment="0" applyProtection="0"/>
    <xf numFmtId="333" fontId="6" fillId="0" borderId="0" applyFont="0" applyFill="0" applyBorder="0" applyAlignment="0" applyProtection="0"/>
    <xf numFmtId="228" fontId="101" fillId="0" borderId="0" applyFont="0" applyFill="0" applyBorder="0" applyAlignment="0" applyProtection="0"/>
    <xf numFmtId="226" fontId="32" fillId="0" borderId="0" applyFont="0" applyFill="0" applyBorder="0" applyAlignment="0" applyProtection="0"/>
    <xf numFmtId="228" fontId="101" fillId="0" borderId="0" applyFont="0" applyFill="0" applyBorder="0" applyAlignment="0" applyProtection="0"/>
    <xf numFmtId="330" fontId="6" fillId="0" borderId="0" applyFont="0" applyFill="0" applyBorder="0" applyAlignment="0" applyProtection="0"/>
    <xf numFmtId="226" fontId="32" fillId="0" borderId="0" applyFont="0" applyFill="0" applyBorder="0" applyAlignment="0" applyProtection="0"/>
    <xf numFmtId="330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7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2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332" fontId="6" fillId="0" borderId="0" applyFont="0" applyFill="0" applyBorder="0" applyAlignment="0" applyProtection="0"/>
    <xf numFmtId="332" fontId="6" fillId="0" borderId="0" applyFont="0" applyFill="0" applyBorder="0" applyAlignment="0" applyProtection="0"/>
    <xf numFmtId="332" fontId="6" fillId="0" borderId="0" applyFont="0" applyFill="0" applyBorder="0" applyAlignment="0" applyProtection="0"/>
    <xf numFmtId="332" fontId="6" fillId="0" borderId="0" applyFont="0" applyFill="0" applyBorder="0" applyAlignment="0" applyProtection="0"/>
    <xf numFmtId="332" fontId="6" fillId="0" borderId="0" applyFont="0" applyFill="0" applyBorder="0" applyAlignment="0" applyProtection="0"/>
    <xf numFmtId="0" fontId="101" fillId="0" borderId="0" applyFont="0" applyFill="0" applyBorder="0" applyAlignment="0" applyProtection="0"/>
    <xf numFmtId="338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335" fontId="31" fillId="0" borderId="0" applyFont="0" applyFill="0" applyBorder="0" applyAlignment="0" applyProtection="0"/>
    <xf numFmtId="232" fontId="6" fillId="0" borderId="0" applyFont="0" applyFill="0" applyBorder="0" applyAlignment="0" applyProtection="0"/>
    <xf numFmtId="228" fontId="101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3" fontId="6" fillId="0" borderId="0" applyFont="0" applyFill="0" applyBorder="0" applyAlignment="0" applyProtection="0"/>
    <xf numFmtId="332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333" fontId="6" fillId="0" borderId="0" applyFont="0" applyFill="0" applyBorder="0" applyAlignment="0" applyProtection="0"/>
    <xf numFmtId="228" fontId="101" fillId="0" borderId="0" applyFont="0" applyFill="0" applyBorder="0" applyAlignment="0" applyProtection="0"/>
    <xf numFmtId="333" fontId="6" fillId="0" borderId="0" applyFont="0" applyFill="0" applyBorder="0" applyAlignment="0" applyProtection="0"/>
    <xf numFmtId="33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61" fontId="32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332" fontId="6" fillId="0" borderId="0" applyFont="0" applyFill="0" applyBorder="0" applyAlignment="0" applyProtection="0"/>
    <xf numFmtId="332" fontId="6" fillId="0" borderId="0" applyFont="0" applyFill="0" applyBorder="0" applyAlignment="0" applyProtection="0"/>
    <xf numFmtId="332" fontId="6" fillId="0" borderId="0" applyFont="0" applyFill="0" applyBorder="0" applyAlignment="0" applyProtection="0"/>
    <xf numFmtId="332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228" fontId="101" fillId="0" borderId="0" applyFont="0" applyFill="0" applyBorder="0" applyAlignment="0" applyProtection="0"/>
    <xf numFmtId="232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228" fontId="101" fillId="0" borderId="0" applyFont="0" applyFill="0" applyBorder="0" applyAlignment="0" applyProtection="0"/>
    <xf numFmtId="333" fontId="6" fillId="0" borderId="0" applyFont="0" applyFill="0" applyBorder="0" applyAlignment="0" applyProtection="0"/>
    <xf numFmtId="333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332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228" fontId="101" fillId="0" borderId="0" applyFont="0" applyFill="0" applyBorder="0" applyAlignment="0" applyProtection="0"/>
    <xf numFmtId="331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333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226" fontId="32" fillId="0" borderId="0" applyFont="0" applyFill="0" applyBorder="0" applyAlignment="0" applyProtection="0"/>
    <xf numFmtId="330" fontId="6" fillId="0" borderId="0" applyFont="0" applyFill="0" applyBorder="0" applyAlignment="0" applyProtection="0"/>
    <xf numFmtId="330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226" fontId="32" fillId="0" borderId="0" applyFont="0" applyFill="0" applyBorder="0" applyAlignment="0" applyProtection="0"/>
    <xf numFmtId="330" fontId="6" fillId="0" borderId="0" applyFont="0" applyFill="0" applyBorder="0" applyAlignment="0" applyProtection="0"/>
    <xf numFmtId="331" fontId="6" fillId="0" borderId="0" applyFont="0" applyFill="0" applyBorder="0" applyAlignment="0" applyProtection="0"/>
    <xf numFmtId="261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333" fontId="6" fillId="0" borderId="0" applyFont="0" applyFill="0" applyBorder="0" applyAlignment="0" applyProtection="0"/>
    <xf numFmtId="191" fontId="32" fillId="0" borderId="0" applyFont="0" applyFill="0" applyBorder="0" applyAlignment="0" applyProtection="0"/>
    <xf numFmtId="228" fontId="101" fillId="0" borderId="0" applyFont="0" applyFill="0" applyBorder="0" applyAlignment="0" applyProtection="0"/>
    <xf numFmtId="0" fontId="209" fillId="0" borderId="0">
      <alignment horizontal="center" vertical="center"/>
    </xf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49" fontId="55" fillId="0" borderId="73" applyNumberFormat="0" applyAlignment="0"/>
    <xf numFmtId="0" fontId="124" fillId="0" borderId="0"/>
    <xf numFmtId="0" fontId="93" fillId="0" borderId="0" applyNumberFormat="0" applyAlignment="0">
      <alignment horizontal="left"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48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210" fillId="55" borderId="79" applyNumberFormat="0" applyAlignment="0" applyProtection="0">
      <alignment vertical="center"/>
    </xf>
    <xf numFmtId="0" fontId="195" fillId="0" borderId="0"/>
    <xf numFmtId="4" fontId="64" fillId="0" borderId="0">
      <protection locked="0"/>
    </xf>
    <xf numFmtId="4" fontId="192" fillId="0" borderId="0" applyFont="0" applyFill="0" applyBorder="0" applyAlignment="0" applyProtection="0"/>
    <xf numFmtId="4" fontId="64" fillId="0" borderId="0">
      <protection locked="0"/>
    </xf>
    <xf numFmtId="4" fontId="64" fillId="0" borderId="0">
      <protection locked="0"/>
    </xf>
    <xf numFmtId="4" fontId="64" fillId="0" borderId="0">
      <protection locked="0"/>
    </xf>
    <xf numFmtId="4" fontId="192" fillId="0" borderId="0" applyFont="0" applyFill="0" applyBorder="0" applyAlignment="0" applyProtection="0"/>
    <xf numFmtId="339" fontId="32" fillId="0" borderId="0">
      <protection locked="0"/>
    </xf>
    <xf numFmtId="3" fontId="192" fillId="0" borderId="0" applyFont="0" applyFill="0" applyBorder="0" applyAlignment="0" applyProtection="0"/>
    <xf numFmtId="340" fontId="32" fillId="0" borderId="0">
      <protection locked="0"/>
    </xf>
    <xf numFmtId="0" fontId="32" fillId="0" borderId="0">
      <protection locked="0"/>
    </xf>
    <xf numFmtId="3" fontId="192" fillId="0" borderId="0" applyFont="0" applyFill="0" applyBorder="0" applyAlignment="0" applyProtection="0"/>
    <xf numFmtId="0" fontId="32" fillId="0" borderId="97" applyNumberFormat="0"/>
    <xf numFmtId="0" fontId="211" fillId="0" borderId="98" applyNumberFormat="0" applyFill="0" applyAlignment="0" applyProtection="0">
      <alignment vertical="center"/>
    </xf>
    <xf numFmtId="0" fontId="212" fillId="0" borderId="99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173" fillId="0" borderId="100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101" applyNumberFormat="0" applyFill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4" fillId="0" borderId="0" applyNumberFormat="0" applyFill="0" applyBorder="0" applyAlignment="0" applyProtection="0">
      <alignment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0">
      <alignment horizontal="distributed" vertical="center"/>
    </xf>
    <xf numFmtId="0" fontId="32" fillId="0" borderId="9">
      <alignment horizontal="distributed" vertical="top"/>
    </xf>
    <xf numFmtId="0" fontId="32" fillId="0" borderId="9">
      <alignment horizontal="distributed" vertical="top"/>
    </xf>
    <xf numFmtId="0" fontId="32" fillId="0" borderId="9">
      <alignment horizontal="distributed" vertical="top"/>
    </xf>
    <xf numFmtId="0" fontId="32" fillId="0" borderId="9">
      <alignment horizontal="distributed" vertical="top"/>
    </xf>
    <xf numFmtId="0" fontId="32" fillId="0" borderId="9">
      <alignment horizontal="distributed" vertical="top"/>
    </xf>
    <xf numFmtId="0" fontId="32" fillId="0" borderId="9">
      <alignment horizontal="distributed" vertical="top"/>
    </xf>
    <xf numFmtId="0" fontId="32" fillId="0" borderId="9">
      <alignment horizontal="distributed" vertical="top"/>
    </xf>
    <xf numFmtId="0" fontId="32" fillId="0" borderId="9">
      <alignment horizontal="distributed" vertical="top"/>
    </xf>
    <xf numFmtId="0" fontId="32" fillId="0" borderId="9">
      <alignment horizontal="distributed" vertical="top"/>
    </xf>
    <xf numFmtId="0" fontId="32" fillId="0" borderId="9">
      <alignment horizontal="distributed" vertical="top"/>
    </xf>
    <xf numFmtId="0" fontId="32" fillId="0" borderId="9">
      <alignment horizontal="distributed" vertical="top"/>
    </xf>
    <xf numFmtId="0" fontId="32" fillId="0" borderId="9">
      <alignment horizontal="distributed" vertical="top"/>
    </xf>
    <xf numFmtId="0" fontId="32" fillId="0" borderId="9">
      <alignment horizontal="distributed" vertical="top"/>
    </xf>
    <xf numFmtId="0" fontId="32" fillId="0" borderId="9">
      <alignment horizontal="distributed" vertical="top"/>
    </xf>
    <xf numFmtId="0" fontId="32" fillId="0" borderId="9">
      <alignment horizontal="distributed" vertical="top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102">
      <alignment horizontal="distributed"/>
    </xf>
    <xf numFmtId="0" fontId="32" fillId="0" borderId="0"/>
    <xf numFmtId="0" fontId="215" fillId="0" borderId="0"/>
    <xf numFmtId="0" fontId="169" fillId="45" borderId="0" applyNumberFormat="0" applyBorder="0" applyAlignment="0" applyProtection="0">
      <alignment vertical="center"/>
    </xf>
    <xf numFmtId="41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54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180" fillId="69" borderId="103" applyNumberFormat="0" applyAlignment="0" applyProtection="0">
      <alignment vertical="center"/>
    </xf>
    <xf numFmtId="0" fontId="93" fillId="0" borderId="47">
      <alignment horizontal="center" vertical="center"/>
    </xf>
    <xf numFmtId="0" fontId="8" fillId="0" borderId="28" applyFill="0" applyProtection="0">
      <alignment horizontal="center" vertical="center"/>
    </xf>
    <xf numFmtId="256" fontId="6" fillId="0" borderId="0">
      <protection locked="0"/>
    </xf>
    <xf numFmtId="255" fontId="32" fillId="0" borderId="0">
      <protection locked="0"/>
    </xf>
    <xf numFmtId="207" fontId="95" fillId="0" borderId="0">
      <protection locked="0"/>
    </xf>
    <xf numFmtId="258" fontId="33" fillId="0" borderId="0">
      <protection locked="0"/>
    </xf>
    <xf numFmtId="207" fontId="95" fillId="0" borderId="0">
      <protection locked="0"/>
    </xf>
    <xf numFmtId="255" fontId="32" fillId="0" borderId="0">
      <protection locked="0"/>
    </xf>
    <xf numFmtId="255" fontId="32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33" fillId="0" borderId="0">
      <protection locked="0"/>
    </xf>
    <xf numFmtId="0" fontId="6" fillId="0" borderId="0">
      <protection locked="0"/>
    </xf>
    <xf numFmtId="207" fontId="95" fillId="0" borderId="0">
      <protection locked="0"/>
    </xf>
    <xf numFmtId="40" fontId="32" fillId="0" borderId="0">
      <protection locked="0"/>
    </xf>
    <xf numFmtId="255" fontId="32" fillId="0" borderId="0">
      <protection locked="0"/>
    </xf>
    <xf numFmtId="256" fontId="6" fillId="0" borderId="0">
      <protection locked="0"/>
    </xf>
    <xf numFmtId="258" fontId="33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33" fillId="0" borderId="0">
      <protection locked="0"/>
    </xf>
    <xf numFmtId="0" fontId="6" fillId="0" borderId="0">
      <protection locked="0"/>
    </xf>
    <xf numFmtId="40" fontId="32" fillId="0" borderId="0">
      <protection locked="0"/>
    </xf>
    <xf numFmtId="256" fontId="6" fillId="0" borderId="0">
      <protection locked="0"/>
    </xf>
    <xf numFmtId="264" fontId="6" fillId="0" borderId="0" applyFont="0" applyFill="0" applyBorder="0" applyProtection="0">
      <alignment vertical="center"/>
    </xf>
    <xf numFmtId="38" fontId="43" fillId="0" borderId="0" applyFont="0" applyFill="0" applyBorder="0" applyProtection="0">
      <alignment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2" fontId="6" fillId="0" borderId="0" applyFont="0" applyFill="0" applyBorder="0" applyAlignment="0" applyProtection="0"/>
    <xf numFmtId="343" fontId="6" fillId="0" borderId="0" applyFont="0" applyFill="0" applyBorder="0" applyAlignment="0" applyProtection="0"/>
    <xf numFmtId="0" fontId="32" fillId="0" borderId="0" applyFont="0" applyFill="0" applyBorder="0" applyAlignment="0" applyProtection="0"/>
    <xf numFmtId="38" fontId="32" fillId="0" borderId="0" applyFont="0" applyFill="0" applyBorder="0" applyAlignment="0" applyProtection="0"/>
    <xf numFmtId="344" fontId="6" fillId="0" borderId="43" applyFont="0" applyFill="0" applyBorder="0" applyAlignment="0" applyProtection="0">
      <alignment vertical="center"/>
    </xf>
    <xf numFmtId="197" fontId="6" fillId="0" borderId="49" applyFont="0" applyFill="0" applyBorder="0" applyAlignment="0" applyProtection="0">
      <alignment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341" fontId="6" fillId="0" borderId="104">
      <alignment horizontal="center" vertical="center"/>
    </xf>
    <xf numFmtId="234" fontId="32" fillId="35" borderId="0" applyFill="0" applyBorder="0" applyProtection="0">
      <alignment horizontal="right"/>
    </xf>
    <xf numFmtId="38" fontId="43" fillId="0" borderId="0" applyFont="0" applyFill="0" applyBorder="0" applyAlignment="0" applyProtection="0">
      <alignment vertical="center"/>
    </xf>
    <xf numFmtId="345" fontId="6" fillId="0" borderId="0" applyFont="0" applyFill="0" applyBorder="0" applyAlignment="0" applyProtection="0">
      <alignment vertical="center"/>
    </xf>
    <xf numFmtId="255" fontId="6" fillId="0" borderId="0" applyFont="0" applyFill="0" applyBorder="0" applyAlignment="0" applyProtection="0">
      <alignment vertical="center"/>
    </xf>
    <xf numFmtId="184" fontId="216" fillId="0" borderId="90"/>
    <xf numFmtId="40" fontId="32" fillId="0" borderId="12"/>
    <xf numFmtId="40" fontId="32" fillId="0" borderId="12"/>
    <xf numFmtId="40" fontId="32" fillId="0" borderId="12"/>
    <xf numFmtId="40" fontId="32" fillId="0" borderId="12"/>
    <xf numFmtId="40" fontId="32" fillId="0" borderId="12"/>
    <xf numFmtId="40" fontId="32" fillId="0" borderId="12"/>
    <xf numFmtId="40" fontId="32" fillId="0" borderId="12"/>
    <xf numFmtId="40" fontId="32" fillId="0" borderId="12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6" fontId="6" fillId="36" borderId="90" applyFont="0" applyFill="0" applyBorder="0" applyAlignment="0" applyProtection="0"/>
    <xf numFmtId="347" fontId="6" fillId="0" borderId="28" applyFont="0" applyFill="0" applyBorder="0" applyAlignment="0" applyProtection="0"/>
    <xf numFmtId="348" fontId="6" fillId="0" borderId="38" applyFont="0" applyFill="0" applyBorder="0" applyAlignment="0" applyProtection="0"/>
    <xf numFmtId="348" fontId="6" fillId="0" borderId="38" applyFont="0" applyFill="0" applyBorder="0" applyAlignment="0" applyProtection="0"/>
    <xf numFmtId="348" fontId="6" fillId="0" borderId="38" applyFont="0" applyFill="0" applyBorder="0" applyAlignment="0" applyProtection="0"/>
    <xf numFmtId="348" fontId="6" fillId="0" borderId="38" applyFont="0" applyFill="0" applyBorder="0" applyAlignment="0" applyProtection="0"/>
    <xf numFmtId="348" fontId="6" fillId="0" borderId="38" applyFont="0" applyFill="0" applyBorder="0" applyAlignment="0" applyProtection="0"/>
    <xf numFmtId="348" fontId="6" fillId="0" borderId="38" applyFont="0" applyFill="0" applyBorder="0" applyAlignment="0" applyProtection="0"/>
    <xf numFmtId="348" fontId="6" fillId="0" borderId="38" applyFont="0" applyFill="0" applyBorder="0" applyAlignment="0" applyProtection="0"/>
    <xf numFmtId="348" fontId="6" fillId="0" borderId="38" applyFont="0" applyFill="0" applyBorder="0" applyAlignment="0" applyProtection="0"/>
    <xf numFmtId="348" fontId="6" fillId="0" borderId="38" applyFont="0" applyFill="0" applyBorder="0" applyAlignment="0" applyProtection="0"/>
    <xf numFmtId="348" fontId="6" fillId="0" borderId="38" applyFont="0" applyFill="0" applyBorder="0" applyAlignment="0" applyProtection="0"/>
    <xf numFmtId="348" fontId="6" fillId="0" borderId="38" applyFont="0" applyFill="0" applyBorder="0" applyAlignment="0" applyProtection="0"/>
    <xf numFmtId="348" fontId="6" fillId="0" borderId="38" applyFont="0" applyFill="0" applyBorder="0" applyAlignment="0" applyProtection="0"/>
    <xf numFmtId="348" fontId="6" fillId="0" borderId="38" applyFont="0" applyFill="0" applyBorder="0" applyAlignment="0" applyProtection="0"/>
    <xf numFmtId="348" fontId="6" fillId="0" borderId="38" applyFont="0" applyFill="0" applyBorder="0" applyAlignment="0" applyProtection="0"/>
    <xf numFmtId="348" fontId="6" fillId="0" borderId="38" applyFont="0" applyFill="0" applyBorder="0" applyAlignment="0" applyProtection="0"/>
    <xf numFmtId="348" fontId="6" fillId="0" borderId="38" applyFont="0" applyFill="0" applyBorder="0" applyAlignment="0" applyProtection="0"/>
    <xf numFmtId="348" fontId="6" fillId="0" borderId="38" applyFont="0" applyFill="0" applyBorder="0" applyAlignment="0" applyProtection="0"/>
    <xf numFmtId="348" fontId="6" fillId="0" borderId="38" applyFont="0" applyFill="0" applyBorder="0" applyAlignment="0" applyProtection="0"/>
    <xf numFmtId="348" fontId="6" fillId="0" borderId="38" applyFont="0" applyFill="0" applyBorder="0" applyAlignment="0" applyProtection="0"/>
    <xf numFmtId="349" fontId="6" fillId="0" borderId="49" applyFont="0" applyFill="0" applyBorder="0" applyAlignment="0" applyProtection="0"/>
    <xf numFmtId="350" fontId="6" fillId="0" borderId="28"/>
    <xf numFmtId="351" fontId="34" fillId="0" borderId="0" applyFont="0" applyFill="0" applyBorder="0" applyAlignment="0" applyProtection="0"/>
    <xf numFmtId="352" fontId="34" fillId="0" borderId="0" applyFont="0" applyFill="0" applyBorder="0" applyAlignment="0" applyProtection="0"/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3" fontId="103" fillId="0" borderId="90">
      <alignment vertical="center"/>
    </xf>
    <xf numFmtId="354" fontId="34" fillId="0" borderId="0" applyFont="0" applyFill="0" applyBorder="0" applyAlignment="0" applyProtection="0"/>
    <xf numFmtId="4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17" fillId="0" borderId="0">
      <alignment horizontal="centerContinuous" vertical="center"/>
    </xf>
    <xf numFmtId="2" fontId="218" fillId="0" borderId="28" applyNumberFormat="0" applyFont="0" applyFill="0" applyAlignment="0" applyProtection="0">
      <alignment vertical="center"/>
    </xf>
    <xf numFmtId="256" fontId="6" fillId="0" borderId="0">
      <protection locked="0"/>
    </xf>
    <xf numFmtId="255" fontId="32" fillId="0" borderId="0">
      <protection locked="0"/>
    </xf>
    <xf numFmtId="207" fontId="95" fillId="0" borderId="0">
      <protection locked="0"/>
    </xf>
    <xf numFmtId="258" fontId="33" fillId="0" borderId="0">
      <protection locked="0"/>
    </xf>
    <xf numFmtId="207" fontId="95" fillId="0" borderId="0">
      <protection locked="0"/>
    </xf>
    <xf numFmtId="255" fontId="32" fillId="0" borderId="0">
      <protection locked="0"/>
    </xf>
    <xf numFmtId="255" fontId="32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33" fillId="0" borderId="0">
      <protection locked="0"/>
    </xf>
    <xf numFmtId="0" fontId="6" fillId="0" borderId="0">
      <protection locked="0"/>
    </xf>
    <xf numFmtId="207" fontId="95" fillId="0" borderId="0">
      <protection locked="0"/>
    </xf>
    <xf numFmtId="40" fontId="32" fillId="0" borderId="0">
      <protection locked="0"/>
    </xf>
    <xf numFmtId="255" fontId="32" fillId="0" borderId="0">
      <protection locked="0"/>
    </xf>
    <xf numFmtId="256" fontId="6" fillId="0" borderId="0">
      <protection locked="0"/>
    </xf>
    <xf numFmtId="258" fontId="33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33" fillId="0" borderId="0">
      <protection locked="0"/>
    </xf>
    <xf numFmtId="0" fontId="6" fillId="0" borderId="0">
      <protection locked="0"/>
    </xf>
    <xf numFmtId="40" fontId="32" fillId="0" borderId="0">
      <protection locked="0"/>
    </xf>
    <xf numFmtId="256" fontId="6" fillId="0" borderId="0">
      <protection locked="0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/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2" fontId="132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2" fillId="0" borderId="0" applyFont="0" applyFill="0" applyBorder="0" applyAlignment="0" applyProtection="0"/>
    <xf numFmtId="355" fontId="32" fillId="0" borderId="0">
      <protection locked="0"/>
    </xf>
    <xf numFmtId="10" fontId="192" fillId="0" borderId="0" applyFont="0" applyFill="0" applyBorder="0" applyAlignment="0" applyProtection="0"/>
    <xf numFmtId="356" fontId="32" fillId="0" borderId="0">
      <protection locked="0"/>
    </xf>
    <xf numFmtId="0" fontId="32" fillId="0" borderId="0">
      <protection locked="0"/>
    </xf>
    <xf numFmtId="10" fontId="192" fillId="0" borderId="0" applyFont="0" applyFill="0" applyBorder="0" applyAlignment="0" applyProtection="0"/>
    <xf numFmtId="256" fontId="6" fillId="0" borderId="0">
      <protection locked="0"/>
    </xf>
    <xf numFmtId="255" fontId="32" fillId="0" borderId="0">
      <protection locked="0"/>
    </xf>
    <xf numFmtId="207" fontId="95" fillId="0" borderId="0">
      <protection locked="0"/>
    </xf>
    <xf numFmtId="258" fontId="33" fillId="0" borderId="0">
      <protection locked="0"/>
    </xf>
    <xf numFmtId="207" fontId="95" fillId="0" borderId="0">
      <protection locked="0"/>
    </xf>
    <xf numFmtId="255" fontId="32" fillId="0" borderId="0">
      <protection locked="0"/>
    </xf>
    <xf numFmtId="255" fontId="32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33" fillId="0" borderId="0">
      <protection locked="0"/>
    </xf>
    <xf numFmtId="0" fontId="6" fillId="0" borderId="0">
      <protection locked="0"/>
    </xf>
    <xf numFmtId="207" fontId="95" fillId="0" borderId="0">
      <protection locked="0"/>
    </xf>
    <xf numFmtId="40" fontId="32" fillId="0" borderId="0">
      <protection locked="0"/>
    </xf>
    <xf numFmtId="255" fontId="32" fillId="0" borderId="0">
      <protection locked="0"/>
    </xf>
    <xf numFmtId="256" fontId="6" fillId="0" borderId="0">
      <protection locked="0"/>
    </xf>
    <xf numFmtId="258" fontId="33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33" fillId="0" borderId="0">
      <protection locked="0"/>
    </xf>
    <xf numFmtId="0" fontId="6" fillId="0" borderId="0">
      <protection locked="0"/>
    </xf>
    <xf numFmtId="40" fontId="32" fillId="0" borderId="0">
      <protection locked="0"/>
    </xf>
    <xf numFmtId="0" fontId="219" fillId="0" borderId="0" applyAlignment="0">
      <alignment vertical="top" wrapText="1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4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2" fillId="0" borderId="0">
      <alignment vertical="center"/>
    </xf>
    <xf numFmtId="0" fontId="219" fillId="0" borderId="0" applyAlignment="0">
      <alignment vertical="top" wrapText="1"/>
      <protection locked="0"/>
    </xf>
    <xf numFmtId="0" fontId="6" fillId="0" borderId="0">
      <alignment vertical="center"/>
    </xf>
    <xf numFmtId="0" fontId="219" fillId="0" borderId="0" applyAlignment="0">
      <alignment vertical="top" wrapText="1"/>
      <protection locked="0"/>
    </xf>
    <xf numFmtId="0" fontId="219" fillId="0" borderId="0" applyAlignment="0">
      <alignment vertical="top" wrapText="1"/>
      <protection locked="0"/>
    </xf>
    <xf numFmtId="0" fontId="219" fillId="0" borderId="0" applyAlignment="0">
      <alignment vertical="top" wrapText="1"/>
      <protection locked="0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219" fillId="0" borderId="0" applyAlignment="0">
      <alignment vertical="top" wrapText="1"/>
      <protection locked="0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32" fillId="0" borderId="0"/>
    <xf numFmtId="0" fontId="32" fillId="0" borderId="0"/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219" fillId="0" borderId="0" applyAlignment="0">
      <alignment vertical="top" wrapText="1"/>
      <protection locked="0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2" fillId="0" borderId="0">
      <alignment vertical="center"/>
    </xf>
    <xf numFmtId="0" fontId="4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219" fillId="0" borderId="0" applyAlignment="0">
      <alignment vertical="top" wrapText="1"/>
      <protection locked="0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219" fillId="0" borderId="0" applyAlignment="0">
      <alignment vertical="top" wrapText="1"/>
      <protection locked="0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4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0" fillId="0" borderId="0"/>
    <xf numFmtId="0" fontId="90" fillId="0" borderId="0"/>
    <xf numFmtId="0" fontId="6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6" fillId="0" borderId="0"/>
    <xf numFmtId="0" fontId="4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4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4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132" fillId="0" borderId="0">
      <alignment vertical="center"/>
    </xf>
    <xf numFmtId="0" fontId="6" fillId="0" borderId="0"/>
    <xf numFmtId="0" fontId="6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32" fillId="0" borderId="0"/>
    <xf numFmtId="0" fontId="4" fillId="0" borderId="0">
      <alignment vertical="center"/>
    </xf>
    <xf numFmtId="0" fontId="132" fillId="0" borderId="0">
      <alignment vertical="center"/>
    </xf>
    <xf numFmtId="0" fontId="52" fillId="0" borderId="0"/>
    <xf numFmtId="0" fontId="4" fillId="0" borderId="0">
      <alignment vertical="center"/>
    </xf>
    <xf numFmtId="0" fontId="132" fillId="0" borderId="0">
      <alignment vertical="center"/>
    </xf>
    <xf numFmtId="0" fontId="6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2" fillId="0" borderId="0">
      <alignment vertical="center"/>
    </xf>
    <xf numFmtId="0" fontId="97" fillId="0" borderId="0" applyAlignment="0">
      <alignment vertical="top" wrapText="1"/>
      <protection locked="0"/>
    </xf>
    <xf numFmtId="0" fontId="132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219" fillId="0" borderId="0" applyAlignment="0">
      <alignment vertical="top" wrapText="1"/>
      <protection locked="0"/>
    </xf>
    <xf numFmtId="0" fontId="6" fillId="0" borderId="0">
      <alignment vertical="center"/>
    </xf>
    <xf numFmtId="184" fontId="32" fillId="0" borderId="0" applyNumberFormat="0" applyBorder="0">
      <alignment horizontal="centerContinuous" vertical="center"/>
    </xf>
    <xf numFmtId="0" fontId="93" fillId="0" borderId="0"/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0" fontId="6" fillId="0" borderId="90" applyNumberFormat="0" applyFill="0" applyProtection="0">
      <alignment vertical="center"/>
    </xf>
    <xf numFmtId="49" fontId="43" fillId="0" borderId="0">
      <alignment horizontal="left"/>
    </xf>
    <xf numFmtId="0" fontId="36" fillId="0" borderId="0"/>
    <xf numFmtId="0" fontId="36" fillId="0" borderId="0"/>
    <xf numFmtId="0" fontId="36" fillId="0" borderId="0"/>
    <xf numFmtId="14" fontId="38" fillId="0" borderId="0" applyFont="0" applyFill="0" applyBorder="0" applyAlignment="0" applyProtection="0"/>
    <xf numFmtId="252" fontId="32" fillId="0" borderId="0" applyFont="0" applyFill="0" applyBorder="0" applyAlignment="0" applyProtection="0"/>
    <xf numFmtId="0" fontId="134" fillId="0" borderId="49">
      <alignment horizontal="center" vertical="center"/>
    </xf>
    <xf numFmtId="5" fontId="6" fillId="0" borderId="0" applyBorder="0"/>
    <xf numFmtId="0" fontId="93" fillId="0" borderId="28">
      <alignment horizontal="center" vertical="center" wrapText="1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64" fillId="0" borderId="74">
      <protection locked="0"/>
    </xf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192" fillId="0" borderId="74" applyNumberFormat="0" applyFont="0" applyFill="0" applyAlignment="0" applyProtection="0"/>
    <xf numFmtId="0" fontId="64" fillId="0" borderId="74">
      <protection locked="0"/>
    </xf>
    <xf numFmtId="0" fontId="64" fillId="0" borderId="74">
      <protection locked="0"/>
    </xf>
    <xf numFmtId="0" fontId="192" fillId="0" borderId="74" applyNumberFormat="0" applyFont="0" applyFill="0" applyAlignment="0" applyProtection="0"/>
    <xf numFmtId="357" fontId="32" fillId="0" borderId="0">
      <protection locked="0"/>
    </xf>
    <xf numFmtId="0" fontId="22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184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360" fontId="124" fillId="0" borderId="0" applyFont="0" applyFill="0" applyBorder="0" applyAlignment="0" applyProtection="0"/>
    <xf numFmtId="0" fontId="124" fillId="0" borderId="0" applyFont="0" applyFill="0" applyBorder="0" applyAlignment="0" applyProtection="0"/>
    <xf numFmtId="0" fontId="32" fillId="0" borderId="0">
      <protection locked="0"/>
    </xf>
    <xf numFmtId="361" fontId="192" fillId="0" borderId="0" applyFont="0" applyFill="0" applyBorder="0" applyAlignment="0" applyProtection="0"/>
    <xf numFmtId="362" fontId="32" fillId="0" borderId="0">
      <protection locked="0"/>
    </xf>
    <xf numFmtId="361" fontId="192" fillId="0" borderId="0" applyFont="0" applyFill="0" applyBorder="0" applyAlignment="0" applyProtection="0"/>
    <xf numFmtId="363" fontId="32" fillId="0" borderId="0">
      <protection locked="0"/>
    </xf>
    <xf numFmtId="199" fontId="192" fillId="0" borderId="0" applyFont="0" applyFill="0" applyBorder="0" applyAlignment="0" applyProtection="0"/>
    <xf numFmtId="364" fontId="32" fillId="0" borderId="0">
      <protection locked="0"/>
    </xf>
    <xf numFmtId="0" fontId="32" fillId="0" borderId="0">
      <protection locked="0"/>
    </xf>
    <xf numFmtId="199" fontId="192" fillId="0" borderId="0" applyFont="0" applyFill="0" applyBorder="0" applyAlignment="0" applyProtection="0"/>
    <xf numFmtId="38" fontId="93" fillId="0" borderId="0" applyNumberFormat="0" applyFont="0" applyFill="0" applyBorder="0" applyAlignment="0" applyProtection="0">
      <protection locked="0"/>
    </xf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184" fontId="32" fillId="0" borderId="122"/>
    <xf numFmtId="41" fontId="1" fillId="0" borderId="0" applyFont="0" applyFill="0" applyBorder="0" applyAlignment="0" applyProtection="0">
      <alignment vertical="center"/>
    </xf>
    <xf numFmtId="0" fontId="6" fillId="0" borderId="0"/>
    <xf numFmtId="0" fontId="93" fillId="0" borderId="0"/>
    <xf numFmtId="225" fontId="93" fillId="0" borderId="0" applyFont="0" applyFill="0" applyBorder="0" applyAlignment="0" applyProtection="0"/>
    <xf numFmtId="0" fontId="32" fillId="0" borderId="0"/>
    <xf numFmtId="0" fontId="93" fillId="0" borderId="0"/>
    <xf numFmtId="225" fontId="93" fillId="0" borderId="0" applyFont="0" applyFill="0" applyBorder="0" applyAlignment="0" applyProtection="0"/>
    <xf numFmtId="9" fontId="52" fillId="0" borderId="0" applyFont="0" applyFill="0" applyBorder="0" applyAlignment="0" applyProtection="0">
      <alignment vertical="center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/>
    <xf numFmtId="0" fontId="93" fillId="0" borderId="0"/>
    <xf numFmtId="0" fontId="93" fillId="0" borderId="0"/>
    <xf numFmtId="0" fontId="6" fillId="0" borderId="0">
      <alignment vertical="center"/>
    </xf>
    <xf numFmtId="0" fontId="32" fillId="0" borderId="0"/>
    <xf numFmtId="366" fontId="93" fillId="0" borderId="0" applyFont="0" applyFill="0" applyBorder="0" applyAlignment="0" applyProtection="0"/>
    <xf numFmtId="0" fontId="261" fillId="0" borderId="0">
      <alignment vertical="center"/>
    </xf>
    <xf numFmtId="254" fontId="6" fillId="0" borderId="0" applyFont="0" applyFill="0" applyBorder="0" applyAlignment="0" applyProtection="0"/>
    <xf numFmtId="254" fontId="6" fillId="0" borderId="0" applyFont="0" applyFill="0" applyBorder="0" applyAlignment="0" applyProtection="0"/>
    <xf numFmtId="254" fontId="6" fillId="0" borderId="0" applyFont="0" applyFill="0" applyBorder="0" applyAlignment="0" applyProtection="0">
      <alignment vertical="center"/>
    </xf>
    <xf numFmtId="0" fontId="32" fillId="0" borderId="0"/>
    <xf numFmtId="0" fontId="6" fillId="0" borderId="0"/>
  </cellStyleXfs>
  <cellXfs count="1517">
    <xf numFmtId="0" fontId="0" fillId="0" borderId="0" xfId="0">
      <alignment vertical="center"/>
    </xf>
    <xf numFmtId="0" fontId="25" fillId="0" borderId="0" xfId="50" applyFont="1"/>
    <xf numFmtId="0" fontId="26" fillId="0" borderId="0" xfId="50" applyFont="1"/>
    <xf numFmtId="0" fontId="27" fillId="0" borderId="0" xfId="50" applyFont="1"/>
    <xf numFmtId="0" fontId="27" fillId="35" borderId="0" xfId="52" applyFont="1" applyFill="1" applyAlignment="1">
      <alignment shrinkToFit="1"/>
    </xf>
    <xf numFmtId="0" fontId="107" fillId="0" borderId="0" xfId="50" applyFont="1" applyAlignment="1">
      <alignment horizontal="center"/>
    </xf>
    <xf numFmtId="0" fontId="106" fillId="0" borderId="0" xfId="50" applyFont="1" applyAlignment="1">
      <alignment horizontal="center"/>
    </xf>
    <xf numFmtId="0" fontId="108" fillId="0" borderId="0" xfId="0" applyFont="1" applyAlignment="1">
      <alignment vertical="center"/>
    </xf>
    <xf numFmtId="0" fontId="109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110" fillId="0" borderId="0" xfId="0" applyFont="1" applyAlignment="1">
      <alignment vertical="center"/>
    </xf>
    <xf numFmtId="0" fontId="112" fillId="0" borderId="0" xfId="0" applyFont="1" applyAlignment="1">
      <alignment vertical="center"/>
    </xf>
    <xf numFmtId="0" fontId="113" fillId="0" borderId="0" xfId="0" applyFont="1" applyAlignment="1">
      <alignment vertical="center"/>
    </xf>
    <xf numFmtId="0" fontId="114" fillId="0" borderId="0" xfId="0" applyFont="1" applyAlignment="1">
      <alignment vertical="center"/>
    </xf>
    <xf numFmtId="41" fontId="110" fillId="0" borderId="0" xfId="1" applyFont="1" applyAlignment="1">
      <alignment vertical="center"/>
    </xf>
    <xf numFmtId="0" fontId="110" fillId="0" borderId="0" xfId="0" applyFont="1" applyBorder="1" applyAlignment="1">
      <alignment horizontal="left" vertical="center"/>
    </xf>
    <xf numFmtId="0" fontId="111" fillId="0" borderId="0" xfId="0" applyFont="1" applyAlignment="1">
      <alignment vertical="center"/>
    </xf>
    <xf numFmtId="0" fontId="115" fillId="0" borderId="0" xfId="0" applyFont="1" applyAlignment="1">
      <alignment vertical="center"/>
    </xf>
    <xf numFmtId="0" fontId="116" fillId="0" borderId="0" xfId="562" applyFont="1" applyAlignment="1">
      <alignment vertical="center"/>
    </xf>
    <xf numFmtId="225" fontId="110" fillId="0" borderId="0" xfId="563" applyFont="1" applyAlignment="1">
      <alignment horizontal="center" vertical="center"/>
    </xf>
    <xf numFmtId="0" fontId="112" fillId="0" borderId="0" xfId="562" applyFont="1" applyAlignment="1">
      <alignment vertical="center"/>
    </xf>
    <xf numFmtId="0" fontId="6" fillId="0" borderId="0" xfId="2">
      <alignment vertical="center"/>
    </xf>
    <xf numFmtId="0" fontId="224" fillId="0" borderId="0" xfId="17202" applyFont="1" applyAlignment="1">
      <alignment vertical="center"/>
    </xf>
    <xf numFmtId="0" fontId="31" fillId="0" borderId="0" xfId="17202" applyFont="1" applyAlignment="1">
      <alignment vertical="center"/>
    </xf>
    <xf numFmtId="0" fontId="109" fillId="0" borderId="0" xfId="17202" applyFont="1" applyAlignment="1">
      <alignment vertical="center"/>
    </xf>
    <xf numFmtId="0" fontId="108" fillId="0" borderId="0" xfId="17202" applyFont="1" applyAlignment="1">
      <alignment vertical="center"/>
    </xf>
    <xf numFmtId="0" fontId="31" fillId="0" borderId="0" xfId="17202" applyFont="1" applyBorder="1" applyAlignment="1">
      <alignment horizontal="center" vertical="center"/>
    </xf>
    <xf numFmtId="184" fontId="31" fillId="0" borderId="0" xfId="17202" applyNumberFormat="1" applyFont="1" applyBorder="1" applyAlignment="1">
      <alignment horizontal="center" vertical="center"/>
    </xf>
    <xf numFmtId="0" fontId="31" fillId="0" borderId="0" xfId="17202" applyFont="1" applyBorder="1" applyAlignment="1">
      <alignment vertical="center"/>
    </xf>
    <xf numFmtId="184" fontId="31" fillId="0" borderId="0" xfId="17882" applyFont="1" applyBorder="1" applyAlignment="1">
      <alignment vertical="center"/>
    </xf>
    <xf numFmtId="10" fontId="31" fillId="0" borderId="0" xfId="17883" applyNumberFormat="1" applyFont="1" applyBorder="1" applyAlignment="1">
      <alignment vertical="center"/>
    </xf>
    <xf numFmtId="0" fontId="224" fillId="0" borderId="0" xfId="17202" applyFont="1" applyAlignment="1">
      <alignment vertical="center" shrinkToFit="1"/>
    </xf>
    <xf numFmtId="184" fontId="108" fillId="0" borderId="0" xfId="17882" applyFont="1" applyAlignment="1">
      <alignment vertical="center"/>
    </xf>
    <xf numFmtId="0" fontId="31" fillId="0" borderId="108" xfId="17202" applyFont="1" applyBorder="1" applyAlignment="1">
      <alignment vertical="center"/>
    </xf>
    <xf numFmtId="0" fontId="31" fillId="0" borderId="108" xfId="17202" applyFont="1" applyBorder="1" applyAlignment="1">
      <alignment horizontal="center" vertical="center"/>
    </xf>
    <xf numFmtId="0" fontId="31" fillId="0" borderId="109" xfId="17202" applyFont="1" applyBorder="1" applyAlignment="1">
      <alignment horizontal="center" vertical="center"/>
    </xf>
    <xf numFmtId="266" fontId="31" fillId="0" borderId="109" xfId="17202" applyNumberFormat="1" applyFont="1" applyBorder="1" applyAlignment="1">
      <alignment vertical="center"/>
    </xf>
    <xf numFmtId="39" fontId="31" fillId="0" borderId="109" xfId="17202" applyNumberFormat="1" applyFont="1" applyBorder="1" applyAlignment="1">
      <alignment vertical="center"/>
    </xf>
    <xf numFmtId="39" fontId="31" fillId="0" borderId="109" xfId="17202" applyNumberFormat="1" applyFont="1" applyBorder="1" applyAlignment="1">
      <alignment horizontal="center" vertical="center"/>
    </xf>
    <xf numFmtId="39" fontId="31" fillId="0" borderId="109" xfId="17202" quotePrefix="1" applyNumberFormat="1" applyFont="1" applyBorder="1" applyAlignment="1">
      <alignment horizontal="center" vertical="center"/>
    </xf>
    <xf numFmtId="184" fontId="31" fillId="0" borderId="109" xfId="17882" applyFont="1" applyBorder="1" applyAlignment="1">
      <alignment vertical="center" shrinkToFit="1"/>
    </xf>
    <xf numFmtId="0" fontId="31" fillId="0" borderId="110" xfId="17202" applyFont="1" applyBorder="1" applyAlignment="1">
      <alignment horizontal="center" vertical="center"/>
    </xf>
    <xf numFmtId="0" fontId="31" fillId="0" borderId="37" xfId="17202" applyFont="1" applyBorder="1" applyAlignment="1">
      <alignment horizontal="center" vertical="center"/>
    </xf>
    <xf numFmtId="266" fontId="31" fillId="0" borderId="0" xfId="17202" applyNumberFormat="1" applyFont="1" applyBorder="1" applyAlignment="1">
      <alignment vertical="center"/>
    </xf>
    <xf numFmtId="39" fontId="31" fillId="0" borderId="0" xfId="17202" applyNumberFormat="1" applyFont="1" applyBorder="1" applyAlignment="1">
      <alignment vertical="center"/>
    </xf>
    <xf numFmtId="39" fontId="31" fillId="0" borderId="0" xfId="17202" applyNumberFormat="1" applyFont="1" applyBorder="1" applyAlignment="1">
      <alignment horizontal="center" vertical="center"/>
    </xf>
    <xf numFmtId="39" fontId="31" fillId="0" borderId="0" xfId="17202" quotePrefix="1" applyNumberFormat="1" applyFont="1" applyBorder="1" applyAlignment="1">
      <alignment horizontal="center" vertical="center"/>
    </xf>
    <xf numFmtId="184" fontId="31" fillId="0" borderId="0" xfId="17882" applyFont="1" applyBorder="1" applyAlignment="1">
      <alignment vertical="center" shrinkToFit="1"/>
    </xf>
    <xf numFmtId="0" fontId="31" fillId="0" borderId="94" xfId="17202" applyFont="1" applyBorder="1" applyAlignment="1">
      <alignment horizontal="center" vertical="center"/>
    </xf>
    <xf numFmtId="0" fontId="31" fillId="0" borderId="37" xfId="17202" applyFont="1" applyBorder="1" applyAlignment="1">
      <alignment vertical="center"/>
    </xf>
    <xf numFmtId="0" fontId="31" fillId="0" borderId="9" xfId="17202" applyFont="1" applyBorder="1" applyAlignment="1">
      <alignment vertical="center"/>
    </xf>
    <xf numFmtId="0" fontId="31" fillId="0" borderId="90" xfId="17202" applyFont="1" applyBorder="1" applyAlignment="1">
      <alignment horizontal="center" vertical="center"/>
    </xf>
    <xf numFmtId="0" fontId="31" fillId="0" borderId="105" xfId="17202" applyFont="1" applyBorder="1" applyAlignment="1">
      <alignment horizontal="center" vertical="center"/>
    </xf>
    <xf numFmtId="0" fontId="31" fillId="0" borderId="106" xfId="17202" applyFont="1" applyBorder="1" applyAlignment="1">
      <alignment horizontal="center" vertical="center"/>
    </xf>
    <xf numFmtId="266" fontId="31" fillId="0" borderId="106" xfId="17202" applyNumberFormat="1" applyFont="1" applyBorder="1" applyAlignment="1">
      <alignment vertical="center"/>
    </xf>
    <xf numFmtId="0" fontId="31" fillId="0" borderId="106" xfId="17202" applyFont="1" applyBorder="1" applyAlignment="1">
      <alignment vertical="center"/>
    </xf>
    <xf numFmtId="184" fontId="31" fillId="0" borderId="106" xfId="17882" applyFont="1" applyBorder="1" applyAlignment="1">
      <alignment vertical="center" shrinkToFit="1"/>
    </xf>
    <xf numFmtId="0" fontId="31" fillId="0" borderId="107" xfId="17202" applyFont="1" applyBorder="1" applyAlignment="1">
      <alignment horizontal="center" vertical="center"/>
    </xf>
    <xf numFmtId="0" fontId="108" fillId="0" borderId="108" xfId="17202" applyFont="1" applyBorder="1" applyAlignment="1">
      <alignment vertical="center"/>
    </xf>
    <xf numFmtId="0" fontId="31" fillId="0" borderId="102" xfId="17202" applyFont="1" applyBorder="1" applyAlignment="1">
      <alignment horizontal="center" vertical="center"/>
    </xf>
    <xf numFmtId="0" fontId="31" fillId="0" borderId="71" xfId="17202" applyFont="1" applyBorder="1" applyAlignment="1">
      <alignment horizontal="center" vertical="center"/>
    </xf>
    <xf numFmtId="0" fontId="108" fillId="0" borderId="37" xfId="17202" applyFont="1" applyBorder="1" applyAlignment="1">
      <alignment vertical="center"/>
    </xf>
    <xf numFmtId="0" fontId="108" fillId="0" borderId="10" xfId="17202" applyFont="1" applyBorder="1" applyAlignment="1">
      <alignment vertical="center"/>
    </xf>
    <xf numFmtId="0" fontId="108" fillId="0" borderId="90" xfId="17202" applyFont="1" applyBorder="1" applyAlignment="1">
      <alignment horizontal="center" vertical="center"/>
    </xf>
    <xf numFmtId="0" fontId="31" fillId="0" borderId="105" xfId="17202" applyFont="1" applyBorder="1" applyAlignment="1">
      <alignment vertical="center"/>
    </xf>
    <xf numFmtId="3" fontId="31" fillId="0" borderId="0" xfId="17202" applyNumberFormat="1" applyFont="1" applyAlignment="1">
      <alignment vertical="center"/>
    </xf>
    <xf numFmtId="184" fontId="31" fillId="0" borderId="0" xfId="17882" applyFont="1" applyAlignment="1">
      <alignment vertical="center"/>
    </xf>
    <xf numFmtId="0" fontId="224" fillId="0" borderId="0" xfId="53" applyFont="1" applyFill="1" applyAlignment="1">
      <alignment vertical="center"/>
    </xf>
    <xf numFmtId="0" fontId="31" fillId="0" borderId="0" xfId="53" applyFont="1" applyFill="1" applyAlignment="1">
      <alignment vertical="center"/>
    </xf>
    <xf numFmtId="0" fontId="31" fillId="0" borderId="0" xfId="53" applyNumberFormat="1" applyFont="1" applyFill="1" applyAlignment="1" applyProtection="1">
      <alignment vertical="center"/>
    </xf>
    <xf numFmtId="0" fontId="225" fillId="0" borderId="0" xfId="555" applyFont="1" applyAlignment="1">
      <alignment vertical="center"/>
    </xf>
    <xf numFmtId="0" fontId="226" fillId="0" borderId="0" xfId="555" applyFont="1" applyAlignment="1">
      <alignment vertical="center"/>
    </xf>
    <xf numFmtId="0" fontId="227" fillId="0" borderId="0" xfId="555" applyFont="1" applyAlignment="1">
      <alignment horizontal="center" vertical="center"/>
    </xf>
    <xf numFmtId="0" fontId="227" fillId="0" borderId="0" xfId="555" applyFont="1" applyAlignment="1">
      <alignment vertical="center"/>
    </xf>
    <xf numFmtId="0" fontId="226" fillId="0" borderId="0" xfId="555" applyFont="1"/>
    <xf numFmtId="0" fontId="228" fillId="0" borderId="0" xfId="555" applyFont="1" applyAlignment="1">
      <alignment vertical="center"/>
    </xf>
    <xf numFmtId="0" fontId="228" fillId="0" borderId="0" xfId="555" applyFont="1" applyAlignment="1">
      <alignment horizontal="center" vertical="center"/>
    </xf>
    <xf numFmtId="0" fontId="26" fillId="0" borderId="0" xfId="555" applyFont="1" applyAlignment="1">
      <alignment horizontal="left" vertical="center"/>
    </xf>
    <xf numFmtId="0" fontId="26" fillId="0" borderId="0" xfId="555" applyFont="1" applyAlignment="1">
      <alignment vertical="center"/>
    </xf>
    <xf numFmtId="0" fontId="228" fillId="0" borderId="0" xfId="555" applyFont="1"/>
    <xf numFmtId="0" fontId="229" fillId="0" borderId="0" xfId="53" applyFont="1" applyFill="1" applyAlignment="1">
      <alignment vertical="center"/>
    </xf>
    <xf numFmtId="0" fontId="6" fillId="0" borderId="0" xfId="2" applyFont="1">
      <alignment vertical="center"/>
    </xf>
    <xf numFmtId="0" fontId="29" fillId="0" borderId="0" xfId="50" applyFont="1" applyAlignment="1">
      <alignment horizontal="center"/>
    </xf>
    <xf numFmtId="0" fontId="236" fillId="0" borderId="0" xfId="0" applyFont="1" applyAlignment="1">
      <alignment vertical="center"/>
    </xf>
    <xf numFmtId="0" fontId="236" fillId="0" borderId="0" xfId="0" applyFont="1" applyAlignment="1">
      <alignment horizontal="centerContinuous" vertical="center"/>
    </xf>
    <xf numFmtId="0" fontId="26" fillId="0" borderId="0" xfId="0" applyFont="1" applyAlignment="1">
      <alignment vertical="center"/>
    </xf>
    <xf numFmtId="0" fontId="236" fillId="0" borderId="0" xfId="0" quotePrefix="1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0" fontId="32" fillId="0" borderId="0" xfId="0" applyFont="1" applyAlignment="1">
      <alignment vertical="center"/>
    </xf>
    <xf numFmtId="0" fontId="164" fillId="0" borderId="0" xfId="0" applyFont="1" applyAlignment="1">
      <alignment vertical="center"/>
    </xf>
    <xf numFmtId="0" fontId="164" fillId="0" borderId="0" xfId="0" quotePrefix="1" applyFont="1" applyAlignment="1">
      <alignment horizontal="left" vertical="center"/>
    </xf>
    <xf numFmtId="0" fontId="204" fillId="0" borderId="0" xfId="0" applyFont="1" applyAlignment="1">
      <alignment horizontal="left" vertical="center"/>
    </xf>
    <xf numFmtId="0" fontId="32" fillId="0" borderId="0" xfId="0" quotePrefix="1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2" fillId="0" borderId="0" xfId="0" quotePrefix="1" applyFont="1" applyAlignment="1">
      <alignment vertical="center"/>
    </xf>
    <xf numFmtId="41" fontId="32" fillId="0" borderId="0" xfId="1" applyFont="1" applyAlignment="1">
      <alignment vertical="center"/>
    </xf>
    <xf numFmtId="41" fontId="164" fillId="0" borderId="0" xfId="1" applyFont="1" applyAlignment="1">
      <alignment vertical="center"/>
    </xf>
    <xf numFmtId="0" fontId="32" fillId="0" borderId="0" xfId="1" applyNumberFormat="1" applyFont="1" applyAlignment="1">
      <alignment horizontal="left" vertical="center"/>
    </xf>
    <xf numFmtId="37" fontId="32" fillId="0" borderId="0" xfId="0" applyNumberFormat="1" applyFont="1" applyBorder="1" applyAlignment="1">
      <alignment horizontal="right" vertical="center"/>
    </xf>
    <xf numFmtId="235" fontId="164" fillId="0" borderId="0" xfId="0" applyNumberFormat="1" applyFont="1" applyAlignment="1">
      <alignment horizontal="center" vertical="center"/>
    </xf>
    <xf numFmtId="0" fontId="32" fillId="0" borderId="0" xfId="0" applyFont="1" applyBorder="1" applyAlignment="1">
      <alignment horizontal="left" vertical="center"/>
    </xf>
    <xf numFmtId="41" fontId="164" fillId="0" borderId="0" xfId="1" applyFont="1" applyBorder="1" applyAlignment="1">
      <alignment horizontal="right" vertical="center"/>
    </xf>
    <xf numFmtId="37" fontId="164" fillId="0" borderId="0" xfId="0" applyNumberFormat="1" applyFont="1" applyBorder="1" applyAlignment="1">
      <alignment horizontal="left" vertical="center"/>
    </xf>
    <xf numFmtId="0" fontId="164" fillId="0" borderId="0" xfId="0" applyFont="1" applyBorder="1" applyAlignment="1">
      <alignment horizontal="left" vertical="center"/>
    </xf>
    <xf numFmtId="0" fontId="32" fillId="0" borderId="0" xfId="562" quotePrefix="1" applyFont="1" applyAlignment="1">
      <alignment vertical="center"/>
    </xf>
    <xf numFmtId="0" fontId="32" fillId="0" borderId="0" xfId="562" applyFont="1" applyAlignment="1">
      <alignment horizontal="center" vertical="center"/>
    </xf>
    <xf numFmtId="225" fontId="32" fillId="0" borderId="0" xfId="563" applyFont="1" applyAlignment="1">
      <alignment horizontal="center" vertical="center"/>
    </xf>
    <xf numFmtId="0" fontId="48" fillId="0" borderId="0" xfId="562" applyFont="1" applyAlignment="1">
      <alignment vertical="center"/>
    </xf>
    <xf numFmtId="0" fontId="32" fillId="0" borderId="0" xfId="562" applyFont="1" applyAlignment="1">
      <alignment horizontal="right" vertical="center"/>
    </xf>
    <xf numFmtId="225" fontId="32" fillId="0" borderId="0" xfId="563" applyFont="1" applyAlignment="1">
      <alignment horizontal="right" vertical="center"/>
    </xf>
    <xf numFmtId="0" fontId="32" fillId="0" borderId="0" xfId="562" applyFont="1" applyBorder="1" applyAlignment="1">
      <alignment horizontal="left" vertical="center"/>
    </xf>
    <xf numFmtId="225" fontId="164" fillId="0" borderId="0" xfId="563" applyFont="1" applyAlignment="1">
      <alignment horizontal="left" vertical="center"/>
    </xf>
    <xf numFmtId="0" fontId="164" fillId="0" borderId="0" xfId="562" applyFont="1" applyAlignment="1">
      <alignment vertical="center"/>
    </xf>
    <xf numFmtId="0" fontId="239" fillId="0" borderId="0" xfId="0" applyFont="1" applyAlignment="1">
      <alignment vertical="center"/>
    </xf>
    <xf numFmtId="0" fontId="164" fillId="0" borderId="0" xfId="0" applyFont="1" applyAlignment="1">
      <alignment horizontal="centerContinuous" vertical="center"/>
    </xf>
    <xf numFmtId="0" fontId="240" fillId="0" borderId="0" xfId="0" applyFont="1" applyAlignment="1">
      <alignment vertical="center"/>
    </xf>
    <xf numFmtId="0" fontId="241" fillId="0" borderId="0" xfId="0" quotePrefix="1" applyFont="1" applyAlignment="1">
      <alignment horizontal="left" vertical="center" indent="2"/>
    </xf>
    <xf numFmtId="0" fontId="241" fillId="0" borderId="0" xfId="0" applyFont="1" applyAlignment="1">
      <alignment horizontal="left" vertical="center" indent="2"/>
    </xf>
    <xf numFmtId="0" fontId="42" fillId="0" borderId="0" xfId="564" applyFont="1" applyAlignment="1">
      <alignment vertical="center"/>
    </xf>
    <xf numFmtId="0" fontId="42" fillId="0" borderId="0" xfId="564" applyFont="1" applyAlignment="1">
      <alignment horizontal="left" vertical="center"/>
    </xf>
    <xf numFmtId="0" fontId="42" fillId="0" borderId="0" xfId="564" applyFont="1" applyAlignment="1">
      <alignment horizontal="center" vertical="center"/>
    </xf>
    <xf numFmtId="37" fontId="242" fillId="0" borderId="0" xfId="564" applyNumberFormat="1" applyFont="1" applyAlignment="1" applyProtection="1">
      <alignment horizontal="left" vertical="center"/>
    </xf>
    <xf numFmtId="37" fontId="242" fillId="0" borderId="0" xfId="564" quotePrefix="1" applyNumberFormat="1" applyFont="1" applyAlignment="1" applyProtection="1">
      <alignment horizontal="left" vertical="center"/>
    </xf>
    <xf numFmtId="37" fontId="242" fillId="0" borderId="0" xfId="564" quotePrefix="1" applyNumberFormat="1" applyFont="1" applyAlignment="1" applyProtection="1">
      <alignment horizontal="center" vertical="center"/>
    </xf>
    <xf numFmtId="0" fontId="42" fillId="0" borderId="0" xfId="564" applyFont="1" applyBorder="1" applyAlignment="1">
      <alignment vertical="center"/>
    </xf>
    <xf numFmtId="0" fontId="97" fillId="0" borderId="0" xfId="564" applyFont="1" applyAlignment="1">
      <alignment vertical="center"/>
    </xf>
    <xf numFmtId="0" fontId="242" fillId="0" borderId="0" xfId="17880" applyFont="1" applyAlignment="1">
      <alignment vertical="center"/>
    </xf>
    <xf numFmtId="0" fontId="6" fillId="0" borderId="0" xfId="17880" applyFont="1">
      <alignment vertical="center"/>
    </xf>
    <xf numFmtId="0" fontId="243" fillId="0" borderId="0" xfId="17880" applyFont="1">
      <alignment vertical="center"/>
    </xf>
    <xf numFmtId="0" fontId="42" fillId="0" borderId="0" xfId="17880" applyFont="1" applyAlignment="1">
      <alignment vertical="center"/>
    </xf>
    <xf numFmtId="41" fontId="42" fillId="0" borderId="0" xfId="17880" applyNumberFormat="1" applyFont="1">
      <alignment vertical="center"/>
    </xf>
    <xf numFmtId="41" fontId="10" fillId="0" borderId="38" xfId="17881" applyFont="1" applyFill="1" applyBorder="1" applyAlignment="1">
      <alignment horizontal="right" vertical="center" shrinkToFit="1"/>
    </xf>
    <xf numFmtId="41" fontId="10" fillId="0" borderId="72" xfId="17881" applyFont="1" applyFill="1" applyBorder="1" applyAlignment="1">
      <alignment horizontal="right" vertical="center" shrinkToFit="1"/>
    </xf>
    <xf numFmtId="176" fontId="6" fillId="0" borderId="49" xfId="17880" applyNumberFormat="1" applyFont="1" applyFill="1" applyBorder="1" applyAlignment="1">
      <alignment horizontal="right" vertical="center" shrinkToFit="1"/>
    </xf>
    <xf numFmtId="176" fontId="10" fillId="0" borderId="0" xfId="17880" applyNumberFormat="1" applyFont="1" applyBorder="1" applyAlignment="1">
      <alignment horizontal="center" vertical="center"/>
    </xf>
    <xf numFmtId="176" fontId="6" fillId="0" borderId="0" xfId="17880" applyNumberFormat="1" applyFont="1" applyFill="1" applyBorder="1" applyAlignment="1">
      <alignment horizontal="center" vertical="center"/>
    </xf>
    <xf numFmtId="41" fontId="10" fillId="0" borderId="0" xfId="17881" applyFont="1" applyFill="1" applyBorder="1" applyAlignment="1">
      <alignment horizontal="center" vertical="center"/>
    </xf>
    <xf numFmtId="176" fontId="6" fillId="0" borderId="0" xfId="17880" applyNumberFormat="1" applyFont="1">
      <alignment vertical="center"/>
    </xf>
    <xf numFmtId="41" fontId="6" fillId="0" borderId="49" xfId="17881" applyFont="1" applyFill="1" applyBorder="1" applyAlignment="1">
      <alignment horizontal="right" vertical="center" shrinkToFit="1"/>
    </xf>
    <xf numFmtId="0" fontId="245" fillId="35" borderId="28" xfId="53" applyFont="1" applyFill="1" applyBorder="1" applyAlignment="1">
      <alignment horizontal="center" vertical="center"/>
    </xf>
    <xf numFmtId="0" fontId="245" fillId="35" borderId="28" xfId="54" applyNumberFormat="1" applyFont="1" applyFill="1" applyBorder="1" applyAlignment="1" applyProtection="1">
      <alignment vertical="center"/>
    </xf>
    <xf numFmtId="0" fontId="245" fillId="35" borderId="27" xfId="53" applyFont="1" applyFill="1" applyBorder="1" applyAlignment="1">
      <alignment horizontal="centerContinuous" vertical="center"/>
    </xf>
    <xf numFmtId="0" fontId="245" fillId="35" borderId="28" xfId="53" applyFont="1" applyFill="1" applyBorder="1" applyAlignment="1">
      <alignment vertical="center"/>
    </xf>
    <xf numFmtId="0" fontId="245" fillId="35" borderId="27" xfId="53" applyFont="1" applyFill="1" applyBorder="1" applyAlignment="1">
      <alignment horizontal="center" vertical="center"/>
    </xf>
    <xf numFmtId="0" fontId="245" fillId="35" borderId="28" xfId="18147" applyFont="1" applyFill="1" applyBorder="1" applyAlignment="1">
      <alignment horizontal="center" vertical="center"/>
    </xf>
    <xf numFmtId="225" fontId="245" fillId="35" borderId="32" xfId="440" applyFont="1" applyFill="1" applyBorder="1" applyAlignment="1">
      <alignment vertical="center"/>
    </xf>
    <xf numFmtId="0" fontId="245" fillId="35" borderId="0" xfId="18147" applyFont="1" applyFill="1" applyAlignment="1">
      <alignment horizontal="center" vertical="center"/>
    </xf>
    <xf numFmtId="197" fontId="245" fillId="35" borderId="114" xfId="18105" applyNumberFormat="1" applyFont="1" applyFill="1" applyBorder="1" applyAlignment="1">
      <alignment horizontal="center" vertical="center"/>
    </xf>
    <xf numFmtId="0" fontId="245" fillId="35" borderId="114" xfId="18147" applyFont="1" applyFill="1" applyBorder="1" applyAlignment="1">
      <alignment horizontal="center" vertical="center"/>
    </xf>
    <xf numFmtId="0" fontId="245" fillId="35" borderId="54" xfId="18147" applyFont="1" applyFill="1" applyBorder="1" applyAlignment="1">
      <alignment horizontal="center" vertical="center"/>
    </xf>
    <xf numFmtId="9" fontId="245" fillId="35" borderId="28" xfId="54" applyFont="1" applyFill="1" applyBorder="1" applyAlignment="1">
      <alignment vertical="center"/>
    </xf>
    <xf numFmtId="180" fontId="245" fillId="35" borderId="28" xfId="18147" applyNumberFormat="1" applyFont="1" applyFill="1" applyBorder="1" applyAlignment="1">
      <alignment horizontal="right" vertical="center"/>
    </xf>
    <xf numFmtId="225" fontId="245" fillId="35" borderId="30" xfId="440" applyFont="1" applyFill="1" applyBorder="1" applyAlignment="1">
      <alignment vertical="center"/>
    </xf>
    <xf numFmtId="0" fontId="247" fillId="35" borderId="31" xfId="18147" applyFont="1" applyFill="1" applyBorder="1" applyAlignment="1">
      <alignment horizontal="center" vertical="center"/>
    </xf>
    <xf numFmtId="0" fontId="245" fillId="35" borderId="32" xfId="18147" applyFont="1" applyFill="1" applyBorder="1" applyAlignment="1">
      <alignment horizontal="left" vertical="center"/>
    </xf>
    <xf numFmtId="0" fontId="245" fillId="35" borderId="32" xfId="18147" applyFont="1" applyFill="1" applyBorder="1" applyAlignment="1">
      <alignment horizontal="center" vertical="center"/>
    </xf>
    <xf numFmtId="0" fontId="245" fillId="35" borderId="0" xfId="18105" applyNumberFormat="1" applyFont="1" applyFill="1" applyBorder="1" applyAlignment="1">
      <alignment horizontal="right" vertical="center"/>
    </xf>
    <xf numFmtId="0" fontId="245" fillId="35" borderId="113" xfId="18147" applyFont="1" applyFill="1" applyBorder="1" applyAlignment="1">
      <alignment horizontal="center" vertical="center"/>
    </xf>
    <xf numFmtId="197" fontId="245" fillId="35" borderId="114" xfId="18147" applyNumberFormat="1" applyFont="1" applyFill="1" applyBorder="1" applyAlignment="1">
      <alignment horizontal="center" vertical="center"/>
    </xf>
    <xf numFmtId="0" fontId="248" fillId="35" borderId="114" xfId="18147" applyFont="1" applyFill="1" applyBorder="1" applyAlignment="1">
      <alignment horizontal="center" vertical="center"/>
    </xf>
    <xf numFmtId="0" fontId="245" fillId="35" borderId="31" xfId="18147" applyFont="1" applyFill="1" applyBorder="1" applyAlignment="1">
      <alignment horizontal="center" vertical="center"/>
    </xf>
    <xf numFmtId="0" fontId="242" fillId="0" borderId="0" xfId="2" applyFont="1">
      <alignment vertical="center"/>
    </xf>
    <xf numFmtId="0" fontId="42" fillId="0" borderId="90" xfId="2" applyFont="1" applyBorder="1" applyAlignment="1">
      <alignment vertical="center"/>
    </xf>
    <xf numFmtId="335" fontId="42" fillId="0" borderId="90" xfId="2" applyNumberFormat="1" applyFont="1" applyBorder="1" applyAlignment="1">
      <alignment horizontal="center" vertical="center"/>
    </xf>
    <xf numFmtId="0" fontId="42" fillId="0" borderId="90" xfId="2" applyFont="1" applyBorder="1">
      <alignment vertical="center"/>
    </xf>
    <xf numFmtId="0" fontId="42" fillId="0" borderId="90" xfId="2" applyFont="1" applyFill="1" applyBorder="1">
      <alignment vertical="center"/>
    </xf>
    <xf numFmtId="358" fontId="42" fillId="0" borderId="90" xfId="2" applyNumberFormat="1" applyFont="1" applyFill="1" applyBorder="1" applyAlignment="1">
      <alignment horizontal="center" vertical="center"/>
    </xf>
    <xf numFmtId="335" fontId="42" fillId="0" borderId="156" xfId="2" applyNumberFormat="1" applyFont="1" applyBorder="1" applyAlignment="1">
      <alignment horizontal="center" vertical="center"/>
    </xf>
    <xf numFmtId="358" fontId="42" fillId="0" borderId="156" xfId="2" applyNumberFormat="1" applyFont="1" applyBorder="1" applyAlignment="1">
      <alignment horizontal="center" vertical="center"/>
    </xf>
    <xf numFmtId="0" fontId="42" fillId="0" borderId="156" xfId="2" applyFont="1" applyBorder="1">
      <alignment vertical="center"/>
    </xf>
    <xf numFmtId="0" fontId="42" fillId="0" borderId="156" xfId="2" applyFont="1" applyFill="1" applyBorder="1">
      <alignment vertical="center"/>
    </xf>
    <xf numFmtId="180" fontId="226" fillId="0" borderId="0" xfId="555" applyNumberFormat="1" applyFont="1" applyAlignment="1">
      <alignment vertical="center"/>
    </xf>
    <xf numFmtId="0" fontId="42" fillId="0" borderId="0" xfId="53" applyFont="1" applyFill="1" applyAlignment="1">
      <alignment vertical="center"/>
    </xf>
    <xf numFmtId="0" fontId="254" fillId="0" borderId="0" xfId="53" applyFont="1" applyFill="1" applyAlignment="1">
      <alignment vertical="center"/>
    </xf>
    <xf numFmtId="0" fontId="232" fillId="0" borderId="0" xfId="53" applyFont="1" applyFill="1" applyBorder="1" applyAlignment="1" applyProtection="1">
      <alignment horizontal="centerContinuous" vertical="center"/>
    </xf>
    <xf numFmtId="0" fontId="97" fillId="0" borderId="27" xfId="53" applyFont="1" applyFill="1" applyBorder="1" applyAlignment="1" applyProtection="1">
      <alignment horizontal="left" vertical="center" shrinkToFit="1"/>
    </xf>
    <xf numFmtId="41" fontId="97" fillId="0" borderId="28" xfId="12600" applyFont="1" applyFill="1" applyBorder="1" applyAlignment="1" applyProtection="1">
      <alignment horizontal="center" vertical="center" shrinkToFit="1"/>
    </xf>
    <xf numFmtId="3" fontId="97" fillId="0" borderId="30" xfId="53" applyNumberFormat="1" applyFont="1" applyFill="1" applyBorder="1" applyAlignment="1">
      <alignment horizontal="right" vertical="center" shrinkToFit="1"/>
    </xf>
    <xf numFmtId="3" fontId="97" fillId="0" borderId="30" xfId="53" applyNumberFormat="1" applyFont="1" applyFill="1" applyBorder="1" applyAlignment="1">
      <alignment horizontal="left" vertical="center" wrapText="1" shrinkToFit="1"/>
    </xf>
    <xf numFmtId="0" fontId="97" fillId="0" borderId="27" xfId="53" applyFont="1" applyFill="1" applyBorder="1" applyAlignment="1" applyProtection="1">
      <alignment vertical="center" shrinkToFit="1"/>
    </xf>
    <xf numFmtId="0" fontId="42" fillId="0" borderId="0" xfId="17202" applyFont="1" applyAlignment="1">
      <alignment vertical="center"/>
    </xf>
    <xf numFmtId="184" fontId="42" fillId="0" borderId="0" xfId="17882" applyFont="1" applyAlignment="1">
      <alignment vertical="center"/>
    </xf>
    <xf numFmtId="0" fontId="254" fillId="0" borderId="0" xfId="17202" applyFont="1" applyAlignment="1">
      <alignment vertical="center" shrinkToFit="1"/>
    </xf>
    <xf numFmtId="0" fontId="256" fillId="0" borderId="0" xfId="17202" applyFont="1" applyAlignment="1">
      <alignment vertical="center"/>
    </xf>
    <xf numFmtId="0" fontId="42" fillId="0" borderId="0" xfId="17202" applyFont="1" applyAlignment="1">
      <alignment horizontal="center" vertical="center"/>
    </xf>
    <xf numFmtId="0" fontId="257" fillId="0" borderId="0" xfId="17202" applyFont="1" applyAlignment="1">
      <alignment vertical="center"/>
    </xf>
    <xf numFmtId="3" fontId="42" fillId="0" borderId="135" xfId="17202" applyNumberFormat="1" applyFont="1" applyBorder="1" applyAlignment="1">
      <alignment horizontal="center" vertical="center"/>
    </xf>
    <xf numFmtId="3" fontId="42" fillId="0" borderId="130" xfId="17202" applyNumberFormat="1" applyFont="1" applyBorder="1" applyAlignment="1">
      <alignment horizontal="center" vertical="center"/>
    </xf>
    <xf numFmtId="0" fontId="238" fillId="0" borderId="0" xfId="17202" applyFont="1" applyAlignment="1">
      <alignment vertical="center"/>
    </xf>
    <xf numFmtId="0" fontId="42" fillId="0" borderId="0" xfId="17202" applyNumberFormat="1" applyFont="1" applyAlignment="1">
      <alignment vertical="center"/>
    </xf>
    <xf numFmtId="0" fontId="42" fillId="0" borderId="0" xfId="17202" applyFont="1" applyFill="1" applyAlignment="1">
      <alignment vertical="center"/>
    </xf>
    <xf numFmtId="0" fontId="252" fillId="73" borderId="137" xfId="17202" applyFont="1" applyFill="1" applyBorder="1" applyAlignment="1">
      <alignment horizontal="center" vertical="center"/>
    </xf>
    <xf numFmtId="0" fontId="252" fillId="73" borderId="137" xfId="17202" applyFont="1" applyFill="1" applyBorder="1" applyAlignment="1">
      <alignment horizontal="center" vertical="center" shrinkToFit="1"/>
    </xf>
    <xf numFmtId="3" fontId="6" fillId="0" borderId="28" xfId="53" applyNumberFormat="1" applyFont="1" applyFill="1" applyBorder="1" applyAlignment="1" applyProtection="1">
      <alignment horizontal="right" vertical="center" shrinkToFit="1"/>
    </xf>
    <xf numFmtId="3" fontId="6" fillId="0" borderId="28" xfId="12600" applyNumberFormat="1" applyFont="1" applyFill="1" applyBorder="1" applyAlignment="1" applyProtection="1">
      <alignment horizontal="right" vertical="center" shrinkToFit="1"/>
    </xf>
    <xf numFmtId="0" fontId="6" fillId="0" borderId="0" xfId="53" applyFont="1" applyFill="1" applyAlignment="1">
      <alignment vertical="center"/>
    </xf>
    <xf numFmtId="0" fontId="243" fillId="0" borderId="0" xfId="53" applyFont="1" applyFill="1" applyAlignment="1">
      <alignment vertical="center"/>
    </xf>
    <xf numFmtId="0" fontId="258" fillId="0" borderId="0" xfId="53" applyFont="1" applyFill="1" applyBorder="1" applyAlignment="1" applyProtection="1">
      <alignment horizontal="centerContinuous" vertical="center"/>
    </xf>
    <xf numFmtId="184" fontId="55" fillId="0" borderId="0" xfId="17882" applyFont="1" applyFill="1" applyAlignment="1">
      <alignment vertical="center"/>
    </xf>
    <xf numFmtId="0" fontId="55" fillId="0" borderId="0" xfId="53" applyFont="1" applyFill="1" applyAlignment="1">
      <alignment vertical="center"/>
    </xf>
    <xf numFmtId="3" fontId="259" fillId="0" borderId="0" xfId="53" applyNumberFormat="1" applyFont="1" applyFill="1" applyAlignment="1">
      <alignment vertical="center"/>
    </xf>
    <xf numFmtId="0" fontId="259" fillId="0" borderId="0" xfId="53" applyFont="1" applyFill="1" applyAlignment="1">
      <alignment vertical="center"/>
    </xf>
    <xf numFmtId="3" fontId="55" fillId="0" borderId="0" xfId="53" applyNumberFormat="1" applyFont="1" applyFill="1" applyAlignment="1">
      <alignment vertical="center"/>
    </xf>
    <xf numFmtId="0" fontId="55" fillId="0" borderId="0" xfId="17882" applyNumberFormat="1" applyFont="1" applyFill="1" applyAlignment="1">
      <alignment vertical="center"/>
    </xf>
    <xf numFmtId="0" fontId="230" fillId="0" borderId="0" xfId="53" applyFont="1" applyFill="1" applyAlignment="1">
      <alignment vertical="center"/>
    </xf>
    <xf numFmtId="0" fontId="10" fillId="0" borderId="44" xfId="53" applyFont="1" applyFill="1" applyBorder="1" applyAlignment="1" applyProtection="1">
      <alignment horizontal="center" vertical="center"/>
    </xf>
    <xf numFmtId="3" fontId="10" fillId="0" borderId="45" xfId="53" applyNumberFormat="1" applyFont="1" applyFill="1" applyBorder="1" applyAlignment="1" applyProtection="1">
      <alignment horizontal="right" vertical="center"/>
    </xf>
    <xf numFmtId="3" fontId="260" fillId="0" borderId="46" xfId="53" applyNumberFormat="1" applyFont="1" applyFill="1" applyBorder="1" applyAlignment="1">
      <alignment horizontal="right" vertical="center" shrinkToFit="1"/>
    </xf>
    <xf numFmtId="0" fontId="10" fillId="73" borderId="27" xfId="53" applyFont="1" applyFill="1" applyBorder="1" applyAlignment="1" applyProtection="1">
      <alignment horizontal="left" vertical="center"/>
    </xf>
    <xf numFmtId="41" fontId="10" fillId="73" borderId="28" xfId="12600" applyFont="1" applyFill="1" applyBorder="1" applyAlignment="1" applyProtection="1">
      <alignment horizontal="center" vertical="center"/>
    </xf>
    <xf numFmtId="3" fontId="10" fillId="73" borderId="28" xfId="53" applyNumberFormat="1" applyFont="1" applyFill="1" applyBorder="1" applyAlignment="1" applyProtection="1">
      <alignment horizontal="right" vertical="center"/>
    </xf>
    <xf numFmtId="3" fontId="10" fillId="73" borderId="28" xfId="12600" applyNumberFormat="1" applyFont="1" applyFill="1" applyBorder="1" applyAlignment="1" applyProtection="1">
      <alignment horizontal="right" vertical="center"/>
    </xf>
    <xf numFmtId="3" fontId="10" fillId="73" borderId="30" xfId="53" applyNumberFormat="1" applyFont="1" applyFill="1" applyBorder="1" applyAlignment="1">
      <alignment horizontal="right" vertical="center" shrinkToFit="1"/>
    </xf>
    <xf numFmtId="0" fontId="6" fillId="0" borderId="27" xfId="53" applyFont="1" applyFill="1" applyBorder="1" applyAlignment="1" applyProtection="1">
      <alignment horizontal="left" vertical="center"/>
    </xf>
    <xf numFmtId="41" fontId="6" fillId="0" borderId="28" xfId="12600" applyFont="1" applyFill="1" applyBorder="1" applyAlignment="1" applyProtection="1">
      <alignment horizontal="center" vertical="center"/>
    </xf>
    <xf numFmtId="3" fontId="6" fillId="0" borderId="28" xfId="53" applyNumberFormat="1" applyFont="1" applyFill="1" applyBorder="1" applyAlignment="1" applyProtection="1">
      <alignment horizontal="right" vertical="center"/>
    </xf>
    <xf numFmtId="3" fontId="6" fillId="0" borderId="28" xfId="12600" applyNumberFormat="1" applyFont="1" applyFill="1" applyBorder="1" applyAlignment="1" applyProtection="1">
      <alignment horizontal="right" vertical="center"/>
    </xf>
    <xf numFmtId="3" fontId="6" fillId="0" borderId="28" xfId="54" applyNumberFormat="1" applyFont="1" applyFill="1" applyBorder="1" applyAlignment="1" applyProtection="1">
      <alignment horizontal="right" vertical="center"/>
    </xf>
    <xf numFmtId="3" fontId="6" fillId="0" borderId="30" xfId="53" applyNumberFormat="1" applyFont="1" applyFill="1" applyBorder="1" applyAlignment="1">
      <alignment horizontal="right" vertical="center" shrinkToFit="1"/>
    </xf>
    <xf numFmtId="3" fontId="6" fillId="0" borderId="30" xfId="53" applyNumberFormat="1" applyFont="1" applyFill="1" applyBorder="1" applyAlignment="1">
      <alignment horizontal="left" vertical="center" shrinkToFit="1"/>
    </xf>
    <xf numFmtId="0" fontId="231" fillId="0" borderId="0" xfId="17202" applyFont="1" applyAlignment="1">
      <alignment vertical="center"/>
    </xf>
    <xf numFmtId="0" fontId="252" fillId="73" borderId="156" xfId="2" applyFont="1" applyFill="1" applyBorder="1" applyAlignment="1">
      <alignment horizontal="center" vertical="center"/>
    </xf>
    <xf numFmtId="335" fontId="42" fillId="0" borderId="156" xfId="2" applyNumberFormat="1" applyFont="1" applyFill="1" applyBorder="1" applyAlignment="1">
      <alignment horizontal="center" vertical="center"/>
    </xf>
    <xf numFmtId="358" fontId="42" fillId="0" borderId="156" xfId="2" applyNumberFormat="1" applyFont="1" applyFill="1" applyBorder="1" applyAlignment="1">
      <alignment horizontal="center" vertical="center"/>
    </xf>
    <xf numFmtId="41" fontId="244" fillId="73" borderId="156" xfId="17881" applyFont="1" applyFill="1" applyBorder="1" applyAlignment="1">
      <alignment horizontal="center" vertical="center" wrapText="1" shrinkToFit="1"/>
    </xf>
    <xf numFmtId="41" fontId="10" fillId="0" borderId="178" xfId="17881" applyFont="1" applyFill="1" applyBorder="1" applyAlignment="1">
      <alignment horizontal="right" vertical="center" shrinkToFit="1"/>
    </xf>
    <xf numFmtId="176" fontId="6" fillId="0" borderId="180" xfId="17880" applyNumberFormat="1" applyFont="1" applyFill="1" applyBorder="1" applyAlignment="1">
      <alignment horizontal="right" vertical="center" shrinkToFit="1"/>
    </xf>
    <xf numFmtId="176" fontId="6" fillId="0" borderId="150" xfId="17880" applyNumberFormat="1" applyFont="1" applyFill="1" applyBorder="1" applyAlignment="1">
      <alignment horizontal="right" vertical="center" shrinkToFit="1"/>
    </xf>
    <xf numFmtId="41" fontId="6" fillId="0" borderId="150" xfId="17881" applyFont="1" applyFill="1" applyBorder="1" applyAlignment="1">
      <alignment horizontal="right" vertical="center" shrinkToFit="1"/>
    </xf>
    <xf numFmtId="176" fontId="6" fillId="0" borderId="182" xfId="17880" applyNumberFormat="1" applyFont="1" applyFill="1" applyBorder="1" applyAlignment="1">
      <alignment horizontal="right" vertical="center" shrinkToFit="1"/>
    </xf>
    <xf numFmtId="0" fontId="97" fillId="0" borderId="0" xfId="564" applyFont="1" applyFill="1" applyBorder="1" applyAlignment="1">
      <alignment vertical="center" wrapText="1"/>
    </xf>
    <xf numFmtId="225" fontId="131" fillId="0" borderId="0" xfId="563" applyFont="1" applyAlignment="1">
      <alignment horizontal="right" vertical="center"/>
    </xf>
    <xf numFmtId="0" fontId="221" fillId="0" borderId="156" xfId="0" applyFont="1" applyFill="1" applyBorder="1" applyAlignment="1">
      <alignment horizontal="center" vertical="center"/>
    </xf>
    <xf numFmtId="41" fontId="10" fillId="0" borderId="177" xfId="17881" applyFont="1" applyFill="1" applyBorder="1" applyAlignment="1">
      <alignment horizontal="center" vertical="center"/>
    </xf>
    <xf numFmtId="41" fontId="10" fillId="0" borderId="38" xfId="17881" applyFont="1" applyFill="1" applyBorder="1" applyAlignment="1">
      <alignment horizontal="center" vertical="center"/>
    </xf>
    <xf numFmtId="176" fontId="6" fillId="0" borderId="179" xfId="17880" applyNumberFormat="1" applyFont="1" applyFill="1" applyBorder="1" applyAlignment="1">
      <alignment horizontal="center" vertical="center"/>
    </xf>
    <xf numFmtId="176" fontId="6" fillId="0" borderId="49" xfId="17880" applyNumberFormat="1" applyFont="1" applyFill="1" applyBorder="1" applyAlignment="1">
      <alignment horizontal="center" vertical="center"/>
    </xf>
    <xf numFmtId="176" fontId="6" fillId="0" borderId="181" xfId="17880" applyNumberFormat="1" applyFont="1" applyFill="1" applyBorder="1" applyAlignment="1">
      <alignment horizontal="center" vertical="center"/>
    </xf>
    <xf numFmtId="41" fontId="110" fillId="0" borderId="0" xfId="0" applyNumberFormat="1" applyFont="1" applyAlignment="1">
      <alignment vertical="center"/>
    </xf>
    <xf numFmtId="0" fontId="0" fillId="0" borderId="0" xfId="0" applyFill="1" applyAlignment="1">
      <alignment horizontal="center" vertical="center"/>
    </xf>
    <xf numFmtId="41" fontId="32" fillId="0" borderId="28" xfId="1" applyFont="1" applyFill="1" applyBorder="1" applyAlignment="1">
      <alignment vertical="center"/>
    </xf>
    <xf numFmtId="0" fontId="6" fillId="0" borderId="27" xfId="53" quotePrefix="1" applyFont="1" applyFill="1" applyBorder="1" applyAlignment="1" applyProtection="1">
      <alignment horizontal="left" vertical="center"/>
    </xf>
    <xf numFmtId="225" fontId="27" fillId="35" borderId="0" xfId="52" applyNumberFormat="1" applyFont="1" applyFill="1" applyAlignment="1">
      <alignment shrinkToFit="1"/>
    </xf>
    <xf numFmtId="0" fontId="221" fillId="0" borderId="171" xfId="18105" applyFont="1" applyFill="1" applyBorder="1" applyAlignment="1">
      <alignment horizontal="center" vertical="center"/>
    </xf>
    <xf numFmtId="1" fontId="221" fillId="0" borderId="156" xfId="18150" applyNumberFormat="1" applyFont="1" applyFill="1" applyBorder="1" applyAlignment="1">
      <alignment horizontal="center" vertical="center" shrinkToFit="1"/>
    </xf>
    <xf numFmtId="0" fontId="221" fillId="0" borderId="156" xfId="18150" applyFont="1" applyFill="1" applyBorder="1" applyAlignment="1" applyProtection="1">
      <alignment horizontal="center" vertical="center" shrinkToFit="1"/>
      <protection locked="0"/>
    </xf>
    <xf numFmtId="0" fontId="221" fillId="0" borderId="156" xfId="18150" applyNumberFormat="1" applyFont="1" applyFill="1" applyBorder="1" applyAlignment="1" applyProtection="1">
      <alignment horizontal="center" vertical="center" shrinkToFit="1"/>
      <protection locked="0"/>
    </xf>
    <xf numFmtId="0" fontId="221" fillId="0" borderId="156" xfId="17229" applyFont="1" applyFill="1" applyBorder="1" applyAlignment="1" applyProtection="1">
      <alignment horizontal="center" vertical="center" shrinkToFit="1"/>
    </xf>
    <xf numFmtId="0" fontId="221" fillId="0" borderId="156" xfId="17229" applyNumberFormat="1" applyFont="1" applyFill="1" applyBorder="1" applyAlignment="1" applyProtection="1">
      <alignment horizontal="center" vertical="center" shrinkToFit="1"/>
    </xf>
    <xf numFmtId="0" fontId="221" fillId="34" borderId="171" xfId="0" applyFont="1" applyFill="1" applyBorder="1" applyAlignment="1">
      <alignment horizontal="center" vertical="center"/>
    </xf>
    <xf numFmtId="0" fontId="221" fillId="34" borderId="156" xfId="0" applyFont="1" applyFill="1" applyBorder="1" applyAlignment="1">
      <alignment horizontal="center" vertical="center"/>
    </xf>
    <xf numFmtId="0" fontId="222" fillId="34" borderId="156" xfId="0" applyFont="1" applyFill="1" applyBorder="1" applyAlignment="1">
      <alignment horizontal="center" vertical="center"/>
    </xf>
    <xf numFmtId="0" fontId="221" fillId="75" borderId="156" xfId="0" applyFont="1" applyFill="1" applyBorder="1" applyAlignment="1">
      <alignment horizontal="center" vertical="center"/>
    </xf>
    <xf numFmtId="0" fontId="222" fillId="75" borderId="156" xfId="0" applyFont="1" applyFill="1" applyBorder="1" applyAlignment="1">
      <alignment horizontal="center" vertical="center"/>
    </xf>
    <xf numFmtId="0" fontId="222" fillId="73" borderId="3" xfId="0" applyFont="1" applyFill="1" applyBorder="1" applyAlignment="1">
      <alignment horizontal="center" vertical="center"/>
    </xf>
    <xf numFmtId="0" fontId="222" fillId="73" borderId="4" xfId="0" applyFont="1" applyFill="1" applyBorder="1" applyAlignment="1">
      <alignment horizontal="center" vertical="center"/>
    </xf>
    <xf numFmtId="0" fontId="222" fillId="73" borderId="4" xfId="0" applyFont="1" applyFill="1" applyBorder="1" applyAlignment="1">
      <alignment horizontal="center" vertical="center" wrapText="1"/>
    </xf>
    <xf numFmtId="0" fontId="221" fillId="75" borderId="171" xfId="0" applyFont="1" applyFill="1" applyBorder="1" applyAlignment="1">
      <alignment horizontal="center" vertical="center"/>
    </xf>
    <xf numFmtId="49" fontId="221" fillId="0" borderId="156" xfId="17229" quotePrefix="1" applyNumberFormat="1" applyFont="1" applyFill="1" applyBorder="1" applyAlignment="1" applyProtection="1">
      <alignment horizontal="center" vertical="center" shrinkToFit="1"/>
    </xf>
    <xf numFmtId="49" fontId="221" fillId="0" borderId="156" xfId="17229" applyNumberFormat="1" applyFont="1" applyFill="1" applyBorder="1" applyAlignment="1" applyProtection="1">
      <alignment horizontal="center" vertical="center" shrinkToFit="1"/>
    </xf>
    <xf numFmtId="49" fontId="0" fillId="0" borderId="0" xfId="0" applyNumberFormat="1" applyFill="1" applyAlignment="1">
      <alignment horizontal="center" vertical="center"/>
    </xf>
    <xf numFmtId="49" fontId="222" fillId="73" borderId="4" xfId="0" applyNumberFormat="1" applyFont="1" applyFill="1" applyBorder="1" applyAlignment="1">
      <alignment horizontal="center" vertical="center"/>
    </xf>
    <xf numFmtId="49" fontId="221" fillId="75" borderId="156" xfId="0" applyNumberFormat="1" applyFont="1" applyFill="1" applyBorder="1" applyAlignment="1">
      <alignment horizontal="center" vertical="center"/>
    </xf>
    <xf numFmtId="49" fontId="221" fillId="34" borderId="156" xfId="0" applyNumberFormat="1" applyFont="1" applyFill="1" applyBorder="1" applyAlignment="1">
      <alignment horizontal="center" vertical="center"/>
    </xf>
    <xf numFmtId="49" fontId="221" fillId="0" borderId="156" xfId="18150" quotePrefix="1" applyNumberFormat="1" applyFont="1" applyFill="1" applyBorder="1" applyAlignment="1">
      <alignment horizontal="center" vertical="center" shrinkToFit="1"/>
    </xf>
    <xf numFmtId="49" fontId="221" fillId="0" borderId="156" xfId="18150" applyNumberFormat="1" applyFont="1" applyFill="1" applyBorder="1" applyAlignment="1">
      <alignment horizontal="center" vertical="center" shrinkToFit="1"/>
    </xf>
    <xf numFmtId="0" fontId="4" fillId="0" borderId="156" xfId="17229" applyFont="1" applyFill="1" applyBorder="1" applyAlignment="1" applyProtection="1">
      <alignment horizontal="center" vertical="center" shrinkToFit="1"/>
    </xf>
    <xf numFmtId="0" fontId="264" fillId="72" borderId="11" xfId="18105" applyFont="1" applyFill="1" applyBorder="1" applyAlignment="1">
      <alignment vertical="center"/>
    </xf>
    <xf numFmtId="0" fontId="265" fillId="72" borderId="11" xfId="18105" applyFont="1" applyFill="1" applyBorder="1" applyAlignment="1">
      <alignment vertical="center"/>
    </xf>
    <xf numFmtId="49" fontId="265" fillId="72" borderId="11" xfId="18105" applyNumberFormat="1" applyFont="1" applyFill="1" applyBorder="1" applyAlignment="1">
      <alignment vertical="center" shrinkToFit="1"/>
    </xf>
    <xf numFmtId="49" fontId="265" fillId="72" borderId="0" xfId="18105" applyNumberFormat="1" applyFont="1" applyFill="1" applyBorder="1" applyAlignment="1">
      <alignment horizontal="center" vertical="center"/>
    </xf>
    <xf numFmtId="0" fontId="265" fillId="72" borderId="0" xfId="18105" applyFont="1" applyFill="1" applyBorder="1" applyAlignment="1">
      <alignment vertical="center"/>
    </xf>
    <xf numFmtId="0" fontId="220" fillId="72" borderId="0" xfId="18105" applyFont="1" applyFill="1" applyBorder="1" applyAlignment="1">
      <alignment horizontal="center" vertical="center"/>
    </xf>
    <xf numFmtId="0" fontId="266" fillId="0" borderId="0" xfId="18105" applyFont="1" applyBorder="1" applyAlignment="1">
      <alignment horizontal="center" vertical="center"/>
    </xf>
    <xf numFmtId="0" fontId="266" fillId="0" borderId="0" xfId="18105" applyFont="1" applyAlignment="1">
      <alignment horizontal="center" vertical="center"/>
    </xf>
    <xf numFmtId="0" fontId="266" fillId="0" borderId="0" xfId="18105" applyFont="1" applyAlignment="1">
      <alignment horizontal="left" vertical="center"/>
    </xf>
    <xf numFmtId="0" fontId="244" fillId="72" borderId="156" xfId="18105" applyFont="1" applyFill="1" applyBorder="1" applyAlignment="1">
      <alignment horizontal="center" vertical="center"/>
    </xf>
    <xf numFmtId="49" fontId="244" fillId="72" borderId="156" xfId="18105" applyNumberFormat="1" applyFont="1" applyFill="1" applyBorder="1" applyAlignment="1">
      <alignment horizontal="left" vertical="center" shrinkToFit="1"/>
    </xf>
    <xf numFmtId="3" fontId="244" fillId="72" borderId="156" xfId="440" applyNumberFormat="1" applyFont="1" applyFill="1" applyBorder="1" applyAlignment="1">
      <alignment horizontal="center" vertical="center"/>
    </xf>
    <xf numFmtId="0" fontId="220" fillId="72" borderId="156" xfId="18105" applyFont="1" applyFill="1" applyBorder="1" applyAlignment="1">
      <alignment horizontal="center" vertical="center"/>
    </xf>
    <xf numFmtId="3" fontId="220" fillId="72" borderId="156" xfId="440" applyNumberFormat="1" applyFont="1" applyFill="1" applyBorder="1" applyAlignment="1">
      <alignment horizontal="center" vertical="center"/>
    </xf>
    <xf numFmtId="49" fontId="266" fillId="0" borderId="0" xfId="18105" applyNumberFormat="1" applyFont="1" applyAlignment="1">
      <alignment horizontal="center" vertical="center" shrinkToFit="1"/>
    </xf>
    <xf numFmtId="49" fontId="266" fillId="0" borderId="0" xfId="18105" applyNumberFormat="1" applyFont="1" applyAlignment="1">
      <alignment horizontal="center" vertical="center"/>
    </xf>
    <xf numFmtId="0" fontId="265" fillId="72" borderId="0" xfId="18105" applyNumberFormat="1" applyFont="1" applyFill="1" applyBorder="1" applyAlignment="1">
      <alignment horizontal="center" vertical="center"/>
    </xf>
    <xf numFmtId="3" fontId="265" fillId="72" borderId="0" xfId="18105" applyNumberFormat="1" applyFont="1" applyFill="1" applyBorder="1" applyAlignment="1">
      <alignment horizontal="right" vertical="center"/>
    </xf>
    <xf numFmtId="3" fontId="267" fillId="72" borderId="0" xfId="18105" applyNumberFormat="1" applyFont="1" applyFill="1" applyBorder="1" applyAlignment="1">
      <alignment horizontal="right" vertical="center"/>
    </xf>
    <xf numFmtId="0" fontId="220" fillId="72" borderId="0" xfId="18105" applyFont="1" applyFill="1" applyAlignment="1">
      <alignment horizontal="center" vertical="center"/>
    </xf>
    <xf numFmtId="0" fontId="3" fillId="2" borderId="174" xfId="0" applyFont="1" applyFill="1" applyBorder="1" applyAlignment="1">
      <alignment horizontal="center" vertical="center"/>
    </xf>
    <xf numFmtId="3" fontId="244" fillId="72" borderId="156" xfId="440" quotePrefix="1" applyNumberFormat="1" applyFont="1" applyFill="1" applyBorder="1" applyAlignment="1">
      <alignment horizontal="center" vertical="center"/>
    </xf>
    <xf numFmtId="3" fontId="220" fillId="72" borderId="156" xfId="440" quotePrefix="1" applyNumberFormat="1" applyFont="1" applyFill="1" applyBorder="1" applyAlignment="1">
      <alignment horizontal="center" vertical="center"/>
    </xf>
    <xf numFmtId="3" fontId="220" fillId="72" borderId="156" xfId="18105" applyNumberFormat="1" applyFont="1" applyFill="1" applyBorder="1" applyAlignment="1">
      <alignment horizontal="center" vertical="center"/>
    </xf>
    <xf numFmtId="3" fontId="267" fillId="72" borderId="156" xfId="18105" applyNumberFormat="1" applyFont="1" applyFill="1" applyBorder="1" applyAlignment="1">
      <alignment horizontal="center" vertical="center" wrapText="1"/>
    </xf>
    <xf numFmtId="49" fontId="220" fillId="72" borderId="0" xfId="18105" applyNumberFormat="1" applyFont="1" applyFill="1" applyAlignment="1">
      <alignment horizontal="center" vertical="center" shrinkToFit="1"/>
    </xf>
    <xf numFmtId="0" fontId="220" fillId="72" borderId="0" xfId="18105" applyNumberFormat="1" applyFont="1" applyFill="1" applyAlignment="1">
      <alignment horizontal="center" vertical="center"/>
    </xf>
    <xf numFmtId="3" fontId="220" fillId="72" borderId="0" xfId="440" applyNumberFormat="1" applyFont="1" applyFill="1" applyAlignment="1">
      <alignment horizontal="right" vertical="center"/>
    </xf>
    <xf numFmtId="3" fontId="220" fillId="72" borderId="0" xfId="18105" applyNumberFormat="1" applyFont="1" applyFill="1" applyAlignment="1">
      <alignment horizontal="right" vertical="center"/>
    </xf>
    <xf numFmtId="3" fontId="267" fillId="72" borderId="0" xfId="18105" applyNumberFormat="1" applyFont="1" applyFill="1" applyAlignment="1">
      <alignment horizontal="right" vertical="center"/>
    </xf>
    <xf numFmtId="0" fontId="264" fillId="0" borderId="11" xfId="18105" applyFont="1" applyBorder="1" applyAlignment="1">
      <alignment vertical="center"/>
    </xf>
    <xf numFmtId="0" fontId="265" fillId="0" borderId="11" xfId="18105" applyFont="1" applyBorder="1" applyAlignment="1">
      <alignment vertical="center"/>
    </xf>
    <xf numFmtId="0" fontId="265" fillId="0" borderId="11" xfId="18105" applyNumberFormat="1" applyFont="1" applyBorder="1" applyAlignment="1">
      <alignment vertical="center"/>
    </xf>
    <xf numFmtId="0" fontId="265" fillId="0" borderId="0" xfId="18105" applyFont="1" applyBorder="1" applyAlignment="1">
      <alignment vertical="center"/>
    </xf>
    <xf numFmtId="3" fontId="265" fillId="0" borderId="0" xfId="18105" applyNumberFormat="1" applyFont="1" applyBorder="1" applyAlignment="1">
      <alignment horizontal="right" vertical="center"/>
    </xf>
    <xf numFmtId="3" fontId="267" fillId="0" borderId="0" xfId="18105" applyNumberFormat="1" applyFont="1" applyBorder="1" applyAlignment="1">
      <alignment horizontal="right" vertical="center"/>
    </xf>
    <xf numFmtId="0" fontId="220" fillId="0" borderId="0" xfId="18105" applyFont="1" applyBorder="1" applyAlignment="1">
      <alignment horizontal="center" vertical="center"/>
    </xf>
    <xf numFmtId="0" fontId="268" fillId="0" borderId="0" xfId="18105" applyFont="1" applyAlignment="1">
      <alignment horizontal="center" vertical="center"/>
    </xf>
    <xf numFmtId="0" fontId="244" fillId="0" borderId="156" xfId="18105" applyFont="1" applyBorder="1" applyAlignment="1">
      <alignment horizontal="center" vertical="center"/>
    </xf>
    <xf numFmtId="0" fontId="244" fillId="0" borderId="156" xfId="18105" applyNumberFormat="1" applyFont="1" applyBorder="1" applyAlignment="1">
      <alignment horizontal="center" vertical="center"/>
    </xf>
    <xf numFmtId="3" fontId="220" fillId="0" borderId="156" xfId="12600" applyNumberFormat="1" applyFont="1" applyBorder="1" applyAlignment="1">
      <alignment horizontal="center" vertical="center"/>
    </xf>
    <xf numFmtId="0" fontId="220" fillId="0" borderId="156" xfId="18105" applyFont="1" applyBorder="1" applyAlignment="1">
      <alignment horizontal="center" vertical="center"/>
    </xf>
    <xf numFmtId="3" fontId="220" fillId="0" borderId="156" xfId="18105" applyNumberFormat="1" applyFont="1" applyBorder="1" applyAlignment="1">
      <alignment horizontal="center" vertical="center"/>
    </xf>
    <xf numFmtId="0" fontId="220" fillId="0" borderId="0" xfId="18105" applyFont="1" applyAlignment="1">
      <alignment horizontal="center" vertical="center"/>
    </xf>
    <xf numFmtId="0" fontId="220" fillId="0" borderId="0" xfId="18105" applyNumberFormat="1" applyFont="1" applyAlignment="1">
      <alignment horizontal="center" vertical="center"/>
    </xf>
    <xf numFmtId="3" fontId="220" fillId="0" borderId="0" xfId="12600" applyNumberFormat="1" applyFont="1" applyAlignment="1">
      <alignment horizontal="right" vertical="center"/>
    </xf>
    <xf numFmtId="3" fontId="220" fillId="0" borderId="0" xfId="18105" applyNumberFormat="1" applyFont="1" applyAlignment="1">
      <alignment horizontal="right" vertical="center"/>
    </xf>
    <xf numFmtId="3" fontId="267" fillId="0" borderId="0" xfId="18105" applyNumberFormat="1" applyFont="1" applyAlignment="1">
      <alignment horizontal="right" vertical="center"/>
    </xf>
    <xf numFmtId="14" fontId="220" fillId="0" borderId="0" xfId="18105" applyNumberFormat="1" applyFont="1" applyBorder="1" applyAlignment="1">
      <alignment horizontal="center" vertical="center"/>
    </xf>
    <xf numFmtId="14" fontId="268" fillId="0" borderId="0" xfId="18105" applyNumberFormat="1" applyFont="1" applyAlignment="1">
      <alignment horizontal="left" vertical="center"/>
    </xf>
    <xf numFmtId="14" fontId="268" fillId="0" borderId="0" xfId="18105" applyNumberFormat="1" applyFont="1" applyAlignment="1">
      <alignment horizontal="center" vertical="center"/>
    </xf>
    <xf numFmtId="14" fontId="220" fillId="0" borderId="0" xfId="18105" applyNumberFormat="1" applyFont="1" applyAlignment="1">
      <alignment horizontal="center" vertical="center"/>
    </xf>
    <xf numFmtId="0" fontId="245" fillId="35" borderId="28" xfId="18147" applyFont="1" applyFill="1" applyBorder="1" applyAlignment="1">
      <alignment horizontal="center" vertical="center" shrinkToFit="1"/>
    </xf>
    <xf numFmtId="41" fontId="110" fillId="0" borderId="0" xfId="1" applyFont="1" applyBorder="1" applyAlignment="1">
      <alignment horizontal="center" vertical="center"/>
    </xf>
    <xf numFmtId="41" fontId="110" fillId="0" borderId="0" xfId="1" applyFont="1" applyBorder="1" applyAlignment="1">
      <alignment horizontal="left" vertical="center"/>
    </xf>
    <xf numFmtId="41" fontId="112" fillId="0" borderId="0" xfId="1" applyFont="1" applyAlignment="1">
      <alignment horizontal="center" vertical="center"/>
    </xf>
    <xf numFmtId="0" fontId="27" fillId="35" borderId="0" xfId="52" applyFont="1" applyFill="1" applyBorder="1" applyAlignment="1">
      <alignment shrinkToFit="1"/>
    </xf>
    <xf numFmtId="0" fontId="111" fillId="0" borderId="0" xfId="0" applyFont="1" applyBorder="1" applyAlignment="1">
      <alignment vertical="center" shrinkToFit="1"/>
    </xf>
    <xf numFmtId="359" fontId="110" fillId="0" borderId="0" xfId="17884" applyNumberFormat="1" applyFont="1" applyAlignment="1">
      <alignment vertical="center"/>
    </xf>
    <xf numFmtId="41" fontId="269" fillId="0" borderId="0" xfId="1" applyFont="1" applyAlignment="1">
      <alignment vertical="center"/>
    </xf>
    <xf numFmtId="184" fontId="269" fillId="0" borderId="0" xfId="17202" applyNumberFormat="1" applyFont="1" applyAlignment="1">
      <alignment vertical="center"/>
    </xf>
    <xf numFmtId="41" fontId="31" fillId="0" borderId="0" xfId="1" applyFont="1" applyAlignment="1">
      <alignment vertical="center"/>
    </xf>
    <xf numFmtId="43" fontId="224" fillId="0" borderId="0" xfId="17202" applyNumberFormat="1" applyFont="1" applyAlignment="1">
      <alignment vertical="center"/>
    </xf>
    <xf numFmtId="3" fontId="220" fillId="74" borderId="156" xfId="12600" applyNumberFormat="1" applyFont="1" applyFill="1" applyBorder="1" applyAlignment="1">
      <alignment horizontal="center" vertical="center"/>
    </xf>
    <xf numFmtId="0" fontId="245" fillId="35" borderId="114" xfId="53" applyFont="1" applyFill="1" applyBorder="1" applyAlignment="1">
      <alignment horizontal="center" vertical="center"/>
    </xf>
    <xf numFmtId="41" fontId="224" fillId="0" borderId="0" xfId="1" applyFont="1" applyAlignment="1">
      <alignment vertical="center"/>
    </xf>
    <xf numFmtId="41" fontId="224" fillId="0" borderId="0" xfId="17202" applyNumberFormat="1" applyFont="1" applyAlignment="1">
      <alignment vertical="center"/>
    </xf>
    <xf numFmtId="184" fontId="224" fillId="0" borderId="0" xfId="17202" applyNumberFormat="1" applyFont="1" applyAlignment="1">
      <alignment vertical="center"/>
    </xf>
    <xf numFmtId="184" fontId="31" fillId="0" borderId="0" xfId="17202" applyNumberFormat="1" applyFont="1" applyAlignment="1">
      <alignment horizontal="center" vertical="center"/>
    </xf>
    <xf numFmtId="0" fontId="109" fillId="0" borderId="0" xfId="17202" applyFont="1" applyAlignment="1">
      <alignment horizontal="center" vertical="center"/>
    </xf>
    <xf numFmtId="0" fontId="108" fillId="0" borderId="0" xfId="17202" applyFont="1" applyAlignment="1">
      <alignment horizontal="center" vertical="center"/>
    </xf>
    <xf numFmtId="184" fontId="42" fillId="0" borderId="130" xfId="17882" applyFont="1" applyBorder="1" applyAlignment="1">
      <alignment horizontal="center" vertical="center"/>
    </xf>
    <xf numFmtId="0" fontId="26" fillId="0" borderId="0" xfId="18105" applyFont="1" applyAlignment="1">
      <alignment horizontal="left" vertical="center"/>
    </xf>
    <xf numFmtId="0" fontId="30" fillId="0" borderId="0" xfId="18145" applyFont="1" applyAlignment="1">
      <alignment vertical="center"/>
    </xf>
    <xf numFmtId="0" fontId="27" fillId="0" borderId="0" xfId="18145" applyFont="1" applyAlignment="1">
      <alignment vertical="center"/>
    </xf>
    <xf numFmtId="0" fontId="26" fillId="0" borderId="0" xfId="18145" applyFont="1" applyAlignment="1">
      <alignment vertical="center"/>
    </xf>
    <xf numFmtId="0" fontId="6" fillId="0" borderId="0" xfId="18105"/>
    <xf numFmtId="254" fontId="246" fillId="34" borderId="28" xfId="53" applyNumberFormat="1" applyFont="1" applyFill="1" applyBorder="1" applyAlignment="1">
      <alignment horizontal="center" vertical="center"/>
    </xf>
    <xf numFmtId="254" fontId="246" fillId="34" borderId="28" xfId="53" applyNumberFormat="1" applyFont="1" applyFill="1" applyBorder="1" applyAlignment="1">
      <alignment horizontal="centerContinuous" vertical="center"/>
    </xf>
    <xf numFmtId="0" fontId="30" fillId="0" borderId="0" xfId="555" applyFont="1" applyAlignment="1">
      <alignment vertical="center"/>
    </xf>
    <xf numFmtId="0" fontId="30" fillId="0" borderId="0" xfId="555" applyFont="1"/>
    <xf numFmtId="0" fontId="26" fillId="0" borderId="0" xfId="53" applyFont="1" applyAlignment="1">
      <alignment horizontal="left"/>
    </xf>
    <xf numFmtId="0" fontId="27" fillId="0" borderId="0" xfId="555" applyFont="1" applyAlignment="1">
      <alignment vertical="center"/>
    </xf>
    <xf numFmtId="0" fontId="26" fillId="0" borderId="114" xfId="555" applyFont="1" applyBorder="1" applyAlignment="1">
      <alignment horizontal="center" vertical="center"/>
    </xf>
    <xf numFmtId="0" fontId="26" fillId="0" borderId="54" xfId="555" applyFont="1" applyBorder="1" applyAlignment="1">
      <alignment horizontal="center" vertical="center"/>
    </xf>
    <xf numFmtId="180" fontId="26" fillId="0" borderId="28" xfId="440" applyNumberFormat="1" applyFont="1" applyBorder="1" applyAlignment="1">
      <alignment horizontal="right" vertical="center"/>
    </xf>
    <xf numFmtId="180" fontId="26" fillId="0" borderId="45" xfId="555" applyNumberFormat="1" applyFont="1" applyBorder="1" applyAlignment="1">
      <alignment horizontal="right" vertical="center"/>
    </xf>
    <xf numFmtId="0" fontId="26" fillId="0" borderId="45" xfId="555" applyFont="1" applyBorder="1" applyAlignment="1">
      <alignment horizontal="center" vertical="center"/>
    </xf>
    <xf numFmtId="0" fontId="26" fillId="0" borderId="46" xfId="555" applyFont="1" applyBorder="1" applyAlignment="1">
      <alignment horizontal="center" vertical="center"/>
    </xf>
    <xf numFmtId="180" fontId="26" fillId="0" borderId="28" xfId="440" applyNumberFormat="1" applyFont="1" applyBorder="1" applyAlignment="1" applyProtection="1">
      <alignment horizontal="right" vertical="center"/>
      <protection locked="0"/>
    </xf>
    <xf numFmtId="0" fontId="26" fillId="0" borderId="28" xfId="555" applyFont="1" applyBorder="1" applyAlignment="1">
      <alignment vertical="center"/>
    </xf>
    <xf numFmtId="0" fontId="26" fillId="0" borderId="30" xfId="555" applyFont="1" applyBorder="1" applyAlignment="1">
      <alignment vertical="center"/>
    </xf>
    <xf numFmtId="251" fontId="26" fillId="0" borderId="30" xfId="54" applyNumberFormat="1" applyFont="1" applyBorder="1" applyAlignment="1">
      <alignment horizontal="left" vertical="center"/>
    </xf>
    <xf numFmtId="371" fontId="27" fillId="0" borderId="30" xfId="54" applyNumberFormat="1" applyFont="1" applyBorder="1" applyAlignment="1">
      <alignment horizontal="left" vertical="center"/>
    </xf>
    <xf numFmtId="177" fontId="26" fillId="0" borderId="28" xfId="440" applyNumberFormat="1" applyFont="1" applyBorder="1" applyAlignment="1">
      <alignment horizontal="right" vertical="center"/>
    </xf>
    <xf numFmtId="251" fontId="26" fillId="0" borderId="30" xfId="555" applyNumberFormat="1" applyFont="1" applyBorder="1" applyAlignment="1">
      <alignment horizontal="left" vertical="center"/>
    </xf>
    <xf numFmtId="254" fontId="26" fillId="0" borderId="28" xfId="18152" applyFont="1" applyBorder="1" applyAlignment="1">
      <alignment vertical="center"/>
    </xf>
    <xf numFmtId="251" fontId="26" fillId="0" borderId="29" xfId="555" applyNumberFormat="1" applyFont="1" applyBorder="1" applyAlignment="1">
      <alignment horizontal="center" vertical="center"/>
    </xf>
    <xf numFmtId="251" fontId="26" fillId="0" borderId="112" xfId="555" applyNumberFormat="1" applyFont="1" applyBorder="1" applyAlignment="1">
      <alignment horizontal="center" vertical="center"/>
    </xf>
    <xf numFmtId="0" fontId="26" fillId="0" borderId="28" xfId="555" applyFont="1" applyBorder="1" applyAlignment="1">
      <alignment horizontal="left" vertical="center"/>
    </xf>
    <xf numFmtId="180" fontId="26" fillId="34" borderId="32" xfId="440" applyNumberFormat="1" applyFont="1" applyFill="1" applyBorder="1" applyAlignment="1">
      <alignment horizontal="right" vertical="center"/>
    </xf>
    <xf numFmtId="180" fontId="26" fillId="0" borderId="32" xfId="440" applyNumberFormat="1" applyFont="1" applyBorder="1" applyAlignment="1">
      <alignment horizontal="right" vertical="center"/>
    </xf>
    <xf numFmtId="177" fontId="26" fillId="0" borderId="32" xfId="555" applyNumberFormat="1" applyFont="1" applyBorder="1" applyAlignment="1">
      <alignment vertical="center"/>
    </xf>
    <xf numFmtId="254" fontId="26" fillId="0" borderId="34" xfId="555" applyNumberFormat="1" applyFont="1" applyBorder="1" applyAlignment="1">
      <alignment vertical="center" shrinkToFit="1"/>
    </xf>
    <xf numFmtId="225" fontId="226" fillId="0" borderId="0" xfId="440" applyFont="1" applyAlignment="1">
      <alignment vertical="center"/>
    </xf>
    <xf numFmtId="0" fontId="226" fillId="0" borderId="0" xfId="555" applyNumberFormat="1" applyFont="1" applyAlignment="1">
      <alignment vertical="center"/>
    </xf>
    <xf numFmtId="0" fontId="25" fillId="0" borderId="0" xfId="18105" applyFont="1"/>
    <xf numFmtId="0" fontId="26" fillId="0" borderId="0" xfId="18105" applyFont="1"/>
    <xf numFmtId="0" fontId="27" fillId="0" borderId="0" xfId="18105" applyFont="1"/>
    <xf numFmtId="0" fontId="270" fillId="0" borderId="0" xfId="18105" applyFont="1" applyAlignment="1">
      <alignment horizontal="center"/>
    </xf>
    <xf numFmtId="0" fontId="25" fillId="0" borderId="0" xfId="18105" applyFont="1" applyAlignment="1">
      <alignment horizontal="center"/>
    </xf>
    <xf numFmtId="0" fontId="30" fillId="0" borderId="0" xfId="18151" applyNumberFormat="1" applyFont="1" applyAlignment="1">
      <alignment vertical="center"/>
    </xf>
    <xf numFmtId="0" fontId="26" fillId="0" borderId="0" xfId="18151" applyNumberFormat="1" applyFont="1" applyAlignment="1">
      <alignment vertical="center"/>
    </xf>
    <xf numFmtId="0" fontId="31" fillId="0" borderId="0" xfId="18105" applyFont="1" applyAlignment="1">
      <alignment horizontal="left" vertical="center"/>
    </xf>
    <xf numFmtId="254" fontId="26" fillId="0" borderId="0" xfId="18151" applyFont="1" applyAlignment="1">
      <alignment vertical="center"/>
    </xf>
    <xf numFmtId="0" fontId="27" fillId="35" borderId="0" xfId="52" applyFont="1" applyFill="1" applyAlignment="1">
      <alignment vertical="center" shrinkToFit="1"/>
    </xf>
    <xf numFmtId="0" fontId="26" fillId="0" borderId="0" xfId="53" applyFont="1" applyAlignment="1">
      <alignment horizontal="left" vertical="center"/>
    </xf>
    <xf numFmtId="0" fontId="26" fillId="0" borderId="0" xfId="18105" applyFont="1" applyAlignment="1">
      <alignment vertical="center"/>
    </xf>
    <xf numFmtId="0" fontId="26" fillId="0" borderId="0" xfId="18105" applyNumberFormat="1" applyFont="1" applyAlignment="1">
      <alignment horizontal="left" vertical="center"/>
    </xf>
    <xf numFmtId="254" fontId="26" fillId="0" borderId="54" xfId="18151" applyFont="1" applyBorder="1" applyAlignment="1">
      <alignment vertical="center"/>
    </xf>
    <xf numFmtId="3" fontId="26" fillId="0" borderId="29" xfId="18151" applyNumberFormat="1" applyFont="1" applyBorder="1" applyAlignment="1">
      <alignment vertical="center"/>
    </xf>
    <xf numFmtId="0" fontId="26" fillId="0" borderId="35" xfId="18151" applyNumberFormat="1" applyFont="1" applyBorder="1" applyAlignment="1">
      <alignment vertical="center"/>
    </xf>
    <xf numFmtId="254" fontId="26" fillId="0" borderId="30" xfId="18151" applyFont="1" applyBorder="1" applyAlignment="1">
      <alignment vertical="center"/>
    </xf>
    <xf numFmtId="3" fontId="26" fillId="0" borderId="41" xfId="18151" applyNumberFormat="1" applyFont="1" applyBorder="1" applyAlignment="1">
      <alignment vertical="center"/>
    </xf>
    <xf numFmtId="0" fontId="26" fillId="0" borderId="40" xfId="18151" applyNumberFormat="1" applyFont="1" applyBorder="1" applyAlignment="1">
      <alignment vertical="center"/>
    </xf>
    <xf numFmtId="254" fontId="26" fillId="0" borderId="167" xfId="18151" applyFont="1" applyBorder="1" applyAlignment="1">
      <alignment vertical="center"/>
    </xf>
    <xf numFmtId="3" fontId="26" fillId="0" borderId="40" xfId="18151" applyNumberFormat="1" applyFont="1" applyBorder="1" applyAlignment="1">
      <alignment vertical="center"/>
    </xf>
    <xf numFmtId="3" fontId="26" fillId="0" borderId="33" xfId="18151" applyNumberFormat="1" applyFont="1" applyBorder="1" applyAlignment="1">
      <alignment vertical="center"/>
    </xf>
    <xf numFmtId="3" fontId="26" fillId="0" borderId="52" xfId="18151" applyNumberFormat="1" applyFont="1" applyBorder="1" applyAlignment="1">
      <alignment vertical="center"/>
    </xf>
    <xf numFmtId="254" fontId="26" fillId="0" borderId="34" xfId="18151" applyFont="1" applyBorder="1" applyAlignment="1">
      <alignment vertical="center"/>
    </xf>
    <xf numFmtId="180" fontId="26" fillId="0" borderId="0" xfId="18151" applyNumberFormat="1" applyFont="1" applyAlignment="1">
      <alignment horizontal="right" vertical="center"/>
    </xf>
    <xf numFmtId="254" fontId="27" fillId="35" borderId="0" xfId="18151" applyFont="1" applyFill="1" applyAlignment="1">
      <alignment vertical="center" shrinkToFit="1"/>
    </xf>
    <xf numFmtId="9" fontId="26" fillId="0" borderId="0" xfId="54" applyFont="1" applyAlignment="1">
      <alignment vertical="center"/>
    </xf>
    <xf numFmtId="0" fontId="26" fillId="0" borderId="0" xfId="18151" quotePrefix="1" applyNumberFormat="1" applyFont="1" applyAlignment="1">
      <alignment vertical="center"/>
    </xf>
    <xf numFmtId="0" fontId="26" fillId="0" borderId="0" xfId="18151" applyNumberFormat="1" applyFont="1" applyAlignment="1">
      <alignment horizontal="left" vertical="center"/>
    </xf>
    <xf numFmtId="0" fontId="26" fillId="0" borderId="0" xfId="18105" quotePrefix="1" applyFont="1" applyAlignment="1">
      <alignment horizontal="left" vertical="center"/>
    </xf>
    <xf numFmtId="0" fontId="245" fillId="35" borderId="0" xfId="18147" applyFont="1" applyFill="1">
      <alignment vertical="center"/>
    </xf>
    <xf numFmtId="0" fontId="245" fillId="35" borderId="113" xfId="53" applyFont="1" applyFill="1" applyBorder="1" applyAlignment="1">
      <alignment horizontal="center" vertical="center"/>
    </xf>
    <xf numFmtId="254" fontId="245" fillId="35" borderId="114" xfId="53" applyNumberFormat="1" applyFont="1" applyFill="1" applyBorder="1" applyAlignment="1">
      <alignment horizontal="center" vertical="center"/>
    </xf>
    <xf numFmtId="37" fontId="245" fillId="35" borderId="114" xfId="53" applyNumberFormat="1" applyFont="1" applyFill="1" applyBorder="1" applyAlignment="1">
      <alignment horizontal="center" vertical="center"/>
    </xf>
    <xf numFmtId="254" fontId="245" fillId="35" borderId="28" xfId="53" applyNumberFormat="1" applyFont="1" applyFill="1" applyBorder="1" applyAlignment="1">
      <alignment horizontal="center" vertical="center"/>
    </xf>
    <xf numFmtId="37" fontId="245" fillId="35" borderId="28" xfId="53" applyNumberFormat="1" applyFont="1" applyFill="1" applyBorder="1" applyAlignment="1">
      <alignment vertical="center"/>
    </xf>
    <xf numFmtId="0" fontId="245" fillId="35" borderId="30" xfId="53" applyFont="1" applyFill="1" applyBorder="1" applyAlignment="1">
      <alignment vertical="center"/>
    </xf>
    <xf numFmtId="0" fontId="245" fillId="35" borderId="28" xfId="18147" applyFont="1" applyFill="1" applyBorder="1">
      <alignment vertical="center"/>
    </xf>
    <xf numFmtId="225" fontId="246" fillId="34" borderId="28" xfId="440" applyFont="1" applyFill="1" applyBorder="1" applyAlignment="1">
      <alignment vertical="center"/>
    </xf>
    <xf numFmtId="37" fontId="245" fillId="35" borderId="39" xfId="53" applyNumberFormat="1" applyFont="1" applyFill="1" applyBorder="1" applyAlignment="1">
      <alignment vertical="center"/>
    </xf>
    <xf numFmtId="37" fontId="245" fillId="35" borderId="30" xfId="53" applyNumberFormat="1" applyFont="1" applyFill="1" applyBorder="1" applyAlignment="1">
      <alignment vertical="center"/>
    </xf>
    <xf numFmtId="37" fontId="245" fillId="35" borderId="39" xfId="53" applyNumberFormat="1" applyFont="1" applyFill="1" applyBorder="1" applyAlignment="1">
      <alignment horizontal="left" vertical="center"/>
    </xf>
    <xf numFmtId="37" fontId="245" fillId="35" borderId="41" xfId="53" applyNumberFormat="1" applyFont="1" applyFill="1" applyBorder="1" applyAlignment="1">
      <alignment horizontal="left" vertical="center"/>
    </xf>
    <xf numFmtId="37" fontId="245" fillId="35" borderId="47" xfId="53" applyNumberFormat="1" applyFont="1" applyFill="1" applyBorder="1" applyAlignment="1">
      <alignment horizontal="left" vertical="center"/>
    </xf>
    <xf numFmtId="37" fontId="245" fillId="35" borderId="46" xfId="53" applyNumberFormat="1" applyFont="1" applyFill="1" applyBorder="1" applyAlignment="1">
      <alignment horizontal="left" vertical="center"/>
    </xf>
    <xf numFmtId="37" fontId="245" fillId="35" borderId="113" xfId="53" applyNumberFormat="1" applyFont="1" applyFill="1" applyBorder="1" applyAlignment="1">
      <alignment horizontal="center" vertical="center"/>
    </xf>
    <xf numFmtId="37" fontId="245" fillId="35" borderId="54" xfId="53" applyNumberFormat="1" applyFont="1" applyFill="1" applyBorder="1" applyAlignment="1">
      <alignment horizontal="center" vertical="center"/>
    </xf>
    <xf numFmtId="0" fontId="245" fillId="35" borderId="0" xfId="18147" quotePrefix="1" applyFont="1" applyFill="1">
      <alignment vertical="center"/>
    </xf>
    <xf numFmtId="0" fontId="245" fillId="35" borderId="27" xfId="18147" applyFont="1" applyFill="1" applyBorder="1">
      <alignment vertical="center"/>
    </xf>
    <xf numFmtId="37" fontId="245" fillId="35" borderId="27" xfId="53" applyNumberFormat="1" applyFont="1" applyFill="1" applyBorder="1" applyAlignment="1">
      <alignment horizontal="right" vertical="center"/>
    </xf>
    <xf numFmtId="37" fontId="245" fillId="34" borderId="30" xfId="53" applyNumberFormat="1" applyFont="1" applyFill="1" applyBorder="1" applyAlignment="1">
      <alignment horizontal="right" vertical="center"/>
    </xf>
    <xf numFmtId="37" fontId="234" fillId="35" borderId="28" xfId="53" applyNumberFormat="1" applyFont="1" applyFill="1" applyBorder="1" applyAlignment="1">
      <alignment vertical="center"/>
    </xf>
    <xf numFmtId="37" fontId="234" fillId="34" borderId="28" xfId="53" applyNumberFormat="1" applyFont="1" applyFill="1" applyBorder="1" applyAlignment="1">
      <alignment vertical="center"/>
    </xf>
    <xf numFmtId="0" fontId="245" fillId="35" borderId="31" xfId="18147" applyFont="1" applyFill="1" applyBorder="1">
      <alignment vertical="center"/>
    </xf>
    <xf numFmtId="0" fontId="245" fillId="35" borderId="32" xfId="18147" applyFont="1" applyFill="1" applyBorder="1">
      <alignment vertical="center"/>
    </xf>
    <xf numFmtId="37" fontId="245" fillId="35" borderId="32" xfId="53" applyNumberFormat="1" applyFont="1" applyFill="1" applyBorder="1" applyAlignment="1">
      <alignment horizontal="left" vertical="center"/>
    </xf>
    <xf numFmtId="37" fontId="245" fillId="35" borderId="33" xfId="53" applyNumberFormat="1" applyFont="1" applyFill="1" applyBorder="1" applyAlignment="1">
      <alignment horizontal="left" vertical="center"/>
    </xf>
    <xf numFmtId="37" fontId="245" fillId="35" borderId="31" xfId="53" applyNumberFormat="1" applyFont="1" applyFill="1" applyBorder="1" applyAlignment="1">
      <alignment horizontal="center" vertical="center"/>
    </xf>
    <xf numFmtId="37" fontId="245" fillId="35" borderId="34" xfId="53" applyNumberFormat="1" applyFont="1" applyFill="1" applyBorder="1" applyAlignment="1">
      <alignment horizontal="right" vertical="center"/>
    </xf>
    <xf numFmtId="197" fontId="245" fillId="35" borderId="113" xfId="18105" applyNumberFormat="1" applyFont="1" applyFill="1" applyBorder="1" applyAlignment="1">
      <alignment horizontal="center" vertical="center"/>
    </xf>
    <xf numFmtId="197" fontId="245" fillId="35" borderId="27" xfId="18105" applyNumberFormat="1" applyFont="1" applyFill="1" applyBorder="1" applyAlignment="1">
      <alignment horizontal="center" vertical="center"/>
    </xf>
    <xf numFmtId="197" fontId="245" fillId="35" borderId="28" xfId="18105" applyNumberFormat="1" applyFont="1" applyFill="1" applyBorder="1" applyAlignment="1">
      <alignment vertical="center"/>
    </xf>
    <xf numFmtId="180" fontId="245" fillId="35" borderId="28" xfId="18147" applyNumberFormat="1" applyFont="1" applyFill="1" applyBorder="1">
      <alignment vertical="center"/>
    </xf>
    <xf numFmtId="177" fontId="245" fillId="35" borderId="28" xfId="18147" applyNumberFormat="1" applyFont="1" applyFill="1" applyBorder="1">
      <alignment vertical="center"/>
    </xf>
    <xf numFmtId="0" fontId="245" fillId="35" borderId="30" xfId="18147" applyNumberFormat="1" applyFont="1" applyFill="1" applyBorder="1" applyAlignment="1">
      <alignment vertical="center"/>
    </xf>
    <xf numFmtId="0" fontId="245" fillId="34" borderId="32" xfId="18105" applyNumberFormat="1" applyFont="1" applyFill="1" applyBorder="1" applyAlignment="1">
      <alignment horizontal="right" vertical="center"/>
    </xf>
    <xf numFmtId="177" fontId="245" fillId="35" borderId="32" xfId="18147" applyNumberFormat="1" applyFont="1" applyFill="1" applyBorder="1">
      <alignment vertical="center"/>
    </xf>
    <xf numFmtId="0" fontId="245" fillId="35" borderId="34" xfId="18147" applyFont="1" applyFill="1" applyBorder="1">
      <alignment vertical="center"/>
    </xf>
    <xf numFmtId="0" fontId="245" fillId="35" borderId="0" xfId="18147" applyFont="1" applyFill="1" applyAlignment="1">
      <alignment horizontal="left" vertical="center"/>
    </xf>
    <xf numFmtId="0" fontId="245" fillId="35" borderId="0" xfId="18148" applyFont="1" applyFill="1" applyAlignment="1">
      <alignment horizontal="center" vertical="center"/>
    </xf>
    <xf numFmtId="0" fontId="245" fillId="35" borderId="114" xfId="18148" applyFont="1" applyFill="1" applyBorder="1" applyAlignment="1">
      <alignment horizontal="center" vertical="center"/>
    </xf>
    <xf numFmtId="0" fontId="245" fillId="35" borderId="54" xfId="18148" applyFont="1" applyFill="1" applyBorder="1" applyAlignment="1">
      <alignment horizontal="center" vertical="center"/>
    </xf>
    <xf numFmtId="1" fontId="245" fillId="35" borderId="28" xfId="53" applyNumberFormat="1" applyFont="1" applyFill="1" applyBorder="1" applyAlignment="1">
      <alignment vertical="center"/>
    </xf>
    <xf numFmtId="37" fontId="245" fillId="35" borderId="32" xfId="53" applyNumberFormat="1" applyFont="1" applyFill="1" applyBorder="1" applyAlignment="1">
      <alignment vertical="center"/>
    </xf>
    <xf numFmtId="37" fontId="245" fillId="35" borderId="34" xfId="53" applyNumberFormat="1" applyFont="1" applyFill="1" applyBorder="1" applyAlignment="1">
      <alignment vertical="center"/>
    </xf>
    <xf numFmtId="37" fontId="245" fillId="35" borderId="0" xfId="18147" applyNumberFormat="1" applyFont="1" applyFill="1">
      <alignment vertical="center"/>
    </xf>
    <xf numFmtId="0" fontId="249" fillId="35" borderId="0" xfId="18147" applyFont="1" applyFill="1">
      <alignment vertical="center"/>
    </xf>
    <xf numFmtId="0" fontId="249" fillId="0" borderId="0" xfId="18147" applyFont="1">
      <alignment vertical="center"/>
    </xf>
    <xf numFmtId="0" fontId="249" fillId="0" borderId="0" xfId="18147" applyFont="1" applyAlignment="1">
      <alignment horizontal="center" vertical="center"/>
    </xf>
    <xf numFmtId="3" fontId="249" fillId="0" borderId="0" xfId="18147" applyNumberFormat="1" applyFont="1">
      <alignment vertical="center"/>
    </xf>
    <xf numFmtId="0" fontId="249" fillId="0" borderId="0" xfId="18147" applyFont="1" applyAlignment="1">
      <alignment vertical="center" shrinkToFit="1"/>
    </xf>
    <xf numFmtId="0" fontId="237" fillId="0" borderId="0" xfId="18147" applyFont="1" applyAlignment="1">
      <alignment horizontal="right" vertical="center"/>
    </xf>
    <xf numFmtId="37" fontId="237" fillId="0" borderId="0" xfId="18147" applyNumberFormat="1" applyFont="1">
      <alignment vertical="center"/>
    </xf>
    <xf numFmtId="0" fontId="237" fillId="0" borderId="0" xfId="18147" applyFont="1">
      <alignment vertical="center"/>
    </xf>
    <xf numFmtId="0" fontId="237" fillId="0" borderId="0" xfId="18147" applyFont="1" applyAlignment="1">
      <alignment horizontal="center" vertical="center"/>
    </xf>
    <xf numFmtId="0" fontId="237" fillId="0" borderId="0" xfId="18147" applyFont="1" applyAlignment="1">
      <alignment vertical="center" shrinkToFit="1"/>
    </xf>
    <xf numFmtId="225" fontId="237" fillId="0" borderId="0" xfId="440" applyFont="1" applyFill="1" applyAlignment="1">
      <alignment vertical="center"/>
    </xf>
    <xf numFmtId="0" fontId="274" fillId="0" borderId="156" xfId="18147" applyFont="1" applyBorder="1">
      <alignment vertical="center"/>
    </xf>
    <xf numFmtId="3" fontId="251" fillId="0" borderId="10" xfId="18146" applyNumberFormat="1" applyFont="1" applyBorder="1" applyAlignment="1">
      <alignment vertical="center"/>
    </xf>
    <xf numFmtId="37" fontId="249" fillId="0" borderId="0" xfId="18147" applyNumberFormat="1" applyFont="1">
      <alignment vertical="center"/>
    </xf>
    <xf numFmtId="0" fontId="249" fillId="0" borderId="0" xfId="18147" applyFont="1" applyAlignment="1">
      <alignment horizontal="left" vertical="center"/>
    </xf>
    <xf numFmtId="3" fontId="249" fillId="0" borderId="32" xfId="18147" applyNumberFormat="1" applyFont="1" applyBorder="1" applyAlignment="1">
      <alignment horizontal="center" vertical="center"/>
    </xf>
    <xf numFmtId="37" fontId="237" fillId="0" borderId="32" xfId="18147" applyNumberFormat="1" applyFont="1" applyBorder="1" applyAlignment="1">
      <alignment horizontal="center" vertical="center"/>
    </xf>
    <xf numFmtId="0" fontId="275" fillId="0" borderId="0" xfId="18147" applyFont="1">
      <alignment vertical="center"/>
    </xf>
    <xf numFmtId="3" fontId="249" fillId="0" borderId="165" xfId="18147" applyNumberFormat="1" applyFont="1" applyBorder="1" applyAlignment="1">
      <alignment horizontal="left" vertical="center"/>
    </xf>
    <xf numFmtId="0" fontId="249" fillId="0" borderId="39" xfId="18147" applyFont="1" applyBorder="1" applyAlignment="1">
      <alignment horizontal="right" vertical="center"/>
    </xf>
    <xf numFmtId="197" fontId="249" fillId="0" borderId="39" xfId="18147" applyNumberFormat="1" applyFont="1" applyBorder="1" applyAlignment="1">
      <alignment horizontal="right" vertical="center"/>
    </xf>
    <xf numFmtId="3" fontId="251" fillId="0" borderId="28" xfId="18146" applyNumberFormat="1" applyFont="1" applyBorder="1" applyAlignment="1">
      <alignment horizontal="right" vertical="center" shrinkToFit="1"/>
    </xf>
    <xf numFmtId="3" fontId="249" fillId="0" borderId="39" xfId="18147" applyNumberFormat="1" applyFont="1" applyBorder="1" applyAlignment="1">
      <alignment horizontal="right" vertical="center"/>
    </xf>
    <xf numFmtId="0" fontId="249" fillId="0" borderId="94" xfId="18147" applyFont="1" applyBorder="1" applyAlignment="1">
      <alignment horizontal="center" vertical="center" shrinkToFit="1"/>
    </xf>
    <xf numFmtId="0" fontId="237" fillId="0" borderId="42" xfId="18147" applyFont="1" applyBorder="1">
      <alignment vertical="center"/>
    </xf>
    <xf numFmtId="0" fontId="237" fillId="0" borderId="47" xfId="18147" applyFont="1" applyBorder="1">
      <alignment vertical="center"/>
    </xf>
    <xf numFmtId="1" fontId="237" fillId="0" borderId="45" xfId="18147" applyNumberFormat="1" applyFont="1" applyBorder="1">
      <alignment vertical="center"/>
    </xf>
    <xf numFmtId="0" fontId="237" fillId="0" borderId="45" xfId="18147" applyFont="1" applyBorder="1" applyAlignment="1">
      <alignment horizontal="center" vertical="center"/>
    </xf>
    <xf numFmtId="37" fontId="237" fillId="0" borderId="45" xfId="18147" applyNumberFormat="1" applyFont="1" applyBorder="1" applyAlignment="1">
      <alignment vertical="center" shrinkToFit="1"/>
    </xf>
    <xf numFmtId="0" fontId="237" fillId="0" borderId="46" xfId="18147" applyFont="1" applyBorder="1" applyAlignment="1">
      <alignment horizontal="center" vertical="center" shrinkToFit="1"/>
    </xf>
    <xf numFmtId="3" fontId="251" fillId="0" borderId="27" xfId="18146" applyNumberFormat="1" applyFont="1" applyBorder="1" applyAlignment="1">
      <alignment horizontal="left" vertical="center"/>
    </xf>
    <xf numFmtId="0" fontId="249" fillId="35" borderId="28" xfId="18147" applyFont="1" applyFill="1" applyBorder="1" applyAlignment="1">
      <alignment horizontal="right" vertical="center"/>
    </xf>
    <xf numFmtId="197" fontId="249" fillId="35" borderId="28" xfId="18147" applyNumberFormat="1" applyFont="1" applyFill="1" applyBorder="1" applyAlignment="1">
      <alignment horizontal="right" vertical="center"/>
    </xf>
    <xf numFmtId="3" fontId="251" fillId="0" borderId="118" xfId="18146" applyNumberFormat="1" applyFont="1" applyBorder="1" applyAlignment="1">
      <alignment horizontal="center" vertical="center" shrinkToFit="1"/>
    </xf>
    <xf numFmtId="0" fontId="237" fillId="0" borderId="27" xfId="18147" applyFont="1" applyBorder="1">
      <alignment vertical="center"/>
    </xf>
    <xf numFmtId="0" fontId="237" fillId="0" borderId="28" xfId="18147" applyFont="1" applyBorder="1">
      <alignment vertical="center"/>
    </xf>
    <xf numFmtId="1" fontId="237" fillId="0" borderId="28" xfId="18147" applyNumberFormat="1" applyFont="1" applyBorder="1">
      <alignment vertical="center"/>
    </xf>
    <xf numFmtId="0" fontId="237" fillId="0" borderId="28" xfId="18147" applyFont="1" applyBorder="1" applyAlignment="1">
      <alignment horizontal="center" vertical="center"/>
    </xf>
    <xf numFmtId="37" fontId="237" fillId="0" borderId="28" xfId="18147" applyNumberFormat="1" applyFont="1" applyBorder="1" applyAlignment="1">
      <alignment vertical="center" shrinkToFit="1"/>
    </xf>
    <xf numFmtId="0" fontId="237" fillId="0" borderId="30" xfId="18147" applyFont="1" applyBorder="1" applyAlignment="1">
      <alignment horizontal="center" vertical="center" shrinkToFit="1"/>
    </xf>
    <xf numFmtId="0" fontId="249" fillId="35" borderId="30" xfId="18147" applyFont="1" applyFill="1" applyBorder="1" applyAlignment="1">
      <alignment vertical="center" shrinkToFit="1"/>
    </xf>
    <xf numFmtId="3" fontId="251" fillId="0" borderId="27" xfId="18146" applyNumberFormat="1" applyFont="1" applyBorder="1" applyAlignment="1">
      <alignment horizontal="left" vertical="center" indent="1"/>
    </xf>
    <xf numFmtId="0" fontId="237" fillId="0" borderId="156" xfId="18147" applyFont="1" applyBorder="1" applyAlignment="1">
      <alignment horizontal="center" vertical="center"/>
    </xf>
    <xf numFmtId="0" fontId="249" fillId="0" borderId="28" xfId="18147" applyFont="1" applyBorder="1" applyAlignment="1">
      <alignment horizontal="right" vertical="center"/>
    </xf>
    <xf numFmtId="197" fontId="249" fillId="0" borderId="28" xfId="18147" applyNumberFormat="1" applyFont="1" applyBorder="1" applyAlignment="1">
      <alignment horizontal="right" vertical="center"/>
    </xf>
    <xf numFmtId="0" fontId="249" fillId="0" borderId="28" xfId="18147" applyFont="1" applyBorder="1">
      <alignment vertical="center"/>
    </xf>
    <xf numFmtId="197" fontId="249" fillId="0" borderId="28" xfId="18147" applyNumberFormat="1" applyFont="1" applyBorder="1">
      <alignment vertical="center"/>
    </xf>
    <xf numFmtId="0" fontId="249" fillId="0" borderId="28" xfId="18147" applyFont="1" applyBorder="1" applyAlignment="1">
      <alignment horizontal="center" vertical="center"/>
    </xf>
    <xf numFmtId="3" fontId="251" fillId="0" borderId="28" xfId="18146" applyNumberFormat="1" applyFont="1" applyBorder="1" applyAlignment="1">
      <alignment vertical="center" shrinkToFit="1"/>
    </xf>
    <xf numFmtId="0" fontId="249" fillId="35" borderId="28" xfId="18147" applyFont="1" applyFill="1" applyBorder="1">
      <alignment vertical="center"/>
    </xf>
    <xf numFmtId="197" fontId="249" fillId="35" borderId="28" xfId="18147" applyNumberFormat="1" applyFont="1" applyFill="1" applyBorder="1">
      <alignment vertical="center"/>
    </xf>
    <xf numFmtId="0" fontId="249" fillId="35" borderId="28" xfId="18147" applyFont="1" applyFill="1" applyBorder="1" applyAlignment="1">
      <alignment horizontal="center" vertical="center"/>
    </xf>
    <xf numFmtId="0" fontId="237" fillId="0" borderId="27" xfId="18147" applyFont="1" applyBorder="1" applyAlignment="1">
      <alignment horizontal="center" vertical="center"/>
    </xf>
    <xf numFmtId="9" fontId="237" fillId="0" borderId="28" xfId="18147" applyNumberFormat="1" applyFont="1" applyBorder="1">
      <alignment vertical="center"/>
    </xf>
    <xf numFmtId="0" fontId="237" fillId="0" borderId="28" xfId="18147" applyFont="1" applyBorder="1" applyAlignment="1">
      <alignment vertical="center" shrinkToFit="1"/>
    </xf>
    <xf numFmtId="0" fontId="237" fillId="0" borderId="30" xfId="18147" applyFont="1" applyBorder="1" applyAlignment="1">
      <alignment vertical="center" shrinkToFit="1"/>
    </xf>
    <xf numFmtId="3" fontId="253" fillId="0" borderId="27" xfId="18146" applyNumberFormat="1" applyFont="1" applyBorder="1" applyAlignment="1">
      <alignment vertical="center"/>
    </xf>
    <xf numFmtId="0" fontId="249" fillId="35" borderId="27" xfId="18147" applyFont="1" applyFill="1" applyBorder="1" applyAlignment="1">
      <alignment horizontal="left" vertical="center" indent="1"/>
    </xf>
    <xf numFmtId="0" fontId="249" fillId="35" borderId="28" xfId="18147" applyNumberFormat="1" applyFont="1" applyFill="1" applyBorder="1" applyAlignment="1" applyProtection="1">
      <alignment vertical="center"/>
    </xf>
    <xf numFmtId="0" fontId="249" fillId="35" borderId="31" xfId="18147" applyFont="1" applyFill="1" applyBorder="1" applyAlignment="1">
      <alignment horizontal="left" vertical="center" indent="1"/>
    </xf>
    <xf numFmtId="0" fontId="249" fillId="35" borderId="32" xfId="18147" applyFont="1" applyFill="1" applyBorder="1" applyAlignment="1">
      <alignment horizontal="center" vertical="center"/>
    </xf>
    <xf numFmtId="0" fontId="249" fillId="35" borderId="32" xfId="18147" applyNumberFormat="1" applyFont="1" applyFill="1" applyBorder="1" applyAlignment="1" applyProtection="1">
      <alignment vertical="center"/>
    </xf>
    <xf numFmtId="3" fontId="251" fillId="0" borderId="32" xfId="18146" applyNumberFormat="1" applyFont="1" applyBorder="1" applyAlignment="1">
      <alignment vertical="center" shrinkToFit="1"/>
    </xf>
    <xf numFmtId="0" fontId="249" fillId="35" borderId="34" xfId="18147" applyFont="1" applyFill="1" applyBorder="1" applyAlignment="1">
      <alignment vertical="center" shrinkToFit="1"/>
    </xf>
    <xf numFmtId="0" fontId="249" fillId="35" borderId="166" xfId="18147" applyFont="1" applyFill="1" applyBorder="1" applyAlignment="1">
      <alignment horizontal="center" vertical="center"/>
    </xf>
    <xf numFmtId="0" fontId="249" fillId="35" borderId="119" xfId="18147" applyFont="1" applyFill="1" applyBorder="1">
      <alignment vertical="center"/>
    </xf>
    <xf numFmtId="0" fontId="249" fillId="35" borderId="119" xfId="18147" applyFont="1" applyFill="1" applyBorder="1" applyAlignment="1">
      <alignment horizontal="center" vertical="center"/>
    </xf>
    <xf numFmtId="3" fontId="249" fillId="35" borderId="119" xfId="440" applyNumberFormat="1" applyFont="1" applyFill="1" applyBorder="1" applyAlignment="1" applyProtection="1">
      <alignment vertical="center" shrinkToFit="1"/>
    </xf>
    <xf numFmtId="3" fontId="249" fillId="35" borderId="119" xfId="440" applyNumberFormat="1" applyFont="1" applyFill="1" applyBorder="1" applyAlignment="1">
      <alignment vertical="center" shrinkToFit="1"/>
    </xf>
    <xf numFmtId="3" fontId="249" fillId="35" borderId="119" xfId="18147" applyNumberFormat="1" applyFont="1" applyFill="1" applyBorder="1" applyAlignment="1">
      <alignment vertical="center" shrinkToFit="1"/>
    </xf>
    <xf numFmtId="0" fontId="249" fillId="35" borderId="168" xfId="18147" applyFont="1" applyFill="1" applyBorder="1" applyAlignment="1">
      <alignment vertical="center" shrinkToFit="1"/>
    </xf>
    <xf numFmtId="0" fontId="237" fillId="0" borderId="31" xfId="18147" applyFont="1" applyBorder="1" applyAlignment="1">
      <alignment horizontal="center" vertical="center"/>
    </xf>
    <xf numFmtId="0" fontId="237" fillId="0" borderId="32" xfId="18147" applyFont="1" applyBorder="1">
      <alignment vertical="center"/>
    </xf>
    <xf numFmtId="0" fontId="237" fillId="0" borderId="32" xfId="18147" applyFont="1" applyBorder="1" applyAlignment="1">
      <alignment horizontal="center" vertical="center"/>
    </xf>
    <xf numFmtId="37" fontId="237" fillId="0" borderId="32" xfId="18147" applyNumberFormat="1" applyFont="1" applyBorder="1" applyAlignment="1">
      <alignment vertical="center" shrinkToFit="1"/>
    </xf>
    <xf numFmtId="0" fontId="237" fillId="0" borderId="32" xfId="18147" applyFont="1" applyBorder="1" applyAlignment="1">
      <alignment vertical="center" shrinkToFit="1"/>
    </xf>
    <xf numFmtId="0" fontId="237" fillId="0" borderId="34" xfId="18147" applyFont="1" applyBorder="1" applyAlignment="1">
      <alignment vertical="center" shrinkToFit="1"/>
    </xf>
    <xf numFmtId="0" fontId="237" fillId="35" borderId="0" xfId="18147" applyFont="1" applyFill="1">
      <alignment vertical="center"/>
    </xf>
    <xf numFmtId="0" fontId="237" fillId="0" borderId="0" xfId="18105" applyFont="1" applyAlignment="1">
      <alignment vertical="center"/>
    </xf>
    <xf numFmtId="370" fontId="251" fillId="0" borderId="10" xfId="18146" applyNumberFormat="1" applyFont="1" applyBorder="1" applyAlignment="1">
      <alignment vertical="center"/>
    </xf>
    <xf numFmtId="0" fontId="237" fillId="0" borderId="0" xfId="18147" applyFont="1" applyAlignment="1">
      <alignment horizontal="left" vertical="center"/>
    </xf>
    <xf numFmtId="0" fontId="237" fillId="35" borderId="27" xfId="18147" applyFont="1" applyFill="1" applyBorder="1" applyAlignment="1">
      <alignment horizontal="center" vertical="center" shrinkToFit="1"/>
    </xf>
    <xf numFmtId="0" fontId="237" fillId="35" borderId="28" xfId="18147" applyFont="1" applyFill="1" applyBorder="1">
      <alignment vertical="center"/>
    </xf>
    <xf numFmtId="0" fontId="237" fillId="35" borderId="28" xfId="18147" applyNumberFormat="1" applyFont="1" applyFill="1" applyBorder="1" applyAlignment="1" applyProtection="1">
      <alignment vertical="center"/>
    </xf>
    <xf numFmtId="0" fontId="237" fillId="35" borderId="28" xfId="18147" applyFont="1" applyFill="1" applyBorder="1" applyAlignment="1">
      <alignment horizontal="center" vertical="center"/>
    </xf>
    <xf numFmtId="225" fontId="237" fillId="35" borderId="28" xfId="440" applyFont="1" applyFill="1" applyBorder="1" applyAlignment="1" applyProtection="1">
      <alignment vertical="center" shrinkToFit="1"/>
    </xf>
    <xf numFmtId="37" fontId="237" fillId="35" borderId="28" xfId="18147" applyNumberFormat="1" applyFont="1" applyFill="1" applyBorder="1" applyAlignment="1">
      <alignment vertical="center" shrinkToFit="1"/>
    </xf>
    <xf numFmtId="225" fontId="237" fillId="35" borderId="28" xfId="440" applyFont="1" applyFill="1" applyBorder="1" applyAlignment="1">
      <alignment vertical="center" shrinkToFit="1"/>
    </xf>
    <xf numFmtId="0" fontId="237" fillId="35" borderId="30" xfId="18147" applyFont="1" applyFill="1" applyBorder="1" applyAlignment="1">
      <alignment vertical="center" shrinkToFit="1"/>
    </xf>
    <xf numFmtId="0" fontId="276" fillId="42" borderId="0" xfId="18147" applyFont="1" applyFill="1">
      <alignment vertical="center"/>
    </xf>
    <xf numFmtId="0" fontId="237" fillId="35" borderId="28" xfId="18147" applyFont="1" applyFill="1" applyBorder="1" applyAlignment="1">
      <alignment horizontal="left" vertical="center"/>
    </xf>
    <xf numFmtId="0" fontId="249" fillId="35" borderId="28" xfId="18147" applyFont="1" applyFill="1" applyBorder="1" applyAlignment="1">
      <alignment horizontal="left" vertical="center"/>
    </xf>
    <xf numFmtId="0" fontId="249" fillId="35" borderId="28" xfId="18147" applyNumberFormat="1" applyFont="1" applyFill="1" applyBorder="1" applyAlignment="1">
      <alignment vertical="center"/>
    </xf>
    <xf numFmtId="0" fontId="237" fillId="35" borderId="28" xfId="18147" applyFont="1" applyFill="1" applyBorder="1" applyAlignment="1">
      <alignment vertical="center" shrinkToFit="1"/>
    </xf>
    <xf numFmtId="0" fontId="237" fillId="35" borderId="27" xfId="18147" applyFont="1" applyFill="1" applyBorder="1" applyAlignment="1">
      <alignment horizontal="center" vertical="center"/>
    </xf>
    <xf numFmtId="0" fontId="237" fillId="35" borderId="27" xfId="18147" applyFont="1" applyFill="1" applyBorder="1">
      <alignment vertical="center"/>
    </xf>
    <xf numFmtId="3" fontId="251" fillId="0" borderId="27" xfId="18146" applyNumberFormat="1" applyFont="1" applyBorder="1" applyAlignment="1">
      <alignment vertical="center"/>
    </xf>
    <xf numFmtId="9" fontId="237" fillId="35" borderId="28" xfId="18147" applyNumberFormat="1" applyFont="1" applyFill="1" applyBorder="1">
      <alignment vertical="center"/>
    </xf>
    <xf numFmtId="0" fontId="237" fillId="35" borderId="31" xfId="18147" applyFont="1" applyFill="1" applyBorder="1" applyAlignment="1">
      <alignment horizontal="center" vertical="center"/>
    </xf>
    <xf numFmtId="0" fontId="237" fillId="35" borderId="32" xfId="18147" applyFont="1" applyFill="1" applyBorder="1">
      <alignment vertical="center"/>
    </xf>
    <xf numFmtId="0" fontId="237" fillId="35" borderId="32" xfId="18147" applyFont="1" applyFill="1" applyBorder="1" applyAlignment="1">
      <alignment horizontal="center" vertical="center"/>
    </xf>
    <xf numFmtId="225" fontId="237" fillId="35" borderId="32" xfId="440" applyFont="1" applyFill="1" applyBorder="1" applyAlignment="1" applyProtection="1">
      <alignment vertical="center" shrinkToFit="1"/>
    </xf>
    <xf numFmtId="225" fontId="237" fillId="35" borderId="32" xfId="440" applyFont="1" applyFill="1" applyBorder="1" applyAlignment="1">
      <alignment vertical="center" shrinkToFit="1"/>
    </xf>
    <xf numFmtId="37" fontId="237" fillId="35" borderId="32" xfId="18147" applyNumberFormat="1" applyFont="1" applyFill="1" applyBorder="1" applyAlignment="1">
      <alignment vertical="center" shrinkToFit="1"/>
    </xf>
    <xf numFmtId="0" fontId="237" fillId="35" borderId="34" xfId="18147" applyFont="1" applyFill="1" applyBorder="1" applyAlignment="1">
      <alignment vertical="center" shrinkToFit="1"/>
    </xf>
    <xf numFmtId="0" fontId="237" fillId="35" borderId="0" xfId="18147" applyFont="1" applyFill="1" applyAlignment="1">
      <alignment horizontal="center" vertical="center"/>
    </xf>
    <xf numFmtId="0" fontId="237" fillId="35" borderId="0" xfId="18147" applyFont="1" applyFill="1" applyAlignment="1">
      <alignment vertical="center" shrinkToFit="1"/>
    </xf>
    <xf numFmtId="37" fontId="249" fillId="0" borderId="11" xfId="18147" applyNumberFormat="1" applyFont="1" applyBorder="1">
      <alignment vertical="center"/>
    </xf>
    <xf numFmtId="3" fontId="249" fillId="0" borderId="11" xfId="18147" applyNumberFormat="1" applyFont="1" applyBorder="1">
      <alignment vertical="center"/>
    </xf>
    <xf numFmtId="0" fontId="237" fillId="35" borderId="0" xfId="18147" applyFont="1" applyFill="1" applyAlignment="1">
      <alignment horizontal="right" vertical="center"/>
    </xf>
    <xf numFmtId="37" fontId="237" fillId="35" borderId="0" xfId="18147" applyNumberFormat="1" applyFont="1" applyFill="1">
      <alignment vertical="center"/>
    </xf>
    <xf numFmtId="0" fontId="237" fillId="35" borderId="0" xfId="18147" applyFont="1" applyFill="1" applyAlignment="1">
      <alignment horizontal="left" vertical="center"/>
    </xf>
    <xf numFmtId="0" fontId="250" fillId="0" borderId="165" xfId="18147" applyFont="1" applyBorder="1" applyAlignment="1">
      <alignment horizontal="left" vertical="center"/>
    </xf>
    <xf numFmtId="0" fontId="249" fillId="0" borderId="39" xfId="18147" applyFont="1" applyBorder="1" applyAlignment="1">
      <alignment horizontal="center" vertical="center"/>
    </xf>
    <xf numFmtId="3" fontId="249" fillId="0" borderId="39" xfId="18147" applyNumberFormat="1" applyFont="1" applyBorder="1" applyAlignment="1">
      <alignment horizontal="center" vertical="center" shrinkToFit="1"/>
    </xf>
    <xf numFmtId="3" fontId="249" fillId="0" borderId="39" xfId="18147" applyNumberFormat="1" applyFont="1" applyBorder="1" applyAlignment="1">
      <alignment horizontal="center" vertical="center"/>
    </xf>
    <xf numFmtId="0" fontId="237" fillId="35" borderId="28" xfId="18147" applyNumberFormat="1" applyFont="1" applyFill="1" applyBorder="1" applyAlignment="1">
      <alignment vertical="center"/>
    </xf>
    <xf numFmtId="0" fontId="273" fillId="42" borderId="0" xfId="18147" applyFont="1" applyFill="1">
      <alignment vertical="center"/>
    </xf>
    <xf numFmtId="266" fontId="249" fillId="0" borderId="28" xfId="18147" applyNumberFormat="1" applyFont="1" applyBorder="1">
      <alignment vertical="center"/>
    </xf>
    <xf numFmtId="0" fontId="277" fillId="35" borderId="27" xfId="18147" applyFont="1" applyFill="1" applyBorder="1" applyAlignment="1">
      <alignment horizontal="center" vertical="center"/>
    </xf>
    <xf numFmtId="0" fontId="277" fillId="35" borderId="28" xfId="18147" applyFont="1" applyFill="1" applyBorder="1" applyAlignment="1">
      <alignment horizontal="center" vertical="center"/>
    </xf>
    <xf numFmtId="0" fontId="277" fillId="35" borderId="28" xfId="18147" applyFont="1" applyFill="1" applyBorder="1">
      <alignment vertical="center"/>
    </xf>
    <xf numFmtId="0" fontId="277" fillId="35" borderId="27" xfId="18147" applyFont="1" applyFill="1" applyBorder="1">
      <alignment vertical="center"/>
    </xf>
    <xf numFmtId="0" fontId="273" fillId="35" borderId="27" xfId="18147" applyFont="1" applyFill="1" applyBorder="1" applyAlignment="1">
      <alignment horizontal="center" vertical="center"/>
    </xf>
    <xf numFmtId="254" fontId="237" fillId="35" borderId="28" xfId="18147" applyNumberFormat="1" applyFont="1" applyFill="1" applyBorder="1" applyAlignment="1">
      <alignment vertical="center" shrinkToFit="1"/>
    </xf>
    <xf numFmtId="0" fontId="273" fillId="35" borderId="31" xfId="18147" applyFont="1" applyFill="1" applyBorder="1" applyAlignment="1">
      <alignment horizontal="center" vertical="center"/>
    </xf>
    <xf numFmtId="0" fontId="237" fillId="35" borderId="32" xfId="18147" applyFont="1" applyFill="1" applyBorder="1" applyAlignment="1">
      <alignment vertical="center" shrinkToFit="1"/>
    </xf>
    <xf numFmtId="0" fontId="42" fillId="0" borderId="0" xfId="18105" applyFont="1" applyAlignment="1">
      <alignment vertical="center"/>
    </xf>
    <xf numFmtId="191" fontId="237" fillId="35" borderId="28" xfId="18147" applyNumberFormat="1" applyFont="1" applyFill="1" applyBorder="1">
      <alignment vertical="center"/>
    </xf>
    <xf numFmtId="0" fontId="237" fillId="35" borderId="27" xfId="18147" applyFont="1" applyFill="1" applyBorder="1" applyAlignment="1">
      <alignment horizontal="left" vertical="center"/>
    </xf>
    <xf numFmtId="0" fontId="237" fillId="35" borderId="28" xfId="18147" applyNumberFormat="1" applyFont="1" applyFill="1" applyBorder="1" applyAlignment="1" applyProtection="1">
      <alignment vertical="center" shrinkToFit="1"/>
    </xf>
    <xf numFmtId="191" fontId="249" fillId="35" borderId="28" xfId="18147" applyNumberFormat="1" applyFont="1" applyFill="1" applyBorder="1">
      <alignment vertical="center"/>
    </xf>
    <xf numFmtId="37" fontId="249" fillId="0" borderId="165" xfId="18147" applyNumberFormat="1" applyFont="1" applyBorder="1" applyAlignment="1">
      <alignment horizontal="left" vertical="center"/>
    </xf>
    <xf numFmtId="0" fontId="237" fillId="0" borderId="28" xfId="18147" applyNumberFormat="1" applyFont="1" applyFill="1" applyBorder="1" applyAlignment="1" applyProtection="1">
      <alignment vertical="center"/>
    </xf>
    <xf numFmtId="358" fontId="237" fillId="0" borderId="0" xfId="18147" applyNumberFormat="1" applyFont="1">
      <alignment vertical="center"/>
    </xf>
    <xf numFmtId="0" fontId="237" fillId="0" borderId="30" xfId="18147" applyNumberFormat="1" applyFont="1" applyFill="1" applyBorder="1" applyAlignment="1">
      <alignment horizontal="left" vertical="center" shrinkToFit="1"/>
    </xf>
    <xf numFmtId="254" fontId="237" fillId="0" borderId="28" xfId="18147" applyNumberFormat="1" applyFont="1" applyBorder="1" applyAlignment="1">
      <alignment vertical="center" shrinkToFit="1"/>
    </xf>
    <xf numFmtId="37" fontId="273" fillId="0" borderId="0" xfId="18147" applyNumberFormat="1" applyFont="1" applyAlignment="1">
      <alignment horizontal="center" vertical="center"/>
    </xf>
    <xf numFmtId="0" fontId="249" fillId="0" borderId="113" xfId="18147" applyFont="1" applyBorder="1">
      <alignment vertical="center"/>
    </xf>
    <xf numFmtId="0" fontId="249" fillId="0" borderId="114" xfId="18147" applyFont="1" applyBorder="1">
      <alignment vertical="center"/>
    </xf>
    <xf numFmtId="3" fontId="249" fillId="0" borderId="114" xfId="18147" applyNumberFormat="1" applyFont="1" applyBorder="1" applyAlignment="1">
      <alignment vertical="center" shrinkToFit="1"/>
    </xf>
    <xf numFmtId="3" fontId="249" fillId="0" borderId="114" xfId="18147" applyNumberFormat="1" applyFont="1" applyBorder="1">
      <alignment vertical="center"/>
    </xf>
    <xf numFmtId="3" fontId="249" fillId="0" borderId="114" xfId="18105" applyNumberFormat="1" applyFont="1" applyBorder="1"/>
    <xf numFmtId="3" fontId="249" fillId="0" borderId="53" xfId="18147" applyNumberFormat="1" applyFont="1" applyBorder="1">
      <alignment vertical="center"/>
    </xf>
    <xf numFmtId="3" fontId="249" fillId="0" borderId="162" xfId="18147" applyNumberFormat="1" applyFont="1" applyBorder="1">
      <alignment vertical="center"/>
    </xf>
    <xf numFmtId="3" fontId="249" fillId="0" borderId="155" xfId="18147" applyNumberFormat="1" applyFont="1" applyBorder="1">
      <alignment vertical="center"/>
    </xf>
    <xf numFmtId="0" fontId="249" fillId="0" borderId="54" xfId="18147" applyFont="1" applyBorder="1" applyAlignment="1">
      <alignment vertical="center" shrinkToFit="1"/>
    </xf>
    <xf numFmtId="0" fontId="249" fillId="0" borderId="44" xfId="18147" applyFont="1" applyBorder="1">
      <alignment vertical="center"/>
    </xf>
    <xf numFmtId="0" fontId="249" fillId="0" borderId="45" xfId="18147" applyFont="1" applyBorder="1">
      <alignment vertical="center"/>
    </xf>
    <xf numFmtId="3" fontId="249" fillId="0" borderId="45" xfId="18147" applyNumberFormat="1" applyFont="1" applyBorder="1" applyAlignment="1">
      <alignment vertical="center" shrinkToFit="1"/>
    </xf>
    <xf numFmtId="3" fontId="249" fillId="0" borderId="29" xfId="18147" applyNumberFormat="1" applyFont="1" applyBorder="1">
      <alignment vertical="center"/>
    </xf>
    <xf numFmtId="3" fontId="249" fillId="0" borderId="35" xfId="18147" applyNumberFormat="1" applyFont="1" applyBorder="1">
      <alignment vertical="center"/>
    </xf>
    <xf numFmtId="0" fontId="249" fillId="0" borderId="46" xfId="18147" applyFont="1" applyBorder="1" applyAlignment="1">
      <alignment vertical="center" shrinkToFit="1"/>
    </xf>
    <xf numFmtId="234" fontId="251" fillId="0" borderId="28" xfId="18146" applyNumberFormat="1" applyFont="1" applyBorder="1" applyAlignment="1">
      <alignment vertical="center" shrinkToFit="1"/>
    </xf>
    <xf numFmtId="254" fontId="237" fillId="0" borderId="28" xfId="18153" applyFont="1" applyFill="1" applyBorder="1" applyAlignment="1">
      <alignment vertical="center" shrinkToFit="1"/>
    </xf>
    <xf numFmtId="0" fontId="237" fillId="0" borderId="0" xfId="18105" applyFont="1" applyAlignment="1">
      <alignment horizontal="center" vertical="center"/>
    </xf>
    <xf numFmtId="0" fontId="237" fillId="0" borderId="0" xfId="18105" applyFont="1" applyAlignment="1">
      <alignment vertical="center" shrinkToFit="1"/>
    </xf>
    <xf numFmtId="37" fontId="273" fillId="0" borderId="0" xfId="18105" applyNumberFormat="1" applyFont="1" applyAlignment="1">
      <alignment horizontal="center" vertical="center"/>
    </xf>
    <xf numFmtId="0" fontId="237" fillId="0" borderId="0" xfId="18105" applyFont="1" applyAlignment="1">
      <alignment horizontal="right" vertical="center"/>
    </xf>
    <xf numFmtId="37" fontId="237" fillId="0" borderId="0" xfId="18105" applyNumberFormat="1" applyFont="1" applyAlignment="1">
      <alignment vertical="center"/>
    </xf>
    <xf numFmtId="0" fontId="237" fillId="0" borderId="0" xfId="18105" applyFont="1" applyAlignment="1">
      <alignment horizontal="left" vertical="center"/>
    </xf>
    <xf numFmtId="0" fontId="237" fillId="35" borderId="28" xfId="18105" applyFont="1" applyFill="1" applyBorder="1" applyAlignment="1">
      <alignment vertical="center"/>
    </xf>
    <xf numFmtId="0" fontId="237" fillId="35" borderId="28" xfId="18105" applyFont="1" applyFill="1" applyBorder="1" applyAlignment="1">
      <alignment horizontal="center" vertical="center"/>
    </xf>
    <xf numFmtId="37" fontId="237" fillId="35" borderId="28" xfId="18105" applyNumberFormat="1" applyFont="1" applyFill="1" applyBorder="1" applyAlignment="1">
      <alignment vertical="center" shrinkToFit="1"/>
    </xf>
    <xf numFmtId="0" fontId="237" fillId="35" borderId="28" xfId="18105" applyFont="1" applyFill="1" applyBorder="1" applyAlignment="1">
      <alignment vertical="center" shrinkToFit="1"/>
    </xf>
    <xf numFmtId="0" fontId="237" fillId="35" borderId="30" xfId="18105" applyFont="1" applyFill="1" applyBorder="1" applyAlignment="1">
      <alignment vertical="center" shrinkToFit="1"/>
    </xf>
    <xf numFmtId="0" fontId="237" fillId="35" borderId="27" xfId="53" applyFont="1" applyFill="1" applyBorder="1" applyAlignment="1">
      <alignment horizontal="left" vertical="center"/>
    </xf>
    <xf numFmtId="0" fontId="237" fillId="35" borderId="28" xfId="53" applyFont="1" applyFill="1" applyBorder="1" applyAlignment="1">
      <alignment vertical="center"/>
    </xf>
    <xf numFmtId="0" fontId="237" fillId="35" borderId="28" xfId="53" applyFont="1" applyFill="1" applyBorder="1" applyAlignment="1">
      <alignment horizontal="center" vertical="center"/>
    </xf>
    <xf numFmtId="234" fontId="237" fillId="35" borderId="28" xfId="53" applyNumberFormat="1" applyFont="1" applyFill="1" applyBorder="1" applyAlignment="1" applyProtection="1">
      <alignment vertical="center" shrinkToFit="1"/>
      <protection locked="0"/>
    </xf>
    <xf numFmtId="0" fontId="237" fillId="35" borderId="28" xfId="53" applyFont="1" applyFill="1" applyBorder="1" applyAlignment="1">
      <alignment horizontal="left" vertical="center" shrinkToFit="1"/>
    </xf>
    <xf numFmtId="0" fontId="237" fillId="35" borderId="28" xfId="53" applyFont="1" applyFill="1" applyBorder="1" applyAlignment="1">
      <alignment vertical="center" shrinkToFit="1"/>
    </xf>
    <xf numFmtId="37" fontId="237" fillId="35" borderId="28" xfId="53" applyNumberFormat="1" applyFont="1" applyFill="1" applyBorder="1" applyAlignment="1">
      <alignment vertical="center" shrinkToFit="1"/>
    </xf>
    <xf numFmtId="0" fontId="237" fillId="35" borderId="27" xfId="53" applyFont="1" applyFill="1" applyBorder="1" applyAlignment="1">
      <alignment vertical="center"/>
    </xf>
    <xf numFmtId="234" fontId="237" fillId="35" borderId="28" xfId="53" applyNumberFormat="1" applyFont="1" applyFill="1" applyBorder="1" applyAlignment="1">
      <alignment vertical="center" shrinkToFit="1"/>
    </xf>
    <xf numFmtId="3" fontId="237" fillId="35" borderId="28" xfId="53" applyNumberFormat="1" applyFont="1" applyFill="1" applyBorder="1" applyAlignment="1">
      <alignment vertical="center" shrinkToFit="1"/>
    </xf>
    <xf numFmtId="0" fontId="237" fillId="35" borderId="28" xfId="53" applyNumberFormat="1" applyFont="1" applyFill="1" applyBorder="1" applyAlignment="1" applyProtection="1">
      <alignment horizontal="left" vertical="center" shrinkToFit="1"/>
    </xf>
    <xf numFmtId="0" fontId="237" fillId="35" borderId="28" xfId="53" applyNumberFormat="1" applyFont="1" applyFill="1" applyBorder="1" applyAlignment="1" applyProtection="1">
      <alignment vertical="center" shrinkToFit="1"/>
    </xf>
    <xf numFmtId="0" fontId="237" fillId="35" borderId="28" xfId="53" applyFont="1" applyFill="1" applyBorder="1" applyAlignment="1">
      <alignment horizontal="right" vertical="center"/>
    </xf>
    <xf numFmtId="234" fontId="237" fillId="35" borderId="28" xfId="53" applyNumberFormat="1" applyFont="1" applyFill="1" applyBorder="1" applyAlignment="1">
      <alignment horizontal="center" vertical="center"/>
    </xf>
    <xf numFmtId="0" fontId="237" fillId="35" borderId="28" xfId="53" applyFont="1" applyFill="1" applyBorder="1" applyAlignment="1">
      <alignment horizontal="center" vertical="center" shrinkToFit="1"/>
    </xf>
    <xf numFmtId="0" fontId="237" fillId="35" borderId="28" xfId="53" quotePrefix="1" applyFont="1" applyFill="1" applyBorder="1" applyAlignment="1">
      <alignment horizontal="center" vertical="center" shrinkToFit="1"/>
    </xf>
    <xf numFmtId="37" fontId="237" fillId="35" borderId="28" xfId="53" applyNumberFormat="1" applyFont="1" applyFill="1" applyBorder="1" applyAlignment="1">
      <alignment horizontal="right" vertical="center"/>
    </xf>
    <xf numFmtId="0" fontId="237" fillId="35" borderId="28" xfId="53" applyNumberFormat="1" applyFont="1" applyFill="1" applyBorder="1" applyAlignment="1" applyProtection="1">
      <alignment horizontal="center" vertical="center"/>
    </xf>
    <xf numFmtId="0" fontId="237" fillId="35" borderId="28" xfId="53" applyNumberFormat="1" applyFont="1" applyFill="1" applyBorder="1" applyAlignment="1" applyProtection="1">
      <alignment horizontal="center" vertical="center" shrinkToFit="1"/>
    </xf>
    <xf numFmtId="254" fontId="237" fillId="35" borderId="28" xfId="53" quotePrefix="1" applyNumberFormat="1" applyFont="1" applyFill="1" applyBorder="1" applyAlignment="1">
      <alignment horizontal="center" vertical="center" shrinkToFit="1"/>
    </xf>
    <xf numFmtId="0" fontId="237" fillId="35" borderId="28" xfId="53" applyNumberFormat="1" applyFont="1" applyFill="1" applyBorder="1" applyAlignment="1">
      <alignment horizontal="right" vertical="center" shrinkToFit="1"/>
    </xf>
    <xf numFmtId="0" fontId="237" fillId="35" borderId="27" xfId="18105" applyFont="1" applyFill="1" applyBorder="1" applyAlignment="1">
      <alignment horizontal="center" vertical="center"/>
    </xf>
    <xf numFmtId="254" fontId="237" fillId="35" borderId="28" xfId="18105" applyNumberFormat="1" applyFont="1" applyFill="1" applyBorder="1" applyAlignment="1">
      <alignment vertical="center" shrinkToFit="1"/>
    </xf>
    <xf numFmtId="0" fontId="237" fillId="35" borderId="27" xfId="18105" applyFont="1" applyFill="1" applyBorder="1" applyAlignment="1">
      <alignment vertical="center"/>
    </xf>
    <xf numFmtId="9" fontId="237" fillId="35" borderId="28" xfId="18105" applyNumberFormat="1" applyFont="1" applyFill="1" applyBorder="1" applyAlignment="1">
      <alignment vertical="center"/>
    </xf>
    <xf numFmtId="0" fontId="237" fillId="35" borderId="31" xfId="18105" applyFont="1" applyFill="1" applyBorder="1" applyAlignment="1">
      <alignment horizontal="center" vertical="center"/>
    </xf>
    <xf numFmtId="0" fontId="237" fillId="35" borderId="32" xfId="18105" applyFont="1" applyFill="1" applyBorder="1" applyAlignment="1">
      <alignment vertical="center"/>
    </xf>
    <xf numFmtId="0" fontId="237" fillId="35" borderId="32" xfId="18105" applyFont="1" applyFill="1" applyBorder="1" applyAlignment="1">
      <alignment horizontal="center" vertical="center"/>
    </xf>
    <xf numFmtId="37" fontId="237" fillId="35" borderId="32" xfId="18105" applyNumberFormat="1" applyFont="1" applyFill="1" applyBorder="1" applyAlignment="1">
      <alignment vertical="center" shrinkToFit="1"/>
    </xf>
    <xf numFmtId="0" fontId="237" fillId="35" borderId="32" xfId="18105" applyFont="1" applyFill="1" applyBorder="1" applyAlignment="1">
      <alignment vertical="center" shrinkToFit="1"/>
    </xf>
    <xf numFmtId="0" fontId="237" fillId="35" borderId="34" xfId="18105" applyFont="1" applyFill="1" applyBorder="1" applyAlignment="1">
      <alignment vertical="center" shrinkToFit="1"/>
    </xf>
    <xf numFmtId="3" fontId="32" fillId="0" borderId="10" xfId="18146" applyNumberFormat="1" applyFont="1" applyBorder="1" applyAlignment="1">
      <alignment vertical="center"/>
    </xf>
    <xf numFmtId="0" fontId="273" fillId="0" borderId="165" xfId="18147" applyFont="1" applyBorder="1" applyAlignment="1">
      <alignment horizontal="left" vertical="center"/>
    </xf>
    <xf numFmtId="0" fontId="237" fillId="0" borderId="39" xfId="18147" applyFont="1" applyBorder="1" applyAlignment="1">
      <alignment horizontal="center" vertical="center"/>
    </xf>
    <xf numFmtId="0" fontId="237" fillId="0" borderId="39" xfId="18147" applyFont="1" applyBorder="1" applyAlignment="1">
      <alignment horizontal="center" vertical="center" shrinkToFit="1"/>
    </xf>
    <xf numFmtId="37" fontId="237" fillId="0" borderId="39" xfId="18147" applyNumberFormat="1" applyFont="1" applyBorder="1" applyAlignment="1">
      <alignment horizontal="center" vertical="center"/>
    </xf>
    <xf numFmtId="0" fontId="237" fillId="0" borderId="94" xfId="18147" applyFont="1" applyBorder="1" applyAlignment="1">
      <alignment horizontal="center" vertical="center" shrinkToFit="1"/>
    </xf>
    <xf numFmtId="3" fontId="32" fillId="0" borderId="27" xfId="18146" applyNumberFormat="1" applyFont="1" applyBorder="1" applyAlignment="1">
      <alignment horizontal="left" vertical="center" indent="1"/>
    </xf>
    <xf numFmtId="3" fontId="32" fillId="0" borderId="118" xfId="18146" applyNumberFormat="1" applyFont="1" applyBorder="1" applyAlignment="1">
      <alignment horizontal="center" vertical="center" shrinkToFit="1"/>
    </xf>
    <xf numFmtId="3" fontId="131" fillId="0" borderId="27" xfId="18146" applyNumberFormat="1" applyFont="1" applyBorder="1" applyAlignment="1">
      <alignment vertical="center"/>
    </xf>
    <xf numFmtId="0" fontId="237" fillId="35" borderId="31" xfId="18147" applyFont="1" applyFill="1" applyBorder="1">
      <alignment vertical="center"/>
    </xf>
    <xf numFmtId="0" fontId="237" fillId="35" borderId="32" xfId="18147" applyNumberFormat="1" applyFont="1" applyFill="1" applyBorder="1" applyAlignment="1" applyProtection="1">
      <alignment vertical="center"/>
    </xf>
    <xf numFmtId="0" fontId="237" fillId="35" borderId="166" xfId="18147" applyFont="1" applyFill="1" applyBorder="1" applyAlignment="1">
      <alignment horizontal="center" vertical="center"/>
    </xf>
    <xf numFmtId="0" fontId="237" fillId="35" borderId="119" xfId="18147" applyFont="1" applyFill="1" applyBorder="1">
      <alignment vertical="center"/>
    </xf>
    <xf numFmtId="0" fontId="237" fillId="35" borderId="119" xfId="18147" applyFont="1" applyFill="1" applyBorder="1" applyAlignment="1">
      <alignment horizontal="center" vertical="center"/>
    </xf>
    <xf numFmtId="225" fontId="237" fillId="35" borderId="119" xfId="440" applyFont="1" applyFill="1" applyBorder="1" applyAlignment="1" applyProtection="1">
      <alignment vertical="center" shrinkToFit="1"/>
    </xf>
    <xf numFmtId="225" fontId="237" fillId="35" borderId="119" xfId="440" applyFont="1" applyFill="1" applyBorder="1" applyAlignment="1">
      <alignment vertical="center" shrinkToFit="1"/>
    </xf>
    <xf numFmtId="37" fontId="237" fillId="35" borderId="119" xfId="18147" applyNumberFormat="1" applyFont="1" applyFill="1" applyBorder="1" applyAlignment="1">
      <alignment vertical="center" shrinkToFit="1"/>
    </xf>
    <xf numFmtId="0" fontId="237" fillId="35" borderId="168" xfId="18147" applyFont="1" applyFill="1" applyBorder="1" applyAlignment="1">
      <alignment vertical="center" shrinkToFit="1"/>
    </xf>
    <xf numFmtId="197" fontId="32" fillId="0" borderId="28" xfId="18146" applyNumberFormat="1" applyFont="1" applyBorder="1" applyAlignment="1">
      <alignment vertical="center" shrinkToFit="1"/>
    </xf>
    <xf numFmtId="266" fontId="249" fillId="35" borderId="28" xfId="18147" applyNumberFormat="1" applyFont="1" applyFill="1" applyBorder="1">
      <alignment vertical="center"/>
    </xf>
    <xf numFmtId="0" fontId="237" fillId="35" borderId="27" xfId="18147" applyFont="1" applyFill="1" applyBorder="1" applyAlignment="1">
      <alignment horizontal="left" vertical="center" indent="1"/>
    </xf>
    <xf numFmtId="0" fontId="237" fillId="35" borderId="31" xfId="18147" applyFont="1" applyFill="1" applyBorder="1" applyAlignment="1">
      <alignment horizontal="left" vertical="center" indent="1"/>
    </xf>
    <xf numFmtId="197" fontId="32" fillId="0" borderId="32" xfId="18146" applyNumberFormat="1" applyFont="1" applyBorder="1" applyAlignment="1">
      <alignment vertical="center" shrinkToFit="1"/>
    </xf>
    <xf numFmtId="0" fontId="277" fillId="0" borderId="0" xfId="18147" applyFont="1">
      <alignment vertical="center"/>
    </xf>
    <xf numFmtId="3" fontId="277" fillId="0" borderId="0" xfId="18147" applyNumberFormat="1" applyFont="1">
      <alignment vertical="center"/>
    </xf>
    <xf numFmtId="37" fontId="255" fillId="0" borderId="0" xfId="18147" applyNumberFormat="1" applyFont="1" applyAlignment="1">
      <alignment horizontal="left" vertical="center"/>
    </xf>
    <xf numFmtId="0" fontId="234" fillId="0" borderId="0" xfId="18147" applyFont="1" applyAlignment="1">
      <alignment vertical="center" shrinkToFit="1"/>
    </xf>
    <xf numFmtId="37" fontId="255" fillId="0" borderId="0" xfId="18147" applyNumberFormat="1" applyFont="1" applyAlignment="1">
      <alignment horizontal="center" vertical="center"/>
    </xf>
    <xf numFmtId="0" fontId="234" fillId="0" borderId="0" xfId="18147" applyFont="1">
      <alignment vertical="center"/>
    </xf>
    <xf numFmtId="0" fontId="237" fillId="0" borderId="30" xfId="18147" applyFont="1" applyBorder="1" applyAlignment="1">
      <alignment horizontal="center" vertical="center"/>
    </xf>
    <xf numFmtId="37" fontId="237" fillId="0" borderId="28" xfId="18147" applyNumberFormat="1" applyFont="1" applyBorder="1" applyAlignment="1">
      <alignment horizontal="center" vertical="center"/>
    </xf>
    <xf numFmtId="37" fontId="237" fillId="0" borderId="30" xfId="18147" applyNumberFormat="1" applyFont="1" applyBorder="1" applyAlignment="1">
      <alignment horizontal="right" vertical="center"/>
    </xf>
    <xf numFmtId="0" fontId="237" fillId="0" borderId="30" xfId="18147" applyFont="1" applyBorder="1">
      <alignment vertical="center"/>
    </xf>
    <xf numFmtId="0" fontId="237" fillId="0" borderId="28" xfId="18147" applyFont="1" applyBorder="1" applyAlignment="1">
      <alignment horizontal="left" vertical="center"/>
    </xf>
    <xf numFmtId="37" fontId="237" fillId="0" borderId="34" xfId="18147" applyNumberFormat="1" applyFont="1" applyBorder="1">
      <alignment vertical="center"/>
    </xf>
    <xf numFmtId="0" fontId="26" fillId="0" borderId="32" xfId="18145" applyFont="1" applyBorder="1" applyAlignment="1">
      <alignment horizontal="center" vertical="center"/>
    </xf>
    <xf numFmtId="0" fontId="26" fillId="0" borderId="163" xfId="18145" applyFont="1" applyBorder="1" applyAlignment="1">
      <alignment horizontal="center" vertical="center"/>
    </xf>
    <xf numFmtId="0" fontId="26" fillId="0" borderId="153" xfId="18145" applyFont="1" applyBorder="1" applyAlignment="1">
      <alignment horizontal="center" vertical="center"/>
    </xf>
    <xf numFmtId="0" fontId="26" fillId="0" borderId="154" xfId="18145" applyFont="1" applyBorder="1" applyAlignment="1">
      <alignment vertical="center"/>
    </xf>
    <xf numFmtId="367" fontId="26" fillId="0" borderId="152" xfId="18149" applyNumberFormat="1" applyFont="1" applyFill="1" applyBorder="1" applyAlignment="1">
      <alignment vertical="center"/>
    </xf>
    <xf numFmtId="367" fontId="26" fillId="0" borderId="152" xfId="18145" applyNumberFormat="1" applyFont="1" applyBorder="1" applyAlignment="1">
      <alignment vertical="center"/>
    </xf>
    <xf numFmtId="0" fontId="26" fillId="0" borderId="164" xfId="18145" applyFont="1" applyBorder="1" applyAlignment="1">
      <alignment vertical="center"/>
    </xf>
    <xf numFmtId="0" fontId="26" fillId="0" borderId="117" xfId="18145" applyFont="1" applyBorder="1" applyAlignment="1">
      <alignment horizontal="center" vertical="center"/>
    </xf>
    <xf numFmtId="3" fontId="26" fillId="0" borderId="53" xfId="18145" applyNumberFormat="1" applyFont="1" applyBorder="1" applyAlignment="1">
      <alignment horizontal="right" vertical="center"/>
    </xf>
    <xf numFmtId="0" fontId="26" fillId="0" borderId="155" xfId="18145" applyFont="1" applyBorder="1" applyAlignment="1">
      <alignment vertical="center"/>
    </xf>
    <xf numFmtId="367" fontId="26" fillId="0" borderId="114" xfId="18149" applyNumberFormat="1" applyFont="1" applyFill="1" applyBorder="1" applyAlignment="1">
      <alignment vertical="center"/>
    </xf>
    <xf numFmtId="367" fontId="26" fillId="0" borderId="114" xfId="18145" applyNumberFormat="1" applyFont="1" applyBorder="1" applyAlignment="1">
      <alignment vertical="center"/>
    </xf>
    <xf numFmtId="0" fontId="26" fillId="0" borderId="54" xfId="18145" applyFont="1" applyBorder="1" applyAlignment="1">
      <alignment vertical="center"/>
    </xf>
    <xf numFmtId="3" fontId="26" fillId="0" borderId="28" xfId="18145" applyNumberFormat="1" applyFont="1" applyBorder="1" applyAlignment="1">
      <alignment horizontal="left" vertical="center"/>
    </xf>
    <xf numFmtId="3" fontId="26" fillId="0" borderId="29" xfId="18145" applyNumberFormat="1" applyFont="1" applyBorder="1" applyAlignment="1">
      <alignment vertical="center"/>
    </xf>
    <xf numFmtId="368" fontId="26" fillId="0" borderId="35" xfId="18145" applyNumberFormat="1" applyFont="1" applyBorder="1" applyAlignment="1">
      <alignment horizontal="left" vertical="center"/>
    </xf>
    <xf numFmtId="367" fontId="26" fillId="0" borderId="28" xfId="18149" applyNumberFormat="1" applyFont="1" applyFill="1" applyBorder="1" applyAlignment="1">
      <alignment vertical="center"/>
    </xf>
    <xf numFmtId="367" fontId="26" fillId="0" borderId="28" xfId="18145" applyNumberFormat="1" applyFont="1" applyBorder="1" applyAlignment="1">
      <alignment vertical="center"/>
    </xf>
    <xf numFmtId="0" fontId="26" fillId="0" borderId="30" xfId="18145" applyFont="1" applyBorder="1" applyAlignment="1">
      <alignment vertical="center"/>
    </xf>
    <xf numFmtId="0" fontId="26" fillId="0" borderId="117" xfId="18145" applyFont="1" applyBorder="1" applyAlignment="1">
      <alignment vertical="center"/>
    </xf>
    <xf numFmtId="0" fontId="26" fillId="0" borderId="30" xfId="18145" applyFont="1" applyBorder="1" applyAlignment="1">
      <alignment vertical="center" wrapText="1"/>
    </xf>
    <xf numFmtId="0" fontId="26" fillId="0" borderId="41" xfId="18145" applyFont="1" applyBorder="1" applyAlignment="1">
      <alignment vertical="center"/>
    </xf>
    <xf numFmtId="345" fontId="26" fillId="0" borderId="40" xfId="18145" applyNumberFormat="1" applyFont="1" applyBorder="1" applyAlignment="1">
      <alignment horizontal="left" vertical="center"/>
    </xf>
    <xf numFmtId="367" fontId="26" fillId="0" borderId="39" xfId="18149" applyNumberFormat="1" applyFont="1" applyFill="1" applyBorder="1" applyAlignment="1">
      <alignment vertical="center"/>
    </xf>
    <xf numFmtId="367" fontId="26" fillId="0" borderId="39" xfId="18145" applyNumberFormat="1" applyFont="1" applyBorder="1" applyAlignment="1">
      <alignment vertical="center"/>
    </xf>
    <xf numFmtId="369" fontId="26" fillId="0" borderId="167" xfId="18145" applyNumberFormat="1" applyFont="1" applyBorder="1" applyAlignment="1">
      <alignment vertical="center"/>
    </xf>
    <xf numFmtId="3" fontId="26" fillId="0" borderId="153" xfId="18145" applyNumberFormat="1" applyFont="1" applyBorder="1" applyAlignment="1">
      <alignment vertical="center"/>
    </xf>
    <xf numFmtId="368" fontId="26" fillId="0" borderId="154" xfId="18145" applyNumberFormat="1" applyFont="1" applyBorder="1" applyAlignment="1">
      <alignment horizontal="left" vertical="center"/>
    </xf>
    <xf numFmtId="0" fontId="26" fillId="0" borderId="153" xfId="18145" applyFont="1" applyBorder="1" applyAlignment="1">
      <alignment vertical="center"/>
    </xf>
    <xf numFmtId="0" fontId="26" fillId="0" borderId="164" xfId="18145" applyNumberFormat="1" applyFont="1" applyFill="1" applyBorder="1" applyAlignment="1">
      <alignment horizontal="left" vertical="center"/>
    </xf>
    <xf numFmtId="0" fontId="27" fillId="0" borderId="0" xfId="18145" applyNumberFormat="1" applyFont="1" applyFill="1" applyAlignment="1">
      <alignment vertical="center"/>
    </xf>
    <xf numFmtId="0" fontId="278" fillId="34" borderId="0" xfId="18105" applyFont="1" applyFill="1" applyAlignment="1">
      <alignment horizontal="center" vertical="center"/>
    </xf>
    <xf numFmtId="0" fontId="29" fillId="0" borderId="0" xfId="18105" applyFont="1" applyAlignment="1">
      <alignment horizontal="center"/>
    </xf>
    <xf numFmtId="0" fontId="30" fillId="0" borderId="0" xfId="440" applyNumberFormat="1" applyFont="1" applyAlignment="1">
      <alignment vertical="center"/>
    </xf>
    <xf numFmtId="0" fontId="26" fillId="0" borderId="0" xfId="440" applyNumberFormat="1" applyFont="1" applyAlignment="1">
      <alignment vertical="center"/>
    </xf>
    <xf numFmtId="225" fontId="26" fillId="0" borderId="0" xfId="440" applyFont="1" applyAlignment="1">
      <alignment vertical="center"/>
    </xf>
    <xf numFmtId="225" fontId="26" fillId="0" borderId="54" xfId="440" applyFont="1" applyBorder="1" applyAlignment="1">
      <alignment vertical="center"/>
    </xf>
    <xf numFmtId="3" fontId="26" fillId="0" borderId="29" xfId="440" applyNumberFormat="1" applyFont="1" applyBorder="1" applyAlignment="1">
      <alignment vertical="center"/>
    </xf>
    <xf numFmtId="3" fontId="26" fillId="0" borderId="35" xfId="440" applyNumberFormat="1" applyFont="1" applyBorder="1" applyAlignment="1">
      <alignment vertical="center"/>
    </xf>
    <xf numFmtId="225" fontId="26" fillId="0" borderId="30" xfId="440" applyFont="1" applyBorder="1" applyAlignment="1">
      <alignment vertical="center"/>
    </xf>
    <xf numFmtId="0" fontId="26" fillId="0" borderId="35" xfId="440" applyNumberFormat="1" applyFont="1" applyBorder="1" applyAlignment="1">
      <alignment vertical="center"/>
    </xf>
    <xf numFmtId="3" fontId="26" fillId="0" borderId="33" xfId="440" applyNumberFormat="1" applyFont="1" applyBorder="1" applyAlignment="1">
      <alignment vertical="center"/>
    </xf>
    <xf numFmtId="3" fontId="26" fillId="0" borderId="52" xfId="440" applyNumberFormat="1" applyFont="1" applyBorder="1" applyAlignment="1">
      <alignment vertical="center"/>
    </xf>
    <xf numFmtId="225" fontId="26" fillId="0" borderId="34" xfId="440" applyFont="1" applyBorder="1" applyAlignment="1">
      <alignment vertical="center"/>
    </xf>
    <xf numFmtId="3" fontId="26" fillId="0" borderId="189" xfId="440" applyNumberFormat="1" applyFont="1" applyBorder="1" applyAlignment="1">
      <alignment vertical="center"/>
    </xf>
    <xf numFmtId="3" fontId="26" fillId="0" borderId="186" xfId="440" applyNumberFormat="1" applyFont="1" applyBorder="1" applyAlignment="1">
      <alignment vertical="center"/>
    </xf>
    <xf numFmtId="225" fontId="26" fillId="0" borderId="168" xfId="440" applyFont="1" applyBorder="1" applyAlignment="1">
      <alignment vertical="center"/>
    </xf>
    <xf numFmtId="180" fontId="26" fillId="0" borderId="0" xfId="440" applyNumberFormat="1" applyFont="1" applyAlignment="1">
      <alignment horizontal="right" vertical="center"/>
    </xf>
    <xf numFmtId="0" fontId="26" fillId="0" borderId="0" xfId="440" quotePrefix="1" applyNumberFormat="1" applyFont="1" applyAlignment="1">
      <alignment vertical="center"/>
    </xf>
    <xf numFmtId="0" fontId="26" fillId="0" borderId="0" xfId="440" applyNumberFormat="1" applyFont="1" applyAlignment="1">
      <alignment horizontal="left" vertical="center"/>
    </xf>
    <xf numFmtId="0" fontId="4" fillId="72" borderId="156" xfId="0" applyFont="1" applyFill="1" applyBorder="1" applyAlignment="1">
      <alignment horizontal="center" vertical="center"/>
    </xf>
    <xf numFmtId="49" fontId="4" fillId="72" borderId="156" xfId="0" applyNumberFormat="1" applyFont="1" applyFill="1" applyBorder="1" applyAlignment="1">
      <alignment horizontal="center" vertical="center"/>
    </xf>
    <xf numFmtId="0" fontId="0" fillId="72" borderId="156" xfId="0" applyFill="1" applyBorder="1" applyAlignment="1">
      <alignment horizontal="center" vertical="center"/>
    </xf>
    <xf numFmtId="343" fontId="221" fillId="34" borderId="156" xfId="0" applyNumberFormat="1" applyFont="1" applyFill="1" applyBorder="1" applyAlignment="1">
      <alignment horizontal="center" vertical="center"/>
    </xf>
    <xf numFmtId="343" fontId="221" fillId="75" borderId="156" xfId="0" applyNumberFormat="1" applyFont="1" applyFill="1" applyBorder="1" applyAlignment="1">
      <alignment horizontal="center" vertical="center"/>
    </xf>
    <xf numFmtId="0" fontId="220" fillId="0" borderId="156" xfId="18105" applyNumberFormat="1" applyFont="1" applyBorder="1" applyAlignment="1">
      <alignment horizontal="center" vertical="center"/>
    </xf>
    <xf numFmtId="3" fontId="220" fillId="0" borderId="156" xfId="18105" applyNumberFormat="1" applyFont="1" applyBorder="1" applyAlignment="1">
      <alignment horizontal="right" vertical="center"/>
    </xf>
    <xf numFmtId="0" fontId="220" fillId="0" borderId="156" xfId="0" applyFont="1" applyFill="1" applyBorder="1" applyAlignment="1">
      <alignment horizontal="center" vertical="center" shrinkToFit="1"/>
    </xf>
    <xf numFmtId="14" fontId="220" fillId="0" borderId="156" xfId="554" applyNumberFormat="1" applyFont="1" applyFill="1" applyBorder="1" applyAlignment="1">
      <alignment horizontal="center" vertical="center"/>
    </xf>
    <xf numFmtId="14" fontId="220" fillId="0" borderId="156" xfId="18105" applyNumberFormat="1" applyFont="1" applyBorder="1" applyAlignment="1">
      <alignment horizontal="center" vertical="center"/>
    </xf>
    <xf numFmtId="49" fontId="220" fillId="72" borderId="156" xfId="18105" applyNumberFormat="1" applyFont="1" applyFill="1" applyBorder="1" applyAlignment="1">
      <alignment horizontal="center" vertical="center" shrinkToFit="1"/>
    </xf>
    <xf numFmtId="0" fontId="220" fillId="72" borderId="156" xfId="18105" applyNumberFormat="1" applyFont="1" applyFill="1" applyBorder="1" applyAlignment="1">
      <alignment horizontal="center" vertical="center"/>
    </xf>
    <xf numFmtId="3" fontId="220" fillId="72" borderId="156" xfId="18105" applyNumberFormat="1" applyFont="1" applyFill="1" applyBorder="1" applyAlignment="1">
      <alignment horizontal="right" vertical="center"/>
    </xf>
    <xf numFmtId="0" fontId="220" fillId="72" borderId="156" xfId="18105" applyNumberFormat="1" applyFont="1" applyFill="1" applyBorder="1" applyAlignment="1">
      <alignment horizontal="center" vertical="center" wrapText="1" shrinkToFit="1"/>
    </xf>
    <xf numFmtId="3" fontId="220" fillId="72" borderId="156" xfId="440" applyNumberFormat="1" applyFont="1" applyFill="1" applyBorder="1" applyAlignment="1">
      <alignment horizontal="center" vertical="center" wrapText="1" shrinkToFit="1"/>
    </xf>
    <xf numFmtId="3" fontId="267" fillId="72" borderId="156" xfId="440" applyNumberFormat="1" applyFont="1" applyFill="1" applyBorder="1" applyAlignment="1">
      <alignment horizontal="center" vertical="center" wrapText="1" shrinkToFit="1"/>
    </xf>
    <xf numFmtId="3" fontId="266" fillId="72" borderId="156" xfId="440" applyNumberFormat="1" applyFont="1" applyFill="1" applyBorder="1" applyAlignment="1">
      <alignment horizontal="center" vertical="center" wrapText="1" shrinkToFit="1"/>
    </xf>
    <xf numFmtId="0" fontId="1" fillId="72" borderId="156" xfId="0" applyFont="1" applyFill="1" applyBorder="1" applyAlignment="1">
      <alignment horizontal="center" vertical="center"/>
    </xf>
    <xf numFmtId="49" fontId="1" fillId="72" borderId="156" xfId="0" applyNumberFormat="1" applyFont="1" applyFill="1" applyBorder="1" applyAlignment="1">
      <alignment horizontal="center" vertical="center"/>
    </xf>
    <xf numFmtId="14" fontId="4" fillId="72" borderId="156" xfId="0" applyNumberFormat="1" applyFont="1" applyFill="1" applyBorder="1" applyAlignment="1">
      <alignment horizontal="center" vertical="center"/>
    </xf>
    <xf numFmtId="14" fontId="1" fillId="72" borderId="156" xfId="0" applyNumberFormat="1" applyFont="1" applyFill="1" applyBorder="1" applyAlignment="1">
      <alignment horizontal="center" vertical="center"/>
    </xf>
    <xf numFmtId="14" fontId="220" fillId="72" borderId="156" xfId="18105" applyNumberFormat="1" applyFont="1" applyFill="1" applyBorder="1" applyAlignment="1">
      <alignment horizontal="center" vertical="center"/>
    </xf>
    <xf numFmtId="0" fontId="280" fillId="72" borderId="156" xfId="18105" applyFont="1" applyFill="1" applyBorder="1" applyAlignment="1">
      <alignment horizontal="center" vertical="center"/>
    </xf>
    <xf numFmtId="0" fontId="280" fillId="0" borderId="156" xfId="18105" applyFont="1" applyBorder="1" applyAlignment="1">
      <alignment horizontal="center" vertical="center"/>
    </xf>
    <xf numFmtId="49" fontId="280" fillId="72" borderId="156" xfId="18105" applyNumberFormat="1" applyFont="1" applyFill="1" applyBorder="1" applyAlignment="1">
      <alignment horizontal="left" vertical="center" shrinkToFit="1"/>
    </xf>
    <xf numFmtId="49" fontId="280" fillId="72" borderId="156" xfId="440" applyNumberFormat="1" applyFont="1" applyFill="1" applyBorder="1" applyAlignment="1">
      <alignment horizontal="center" vertical="center"/>
    </xf>
    <xf numFmtId="3" fontId="280" fillId="72" borderId="156" xfId="440" applyNumberFormat="1" applyFont="1" applyFill="1" applyBorder="1" applyAlignment="1">
      <alignment horizontal="center" vertical="center"/>
    </xf>
    <xf numFmtId="3" fontId="281" fillId="72" borderId="156" xfId="440" applyNumberFormat="1" applyFont="1" applyFill="1" applyBorder="1" applyAlignment="1">
      <alignment horizontal="center" vertical="center" shrinkToFit="1"/>
    </xf>
    <xf numFmtId="0" fontId="281" fillId="0" borderId="0" xfId="18105" applyFont="1" applyAlignment="1">
      <alignment horizontal="center" vertical="center"/>
    </xf>
    <xf numFmtId="0" fontId="281" fillId="72" borderId="156" xfId="18105" applyFont="1" applyFill="1" applyBorder="1" applyAlignment="1">
      <alignment horizontal="center" vertical="center"/>
    </xf>
    <xf numFmtId="0" fontId="281" fillId="0" borderId="156" xfId="0" applyFont="1" applyFill="1" applyBorder="1" applyAlignment="1">
      <alignment horizontal="center" vertical="center"/>
    </xf>
    <xf numFmtId="0" fontId="281" fillId="0" borderId="156" xfId="0" applyFont="1" applyFill="1" applyBorder="1" applyAlignment="1">
      <alignment horizontal="center" vertical="center" shrinkToFit="1"/>
    </xf>
    <xf numFmtId="49" fontId="281" fillId="0" borderId="156" xfId="0" applyNumberFormat="1" applyFont="1" applyFill="1" applyBorder="1" applyAlignment="1">
      <alignment horizontal="center" vertical="center"/>
    </xf>
    <xf numFmtId="14" fontId="281" fillId="0" borderId="156" xfId="0" applyNumberFormat="1" applyFont="1" applyFill="1" applyBorder="1" applyAlignment="1">
      <alignment horizontal="center" vertical="center" wrapText="1"/>
    </xf>
    <xf numFmtId="3" fontId="281" fillId="72" borderId="156" xfId="440" applyNumberFormat="1" applyFont="1" applyFill="1" applyBorder="1" applyAlignment="1">
      <alignment horizontal="center" vertical="center"/>
    </xf>
    <xf numFmtId="14" fontId="281" fillId="0" borderId="0" xfId="18105" applyNumberFormat="1" applyFont="1" applyAlignment="1">
      <alignment horizontal="center" vertical="center"/>
    </xf>
    <xf numFmtId="14" fontId="281" fillId="0" borderId="156" xfId="0" applyNumberFormat="1" applyFont="1" applyFill="1" applyBorder="1" applyAlignment="1">
      <alignment horizontal="center" vertical="center"/>
    </xf>
    <xf numFmtId="14" fontId="281" fillId="0" borderId="156" xfId="554" applyNumberFormat="1" applyFont="1" applyFill="1" applyBorder="1" applyAlignment="1">
      <alignment horizontal="center" vertical="center"/>
    </xf>
    <xf numFmtId="0" fontId="281" fillId="0" borderId="156" xfId="18105" applyFont="1" applyBorder="1" applyAlignment="1">
      <alignment horizontal="center" vertical="center"/>
    </xf>
    <xf numFmtId="49" fontId="281" fillId="0" borderId="156" xfId="18105" applyNumberFormat="1" applyFont="1" applyBorder="1" applyAlignment="1">
      <alignment horizontal="center" vertical="center" shrinkToFit="1"/>
    </xf>
    <xf numFmtId="14" fontId="281" fillId="0" borderId="156" xfId="18105" applyNumberFormat="1" applyFont="1" applyBorder="1" applyAlignment="1">
      <alignment horizontal="center" vertical="center"/>
    </xf>
    <xf numFmtId="41" fontId="31" fillId="0" borderId="0" xfId="1" applyFont="1" applyFill="1" applyAlignment="1">
      <alignment vertical="center"/>
    </xf>
    <xf numFmtId="3" fontId="31" fillId="0" borderId="0" xfId="53" applyNumberFormat="1" applyFont="1" applyFill="1" applyAlignment="1">
      <alignment vertical="center"/>
    </xf>
    <xf numFmtId="41" fontId="237" fillId="0" borderId="28" xfId="1" applyFont="1" applyBorder="1">
      <alignment vertical="center"/>
    </xf>
    <xf numFmtId="41" fontId="6" fillId="0" borderId="28" xfId="1" applyFont="1" applyFill="1" applyBorder="1" applyAlignment="1" applyProtection="1">
      <alignment horizontal="right" vertical="center"/>
    </xf>
    <xf numFmtId="41" fontId="6" fillId="0" borderId="28" xfId="1" applyFont="1" applyFill="1" applyBorder="1" applyAlignment="1" applyProtection="1">
      <alignment horizontal="right" vertical="center" shrinkToFit="1"/>
    </xf>
    <xf numFmtId="3" fontId="6" fillId="0" borderId="30" xfId="53" applyNumberFormat="1" applyFont="1" applyFill="1" applyBorder="1" applyAlignment="1">
      <alignment horizontal="center" vertical="center" shrinkToFit="1"/>
    </xf>
    <xf numFmtId="41" fontId="55" fillId="0" borderId="0" xfId="1" applyFont="1" applyFill="1" applyAlignment="1">
      <alignment vertical="center"/>
    </xf>
    <xf numFmtId="41" fontId="55" fillId="0" borderId="0" xfId="53" applyNumberFormat="1" applyFont="1" applyFill="1" applyAlignment="1">
      <alignment vertical="center"/>
    </xf>
    <xf numFmtId="3" fontId="42" fillId="0" borderId="0" xfId="17202" applyNumberFormat="1" applyFont="1" applyBorder="1" applyAlignment="1">
      <alignment horizontal="center" vertical="center"/>
    </xf>
    <xf numFmtId="184" fontId="42" fillId="0" borderId="0" xfId="17882" applyFont="1" applyBorder="1" applyAlignment="1">
      <alignment horizontal="center" vertical="center"/>
    </xf>
    <xf numFmtId="0" fontId="42" fillId="0" borderId="156" xfId="17202" applyFont="1" applyBorder="1" applyAlignment="1">
      <alignment horizontal="center" vertical="center" wrapText="1"/>
    </xf>
    <xf numFmtId="184" fontId="42" fillId="0" borderId="156" xfId="17882" applyFont="1" applyBorder="1" applyAlignment="1">
      <alignment horizontal="center" vertical="center"/>
    </xf>
    <xf numFmtId="184" fontId="42" fillId="0" borderId="156" xfId="17882" applyFont="1" applyBorder="1" applyAlignment="1">
      <alignment vertical="center"/>
    </xf>
    <xf numFmtId="0" fontId="236" fillId="0" borderId="0" xfId="18105" applyFont="1"/>
    <xf numFmtId="0" fontId="30" fillId="0" borderId="0" xfId="12600" applyNumberFormat="1" applyFont="1" applyAlignment="1">
      <alignment vertical="center"/>
    </xf>
    <xf numFmtId="0" fontId="26" fillId="0" borderId="0" xfId="12600" applyNumberFormat="1" applyFont="1" applyAlignment="1">
      <alignment vertical="center"/>
    </xf>
    <xf numFmtId="41" fontId="26" fillId="0" borderId="0" xfId="12600" applyFont="1" applyAlignment="1">
      <alignment vertical="center"/>
    </xf>
    <xf numFmtId="0" fontId="32" fillId="0" borderId="0" xfId="18154"/>
    <xf numFmtId="372" fontId="26" fillId="0" borderId="0" xfId="18105" applyNumberFormat="1" applyFont="1" applyAlignment="1">
      <alignment horizontal="left" vertical="center"/>
    </xf>
    <xf numFmtId="180" fontId="26" fillId="0" borderId="0" xfId="12600" applyNumberFormat="1" applyFont="1" applyAlignment="1">
      <alignment horizontal="right" vertical="center"/>
    </xf>
    <xf numFmtId="0" fontId="26" fillId="0" borderId="0" xfId="12600" quotePrefix="1" applyNumberFormat="1" applyFont="1" applyAlignment="1">
      <alignment vertical="center"/>
    </xf>
    <xf numFmtId="373" fontId="26" fillId="0" borderId="0" xfId="12600" applyNumberFormat="1" applyFont="1" applyAlignment="1">
      <alignment horizontal="right" vertical="center"/>
    </xf>
    <xf numFmtId="373" fontId="26" fillId="0" borderId="0" xfId="12600" applyNumberFormat="1" applyFont="1" applyAlignment="1">
      <alignment horizontal="left" vertical="center"/>
    </xf>
    <xf numFmtId="41" fontId="26" fillId="0" borderId="0" xfId="12600" applyFont="1" applyAlignment="1">
      <alignment horizontal="right" vertical="center"/>
    </xf>
    <xf numFmtId="373" fontId="26" fillId="0" borderId="0" xfId="12600" applyNumberFormat="1" applyFont="1" applyAlignment="1">
      <alignment vertical="center"/>
    </xf>
    <xf numFmtId="0" fontId="282" fillId="0" borderId="0" xfId="18105" applyFont="1" applyAlignment="1">
      <alignment horizontal="left" vertical="center"/>
    </xf>
    <xf numFmtId="0" fontId="283" fillId="0" borderId="0" xfId="18105" applyFont="1" applyAlignment="1">
      <alignment vertical="center"/>
    </xf>
    <xf numFmtId="310" fontId="31" fillId="0" borderId="156" xfId="18105" applyNumberFormat="1" applyFont="1" applyBorder="1" applyAlignment="1">
      <alignment horizontal="center" vertical="center"/>
    </xf>
    <xf numFmtId="310" fontId="31" fillId="0" borderId="38" xfId="18105" applyNumberFormat="1" applyFont="1" applyBorder="1" applyAlignment="1">
      <alignment horizontal="center" vertical="center"/>
    </xf>
    <xf numFmtId="310" fontId="31" fillId="0" borderId="38" xfId="18105" applyNumberFormat="1" applyFont="1" applyBorder="1" applyAlignment="1">
      <alignment horizontal="left" vertical="center"/>
    </xf>
    <xf numFmtId="374" fontId="31" fillId="0" borderId="38" xfId="18105" applyNumberFormat="1" applyFont="1" applyBorder="1" applyAlignment="1">
      <alignment horizontal="left" vertical="center"/>
    </xf>
    <xf numFmtId="310" fontId="31" fillId="0" borderId="149" xfId="18105" applyNumberFormat="1" applyFont="1" applyBorder="1" applyAlignment="1">
      <alignment horizontal="center" vertical="center"/>
    </xf>
    <xf numFmtId="310" fontId="31" fillId="0" borderId="49" xfId="18105" applyNumberFormat="1" applyFont="1" applyBorder="1" applyAlignment="1">
      <alignment horizontal="center" vertical="center"/>
    </xf>
    <xf numFmtId="374" fontId="31" fillId="0" borderId="49" xfId="18105" applyNumberFormat="1" applyFont="1" applyBorder="1" applyAlignment="1">
      <alignment horizontal="left" vertical="center"/>
    </xf>
    <xf numFmtId="310" fontId="31" fillId="0" borderId="49" xfId="18105" applyNumberFormat="1" applyFont="1" applyBorder="1" applyAlignment="1">
      <alignment horizontal="left" vertical="center"/>
    </xf>
    <xf numFmtId="310" fontId="31" fillId="0" borderId="51" xfId="18105" applyNumberFormat="1" applyFont="1" applyBorder="1" applyAlignment="1">
      <alignment horizontal="center" vertical="center"/>
    </xf>
    <xf numFmtId="310" fontId="31" fillId="0" borderId="111" xfId="18105" applyNumberFormat="1" applyFont="1" applyBorder="1" applyAlignment="1">
      <alignment horizontal="center" vertical="center"/>
    </xf>
    <xf numFmtId="374" fontId="31" fillId="0" borderId="51" xfId="18105" applyNumberFormat="1" applyFont="1" applyBorder="1" applyAlignment="1">
      <alignment horizontal="left" vertical="center"/>
    </xf>
    <xf numFmtId="310" fontId="31" fillId="0" borderId="156" xfId="18105" applyNumberFormat="1" applyFont="1" applyBorder="1" applyAlignment="1">
      <alignment vertical="center"/>
    </xf>
    <xf numFmtId="0" fontId="26" fillId="0" borderId="190" xfId="18145" applyFont="1" applyBorder="1" applyAlignment="1">
      <alignment horizontal="center" vertical="center"/>
    </xf>
    <xf numFmtId="0" fontId="26" fillId="0" borderId="191" xfId="18145" applyFont="1" applyBorder="1" applyAlignment="1">
      <alignment horizontal="center" vertical="center"/>
    </xf>
    <xf numFmtId="0" fontId="26" fillId="0" borderId="192" xfId="18145" applyFont="1" applyBorder="1" applyAlignment="1">
      <alignment horizontal="center" vertical="center"/>
    </xf>
    <xf numFmtId="0" fontId="26" fillId="0" borderId="193" xfId="18145" applyFont="1" applyBorder="1" applyAlignment="1">
      <alignment horizontal="center" vertical="center"/>
    </xf>
    <xf numFmtId="3" fontId="26" fillId="0" borderId="45" xfId="18145" applyNumberFormat="1" applyFont="1" applyBorder="1" applyAlignment="1">
      <alignment horizontal="center" vertical="center"/>
    </xf>
    <xf numFmtId="367" fontId="26" fillId="0" borderId="45" xfId="18149" applyNumberFormat="1" applyFont="1" applyFill="1" applyBorder="1" applyAlignment="1">
      <alignment vertical="center"/>
    </xf>
    <xf numFmtId="367" fontId="26" fillId="0" borderId="45" xfId="18145" applyNumberFormat="1" applyFont="1" applyBorder="1" applyAlignment="1">
      <alignment vertical="center"/>
    </xf>
    <xf numFmtId="0" fontId="26" fillId="0" borderId="194" xfId="18145" applyFont="1" applyBorder="1" applyAlignment="1">
      <alignment vertical="center"/>
    </xf>
    <xf numFmtId="0" fontId="26" fillId="0" borderId="195" xfId="18145" applyFont="1" applyBorder="1" applyAlignment="1">
      <alignment horizontal="center" vertical="center"/>
    </xf>
    <xf numFmtId="0" fontId="26" fillId="0" borderId="28" xfId="18149" applyNumberFormat="1" applyFont="1" applyFill="1" applyBorder="1" applyAlignment="1">
      <alignment vertical="center"/>
    </xf>
    <xf numFmtId="0" fontId="26" fillId="0" borderId="28" xfId="18145" applyNumberFormat="1" applyFont="1" applyFill="1" applyBorder="1" applyAlignment="1">
      <alignment vertical="center"/>
    </xf>
    <xf numFmtId="0" fontId="26" fillId="0" borderId="196" xfId="18145" applyFont="1" applyBorder="1" applyAlignment="1">
      <alignment horizontal="center" vertical="center"/>
    </xf>
    <xf numFmtId="0" fontId="26" fillId="0" borderId="197" xfId="18145" applyFont="1" applyBorder="1" applyAlignment="1">
      <alignment horizontal="center" vertical="center"/>
    </xf>
    <xf numFmtId="0" fontId="26" fillId="0" borderId="198" xfId="18145" applyFont="1" applyBorder="1" applyAlignment="1">
      <alignment horizontal="center" vertical="center"/>
    </xf>
    <xf numFmtId="0" fontId="26" fillId="0" borderId="198" xfId="18149" applyNumberFormat="1" applyFont="1" applyFill="1" applyBorder="1" applyAlignment="1">
      <alignment vertical="center"/>
    </xf>
    <xf numFmtId="0" fontId="26" fillId="0" borderId="198" xfId="18145" applyNumberFormat="1" applyFont="1" applyFill="1" applyBorder="1" applyAlignment="1">
      <alignment vertical="center"/>
    </xf>
    <xf numFmtId="0" fontId="228" fillId="0" borderId="199" xfId="18145" applyNumberFormat="1" applyFont="1" applyFill="1" applyBorder="1" applyAlignment="1">
      <alignment horizontal="center" vertical="center"/>
    </xf>
    <xf numFmtId="0" fontId="284" fillId="0" borderId="0" xfId="18105" applyFont="1" applyAlignment="1">
      <alignment horizontal="left"/>
    </xf>
    <xf numFmtId="0" fontId="285" fillId="0" borderId="0" xfId="18105" quotePrefix="1" applyFont="1" applyAlignment="1">
      <alignment horizontal="left"/>
    </xf>
    <xf numFmtId="0" fontId="118" fillId="0" borderId="0" xfId="18105" applyFont="1"/>
    <xf numFmtId="2" fontId="118" fillId="0" borderId="0" xfId="18105" applyNumberFormat="1" applyFont="1"/>
    <xf numFmtId="0" fontId="118" fillId="0" borderId="86" xfId="18105" applyFont="1" applyBorder="1" applyAlignment="1">
      <alignment horizontal="left"/>
    </xf>
    <xf numFmtId="37" fontId="118" fillId="0" borderId="125" xfId="18105" applyNumberFormat="1" applyFont="1" applyBorder="1"/>
    <xf numFmtId="0" fontId="118" fillId="0" borderId="86" xfId="18105" applyFont="1" applyBorder="1" applyAlignment="1">
      <alignment horizontal="center"/>
    </xf>
    <xf numFmtId="0" fontId="118" fillId="0" borderId="200" xfId="18105" applyFont="1" applyBorder="1" applyAlignment="1">
      <alignment horizontal="centerContinuous"/>
    </xf>
    <xf numFmtId="0" fontId="118" fillId="0" borderId="125" xfId="18105" applyFont="1" applyBorder="1"/>
    <xf numFmtId="0" fontId="118" fillId="0" borderId="128" xfId="18105" applyFont="1" applyBorder="1"/>
    <xf numFmtId="0" fontId="118" fillId="0" borderId="184" xfId="18105" applyFont="1" applyBorder="1"/>
    <xf numFmtId="0" fontId="118" fillId="0" borderId="128" xfId="18105" applyFont="1" applyBorder="1" applyAlignment="1">
      <alignment horizontal="center"/>
    </xf>
    <xf numFmtId="0" fontId="118" fillId="0" borderId="201" xfId="18105" applyFont="1" applyBorder="1" applyAlignment="1">
      <alignment horizontal="center"/>
    </xf>
    <xf numFmtId="0" fontId="118" fillId="0" borderId="4" xfId="18105" applyFont="1" applyBorder="1" applyAlignment="1">
      <alignment horizontal="center"/>
    </xf>
    <xf numFmtId="37" fontId="118" fillId="0" borderId="3" xfId="18105" applyNumberFormat="1" applyFont="1" applyBorder="1"/>
    <xf numFmtId="37" fontId="118" fillId="0" borderId="202" xfId="18105" applyNumberFormat="1" applyFont="1" applyBorder="1"/>
    <xf numFmtId="0" fontId="118" fillId="0" borderId="203" xfId="18105" applyFont="1" applyBorder="1" applyAlignment="1">
      <alignment horizontal="left"/>
    </xf>
    <xf numFmtId="0" fontId="118" fillId="0" borderId="147" xfId="18105" applyFont="1" applyBorder="1"/>
    <xf numFmtId="0" fontId="118" fillId="0" borderId="156" xfId="18105" applyFont="1" applyBorder="1" applyAlignment="1">
      <alignment horizontal="center"/>
    </xf>
    <xf numFmtId="37" fontId="118" fillId="0" borderId="171" xfId="18105" applyNumberFormat="1" applyFont="1" applyBorder="1"/>
    <xf numFmtId="37" fontId="118" fillId="0" borderId="204" xfId="18105" applyNumberFormat="1" applyFont="1" applyBorder="1"/>
    <xf numFmtId="0" fontId="118" fillId="0" borderId="205" xfId="18105" applyFont="1" applyBorder="1" applyAlignment="1">
      <alignment horizontal="left"/>
    </xf>
    <xf numFmtId="0" fontId="118" fillId="0" borderId="126" xfId="18105" applyFont="1" applyBorder="1"/>
    <xf numFmtId="10" fontId="118" fillId="0" borderId="126" xfId="18105" applyNumberFormat="1" applyFont="1" applyBorder="1"/>
    <xf numFmtId="0" fontId="118" fillId="0" borderId="206" xfId="18105" applyFont="1" applyBorder="1" applyAlignment="1">
      <alignment horizontal="center" vertical="center"/>
    </xf>
    <xf numFmtId="0" fontId="118" fillId="0" borderId="115" xfId="18105" applyFont="1" applyBorder="1" applyAlignment="1">
      <alignment horizontal="center" vertical="center"/>
    </xf>
    <xf numFmtId="0" fontId="43" fillId="0" borderId="156" xfId="18105" applyFont="1" applyBorder="1" applyAlignment="1">
      <alignment horizontal="center"/>
    </xf>
    <xf numFmtId="0" fontId="118" fillId="0" borderId="8" xfId="18105" applyFont="1" applyBorder="1" applyAlignment="1">
      <alignment horizontal="center" vertical="center"/>
    </xf>
    <xf numFmtId="0" fontId="118" fillId="0" borderId="171" xfId="18105" applyFont="1" applyBorder="1" applyAlignment="1">
      <alignment horizontal="left"/>
    </xf>
    <xf numFmtId="0" fontId="118" fillId="0" borderId="156" xfId="18105" applyFont="1" applyBorder="1"/>
    <xf numFmtId="0" fontId="118" fillId="0" borderId="207" xfId="18105" applyFont="1" applyBorder="1" applyAlignment="1">
      <alignment horizontal="left"/>
    </xf>
    <xf numFmtId="0" fontId="118" fillId="0" borderId="208" xfId="18105" applyFont="1" applyBorder="1"/>
    <xf numFmtId="37" fontId="118" fillId="0" borderId="207" xfId="18105" applyNumberFormat="1" applyFont="1" applyBorder="1"/>
    <xf numFmtId="37" fontId="118" fillId="0" borderId="93" xfId="18105" applyNumberFormat="1" applyFont="1" applyBorder="1"/>
    <xf numFmtId="0" fontId="118" fillId="0" borderId="209" xfId="18105" applyFont="1" applyBorder="1" applyAlignment="1">
      <alignment horizontal="left"/>
    </xf>
    <xf numFmtId="0" fontId="118" fillId="0" borderId="210" xfId="18105" applyFont="1" applyBorder="1"/>
    <xf numFmtId="0" fontId="118" fillId="0" borderId="205" xfId="18105" applyFont="1" applyBorder="1"/>
    <xf numFmtId="0" fontId="118" fillId="0" borderId="209" xfId="18105" quotePrefix="1" applyFont="1" applyBorder="1" applyAlignment="1">
      <alignment horizontal="left"/>
    </xf>
    <xf numFmtId="0" fontId="118" fillId="0" borderId="211" xfId="18105" applyFont="1" applyBorder="1"/>
    <xf numFmtId="177" fontId="118" fillId="0" borderId="0" xfId="18105" applyNumberFormat="1" applyFont="1"/>
    <xf numFmtId="41" fontId="118" fillId="0" borderId="0" xfId="12600" applyFont="1"/>
    <xf numFmtId="37" fontId="118" fillId="0" borderId="0" xfId="18105" applyNumberFormat="1" applyFont="1"/>
    <xf numFmtId="0" fontId="31" fillId="0" borderId="0" xfId="18105" applyFont="1" applyAlignment="1">
      <alignment vertical="center"/>
    </xf>
    <xf numFmtId="0" fontId="31" fillId="0" borderId="0" xfId="18105" applyFont="1" applyAlignment="1">
      <alignment horizontal="right" vertical="center"/>
    </xf>
    <xf numFmtId="37" fontId="31" fillId="0" borderId="0" xfId="18105" applyNumberFormat="1" applyFont="1" applyAlignment="1">
      <alignment vertical="center"/>
    </xf>
    <xf numFmtId="0" fontId="31" fillId="0" borderId="0" xfId="18105" applyFont="1" applyAlignment="1">
      <alignment horizontal="center" vertical="center"/>
    </xf>
    <xf numFmtId="37" fontId="31" fillId="0" borderId="0" xfId="18105" applyNumberFormat="1" applyFont="1" applyAlignment="1">
      <alignment horizontal="left" vertical="center"/>
    </xf>
    <xf numFmtId="37" fontId="31" fillId="0" borderId="156" xfId="18105" applyNumberFormat="1" applyFont="1" applyBorder="1" applyAlignment="1">
      <alignment horizontal="center" vertical="center"/>
    </xf>
    <xf numFmtId="0" fontId="31" fillId="0" borderId="27" xfId="18105" applyFont="1" applyBorder="1" applyAlignment="1">
      <alignment horizontal="left" vertical="center"/>
    </xf>
    <xf numFmtId="0" fontId="31" fillId="0" borderId="28" xfId="18105" applyFont="1" applyBorder="1" applyAlignment="1">
      <alignment vertical="center"/>
    </xf>
    <xf numFmtId="41" fontId="31" fillId="0" borderId="28" xfId="12600" applyFont="1" applyBorder="1" applyAlignment="1" applyProtection="1">
      <alignment vertical="center"/>
    </xf>
    <xf numFmtId="0" fontId="31" fillId="0" borderId="28" xfId="18105" applyFont="1" applyBorder="1" applyAlignment="1">
      <alignment horizontal="center" vertical="center"/>
    </xf>
    <xf numFmtId="37" fontId="31" fillId="0" borderId="28" xfId="18105" applyNumberFormat="1" applyFont="1" applyBorder="1" applyAlignment="1">
      <alignment vertical="center"/>
    </xf>
    <xf numFmtId="0" fontId="31" fillId="0" borderId="30" xfId="18105" applyFont="1" applyBorder="1" applyAlignment="1">
      <alignment vertical="center"/>
    </xf>
    <xf numFmtId="41" fontId="31" fillId="0" borderId="28" xfId="12600" applyFont="1" applyBorder="1" applyAlignment="1">
      <alignment vertical="center"/>
    </xf>
    <xf numFmtId="3" fontId="31" fillId="0" borderId="28" xfId="18105" applyNumberFormat="1" applyFont="1" applyBorder="1" applyAlignment="1">
      <alignment vertical="center"/>
    </xf>
    <xf numFmtId="37" fontId="31" fillId="0" borderId="30" xfId="18105" applyNumberFormat="1" applyFont="1" applyBorder="1" applyAlignment="1">
      <alignment vertical="center"/>
    </xf>
    <xf numFmtId="0" fontId="31" fillId="0" borderId="27" xfId="18105" quotePrefix="1" applyFont="1" applyBorder="1" applyAlignment="1">
      <alignment horizontal="left" vertical="center"/>
    </xf>
    <xf numFmtId="0" fontId="31" fillId="0" borderId="27" xfId="18105" quotePrefix="1" applyFont="1" applyBorder="1" applyAlignment="1">
      <alignment horizontal="center" vertical="center"/>
    </xf>
    <xf numFmtId="0" fontId="31" fillId="0" borderId="31" xfId="18105" applyFont="1" applyBorder="1" applyAlignment="1">
      <alignment horizontal="center" vertical="center"/>
    </xf>
    <xf numFmtId="0" fontId="31" fillId="0" borderId="32" xfId="18105" applyFont="1" applyBorder="1" applyAlignment="1">
      <alignment vertical="center"/>
    </xf>
    <xf numFmtId="0" fontId="31" fillId="0" borderId="32" xfId="18105" applyFont="1" applyBorder="1" applyAlignment="1">
      <alignment horizontal="center" vertical="center"/>
    </xf>
    <xf numFmtId="37" fontId="31" fillId="0" borderId="32" xfId="18105" applyNumberFormat="1" applyFont="1" applyBorder="1" applyAlignment="1">
      <alignment vertical="center"/>
    </xf>
    <xf numFmtId="37" fontId="31" fillId="0" borderId="34" xfId="18105" applyNumberFormat="1" applyFont="1" applyBorder="1" applyAlignment="1">
      <alignment vertical="center"/>
    </xf>
    <xf numFmtId="0" fontId="55" fillId="0" borderId="160" xfId="18105" applyFont="1" applyBorder="1" applyAlignment="1">
      <alignment vertical="center"/>
    </xf>
    <xf numFmtId="0" fontId="55" fillId="0" borderId="143" xfId="18105" applyFont="1" applyBorder="1" applyAlignment="1">
      <alignment horizontal="center" vertical="center"/>
    </xf>
    <xf numFmtId="0" fontId="55" fillId="0" borderId="143" xfId="18105" applyFont="1" applyBorder="1" applyAlignment="1">
      <alignment vertical="center"/>
    </xf>
    <xf numFmtId="0" fontId="55" fillId="0" borderId="157" xfId="18105" applyFont="1" applyBorder="1" applyAlignment="1">
      <alignment vertical="center"/>
    </xf>
    <xf numFmtId="0" fontId="55" fillId="0" borderId="0" xfId="18105" applyFont="1" applyAlignment="1">
      <alignment vertical="center"/>
    </xf>
    <xf numFmtId="0" fontId="286" fillId="0" borderId="37" xfId="18105" applyFont="1" applyBorder="1" applyAlignment="1" applyProtection="1">
      <alignment vertical="center"/>
      <protection locked="0"/>
    </xf>
    <xf numFmtId="0" fontId="287" fillId="0" borderId="0" xfId="18105" applyFont="1" applyAlignment="1">
      <alignment horizontal="centerContinuous" vertical="center"/>
    </xf>
    <xf numFmtId="0" fontId="55" fillId="0" borderId="0" xfId="18105" applyFont="1" applyAlignment="1">
      <alignment horizontal="centerContinuous" vertical="center"/>
    </xf>
    <xf numFmtId="0" fontId="288" fillId="0" borderId="0" xfId="18105" applyFont="1" applyAlignment="1" applyProtection="1">
      <alignment vertical="center"/>
      <protection locked="0"/>
    </xf>
    <xf numFmtId="0" fontId="55" fillId="0" borderId="94" xfId="18105" applyFont="1" applyBorder="1" applyAlignment="1">
      <alignment horizontal="centerContinuous" vertical="center"/>
    </xf>
    <xf numFmtId="0" fontId="55" fillId="0" borderId="10" xfId="18105" applyFont="1" applyBorder="1" applyAlignment="1">
      <alignment horizontal="center" vertical="center"/>
    </xf>
    <xf numFmtId="178" fontId="55" fillId="0" borderId="11" xfId="18105" applyNumberFormat="1" applyFont="1" applyBorder="1" applyAlignment="1">
      <alignment horizontal="center" vertical="center"/>
    </xf>
    <xf numFmtId="178" fontId="55" fillId="0" borderId="11" xfId="18105" applyNumberFormat="1" applyFont="1" applyBorder="1" applyAlignment="1">
      <alignment vertical="center"/>
    </xf>
    <xf numFmtId="178" fontId="55" fillId="0" borderId="12" xfId="18105" applyNumberFormat="1" applyFont="1" applyBorder="1" applyAlignment="1">
      <alignment vertical="center"/>
    </xf>
    <xf numFmtId="0" fontId="31" fillId="0" borderId="37" xfId="18105" applyFont="1" applyBorder="1" applyAlignment="1">
      <alignment horizontal="center" vertical="center"/>
    </xf>
    <xf numFmtId="178" fontId="31" fillId="0" borderId="37" xfId="18105" applyNumberFormat="1" applyFont="1" applyBorder="1" applyAlignment="1">
      <alignment horizontal="center" vertical="center"/>
    </xf>
    <xf numFmtId="178" fontId="31" fillId="0" borderId="123" xfId="18105" applyNumberFormat="1" applyFont="1" applyBorder="1" applyAlignment="1">
      <alignment horizontal="center" vertical="center"/>
    </xf>
    <xf numFmtId="178" fontId="31" fillId="0" borderId="94" xfId="18105" applyNumberFormat="1" applyFont="1" applyBorder="1" applyAlignment="1">
      <alignment horizontal="center" vertical="center"/>
    </xf>
    <xf numFmtId="0" fontId="31" fillId="0" borderId="10" xfId="18105" applyFont="1" applyBorder="1" applyAlignment="1">
      <alignment horizontal="center" vertical="center"/>
    </xf>
    <xf numFmtId="178" fontId="31" fillId="0" borderId="10" xfId="18105" applyNumberFormat="1" applyFont="1" applyBorder="1" applyAlignment="1">
      <alignment horizontal="center" vertical="center"/>
    </xf>
    <xf numFmtId="178" fontId="31" fillId="0" borderId="9" xfId="18105" applyNumberFormat="1" applyFont="1" applyBorder="1" applyAlignment="1">
      <alignment horizontal="center" vertical="center"/>
    </xf>
    <xf numFmtId="178" fontId="31" fillId="0" borderId="156" xfId="18105" applyNumberFormat="1" applyFont="1" applyBorder="1" applyAlignment="1">
      <alignment horizontal="center" vertical="center"/>
    </xf>
    <xf numFmtId="178" fontId="31" fillId="0" borderId="11" xfId="18105" applyNumberFormat="1" applyFont="1" applyBorder="1" applyAlignment="1">
      <alignment horizontal="center" vertical="center"/>
    </xf>
    <xf numFmtId="178" fontId="31" fillId="0" borderId="12" xfId="18105" applyNumberFormat="1" applyFont="1" applyBorder="1" applyAlignment="1">
      <alignment horizontal="center" vertical="center"/>
    </xf>
    <xf numFmtId="178" fontId="31" fillId="0" borderId="12" xfId="18105" applyNumberFormat="1" applyFont="1" applyBorder="1" applyAlignment="1">
      <alignment vertical="center"/>
    </xf>
    <xf numFmtId="0" fontId="6" fillId="0" borderId="49" xfId="18105" applyBorder="1" applyAlignment="1">
      <alignment horizontal="left" vertical="center"/>
    </xf>
    <xf numFmtId="178" fontId="55" fillId="0" borderId="49" xfId="18105" applyNumberFormat="1" applyFont="1" applyBorder="1" applyAlignment="1">
      <alignment vertical="center"/>
    </xf>
    <xf numFmtId="0" fontId="6" fillId="0" borderId="49" xfId="18105" applyBorder="1" applyAlignment="1">
      <alignment horizontal="center" vertical="center"/>
    </xf>
    <xf numFmtId="178" fontId="55" fillId="0" borderId="49" xfId="18105" applyNumberFormat="1" applyFont="1" applyBorder="1" applyAlignment="1">
      <alignment horizontal="center" vertical="center"/>
    </xf>
    <xf numFmtId="214" fontId="55" fillId="0" borderId="49" xfId="18105" applyNumberFormat="1" applyFont="1" applyBorder="1" applyAlignment="1">
      <alignment vertical="center"/>
    </xf>
    <xf numFmtId="178" fontId="55" fillId="0" borderId="49" xfId="18105" quotePrefix="1" applyNumberFormat="1" applyFont="1" applyBorder="1" applyAlignment="1">
      <alignment vertical="center"/>
    </xf>
    <xf numFmtId="255" fontId="55" fillId="0" borderId="49" xfId="18105" applyNumberFormat="1" applyFont="1" applyBorder="1" applyAlignment="1">
      <alignment vertical="center"/>
    </xf>
    <xf numFmtId="0" fontId="55" fillId="0" borderId="49" xfId="18105" applyFont="1" applyBorder="1" applyAlignment="1">
      <alignment vertical="center"/>
    </xf>
    <xf numFmtId="0" fontId="55" fillId="0" borderId="49" xfId="18105" applyFont="1" applyBorder="1" applyAlignment="1">
      <alignment horizontal="center" vertical="center"/>
    </xf>
    <xf numFmtId="358" fontId="55" fillId="0" borderId="49" xfId="18105" applyNumberFormat="1" applyFont="1" applyBorder="1" applyAlignment="1">
      <alignment vertical="center"/>
    </xf>
    <xf numFmtId="0" fontId="55" fillId="0" borderId="0" xfId="18105" applyFont="1" applyAlignment="1">
      <alignment horizontal="center" vertical="center"/>
    </xf>
    <xf numFmtId="0" fontId="118" fillId="0" borderId="160" xfId="18105" applyFont="1" applyBorder="1" applyAlignment="1">
      <alignment vertical="center"/>
    </xf>
    <xf numFmtId="0" fontId="118" fillId="0" borderId="143" xfId="18155" applyFont="1" applyBorder="1" applyAlignment="1">
      <alignment vertical="center"/>
    </xf>
    <xf numFmtId="0" fontId="118" fillId="0" borderId="143" xfId="18155" quotePrefix="1" applyFont="1" applyBorder="1" applyAlignment="1">
      <alignment horizontal="left" vertical="center"/>
    </xf>
    <xf numFmtId="0" fontId="118" fillId="0" borderId="157" xfId="18155" applyFont="1" applyBorder="1" applyAlignment="1">
      <alignment vertical="center"/>
    </xf>
    <xf numFmtId="0" fontId="118" fillId="0" borderId="0" xfId="18155" applyFont="1" applyAlignment="1">
      <alignment vertical="center"/>
    </xf>
    <xf numFmtId="0" fontId="118" fillId="0" borderId="10" xfId="18155" applyFont="1" applyBorder="1" applyAlignment="1">
      <alignment horizontal="centerContinuous" vertical="center"/>
    </xf>
    <xf numFmtId="0" fontId="118" fillId="0" borderId="11" xfId="18155" applyFont="1" applyBorder="1" applyAlignment="1">
      <alignment horizontal="centerContinuous" vertical="center"/>
    </xf>
    <xf numFmtId="0" fontId="118" fillId="0" borderId="12" xfId="18155" applyFont="1" applyBorder="1" applyAlignment="1">
      <alignment horizontal="centerContinuous" vertical="center"/>
    </xf>
    <xf numFmtId="0" fontId="118" fillId="35" borderId="169" xfId="18105" applyFont="1" applyFill="1" applyBorder="1" applyAlignment="1">
      <alignment horizontal="center" vertical="center"/>
    </xf>
    <xf numFmtId="0" fontId="118" fillId="35" borderId="161" xfId="18105" applyFont="1" applyFill="1" applyBorder="1" applyAlignment="1">
      <alignment horizontal="center" vertical="center"/>
    </xf>
    <xf numFmtId="0" fontId="118" fillId="35" borderId="161" xfId="12600" applyNumberFormat="1" applyFont="1" applyFill="1" applyBorder="1" applyAlignment="1">
      <alignment horizontal="center" vertical="center"/>
    </xf>
    <xf numFmtId="345" fontId="118" fillId="35" borderId="161" xfId="18105" applyNumberFormat="1" applyFont="1" applyFill="1" applyBorder="1" applyAlignment="1">
      <alignment horizontal="center" vertical="center"/>
    </xf>
    <xf numFmtId="41" fontId="118" fillId="35" borderId="161" xfId="12600" applyFont="1" applyFill="1" applyBorder="1" applyAlignment="1">
      <alignment horizontal="center" vertical="center"/>
    </xf>
    <xf numFmtId="0" fontId="118" fillId="35" borderId="54" xfId="18105" applyFont="1" applyFill="1" applyBorder="1" applyAlignment="1">
      <alignment horizontal="center" vertical="center"/>
    </xf>
    <xf numFmtId="0" fontId="118" fillId="35" borderId="0" xfId="18105" applyFont="1" applyFill="1" applyAlignment="1">
      <alignment vertical="center"/>
    </xf>
    <xf numFmtId="0" fontId="118" fillId="35" borderId="166" xfId="18105" applyFont="1" applyFill="1" applyBorder="1" applyAlignment="1">
      <alignment horizontal="center" vertical="center"/>
    </xf>
    <xf numFmtId="0" fontId="118" fillId="35" borderId="119" xfId="18105" applyFont="1" applyFill="1" applyBorder="1" applyAlignment="1">
      <alignment horizontal="center" vertical="center"/>
    </xf>
    <xf numFmtId="0" fontId="118" fillId="35" borderId="119" xfId="12600" applyNumberFormat="1" applyFont="1" applyFill="1" applyBorder="1" applyAlignment="1">
      <alignment horizontal="center" vertical="center"/>
    </xf>
    <xf numFmtId="345" fontId="118" fillId="35" borderId="119" xfId="18105" applyNumberFormat="1" applyFont="1" applyFill="1" applyBorder="1" applyAlignment="1">
      <alignment horizontal="center" vertical="center"/>
    </xf>
    <xf numFmtId="41" fontId="118" fillId="35" borderId="119" xfId="12600" applyFont="1" applyFill="1" applyBorder="1" applyAlignment="1">
      <alignment horizontal="center" vertical="center"/>
    </xf>
    <xf numFmtId="41" fontId="118" fillId="35" borderId="32" xfId="12600" applyFont="1" applyFill="1" applyBorder="1" applyAlignment="1">
      <alignment horizontal="center" vertical="center"/>
    </xf>
    <xf numFmtId="0" fontId="118" fillId="35" borderId="34" xfId="18105" applyFont="1" applyFill="1" applyBorder="1" applyAlignment="1">
      <alignment horizontal="center" vertical="center"/>
    </xf>
    <xf numFmtId="0" fontId="118" fillId="35" borderId="0" xfId="18105" applyFont="1" applyFill="1" applyAlignment="1">
      <alignment horizontal="center" vertical="center"/>
    </xf>
    <xf numFmtId="0" fontId="118" fillId="0" borderId="27" xfId="18155" applyFont="1" applyBorder="1" applyAlignment="1">
      <alignment horizontal="center" vertical="center"/>
    </xf>
    <xf numFmtId="0" fontId="118" fillId="0" borderId="28" xfId="18155" applyFont="1" applyBorder="1" applyAlignment="1">
      <alignment horizontal="center" vertical="center"/>
    </xf>
    <xf numFmtId="0" fontId="118" fillId="0" borderId="28" xfId="18155" applyNumberFormat="1" applyFont="1" applyBorder="1" applyAlignment="1">
      <alignment horizontal="center" vertical="center"/>
    </xf>
    <xf numFmtId="3" fontId="118" fillId="0" borderId="28" xfId="18155" applyNumberFormat="1" applyFont="1" applyBorder="1" applyAlignment="1">
      <alignment horizontal="right" vertical="center"/>
    </xf>
    <xf numFmtId="3" fontId="118" fillId="0" borderId="114" xfId="18155" applyNumberFormat="1" applyFont="1" applyBorder="1" applyAlignment="1">
      <alignment horizontal="right" vertical="center"/>
    </xf>
    <xf numFmtId="3" fontId="118" fillId="0" borderId="54" xfId="18155" applyNumberFormat="1" applyFont="1" applyBorder="1" applyAlignment="1">
      <alignment horizontal="center" vertical="center"/>
    </xf>
    <xf numFmtId="3" fontId="118" fillId="0" borderId="30" xfId="18155" applyNumberFormat="1" applyFont="1" applyBorder="1" applyAlignment="1">
      <alignment horizontal="center" vertical="center"/>
    </xf>
    <xf numFmtId="3" fontId="118" fillId="72" borderId="28" xfId="18155" applyNumberFormat="1" applyFont="1" applyFill="1" applyBorder="1" applyAlignment="1">
      <alignment horizontal="right" vertical="center"/>
    </xf>
    <xf numFmtId="0" fontId="118" fillId="0" borderId="39" xfId="18155" applyFont="1" applyBorder="1" applyAlignment="1">
      <alignment horizontal="center" vertical="center"/>
    </xf>
    <xf numFmtId="3" fontId="118" fillId="0" borderId="39" xfId="18155" applyNumberFormat="1" applyFont="1" applyBorder="1" applyAlignment="1">
      <alignment horizontal="right" vertical="center"/>
    </xf>
    <xf numFmtId="3" fontId="118" fillId="0" borderId="167" xfId="18155" applyNumberFormat="1" applyFont="1" applyBorder="1" applyAlignment="1">
      <alignment horizontal="center" vertical="center"/>
    </xf>
    <xf numFmtId="0" fontId="118" fillId="0" borderId="31" xfId="18155" applyFont="1" applyBorder="1" applyAlignment="1">
      <alignment horizontal="center" vertical="center"/>
    </xf>
    <xf numFmtId="0" fontId="118" fillId="0" borderId="32" xfId="18155" applyFont="1" applyBorder="1" applyAlignment="1">
      <alignment horizontal="center" vertical="center"/>
    </xf>
    <xf numFmtId="0" fontId="118" fillId="0" borderId="143" xfId="18155" applyFont="1" applyBorder="1" applyAlignment="1">
      <alignment horizontal="center" vertical="center"/>
    </xf>
    <xf numFmtId="3" fontId="118" fillId="0" borderId="143" xfId="18155" applyNumberFormat="1" applyFont="1" applyBorder="1" applyAlignment="1">
      <alignment horizontal="center" vertical="center"/>
    </xf>
    <xf numFmtId="3" fontId="118" fillId="0" borderId="0" xfId="18155" applyNumberFormat="1" applyFont="1" applyAlignment="1">
      <alignment horizontal="center" vertical="center"/>
    </xf>
    <xf numFmtId="0" fontId="118" fillId="0" borderId="160" xfId="18155" applyFont="1" applyBorder="1" applyAlignment="1">
      <alignment vertical="center"/>
    </xf>
    <xf numFmtId="0" fontId="118" fillId="0" borderId="170" xfId="18155" applyFont="1" applyBorder="1" applyAlignment="1">
      <alignment horizontal="centerContinuous" vertical="center"/>
    </xf>
    <xf numFmtId="0" fontId="118" fillId="0" borderId="37" xfId="18155" applyFont="1" applyBorder="1" applyAlignment="1">
      <alignment vertical="center"/>
    </xf>
    <xf numFmtId="0" fontId="118" fillId="0" borderId="170" xfId="18155" applyFont="1" applyBorder="1" applyAlignment="1">
      <alignment vertical="center"/>
    </xf>
    <xf numFmtId="0" fontId="118" fillId="0" borderId="156" xfId="18155" applyFont="1" applyBorder="1" applyAlignment="1">
      <alignment horizontal="center" vertical="center"/>
    </xf>
    <xf numFmtId="0" fontId="6" fillId="0" borderId="156" xfId="18105" applyBorder="1" applyAlignment="1">
      <alignment horizontal="center" vertical="center"/>
    </xf>
    <xf numFmtId="358" fontId="118" fillId="0" borderId="156" xfId="18155" applyNumberFormat="1" applyFont="1" applyBorder="1" applyAlignment="1">
      <alignment horizontal="center" vertical="center"/>
    </xf>
    <xf numFmtId="266" fontId="118" fillId="0" borderId="156" xfId="18155" applyNumberFormat="1" applyFont="1" applyBorder="1" applyAlignment="1">
      <alignment horizontal="center" vertical="center"/>
    </xf>
    <xf numFmtId="0" fontId="118" fillId="0" borderId="0" xfId="18155" applyFont="1" applyAlignment="1">
      <alignment horizontal="center" vertical="center"/>
    </xf>
    <xf numFmtId="0" fontId="118" fillId="0" borderId="10" xfId="18155" quotePrefix="1" applyFont="1" applyBorder="1" applyAlignment="1">
      <alignment horizontal="center" vertical="center"/>
    </xf>
    <xf numFmtId="0" fontId="118" fillId="0" borderId="11" xfId="18155" applyFont="1" applyBorder="1" applyAlignment="1">
      <alignment horizontal="center" vertical="center"/>
    </xf>
    <xf numFmtId="0" fontId="118" fillId="0" borderId="156" xfId="18155" applyFont="1" applyBorder="1" applyAlignment="1">
      <alignment vertical="center"/>
    </xf>
    <xf numFmtId="0" fontId="118" fillId="0" borderId="158" xfId="18155" applyFont="1" applyBorder="1" applyAlignment="1">
      <alignment horizontal="center" vertical="center"/>
    </xf>
    <xf numFmtId="0" fontId="118" fillId="0" borderId="158" xfId="18155" quotePrefix="1" applyFont="1" applyBorder="1" applyAlignment="1">
      <alignment horizontal="center" vertical="center"/>
    </xf>
    <xf numFmtId="234" fontId="118" fillId="0" borderId="156" xfId="18155" applyNumberFormat="1" applyFont="1" applyBorder="1" applyAlignment="1">
      <alignment horizontal="center" vertical="center"/>
    </xf>
    <xf numFmtId="0" fontId="118" fillId="0" borderId="143" xfId="18155" quotePrefix="1" applyFont="1" applyBorder="1" applyAlignment="1">
      <alignment horizontal="center" vertical="center"/>
    </xf>
    <xf numFmtId="234" fontId="118" fillId="0" borderId="143" xfId="18155" applyNumberFormat="1" applyFont="1" applyBorder="1" applyAlignment="1">
      <alignment horizontal="center" vertical="center"/>
    </xf>
    <xf numFmtId="238" fontId="118" fillId="0" borderId="143" xfId="18155" applyNumberFormat="1" applyFont="1" applyBorder="1" applyAlignment="1">
      <alignment horizontal="center" vertical="center"/>
    </xf>
    <xf numFmtId="238" fontId="118" fillId="0" borderId="143" xfId="18155" applyNumberFormat="1" applyFont="1" applyBorder="1" applyAlignment="1">
      <alignment vertical="center"/>
    </xf>
    <xf numFmtId="0" fontId="118" fillId="0" borderId="143" xfId="18155" applyNumberFormat="1" applyFont="1" applyBorder="1" applyAlignment="1">
      <alignment horizontal="center" vertical="center"/>
    </xf>
    <xf numFmtId="0" fontId="289" fillId="0" borderId="158" xfId="18155" applyFont="1" applyBorder="1" applyAlignment="1">
      <alignment horizontal="right" vertical="center"/>
    </xf>
    <xf numFmtId="0" fontId="289" fillId="0" borderId="170" xfId="18155" applyFont="1" applyBorder="1" applyAlignment="1">
      <alignment vertical="center"/>
    </xf>
    <xf numFmtId="37" fontId="289" fillId="0" borderId="170" xfId="18155" applyNumberFormat="1" applyFont="1" applyBorder="1" applyAlignment="1">
      <alignment vertical="center"/>
    </xf>
    <xf numFmtId="37" fontId="118" fillId="0" borderId="170" xfId="18155" applyNumberFormat="1" applyFont="1" applyBorder="1" applyAlignment="1">
      <alignment horizontal="right" vertical="center"/>
    </xf>
    <xf numFmtId="37" fontId="289" fillId="0" borderId="159" xfId="18155" applyNumberFormat="1" applyFont="1" applyBorder="1" applyAlignment="1">
      <alignment vertical="center"/>
    </xf>
    <xf numFmtId="0" fontId="118" fillId="0" borderId="113" xfId="18155" applyFont="1" applyBorder="1" applyAlignment="1">
      <alignment vertical="center"/>
    </xf>
    <xf numFmtId="0" fontId="118" fillId="0" borderId="114" xfId="18155" applyFont="1" applyBorder="1" applyAlignment="1">
      <alignment vertical="center"/>
    </xf>
    <xf numFmtId="2" fontId="118" fillId="0" borderId="114" xfId="18155" applyNumberFormat="1" applyFont="1" applyBorder="1" applyAlignment="1">
      <alignment vertical="center"/>
    </xf>
    <xf numFmtId="0" fontId="118" fillId="0" borderId="114" xfId="18155" applyFont="1" applyBorder="1" applyAlignment="1">
      <alignment horizontal="center" vertical="center"/>
    </xf>
    <xf numFmtId="37" fontId="118" fillId="0" borderId="114" xfId="18155" applyNumberFormat="1" applyFont="1" applyBorder="1" applyAlignment="1">
      <alignment vertical="center"/>
    </xf>
    <xf numFmtId="0" fontId="118" fillId="0" borderId="54" xfId="18155" applyFont="1" applyBorder="1" applyAlignment="1">
      <alignment vertical="center"/>
    </xf>
    <xf numFmtId="0" fontId="118" fillId="0" borderId="32" xfId="18155" applyFont="1" applyBorder="1" applyAlignment="1">
      <alignment vertical="center"/>
    </xf>
    <xf numFmtId="37" fontId="118" fillId="0" borderId="32" xfId="18155" applyNumberFormat="1" applyFont="1" applyBorder="1" applyAlignment="1">
      <alignment vertical="center"/>
    </xf>
    <xf numFmtId="0" fontId="118" fillId="0" borderId="34" xfId="18155" applyFont="1" applyBorder="1" applyAlignment="1">
      <alignment vertical="center"/>
    </xf>
    <xf numFmtId="0" fontId="118" fillId="0" borderId="27" xfId="18155" applyFont="1" applyBorder="1" applyAlignment="1">
      <alignment vertical="center"/>
    </xf>
    <xf numFmtId="0" fontId="118" fillId="0" borderId="28" xfId="18155" applyFont="1" applyBorder="1" applyAlignment="1">
      <alignment vertical="center"/>
    </xf>
    <xf numFmtId="2" fontId="118" fillId="0" borderId="28" xfId="18155" applyNumberFormat="1" applyFont="1" applyBorder="1" applyAlignment="1">
      <alignment vertical="center"/>
    </xf>
    <xf numFmtId="37" fontId="118" fillId="0" borderId="28" xfId="18155" applyNumberFormat="1" applyFont="1" applyBorder="1" applyAlignment="1">
      <alignment vertical="center"/>
    </xf>
    <xf numFmtId="0" fontId="118" fillId="0" borderId="30" xfId="18155" applyFont="1" applyBorder="1" applyAlignment="1">
      <alignment vertical="center"/>
    </xf>
    <xf numFmtId="230" fontId="118" fillId="0" borderId="28" xfId="18155" applyNumberFormat="1" applyFont="1" applyBorder="1" applyAlignment="1">
      <alignment vertical="center"/>
    </xf>
    <xf numFmtId="0" fontId="43" fillId="0" borderId="113" xfId="18155" applyFont="1" applyBorder="1" applyAlignment="1">
      <alignment vertical="center"/>
    </xf>
    <xf numFmtId="266" fontId="118" fillId="0" borderId="114" xfId="18155" applyNumberFormat="1" applyFont="1" applyBorder="1" applyAlignment="1">
      <alignment vertical="center"/>
    </xf>
    <xf numFmtId="0" fontId="289" fillId="0" borderId="10" xfId="18155" applyFont="1" applyBorder="1" applyAlignment="1">
      <alignment horizontal="right" vertical="center"/>
    </xf>
    <xf numFmtId="0" fontId="289" fillId="0" borderId="11" xfId="18155" applyFont="1" applyBorder="1" applyAlignment="1">
      <alignment vertical="center"/>
    </xf>
    <xf numFmtId="0" fontId="118" fillId="0" borderId="11" xfId="18155" applyFont="1" applyBorder="1" applyAlignment="1">
      <alignment vertical="center"/>
    </xf>
    <xf numFmtId="37" fontId="289" fillId="0" borderId="11" xfId="18155" applyNumberFormat="1" applyFont="1" applyBorder="1" applyAlignment="1">
      <alignment vertical="center"/>
    </xf>
    <xf numFmtId="37" fontId="118" fillId="0" borderId="11" xfId="18155" applyNumberFormat="1" applyFont="1" applyBorder="1" applyAlignment="1">
      <alignment horizontal="right" vertical="center"/>
    </xf>
    <xf numFmtId="0" fontId="289" fillId="0" borderId="12" xfId="18155" applyFont="1" applyBorder="1" applyAlignment="1">
      <alignment vertical="center"/>
    </xf>
    <xf numFmtId="0" fontId="43" fillId="0" borderId="27" xfId="18155" applyFont="1" applyBorder="1" applyAlignment="1">
      <alignment vertical="center"/>
    </xf>
    <xf numFmtId="0" fontId="118" fillId="0" borderId="0" xfId="18105" applyFont="1" applyAlignment="1">
      <alignment vertical="center"/>
    </xf>
    <xf numFmtId="0" fontId="118" fillId="0" borderId="0" xfId="12600" applyNumberFormat="1" applyFont="1" applyFill="1" applyAlignment="1">
      <alignment vertical="center"/>
    </xf>
    <xf numFmtId="0" fontId="118" fillId="0" borderId="0" xfId="18105" applyFont="1" applyAlignment="1">
      <alignment horizontal="center" vertical="center"/>
    </xf>
    <xf numFmtId="41" fontId="118" fillId="0" borderId="0" xfId="12600" applyFont="1" applyFill="1" applyAlignment="1">
      <alignment vertical="center"/>
    </xf>
    <xf numFmtId="0" fontId="290" fillId="0" borderId="0" xfId="18105" applyFont="1" applyAlignment="1">
      <alignment vertical="center"/>
    </xf>
    <xf numFmtId="0" fontId="292" fillId="0" borderId="0" xfId="18105" applyFont="1" applyAlignment="1">
      <alignment horizontal="center" vertical="center"/>
    </xf>
    <xf numFmtId="0" fontId="290" fillId="0" borderId="0" xfId="18105" applyFont="1" applyAlignment="1">
      <alignment horizontal="center" vertical="center"/>
    </xf>
    <xf numFmtId="37" fontId="290" fillId="0" borderId="0" xfId="18105" applyNumberFormat="1" applyFont="1" applyAlignment="1">
      <alignment vertical="center"/>
    </xf>
    <xf numFmtId="0" fontId="290" fillId="0" borderId="0" xfId="18105" applyFont="1" applyAlignment="1">
      <alignment horizontal="left" vertical="center"/>
    </xf>
    <xf numFmtId="37" fontId="290" fillId="0" borderId="0" xfId="18105" applyNumberFormat="1" applyFont="1" applyAlignment="1">
      <alignment horizontal="left" vertical="center"/>
    </xf>
    <xf numFmtId="2" fontId="290" fillId="0" borderId="0" xfId="18105" applyNumberFormat="1" applyFont="1" applyAlignment="1">
      <alignment vertical="center"/>
    </xf>
    <xf numFmtId="0" fontId="290" fillId="0" borderId="0" xfId="18105" quotePrefix="1" applyFont="1" applyAlignment="1">
      <alignment horizontal="left" vertical="center"/>
    </xf>
    <xf numFmtId="37" fontId="290" fillId="0" borderId="148" xfId="18105" quotePrefix="1" applyNumberFormat="1" applyFont="1" applyBorder="1" applyAlignment="1">
      <alignment horizontal="left" vertical="center"/>
    </xf>
    <xf numFmtId="37" fontId="290" fillId="0" borderId="148" xfId="18105" applyNumberFormat="1" applyFont="1" applyBorder="1" applyAlignment="1">
      <alignment vertical="center"/>
    </xf>
    <xf numFmtId="37" fontId="290" fillId="0" borderId="156" xfId="18105" applyNumberFormat="1" applyFont="1" applyBorder="1" applyAlignment="1">
      <alignment horizontal="center" vertical="center"/>
    </xf>
    <xf numFmtId="0" fontId="290" fillId="0" borderId="148" xfId="18105" applyFont="1" applyBorder="1" applyAlignment="1">
      <alignment horizontal="center" vertical="center"/>
    </xf>
    <xf numFmtId="0" fontId="290" fillId="0" borderId="148" xfId="18105" applyFont="1" applyBorder="1" applyAlignment="1">
      <alignment vertical="center"/>
    </xf>
    <xf numFmtId="2" fontId="290" fillId="72" borderId="148" xfId="18105" applyNumberFormat="1" applyFont="1" applyFill="1" applyBorder="1" applyAlignment="1">
      <alignment vertical="center"/>
    </xf>
    <xf numFmtId="0" fontId="290" fillId="0" borderId="123" xfId="18105" applyFont="1" applyBorder="1" applyAlignment="1">
      <alignment horizontal="center" vertical="center"/>
    </xf>
    <xf numFmtId="0" fontId="290" fillId="0" borderId="123" xfId="18105" applyFont="1" applyBorder="1" applyAlignment="1">
      <alignment vertical="center"/>
    </xf>
    <xf numFmtId="2" fontId="290" fillId="72" borderId="123" xfId="18105" applyNumberFormat="1" applyFont="1" applyFill="1" applyBorder="1" applyAlignment="1">
      <alignment vertical="center"/>
    </xf>
    <xf numFmtId="37" fontId="290" fillId="0" borderId="123" xfId="18105" applyNumberFormat="1" applyFont="1" applyBorder="1" applyAlignment="1">
      <alignment vertical="center"/>
    </xf>
    <xf numFmtId="2" fontId="290" fillId="0" borderId="123" xfId="18105" applyNumberFormat="1" applyFont="1" applyBorder="1" applyAlignment="1">
      <alignment vertical="center"/>
    </xf>
    <xf numFmtId="191" fontId="290" fillId="0" borderId="123" xfId="18105" applyNumberFormat="1" applyFont="1" applyBorder="1" applyAlignment="1">
      <alignment horizontal="center" vertical="center"/>
    </xf>
    <xf numFmtId="0" fontId="290" fillId="0" borderId="212" xfId="18105" applyFont="1" applyBorder="1" applyAlignment="1">
      <alignment horizontal="left" vertical="center"/>
    </xf>
    <xf numFmtId="0" fontId="290" fillId="0" borderId="213" xfId="18105" applyFont="1" applyBorder="1" applyAlignment="1">
      <alignment horizontal="left" vertical="center"/>
    </xf>
    <xf numFmtId="0" fontId="290" fillId="0" borderId="213" xfId="18105" applyFont="1" applyBorder="1" applyAlignment="1">
      <alignment vertical="center"/>
    </xf>
    <xf numFmtId="0" fontId="290" fillId="0" borderId="213" xfId="18105" quotePrefix="1" applyFont="1" applyBorder="1" applyAlignment="1">
      <alignment horizontal="left" vertical="center"/>
    </xf>
    <xf numFmtId="0" fontId="290" fillId="0" borderId="213" xfId="18105" applyNumberFormat="1" applyFont="1" applyBorder="1" applyAlignment="1" applyProtection="1">
      <alignment vertical="center"/>
    </xf>
    <xf numFmtId="2" fontId="290" fillId="0" borderId="213" xfId="18105" applyNumberFormat="1" applyFont="1" applyBorder="1" applyAlignment="1">
      <alignment vertical="center"/>
    </xf>
    <xf numFmtId="0" fontId="290" fillId="0" borderId="213" xfId="18105" applyNumberFormat="1" applyFont="1" applyBorder="1" applyAlignment="1" applyProtection="1">
      <alignment horizontal="left" vertical="center"/>
    </xf>
    <xf numFmtId="0" fontId="293" fillId="0" borderId="214" xfId="18105" applyFont="1" applyBorder="1" applyAlignment="1">
      <alignment vertical="center"/>
    </xf>
    <xf numFmtId="0" fontId="290" fillId="0" borderId="94" xfId="18105" applyFont="1" applyBorder="1" applyAlignment="1">
      <alignment vertical="center"/>
    </xf>
    <xf numFmtId="0" fontId="290" fillId="0" borderId="10" xfId="18105" applyFont="1" applyBorder="1" applyAlignment="1">
      <alignment horizontal="left" vertical="center"/>
    </xf>
    <xf numFmtId="0" fontId="290" fillId="0" borderId="11" xfId="18105" quotePrefix="1" applyFont="1" applyBorder="1" applyAlignment="1">
      <alignment vertical="center"/>
    </xf>
    <xf numFmtId="0" fontId="290" fillId="0" borderId="11" xfId="18105" applyFont="1" applyBorder="1" applyAlignment="1">
      <alignment vertical="center"/>
    </xf>
    <xf numFmtId="0" fontId="290" fillId="0" borderId="11" xfId="18105" applyNumberFormat="1" applyFont="1" applyBorder="1" applyAlignment="1" applyProtection="1">
      <alignment vertical="center"/>
    </xf>
    <xf numFmtId="2" fontId="290" fillId="0" borderId="11" xfId="18105" applyNumberFormat="1" applyFont="1" applyBorder="1" applyAlignment="1">
      <alignment vertical="center"/>
    </xf>
    <xf numFmtId="0" fontId="290" fillId="0" borderId="11" xfId="18105" applyNumberFormat="1" applyFont="1" applyBorder="1" applyAlignment="1" applyProtection="1">
      <alignment horizontal="left" vertical="center"/>
    </xf>
    <xf numFmtId="0" fontId="293" fillId="0" borderId="12" xfId="18105" applyFont="1" applyBorder="1" applyAlignment="1">
      <alignment vertical="center"/>
    </xf>
    <xf numFmtId="0" fontId="290" fillId="0" borderId="123" xfId="18105" quotePrefix="1" applyFont="1" applyBorder="1" applyAlignment="1">
      <alignment horizontal="center" vertical="center"/>
    </xf>
    <xf numFmtId="0" fontId="290" fillId="0" borderId="188" xfId="18105" applyFont="1" applyBorder="1" applyAlignment="1">
      <alignment horizontal="left" vertical="center"/>
    </xf>
    <xf numFmtId="39" fontId="290" fillId="0" borderId="162" xfId="18105" applyNumberFormat="1" applyFont="1" applyBorder="1" applyAlignment="1">
      <alignment vertical="center"/>
    </xf>
    <xf numFmtId="0" fontId="290" fillId="0" borderId="162" xfId="18105" applyFont="1" applyBorder="1" applyAlignment="1">
      <alignment horizontal="center" vertical="center"/>
    </xf>
    <xf numFmtId="37" fontId="290" fillId="0" borderId="162" xfId="18105" applyNumberFormat="1" applyFont="1" applyBorder="1" applyAlignment="1">
      <alignment vertical="center"/>
    </xf>
    <xf numFmtId="37" fontId="290" fillId="0" borderId="187" xfId="18105" applyNumberFormat="1" applyFont="1" applyBorder="1" applyAlignment="1">
      <alignment vertical="center"/>
    </xf>
    <xf numFmtId="0" fontId="290" fillId="0" borderId="48" xfId="18105" applyFont="1" applyBorder="1" applyAlignment="1">
      <alignment horizontal="left" vertical="center"/>
    </xf>
    <xf numFmtId="2" fontId="290" fillId="0" borderId="149" xfId="18105" applyNumberFormat="1" applyFont="1" applyBorder="1" applyAlignment="1">
      <alignment vertical="center"/>
    </xf>
    <xf numFmtId="0" fontId="290" fillId="0" borderId="149" xfId="18105" applyFont="1" applyBorder="1" applyAlignment="1">
      <alignment horizontal="center" vertical="center"/>
    </xf>
    <xf numFmtId="37" fontId="290" fillId="0" borderId="149" xfId="18105" applyNumberFormat="1" applyFont="1" applyBorder="1" applyAlignment="1">
      <alignment vertical="center"/>
    </xf>
    <xf numFmtId="37" fontId="290" fillId="0" borderId="112" xfId="18105" applyNumberFormat="1" applyFont="1" applyBorder="1" applyAlignment="1">
      <alignment vertical="center"/>
    </xf>
    <xf numFmtId="39" fontId="290" fillId="0" borderId="149" xfId="18105" applyNumberFormat="1" applyFont="1" applyBorder="1" applyAlignment="1">
      <alignment vertical="center"/>
    </xf>
    <xf numFmtId="0" fontId="290" fillId="0" borderId="50" xfId="18105" applyFont="1" applyBorder="1" applyAlignment="1">
      <alignment horizontal="left" vertical="center"/>
    </xf>
    <xf numFmtId="2" fontId="290" fillId="0" borderId="215" xfId="18105" applyNumberFormat="1" applyFont="1" applyBorder="1" applyAlignment="1">
      <alignment vertical="center"/>
    </xf>
    <xf numFmtId="0" fontId="290" fillId="0" borderId="215" xfId="18105" applyFont="1" applyBorder="1" applyAlignment="1">
      <alignment horizontal="center" vertical="center"/>
    </xf>
    <xf numFmtId="37" fontId="290" fillId="0" borderId="215" xfId="18105" applyNumberFormat="1" applyFont="1" applyBorder="1" applyAlignment="1">
      <alignment vertical="center"/>
    </xf>
    <xf numFmtId="37" fontId="290" fillId="0" borderId="111" xfId="18105" applyNumberFormat="1" applyFont="1" applyBorder="1" applyAlignment="1">
      <alignment vertical="center"/>
    </xf>
    <xf numFmtId="191" fontId="290" fillId="0" borderId="123" xfId="18105" applyNumberFormat="1" applyFont="1" applyBorder="1" applyAlignment="1">
      <alignment vertical="center"/>
    </xf>
    <xf numFmtId="0" fontId="290" fillId="0" borderId="9" xfId="18105" applyFont="1" applyBorder="1" applyAlignment="1">
      <alignment horizontal="center" vertical="center"/>
    </xf>
    <xf numFmtId="0" fontId="290" fillId="0" borderId="9" xfId="18105" applyFont="1" applyBorder="1" applyAlignment="1">
      <alignment vertical="center"/>
    </xf>
    <xf numFmtId="37" fontId="290" fillId="0" borderId="9" xfId="18105" applyNumberFormat="1" applyFont="1" applyBorder="1" applyAlignment="1">
      <alignment vertical="center"/>
    </xf>
    <xf numFmtId="0" fontId="290" fillId="0" borderId="156" xfId="18105" quotePrefix="1" applyFont="1" applyBorder="1" applyAlignment="1">
      <alignment horizontal="center" vertical="center"/>
    </xf>
    <xf numFmtId="0" fontId="290" fillId="0" borderId="156" xfId="18105" applyFont="1" applyBorder="1" applyAlignment="1">
      <alignment vertical="center"/>
    </xf>
    <xf numFmtId="37" fontId="290" fillId="0" borderId="156" xfId="18105" applyNumberFormat="1" applyFont="1" applyBorder="1" applyAlignment="1">
      <alignment vertical="center"/>
    </xf>
    <xf numFmtId="0" fontId="31" fillId="35" borderId="0" xfId="18105" applyFont="1" applyFill="1"/>
    <xf numFmtId="0" fontId="31" fillId="35" borderId="0" xfId="18105" quotePrefix="1" applyFont="1" applyFill="1" applyAlignment="1">
      <alignment horizontal="center" vertical="center"/>
    </xf>
    <xf numFmtId="0" fontId="294" fillId="35" borderId="151" xfId="18105" applyFont="1" applyFill="1" applyBorder="1" applyAlignment="1" applyProtection="1">
      <alignment vertical="center"/>
      <protection locked="0"/>
    </xf>
    <xf numFmtId="0" fontId="93" fillId="35" borderId="0" xfId="18105" applyFont="1" applyFill="1" applyAlignment="1">
      <alignment horizontal="right" vertical="center"/>
    </xf>
    <xf numFmtId="0" fontId="295" fillId="35" borderId="93" xfId="18105" applyFont="1" applyFill="1" applyBorder="1" applyAlignment="1">
      <alignment horizontal="center"/>
    </xf>
    <xf numFmtId="0" fontId="295" fillId="35" borderId="93" xfId="18105" quotePrefix="1" applyFont="1" applyFill="1" applyBorder="1" applyAlignment="1">
      <alignment horizontal="center"/>
    </xf>
    <xf numFmtId="0" fontId="93" fillId="35" borderId="216" xfId="18105" quotePrefix="1" applyFont="1" applyFill="1" applyBorder="1" applyAlignment="1">
      <alignment horizontal="center"/>
    </xf>
    <xf numFmtId="37" fontId="102" fillId="35" borderId="216" xfId="18105" applyNumberFormat="1" applyFont="1" applyFill="1" applyBorder="1" applyProtection="1">
      <protection locked="0"/>
    </xf>
    <xf numFmtId="0" fontId="31" fillId="35" borderId="0" xfId="18105" applyFont="1" applyFill="1" applyAlignment="1">
      <alignment horizontal="left"/>
    </xf>
    <xf numFmtId="0" fontId="31" fillId="35" borderId="0" xfId="18105" applyFont="1" applyFill="1" applyAlignment="1">
      <alignment horizontal="center"/>
    </xf>
    <xf numFmtId="0" fontId="93" fillId="35" borderId="204" xfId="18105" quotePrefix="1" applyFont="1" applyFill="1" applyBorder="1" applyAlignment="1">
      <alignment horizontal="center"/>
    </xf>
    <xf numFmtId="37" fontId="102" fillId="35" borderId="204" xfId="18105" applyNumberFormat="1" applyFont="1" applyFill="1" applyBorder="1" applyProtection="1">
      <protection locked="0"/>
    </xf>
    <xf numFmtId="0" fontId="31" fillId="35" borderId="0" xfId="18105" applyFont="1" applyFill="1" applyAlignment="1">
      <alignment horizontal="centerContinuous"/>
    </xf>
    <xf numFmtId="37" fontId="31" fillId="35" borderId="0" xfId="18105" applyNumberFormat="1" applyFont="1" applyFill="1"/>
    <xf numFmtId="0" fontId="31" fillId="35" borderId="127" xfId="18105" applyFont="1" applyFill="1" applyBorder="1"/>
    <xf numFmtId="37" fontId="102" fillId="35" borderId="127" xfId="18105" applyNumberFormat="1" applyFont="1" applyFill="1" applyBorder="1" applyProtection="1">
      <protection locked="0"/>
    </xf>
    <xf numFmtId="37" fontId="294" fillId="35" borderId="0" xfId="18105" applyNumberFormat="1" applyFont="1" applyFill="1" applyProtection="1">
      <protection locked="0"/>
    </xf>
    <xf numFmtId="0" fontId="93" fillId="35" borderId="204" xfId="18105" applyFont="1" applyFill="1" applyBorder="1" applyAlignment="1">
      <alignment horizontal="center"/>
    </xf>
    <xf numFmtId="0" fontId="31" fillId="35" borderId="0" xfId="18105" applyFont="1" applyFill="1" applyAlignment="1">
      <alignment horizontal="fill"/>
    </xf>
    <xf numFmtId="0" fontId="31" fillId="35" borderId="127" xfId="18105" applyFont="1" applyFill="1" applyBorder="1" applyAlignment="1">
      <alignment horizontal="fill"/>
    </xf>
    <xf numFmtId="0" fontId="31" fillId="35" borderId="127" xfId="18105" applyFont="1" applyFill="1" applyBorder="1" applyAlignment="1">
      <alignment horizontal="centerContinuous"/>
    </xf>
    <xf numFmtId="37" fontId="31" fillId="35" borderId="0" xfId="18105" applyNumberFormat="1" applyFont="1" applyFill="1" applyAlignment="1">
      <alignment horizontal="center"/>
    </xf>
    <xf numFmtId="0" fontId="93" fillId="35" borderId="217" xfId="18105" applyFont="1" applyFill="1" applyBorder="1" applyAlignment="1">
      <alignment horizontal="center"/>
    </xf>
    <xf numFmtId="37" fontId="93" fillId="35" borderId="217" xfId="18105" applyNumberFormat="1" applyFont="1" applyFill="1" applyBorder="1"/>
    <xf numFmtId="0" fontId="93" fillId="34" borderId="204" xfId="18105" quotePrefix="1" applyFont="1" applyFill="1" applyBorder="1" applyAlignment="1">
      <alignment horizontal="center"/>
    </xf>
    <xf numFmtId="0" fontId="93" fillId="34" borderId="204" xfId="18105" applyFont="1" applyFill="1" applyBorder="1" applyAlignment="1">
      <alignment horizontal="center"/>
    </xf>
    <xf numFmtId="178" fontId="55" fillId="34" borderId="49" xfId="18105" applyNumberFormat="1" applyFont="1" applyFill="1" applyBorder="1" applyAlignment="1">
      <alignment vertical="center"/>
    </xf>
    <xf numFmtId="37" fontId="118" fillId="34" borderId="3" xfId="18105" applyNumberFormat="1" applyFont="1" applyFill="1" applyBorder="1"/>
    <xf numFmtId="37" fontId="118" fillId="34" borderId="171" xfId="18105" applyNumberFormat="1" applyFont="1" applyFill="1" applyBorder="1"/>
    <xf numFmtId="0" fontId="269" fillId="0" borderId="11" xfId="18105" quotePrefix="1" applyFont="1" applyBorder="1" applyAlignment="1">
      <alignment horizontal="left" vertical="center"/>
    </xf>
    <xf numFmtId="0" fontId="290" fillId="34" borderId="11" xfId="18105" applyNumberFormat="1" applyFont="1" applyFill="1" applyBorder="1" applyAlignment="1" applyProtection="1">
      <alignment vertical="center"/>
    </xf>
    <xf numFmtId="41" fontId="10" fillId="0" borderId="45" xfId="53" applyNumberFormat="1" applyFont="1" applyFill="1" applyBorder="1" applyAlignment="1">
      <alignment vertical="center"/>
    </xf>
    <xf numFmtId="37" fontId="10" fillId="73" borderId="156" xfId="53" applyNumberFormat="1" applyFont="1" applyFill="1" applyBorder="1" applyAlignment="1" applyProtection="1">
      <alignment horizontal="center" vertical="center"/>
    </xf>
    <xf numFmtId="0" fontId="42" fillId="0" borderId="156" xfId="2" applyFont="1" applyBorder="1" applyAlignment="1">
      <alignment vertical="center"/>
    </xf>
    <xf numFmtId="0" fontId="42" fillId="0" borderId="156" xfId="2" applyFont="1" applyBorder="1" applyAlignment="1">
      <alignment vertical="center" shrinkToFit="1"/>
    </xf>
    <xf numFmtId="0" fontId="42" fillId="0" borderId="156" xfId="2" applyFont="1" applyFill="1" applyBorder="1" applyAlignment="1">
      <alignment vertical="center"/>
    </xf>
    <xf numFmtId="0" fontId="42" fillId="0" borderId="156" xfId="2" applyFont="1" applyFill="1" applyBorder="1" applyAlignment="1">
      <alignment vertical="center" shrinkToFit="1"/>
    </xf>
    <xf numFmtId="358" fontId="42" fillId="0" borderId="156" xfId="2" applyNumberFormat="1" applyFont="1" applyBorder="1" applyAlignment="1">
      <alignment horizontal="center" vertical="center" wrapText="1"/>
    </xf>
    <xf numFmtId="0" fontId="42" fillId="0" borderId="156" xfId="2" applyFont="1" applyBorder="1" applyAlignment="1">
      <alignment vertical="center" wrapText="1"/>
    </xf>
    <xf numFmtId="0" fontId="42" fillId="78" borderId="156" xfId="2" applyFont="1" applyFill="1" applyBorder="1">
      <alignment vertical="center"/>
    </xf>
    <xf numFmtId="184" fontId="42" fillId="0" borderId="174" xfId="17882" applyFont="1" applyBorder="1" applyAlignment="1">
      <alignment vertical="center"/>
    </xf>
    <xf numFmtId="41" fontId="118" fillId="0" borderId="0" xfId="1" applyFont="1" applyAlignment="1"/>
    <xf numFmtId="0" fontId="269" fillId="0" borderId="28" xfId="18105" applyFont="1" applyBorder="1" applyAlignment="1">
      <alignment vertical="center"/>
    </xf>
    <xf numFmtId="0" fontId="97" fillId="0" borderId="135" xfId="564" applyFont="1" applyFill="1" applyBorder="1" applyAlignment="1">
      <alignment horizontal="center" vertical="center" wrapText="1"/>
    </xf>
    <xf numFmtId="0" fontId="97" fillId="0" borderId="130" xfId="564" quotePrefix="1" applyFont="1" applyFill="1" applyBorder="1" applyAlignment="1">
      <alignment horizontal="left" vertical="center" wrapText="1"/>
    </xf>
    <xf numFmtId="0" fontId="6" fillId="0" borderId="130" xfId="564" quotePrefix="1" applyFont="1" applyFill="1" applyBorder="1" applyAlignment="1">
      <alignment horizontal="center" vertical="center" wrapText="1"/>
    </xf>
    <xf numFmtId="0" fontId="6" fillId="0" borderId="130" xfId="564" applyNumberFormat="1" applyFont="1" applyFill="1" applyBorder="1" applyAlignment="1">
      <alignment horizontal="center" vertical="center" wrapText="1"/>
    </xf>
    <xf numFmtId="0" fontId="6" fillId="0" borderId="130" xfId="564" applyFont="1" applyFill="1" applyBorder="1" applyAlignment="1">
      <alignment vertical="center"/>
    </xf>
    <xf numFmtId="0" fontId="6" fillId="0" borderId="139" xfId="564" quotePrefix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97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right"/>
    </xf>
    <xf numFmtId="0" fontId="298" fillId="79" borderId="3" xfId="0" applyFont="1" applyFill="1" applyBorder="1" applyAlignment="1">
      <alignment horizontal="center" vertical="center"/>
    </xf>
    <xf numFmtId="0" fontId="298" fillId="79" borderId="4" xfId="0" applyFont="1" applyFill="1" applyBorder="1" applyAlignment="1">
      <alignment horizontal="center" vertical="center"/>
    </xf>
    <xf numFmtId="0" fontId="298" fillId="79" borderId="5" xfId="0" applyFont="1" applyFill="1" applyBorder="1" applyAlignment="1">
      <alignment horizontal="center" vertical="center"/>
    </xf>
    <xf numFmtId="0" fontId="296" fillId="0" borderId="173" xfId="0" applyFont="1" applyBorder="1" applyAlignment="1">
      <alignment horizontal="center" vertical="center"/>
    </xf>
    <xf numFmtId="0" fontId="296" fillId="0" borderId="174" xfId="0" applyFont="1" applyBorder="1" applyAlignment="1">
      <alignment horizontal="center" vertical="center"/>
    </xf>
    <xf numFmtId="1" fontId="297" fillId="0" borderId="174" xfId="0" applyNumberFormat="1" applyFont="1" applyBorder="1" applyAlignment="1">
      <alignment horizontal="center" vertical="center"/>
    </xf>
    <xf numFmtId="1" fontId="297" fillId="0" borderId="175" xfId="0" applyNumberFormat="1" applyFont="1" applyBorder="1" applyAlignment="1">
      <alignment horizontal="center" vertical="center"/>
    </xf>
    <xf numFmtId="310" fontId="229" fillId="77" borderId="156" xfId="18105" applyNumberFormat="1" applyFont="1" applyFill="1" applyBorder="1" applyAlignment="1">
      <alignment horizontal="center" vertical="center"/>
    </xf>
    <xf numFmtId="0" fontId="118" fillId="79" borderId="31" xfId="18155" applyFont="1" applyFill="1" applyBorder="1" applyAlignment="1">
      <alignment horizontal="center" vertical="center"/>
    </xf>
    <xf numFmtId="0" fontId="118" fillId="79" borderId="32" xfId="18155" applyFont="1" applyFill="1" applyBorder="1" applyAlignment="1">
      <alignment horizontal="center" vertical="center"/>
    </xf>
    <xf numFmtId="3" fontId="118" fillId="79" borderId="32" xfId="18155" applyNumberFormat="1" applyFont="1" applyFill="1" applyBorder="1" applyAlignment="1">
      <alignment horizontal="right" vertical="center"/>
    </xf>
    <xf numFmtId="3" fontId="118" fillId="79" borderId="34" xfId="18155" applyNumberFormat="1" applyFont="1" applyFill="1" applyBorder="1" applyAlignment="1">
      <alignment horizontal="center" vertical="center"/>
    </xf>
    <xf numFmtId="41" fontId="224" fillId="0" borderId="0" xfId="1" applyFont="1" applyFill="1" applyAlignment="1">
      <alignment vertical="center"/>
    </xf>
    <xf numFmtId="41" fontId="32" fillId="0" borderId="29" xfId="1" applyFont="1" applyBorder="1" applyAlignment="1">
      <alignment horizontal="right" vertical="center"/>
    </xf>
    <xf numFmtId="0" fontId="32" fillId="0" borderId="35" xfId="0" applyFont="1" applyBorder="1" applyAlignment="1">
      <alignment vertical="center"/>
    </xf>
    <xf numFmtId="0" fontId="32" fillId="73" borderId="224" xfId="0" applyFont="1" applyFill="1" applyBorder="1" applyAlignment="1">
      <alignment horizontal="center" vertical="center"/>
    </xf>
    <xf numFmtId="0" fontId="32" fillId="73" borderId="147" xfId="0" applyFont="1" applyFill="1" applyBorder="1" applyAlignment="1">
      <alignment horizontal="center" vertical="center"/>
    </xf>
    <xf numFmtId="0" fontId="32" fillId="0" borderId="226" xfId="0" applyFont="1" applyBorder="1" applyAlignment="1">
      <alignment horizontal="center" vertical="center"/>
    </xf>
    <xf numFmtId="0" fontId="32" fillId="0" borderId="227" xfId="0" applyFont="1" applyBorder="1" applyAlignment="1">
      <alignment horizontal="left" vertical="center"/>
    </xf>
    <xf numFmtId="0" fontId="32" fillId="0" borderId="228" xfId="0" applyFont="1" applyBorder="1" applyAlignment="1">
      <alignment horizontal="left" vertical="center"/>
    </xf>
    <xf numFmtId="41" fontId="32" fillId="0" borderId="229" xfId="1" applyFont="1" applyBorder="1" applyAlignment="1">
      <alignment horizontal="right" vertical="center"/>
    </xf>
    <xf numFmtId="0" fontId="32" fillId="0" borderId="228" xfId="0" applyFont="1" applyBorder="1" applyAlignment="1">
      <alignment vertical="center"/>
    </xf>
    <xf numFmtId="41" fontId="32" fillId="0" borderId="198" xfId="1" applyFont="1" applyFill="1" applyBorder="1" applyAlignment="1">
      <alignment vertical="center"/>
    </xf>
    <xf numFmtId="0" fontId="32" fillId="73" borderId="127" xfId="0" applyFont="1" applyFill="1" applyBorder="1" applyAlignment="1">
      <alignment horizontal="center" vertical="center"/>
    </xf>
    <xf numFmtId="0" fontId="32" fillId="73" borderId="185" xfId="0" applyFont="1" applyFill="1" applyBorder="1" applyAlignment="1">
      <alignment horizontal="center" vertical="center"/>
    </xf>
    <xf numFmtId="0" fontId="32" fillId="73" borderId="231" xfId="0" applyFont="1" applyFill="1" applyBorder="1" applyAlignment="1">
      <alignment horizontal="center" vertical="center"/>
    </xf>
    <xf numFmtId="0" fontId="32" fillId="73" borderId="89" xfId="0" applyFont="1" applyFill="1" applyBorder="1" applyAlignment="1">
      <alignment horizontal="center" vertical="center"/>
    </xf>
    <xf numFmtId="0" fontId="32" fillId="73" borderId="221" xfId="0" applyFont="1" applyFill="1" applyBorder="1" applyAlignment="1">
      <alignment horizontal="center" vertical="center"/>
    </xf>
    <xf numFmtId="41" fontId="131" fillId="73" borderId="89" xfId="0" applyNumberFormat="1" applyFont="1" applyFill="1" applyBorder="1" applyAlignment="1">
      <alignment horizontal="center" vertical="center"/>
    </xf>
    <xf numFmtId="0" fontId="229" fillId="72" borderId="0" xfId="53" applyFont="1" applyFill="1" applyAlignment="1">
      <alignment vertical="center"/>
    </xf>
    <xf numFmtId="0" fontId="6" fillId="72" borderId="27" xfId="53" applyFont="1" applyFill="1" applyBorder="1" applyAlignment="1" applyProtection="1">
      <alignment horizontal="left" vertical="center"/>
    </xf>
    <xf numFmtId="41" fontId="6" fillId="72" borderId="28" xfId="12600" applyFont="1" applyFill="1" applyBorder="1" applyAlignment="1" applyProtection="1">
      <alignment horizontal="center" vertical="center"/>
    </xf>
    <xf numFmtId="3" fontId="6" fillId="72" borderId="28" xfId="53" applyNumberFormat="1" applyFont="1" applyFill="1" applyBorder="1" applyAlignment="1" applyProtection="1">
      <alignment horizontal="right" vertical="center"/>
    </xf>
    <xf numFmtId="3" fontId="6" fillId="72" borderId="28" xfId="12600" applyNumberFormat="1" applyFont="1" applyFill="1" applyBorder="1" applyAlignment="1" applyProtection="1">
      <alignment horizontal="right" vertical="center"/>
    </xf>
    <xf numFmtId="3" fontId="6" fillId="72" borderId="30" xfId="53" applyNumberFormat="1" applyFont="1" applyFill="1" applyBorder="1" applyAlignment="1">
      <alignment horizontal="center" vertical="center" shrinkToFit="1"/>
    </xf>
    <xf numFmtId="0" fontId="10" fillId="0" borderId="114" xfId="53" applyFont="1" applyFill="1" applyBorder="1" applyAlignment="1">
      <alignment horizontal="center" vertical="center"/>
    </xf>
    <xf numFmtId="0" fontId="6" fillId="0" borderId="156" xfId="564" quotePrefix="1" applyFont="1" applyFill="1" applyBorder="1" applyAlignment="1">
      <alignment horizontal="left" vertical="center" wrapText="1"/>
    </xf>
    <xf numFmtId="0" fontId="6" fillId="0" borderId="156" xfId="564" quotePrefix="1" applyFont="1" applyFill="1" applyBorder="1" applyAlignment="1">
      <alignment horizontal="center" vertical="center" wrapText="1"/>
    </xf>
    <xf numFmtId="41" fontId="6" fillId="0" borderId="156" xfId="1" applyFont="1" applyFill="1" applyBorder="1" applyAlignment="1">
      <alignment horizontal="center" vertical="center" wrapText="1"/>
    </xf>
    <xf numFmtId="0" fontId="6" fillId="0" borderId="156" xfId="564" quotePrefix="1" applyFont="1" applyFill="1" applyBorder="1" applyAlignment="1">
      <alignment vertical="center" wrapText="1"/>
    </xf>
    <xf numFmtId="41" fontId="6" fillId="0" borderId="156" xfId="1" applyFont="1" applyFill="1" applyBorder="1" applyAlignment="1">
      <alignment horizontal="center" vertical="center"/>
    </xf>
    <xf numFmtId="0" fontId="6" fillId="0" borderId="172" xfId="564" applyFont="1" applyFill="1" applyBorder="1" applyAlignment="1">
      <alignment horizontal="left" vertical="center" wrapText="1"/>
    </xf>
    <xf numFmtId="0" fontId="32" fillId="0" borderId="28" xfId="0" applyFont="1" applyBorder="1" applyAlignment="1">
      <alignment horizontal="center" vertical="center"/>
    </xf>
    <xf numFmtId="0" fontId="32" fillId="0" borderId="198" xfId="0" applyFont="1" applyBorder="1" applyAlignment="1">
      <alignment horizontal="center" vertical="center"/>
    </xf>
    <xf numFmtId="235" fontId="299" fillId="0" borderId="0" xfId="0" applyNumberFormat="1" applyFont="1" applyAlignment="1">
      <alignment horizontal="center" vertical="center"/>
    </xf>
    <xf numFmtId="0" fontId="299" fillId="0" borderId="0" xfId="0" applyFont="1" applyBorder="1" applyAlignment="1">
      <alignment horizontal="left" vertical="center" shrinkToFit="1"/>
    </xf>
    <xf numFmtId="0" fontId="300" fillId="0" borderId="0" xfId="0" applyFont="1" applyAlignment="1">
      <alignment vertical="center"/>
    </xf>
    <xf numFmtId="0" fontId="251" fillId="0" borderId="0" xfId="0" applyFont="1" applyAlignment="1">
      <alignment horizontal="left" vertical="center"/>
    </xf>
    <xf numFmtId="0" fontId="9" fillId="0" borderId="0" xfId="12600" applyNumberFormat="1" applyFont="1" applyAlignment="1">
      <alignment vertical="center"/>
    </xf>
    <xf numFmtId="0" fontId="9" fillId="0" borderId="0" xfId="12600" quotePrefix="1" applyNumberFormat="1" applyFont="1" applyFill="1" applyAlignment="1">
      <alignment vertical="center"/>
    </xf>
    <xf numFmtId="0" fontId="9" fillId="0" borderId="0" xfId="12600" applyNumberFormat="1" applyFont="1" applyFill="1" applyAlignment="1">
      <alignment vertical="center"/>
    </xf>
    <xf numFmtId="0" fontId="8" fillId="0" borderId="0" xfId="52" applyFont="1" applyAlignment="1">
      <alignment vertical="center" shrinkToFit="1"/>
    </xf>
    <xf numFmtId="0" fontId="9" fillId="0" borderId="0" xfId="12600" applyNumberFormat="1" applyFont="1" applyFill="1" applyAlignment="1">
      <alignment horizontal="left" vertical="center"/>
    </xf>
    <xf numFmtId="41" fontId="9" fillId="0" borderId="0" xfId="12600" applyFont="1" applyAlignment="1">
      <alignment vertical="center"/>
    </xf>
    <xf numFmtId="0" fontId="9" fillId="0" borderId="0" xfId="52" applyFont="1" applyAlignment="1">
      <alignment vertical="center"/>
    </xf>
    <xf numFmtId="0" fontId="9" fillId="0" borderId="0" xfId="52" applyFont="1" applyAlignment="1">
      <alignment vertical="center" shrinkToFit="1"/>
    </xf>
    <xf numFmtId="41" fontId="9" fillId="0" borderId="0" xfId="12600" applyFont="1" applyFill="1" applyAlignment="1">
      <alignment vertical="center"/>
    </xf>
    <xf numFmtId="0" fontId="302" fillId="0" borderId="0" xfId="50" applyFont="1"/>
    <xf numFmtId="0" fontId="303" fillId="0" borderId="0" xfId="50" applyFont="1"/>
    <xf numFmtId="184" fontId="55" fillId="0" borderId="0" xfId="17882" applyFont="1" applyFill="1" applyAlignment="1">
      <alignment horizontal="left" vertical="center"/>
    </xf>
    <xf numFmtId="184" fontId="55" fillId="0" borderId="0" xfId="53" applyNumberFormat="1" applyFont="1" applyFill="1" applyAlignment="1">
      <alignment horizontal="left" vertical="center"/>
    </xf>
    <xf numFmtId="0" fontId="55" fillId="0" borderId="0" xfId="53" applyFont="1" applyFill="1" applyAlignment="1">
      <alignment horizontal="left" vertical="center"/>
    </xf>
    <xf numFmtId="41" fontId="237" fillId="0" borderId="0" xfId="1" applyFont="1">
      <alignment vertical="center"/>
    </xf>
    <xf numFmtId="310" fontId="31" fillId="0" borderId="162" xfId="18105" applyNumberFormat="1" applyFont="1" applyBorder="1" applyAlignment="1">
      <alignment horizontal="left" vertical="center" wrapText="1"/>
    </xf>
    <xf numFmtId="0" fontId="220" fillId="72" borderId="156" xfId="18105" applyFont="1" applyFill="1" applyBorder="1" applyAlignment="1">
      <alignment horizontal="center" vertical="center"/>
    </xf>
    <xf numFmtId="0" fontId="6" fillId="0" borderId="156" xfId="564" applyFont="1" applyFill="1" applyBorder="1" applyAlignment="1">
      <alignment horizontal="center" vertical="center" shrinkToFit="1"/>
    </xf>
    <xf numFmtId="184" fontId="252" fillId="0" borderId="10" xfId="17882" applyFont="1" applyBorder="1" applyAlignment="1">
      <alignment vertical="center"/>
    </xf>
    <xf numFmtId="0" fontId="6" fillId="0" borderId="171" xfId="564" applyFont="1" applyFill="1" applyBorder="1" applyAlignment="1">
      <alignment horizontal="center" vertical="center" wrapText="1"/>
    </xf>
    <xf numFmtId="14" fontId="0" fillId="0" borderId="156" xfId="0" applyNumberFormat="1" applyBorder="1" applyAlignment="1">
      <alignment horizontal="center" vertical="center"/>
    </xf>
    <xf numFmtId="0" fontId="32" fillId="0" borderId="230" xfId="0" applyFont="1" applyBorder="1" applyAlignment="1">
      <alignment horizontal="center" vertical="center"/>
    </xf>
    <xf numFmtId="3" fontId="244" fillId="34" borderId="156" xfId="440" applyNumberFormat="1" applyFont="1" applyFill="1" applyBorder="1" applyAlignment="1">
      <alignment horizontal="center" vertical="center"/>
    </xf>
    <xf numFmtId="0" fontId="42" fillId="0" borderId="174" xfId="17202" applyFont="1" applyBorder="1" applyAlignment="1">
      <alignment horizontal="center" vertical="center" wrapText="1"/>
    </xf>
    <xf numFmtId="0" fontId="6" fillId="0" borderId="173" xfId="564" applyFont="1" applyFill="1" applyBorder="1" applyAlignment="1">
      <alignment horizontal="center" vertical="center" wrapText="1"/>
    </xf>
    <xf numFmtId="0" fontId="6" fillId="0" borderId="174" xfId="564" quotePrefix="1" applyFont="1" applyFill="1" applyBorder="1" applyAlignment="1">
      <alignment horizontal="left" vertical="center" wrapText="1"/>
    </xf>
    <xf numFmtId="0" fontId="6" fillId="0" borderId="174" xfId="564" quotePrefix="1" applyFont="1" applyFill="1" applyBorder="1" applyAlignment="1">
      <alignment horizontal="center" vertical="center" wrapText="1"/>
    </xf>
    <xf numFmtId="41" fontId="6" fillId="0" borderId="174" xfId="1" applyFont="1" applyFill="1" applyBorder="1" applyAlignment="1">
      <alignment horizontal="center" vertical="center"/>
    </xf>
    <xf numFmtId="0" fontId="6" fillId="0" borderId="175" xfId="564" applyFont="1" applyFill="1" applyBorder="1" applyAlignment="1">
      <alignment horizontal="left" vertical="center" wrapText="1"/>
    </xf>
    <xf numFmtId="1" fontId="26" fillId="0" borderId="0" xfId="18151" applyNumberFormat="1" applyFont="1" applyAlignment="1">
      <alignment vertical="center"/>
    </xf>
    <xf numFmtId="0" fontId="29" fillId="0" borderId="0" xfId="18105" applyFont="1" applyAlignment="1">
      <alignment horizontal="center"/>
    </xf>
    <xf numFmtId="0" fontId="270" fillId="0" borderId="0" xfId="18105" applyFont="1" applyAlignment="1">
      <alignment horizontal="center"/>
    </xf>
    <xf numFmtId="0" fontId="271" fillId="0" borderId="0" xfId="18105" applyFont="1" applyAlignment="1">
      <alignment horizontal="center"/>
    </xf>
    <xf numFmtId="3" fontId="26" fillId="0" borderId="50" xfId="18151" applyNumberFormat="1" applyFont="1" applyBorder="1" applyAlignment="1">
      <alignment horizontal="center" vertical="center"/>
    </xf>
    <xf numFmtId="3" fontId="26" fillId="0" borderId="52" xfId="18151" applyNumberFormat="1" applyFont="1" applyBorder="1" applyAlignment="1">
      <alignment horizontal="center" vertical="center"/>
    </xf>
    <xf numFmtId="0" fontId="26" fillId="0" borderId="188" xfId="18151" applyNumberFormat="1" applyFont="1" applyBorder="1" applyAlignment="1">
      <alignment horizontal="center" vertical="center"/>
    </xf>
    <xf numFmtId="0" fontId="26" fillId="0" borderId="155" xfId="18151" applyNumberFormat="1" applyFont="1" applyBorder="1" applyAlignment="1">
      <alignment horizontal="center" vertical="center"/>
    </xf>
    <xf numFmtId="3" fontId="26" fillId="0" borderId="53" xfId="18151" applyNumberFormat="1" applyFont="1" applyBorder="1" applyAlignment="1">
      <alignment horizontal="center" vertical="center"/>
    </xf>
    <xf numFmtId="3" fontId="26" fillId="0" borderId="155" xfId="18151" applyNumberFormat="1" applyFont="1" applyBorder="1" applyAlignment="1">
      <alignment horizontal="center" vertical="center"/>
    </xf>
    <xf numFmtId="3" fontId="26" fillId="0" borderId="48" xfId="18151" applyNumberFormat="1" applyFont="1" applyBorder="1" applyAlignment="1">
      <alignment horizontal="center" vertical="center"/>
    </xf>
    <xf numFmtId="3" fontId="26" fillId="0" borderId="35" xfId="18151" applyNumberFormat="1" applyFont="1" applyBorder="1" applyAlignment="1">
      <alignment horizontal="center" vertical="center"/>
    </xf>
    <xf numFmtId="0" fontId="26" fillId="0" borderId="113" xfId="440" applyNumberFormat="1" applyFont="1" applyBorder="1" applyAlignment="1">
      <alignment horizontal="center" vertical="center"/>
    </xf>
    <xf numFmtId="0" fontId="26" fillId="0" borderId="114" xfId="440" applyNumberFormat="1" applyFont="1" applyBorder="1" applyAlignment="1">
      <alignment horizontal="center" vertical="center"/>
    </xf>
    <xf numFmtId="3" fontId="26" fillId="0" borderId="114" xfId="440" applyNumberFormat="1" applyFont="1" applyBorder="1" applyAlignment="1">
      <alignment horizontal="center" vertical="center"/>
    </xf>
    <xf numFmtId="3" fontId="26" fillId="0" borderId="166" xfId="440" applyNumberFormat="1" applyFont="1" applyBorder="1" applyAlignment="1">
      <alignment horizontal="left" vertical="center"/>
    </xf>
    <xf numFmtId="3" fontId="26" fillId="0" borderId="119" xfId="440" applyNumberFormat="1" applyFont="1" applyBorder="1" applyAlignment="1">
      <alignment horizontal="left" vertical="center"/>
    </xf>
    <xf numFmtId="0" fontId="279" fillId="35" borderId="0" xfId="52" applyFont="1" applyFill="1" applyAlignment="1">
      <alignment horizontal="center" shrinkToFit="1"/>
    </xf>
    <xf numFmtId="3" fontId="26" fillId="0" borderId="27" xfId="440" applyNumberFormat="1" applyFont="1" applyBorder="1" applyAlignment="1">
      <alignment horizontal="left" vertical="center"/>
    </xf>
    <xf numFmtId="3" fontId="26" fillId="0" borderId="28" xfId="440" applyNumberFormat="1" applyFont="1" applyBorder="1" applyAlignment="1">
      <alignment horizontal="left" vertical="center"/>
    </xf>
    <xf numFmtId="3" fontId="26" fillId="0" borderId="31" xfId="440" applyNumberFormat="1" applyFont="1" applyBorder="1" applyAlignment="1">
      <alignment horizontal="left" vertical="center"/>
    </xf>
    <xf numFmtId="3" fontId="26" fillId="0" borderId="32" xfId="440" applyNumberFormat="1" applyFont="1" applyBorder="1" applyAlignment="1">
      <alignment horizontal="left" vertical="center"/>
    </xf>
    <xf numFmtId="0" fontId="32" fillId="0" borderId="0" xfId="0" applyFont="1" applyBorder="1" applyAlignment="1">
      <alignment horizontal="center" vertical="center"/>
    </xf>
    <xf numFmtId="0" fontId="25" fillId="0" borderId="0" xfId="50" applyFont="1" applyAlignment="1">
      <alignment horizontal="center"/>
    </xf>
    <xf numFmtId="0" fontId="32" fillId="73" borderId="203" xfId="0" applyFont="1" applyFill="1" applyBorder="1" applyAlignment="1">
      <alignment horizontal="center" vertical="center"/>
    </xf>
    <xf numFmtId="0" fontId="32" fillId="73" borderId="222" xfId="0" applyFont="1" applyFill="1" applyBorder="1" applyAlignment="1">
      <alignment horizontal="center" vertical="center"/>
    </xf>
    <xf numFmtId="0" fontId="32" fillId="73" borderId="223" xfId="0" applyFont="1" applyFill="1" applyBorder="1" applyAlignment="1">
      <alignment horizontal="center" vertical="center"/>
    </xf>
    <xf numFmtId="0" fontId="32" fillId="0" borderId="225" xfId="0" applyFont="1" applyBorder="1" applyAlignment="1">
      <alignment horizontal="left" vertical="center"/>
    </xf>
    <xf numFmtId="0" fontId="32" fillId="0" borderId="35" xfId="0" applyFont="1" applyBorder="1" applyAlignment="1">
      <alignment horizontal="left" vertical="center"/>
    </xf>
    <xf numFmtId="0" fontId="301" fillId="0" borderId="0" xfId="50" applyFont="1" applyAlignment="1">
      <alignment horizontal="center"/>
    </xf>
    <xf numFmtId="0" fontId="117" fillId="0" borderId="0" xfId="50" applyFont="1" applyAlignment="1">
      <alignment horizontal="center"/>
    </xf>
    <xf numFmtId="0" fontId="235" fillId="0" borderId="0" xfId="50" applyFont="1" applyAlignment="1">
      <alignment horizontal="center"/>
    </xf>
    <xf numFmtId="0" fontId="6" fillId="0" borderId="171" xfId="564" applyFont="1" applyFill="1" applyBorder="1" applyAlignment="1">
      <alignment horizontal="center" vertical="center" wrapText="1"/>
    </xf>
    <xf numFmtId="177" fontId="181" fillId="73" borderId="5" xfId="564" applyNumberFormat="1" applyFont="1" applyFill="1" applyBorder="1" applyAlignment="1">
      <alignment horizontal="center" vertical="center"/>
    </xf>
    <xf numFmtId="177" fontId="181" fillId="73" borderId="172" xfId="564" applyNumberFormat="1" applyFont="1" applyFill="1" applyBorder="1" applyAlignment="1">
      <alignment horizontal="center" vertical="center"/>
    </xf>
    <xf numFmtId="0" fontId="181" fillId="73" borderId="3" xfId="564" applyFont="1" applyFill="1" applyBorder="1" applyAlignment="1">
      <alignment horizontal="center" vertical="center" shrinkToFit="1"/>
    </xf>
    <xf numFmtId="0" fontId="181" fillId="73" borderId="171" xfId="564" applyFont="1" applyFill="1" applyBorder="1" applyAlignment="1">
      <alignment horizontal="center" vertical="center" shrinkToFit="1"/>
    </xf>
    <xf numFmtId="0" fontId="181" fillId="73" borderId="4" xfId="564" applyFont="1" applyFill="1" applyBorder="1" applyAlignment="1">
      <alignment horizontal="center" vertical="center" shrinkToFit="1"/>
    </xf>
    <xf numFmtId="0" fontId="181" fillId="73" borderId="156" xfId="564" applyFont="1" applyFill="1" applyBorder="1" applyAlignment="1">
      <alignment horizontal="center" vertical="center" shrinkToFit="1"/>
    </xf>
    <xf numFmtId="0" fontId="6" fillId="0" borderId="148" xfId="564" applyFont="1" applyFill="1" applyBorder="1" applyAlignment="1">
      <alignment horizontal="center" vertical="center"/>
    </xf>
    <xf numFmtId="0" fontId="6" fillId="0" borderId="123" xfId="564" applyFont="1" applyFill="1" applyBorder="1" applyAlignment="1">
      <alignment horizontal="center" vertical="center"/>
    </xf>
    <xf numFmtId="0" fontId="6" fillId="0" borderId="130" xfId="564" applyFont="1" applyFill="1" applyBorder="1" applyAlignment="1">
      <alignment horizontal="center" vertical="center"/>
    </xf>
    <xf numFmtId="41" fontId="244" fillId="73" borderId="120" xfId="17881" applyFont="1" applyFill="1" applyBorder="1" applyAlignment="1">
      <alignment horizontal="center" vertical="center" wrapText="1" shrinkToFit="1"/>
    </xf>
    <xf numFmtId="41" fontId="244" fillId="73" borderId="115" xfId="17881" applyFont="1" applyFill="1" applyBorder="1" applyAlignment="1">
      <alignment horizontal="center" vertical="center" wrapText="1" shrinkToFit="1"/>
    </xf>
    <xf numFmtId="41" fontId="244" fillId="73" borderId="8" xfId="17881" applyFont="1" applyFill="1" applyBorder="1" applyAlignment="1">
      <alignment horizontal="center" vertical="center" wrapText="1" shrinkToFit="1"/>
    </xf>
    <xf numFmtId="41" fontId="244" fillId="73" borderId="144" xfId="17881" applyFont="1" applyFill="1" applyBorder="1" applyAlignment="1">
      <alignment horizontal="center" vertical="center" wrapText="1" shrinkToFit="1"/>
    </xf>
    <xf numFmtId="41" fontId="244" fillId="73" borderId="145" xfId="17881" applyFont="1" applyFill="1" applyBorder="1" applyAlignment="1">
      <alignment horizontal="center" vertical="center" wrapText="1" shrinkToFit="1"/>
    </xf>
    <xf numFmtId="41" fontId="244" fillId="73" borderId="147" xfId="17881" applyFont="1" applyFill="1" applyBorder="1" applyAlignment="1">
      <alignment horizontal="center" vertical="center" wrapText="1" shrinkToFit="1"/>
    </xf>
    <xf numFmtId="41" fontId="244" fillId="73" borderId="148" xfId="17881" applyFont="1" applyFill="1" applyBorder="1" applyAlignment="1">
      <alignment horizontal="center" vertical="center" shrinkToFit="1"/>
    </xf>
    <xf numFmtId="41" fontId="244" fillId="73" borderId="9" xfId="17881" applyFont="1" applyFill="1" applyBorder="1" applyAlignment="1">
      <alignment horizontal="center" vertical="center" shrinkToFit="1"/>
    </xf>
    <xf numFmtId="41" fontId="244" fillId="73" borderId="148" xfId="17881" applyFont="1" applyFill="1" applyBorder="1" applyAlignment="1">
      <alignment horizontal="center" vertical="center" wrapText="1" shrinkToFit="1"/>
    </xf>
    <xf numFmtId="41" fontId="244" fillId="73" borderId="9" xfId="17881" applyFont="1" applyFill="1" applyBorder="1" applyAlignment="1">
      <alignment horizontal="center" vertical="center" wrapText="1" shrinkToFit="1"/>
    </xf>
    <xf numFmtId="41" fontId="244" fillId="73" borderId="176" xfId="17881" applyFont="1" applyFill="1" applyBorder="1" applyAlignment="1">
      <alignment horizontal="center" vertical="center" wrapText="1" shrinkToFit="1"/>
    </xf>
    <xf numFmtId="41" fontId="244" fillId="73" borderId="13" xfId="17881" applyFont="1" applyFill="1" applyBorder="1" applyAlignment="1">
      <alignment horizontal="center" vertical="center" wrapText="1" shrinkToFit="1"/>
    </xf>
    <xf numFmtId="41" fontId="244" fillId="73" borderId="158" xfId="17881" applyFont="1" applyFill="1" applyBorder="1" applyAlignment="1">
      <alignment horizontal="center" vertical="center" wrapText="1" shrinkToFit="1"/>
    </xf>
    <xf numFmtId="41" fontId="244" fillId="73" borderId="170" xfId="17881" applyFont="1" applyFill="1" applyBorder="1" applyAlignment="1">
      <alignment horizontal="center" vertical="center" wrapText="1" shrinkToFit="1"/>
    </xf>
    <xf numFmtId="41" fontId="244" fillId="73" borderId="159" xfId="17881" applyFont="1" applyFill="1" applyBorder="1" applyAlignment="1">
      <alignment horizontal="center" vertical="center" wrapText="1" shrinkToFit="1"/>
    </xf>
    <xf numFmtId="41" fontId="244" fillId="73" borderId="146" xfId="17881" applyFont="1" applyFill="1" applyBorder="1" applyAlignment="1">
      <alignment horizontal="center" vertical="center" wrapText="1" shrinkToFit="1"/>
    </xf>
    <xf numFmtId="0" fontId="262" fillId="0" borderId="0" xfId="0" applyFont="1" applyFill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0" fillId="74" borderId="156" xfId="18105" applyFont="1" applyFill="1" applyBorder="1" applyAlignment="1">
      <alignment horizontal="center" vertical="center" wrapText="1"/>
    </xf>
    <xf numFmtId="0" fontId="220" fillId="74" borderId="156" xfId="18105" applyFont="1" applyFill="1" applyBorder="1" applyAlignment="1">
      <alignment horizontal="center" vertical="center"/>
    </xf>
    <xf numFmtId="3" fontId="220" fillId="74" borderId="156" xfId="12600" applyNumberFormat="1" applyFont="1" applyFill="1" applyBorder="1" applyAlignment="1">
      <alignment horizontal="center" vertical="center"/>
    </xf>
    <xf numFmtId="0" fontId="220" fillId="74" borderId="156" xfId="18105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7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3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74" xfId="0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 wrapText="1"/>
    </xf>
    <xf numFmtId="41" fontId="3" fillId="2" borderId="174" xfId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83" xfId="0" applyFont="1" applyFill="1" applyBorder="1" applyAlignment="1">
      <alignment horizontal="center" vertical="center" shrinkToFit="1"/>
    </xf>
    <xf numFmtId="0" fontId="3" fillId="2" borderId="151" xfId="0" applyFont="1" applyFill="1" applyBorder="1" applyAlignment="1">
      <alignment horizontal="center" vertical="center" shrinkToFit="1"/>
    </xf>
    <xf numFmtId="0" fontId="3" fillId="2" borderId="129" xfId="0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 vertical="center"/>
    </xf>
    <xf numFmtId="0" fontId="3" fillId="2" borderId="175" xfId="0" applyFont="1" applyFill="1" applyBorder="1" applyAlignment="1">
      <alignment horizontal="center" vertical="center"/>
    </xf>
    <xf numFmtId="0" fontId="3" fillId="2" borderId="156" xfId="0" applyFont="1" applyFill="1" applyBorder="1" applyAlignment="1">
      <alignment horizontal="center" vertical="center" wrapText="1" shrinkToFit="1"/>
    </xf>
    <xf numFmtId="3" fontId="220" fillId="72" borderId="158" xfId="440" applyNumberFormat="1" applyFont="1" applyFill="1" applyBorder="1" applyAlignment="1">
      <alignment horizontal="center" vertical="center"/>
    </xf>
    <xf numFmtId="3" fontId="220" fillId="72" borderId="170" xfId="440" applyNumberFormat="1" applyFont="1" applyFill="1" applyBorder="1" applyAlignment="1">
      <alignment horizontal="center" vertical="center"/>
    </xf>
    <xf numFmtId="3" fontId="220" fillId="72" borderId="159" xfId="440" applyNumberFormat="1" applyFont="1" applyFill="1" applyBorder="1" applyAlignment="1">
      <alignment horizontal="center" vertical="center"/>
    </xf>
    <xf numFmtId="0" fontId="220" fillId="72" borderId="156" xfId="18105" applyFont="1" applyFill="1" applyBorder="1" applyAlignment="1">
      <alignment horizontal="center" vertical="center"/>
    </xf>
    <xf numFmtId="0" fontId="220" fillId="72" borderId="156" xfId="18105" applyFont="1" applyFill="1" applyBorder="1" applyAlignment="1">
      <alignment horizontal="center" vertical="center" wrapText="1"/>
    </xf>
    <xf numFmtId="3" fontId="220" fillId="72" borderId="156" xfId="440" applyNumberFormat="1" applyFont="1" applyFill="1" applyBorder="1" applyAlignment="1">
      <alignment horizontal="center" vertical="center"/>
    </xf>
    <xf numFmtId="49" fontId="220" fillId="72" borderId="156" xfId="18105" applyNumberFormat="1" applyFont="1" applyFill="1" applyBorder="1" applyAlignment="1">
      <alignment horizontal="center" vertical="center" shrinkToFit="1"/>
    </xf>
    <xf numFmtId="3" fontId="220" fillId="72" borderId="156" xfId="440" applyNumberFormat="1" applyFont="1" applyFill="1" applyBorder="1" applyAlignment="1">
      <alignment horizontal="center" vertical="center" wrapText="1"/>
    </xf>
    <xf numFmtId="49" fontId="220" fillId="74" borderId="156" xfId="18105" applyNumberFormat="1" applyFont="1" applyFill="1" applyBorder="1" applyAlignment="1">
      <alignment horizontal="center" vertical="center" shrinkToFit="1"/>
    </xf>
    <xf numFmtId="49" fontId="220" fillId="74" borderId="156" xfId="18105" applyNumberFormat="1" applyFont="1" applyFill="1" applyBorder="1" applyAlignment="1">
      <alignment horizontal="center" vertical="center" wrapText="1" shrinkToFit="1"/>
    </xf>
    <xf numFmtId="3" fontId="220" fillId="74" borderId="156" xfId="440" applyNumberFormat="1" applyFont="1" applyFill="1" applyBorder="1" applyAlignment="1">
      <alignment horizontal="center" vertical="center" wrapText="1" shrinkToFit="1"/>
    </xf>
    <xf numFmtId="3" fontId="220" fillId="74" borderId="156" xfId="440" applyNumberFormat="1" applyFont="1" applyFill="1" applyBorder="1" applyAlignment="1">
      <alignment horizontal="center" vertical="center"/>
    </xf>
    <xf numFmtId="310" fontId="229" fillId="77" borderId="148" xfId="18105" applyNumberFormat="1" applyFont="1" applyFill="1" applyBorder="1" applyAlignment="1">
      <alignment horizontal="center" vertical="center"/>
    </xf>
    <xf numFmtId="310" fontId="229" fillId="77" borderId="9" xfId="18105" applyNumberFormat="1" applyFont="1" applyFill="1" applyBorder="1" applyAlignment="1">
      <alignment horizontal="center" vertical="center"/>
    </xf>
    <xf numFmtId="310" fontId="229" fillId="77" borderId="158" xfId="18105" applyNumberFormat="1" applyFont="1" applyFill="1" applyBorder="1" applyAlignment="1">
      <alignment horizontal="center" vertical="center"/>
    </xf>
    <xf numFmtId="310" fontId="229" fillId="77" borderId="170" xfId="18105" applyNumberFormat="1" applyFont="1" applyFill="1" applyBorder="1" applyAlignment="1">
      <alignment horizontal="center" vertical="center"/>
    </xf>
    <xf numFmtId="310" fontId="229" fillId="77" borderId="159" xfId="18105" applyNumberFormat="1" applyFont="1" applyFill="1" applyBorder="1" applyAlignment="1">
      <alignment horizontal="center" vertical="center"/>
    </xf>
    <xf numFmtId="0" fontId="252" fillId="73" borderId="156" xfId="2" applyFont="1" applyFill="1" applyBorder="1" applyAlignment="1">
      <alignment horizontal="center" vertical="center"/>
    </xf>
    <xf numFmtId="0" fontId="252" fillId="73" borderId="156" xfId="17202" applyFont="1" applyFill="1" applyBorder="1" applyAlignment="1">
      <alignment horizontal="center" vertical="center"/>
    </xf>
    <xf numFmtId="184" fontId="31" fillId="0" borderId="0" xfId="17202" applyNumberFormat="1" applyFont="1" applyAlignment="1">
      <alignment horizontal="center" vertical="center"/>
    </xf>
    <xf numFmtId="0" fontId="31" fillId="0" borderId="0" xfId="17202" applyFont="1" applyAlignment="1">
      <alignment horizontal="center" vertical="center"/>
    </xf>
    <xf numFmtId="184" fontId="42" fillId="0" borderId="218" xfId="17882" applyFont="1" applyFill="1" applyBorder="1" applyAlignment="1">
      <alignment horizontal="center" vertical="center"/>
    </xf>
    <xf numFmtId="184" fontId="42" fillId="0" borderId="219" xfId="17882" applyFont="1" applyFill="1" applyBorder="1" applyAlignment="1">
      <alignment horizontal="center" vertical="center"/>
    </xf>
    <xf numFmtId="184" fontId="42" fillId="0" borderId="158" xfId="17882" applyFont="1" applyBorder="1" applyAlignment="1">
      <alignment horizontal="center" vertical="center"/>
    </xf>
    <xf numFmtId="184" fontId="42" fillId="0" borderId="159" xfId="17882" applyFont="1" applyBorder="1" applyAlignment="1">
      <alignment horizontal="center" vertical="center"/>
    </xf>
    <xf numFmtId="184" fontId="42" fillId="0" borderId="158" xfId="17882" applyFont="1" applyFill="1" applyBorder="1" applyAlignment="1">
      <alignment horizontal="center" vertical="center"/>
    </xf>
    <xf numFmtId="184" fontId="42" fillId="0" borderId="159" xfId="17882" applyFont="1" applyFill="1" applyBorder="1" applyAlignment="1">
      <alignment horizontal="center" vertical="center"/>
    </xf>
    <xf numFmtId="3" fontId="252" fillId="0" borderId="10" xfId="17202" applyNumberFormat="1" applyFont="1" applyFill="1" applyBorder="1" applyAlignment="1">
      <alignment horizontal="center" vertical="center"/>
    </xf>
    <xf numFmtId="3" fontId="252" fillId="0" borderId="124" xfId="17202" applyNumberFormat="1" applyFont="1" applyFill="1" applyBorder="1" applyAlignment="1">
      <alignment horizontal="center" vertical="center"/>
    </xf>
    <xf numFmtId="0" fontId="42" fillId="0" borderId="127" xfId="17202" applyFont="1" applyBorder="1" applyAlignment="1">
      <alignment horizontal="center" vertical="center" wrapText="1"/>
    </xf>
    <xf numFmtId="0" fontId="42" fillId="0" borderId="94" xfId="17202" applyFont="1" applyBorder="1" applyAlignment="1">
      <alignment horizontal="center" vertical="center"/>
    </xf>
    <xf numFmtId="0" fontId="42" fillId="0" borderId="127" xfId="17202" applyFont="1" applyBorder="1" applyAlignment="1">
      <alignment horizontal="center" vertical="center"/>
    </xf>
    <xf numFmtId="0" fontId="42" fillId="0" borderId="128" xfId="17202" applyFont="1" applyBorder="1" applyAlignment="1">
      <alignment horizontal="center" vertical="center"/>
    </xf>
    <xf numFmtId="0" fontId="42" fillId="0" borderId="129" xfId="17202" applyFont="1" applyBorder="1" applyAlignment="1">
      <alignment horizontal="center" vertical="center"/>
    </xf>
    <xf numFmtId="0" fontId="252" fillId="0" borderId="10" xfId="17202" applyFont="1" applyBorder="1" applyAlignment="1">
      <alignment horizontal="center" vertical="center"/>
    </xf>
    <xf numFmtId="0" fontId="252" fillId="0" borderId="12" xfId="17202" applyFont="1" applyBorder="1" applyAlignment="1">
      <alignment horizontal="center" vertical="center"/>
    </xf>
    <xf numFmtId="184" fontId="252" fillId="0" borderId="10" xfId="17882" applyFont="1" applyBorder="1" applyAlignment="1">
      <alignment vertical="center"/>
    </xf>
    <xf numFmtId="184" fontId="252" fillId="0" borderId="12" xfId="17882" applyFont="1" applyBorder="1" applyAlignment="1">
      <alignment vertical="center"/>
    </xf>
    <xf numFmtId="184" fontId="42" fillId="0" borderId="156" xfId="17882" applyFont="1" applyFill="1" applyBorder="1" applyAlignment="1">
      <alignment horizontal="center" vertical="center"/>
    </xf>
    <xf numFmtId="0" fontId="42" fillId="0" borderId="148" xfId="17202" applyFont="1" applyBorder="1" applyAlignment="1">
      <alignment horizontal="center" vertical="center"/>
    </xf>
    <xf numFmtId="0" fontId="42" fillId="0" borderId="123" xfId="17202" applyFont="1" applyBorder="1" applyAlignment="1">
      <alignment horizontal="center" vertical="center"/>
    </xf>
    <xf numFmtId="0" fontId="42" fillId="0" borderId="130" xfId="17202" applyFont="1" applyBorder="1" applyAlignment="1">
      <alignment horizontal="center" vertical="center"/>
    </xf>
    <xf numFmtId="3" fontId="97" fillId="0" borderId="160" xfId="17202" applyNumberFormat="1" applyFont="1" applyFill="1" applyBorder="1" applyAlignment="1">
      <alignment horizontal="center" vertical="center"/>
    </xf>
    <xf numFmtId="3" fontId="97" fillId="0" borderId="220" xfId="17202" applyNumberFormat="1" applyFont="1" applyFill="1" applyBorder="1" applyAlignment="1">
      <alignment horizontal="center" vertical="center"/>
    </xf>
    <xf numFmtId="3" fontId="97" fillId="0" borderId="37" xfId="17202" applyNumberFormat="1" applyFont="1" applyFill="1" applyBorder="1" applyAlignment="1">
      <alignment horizontal="center" vertical="center"/>
    </xf>
    <xf numFmtId="3" fontId="97" fillId="0" borderId="221" xfId="17202" applyNumberFormat="1" applyFont="1" applyFill="1" applyBorder="1" applyAlignment="1">
      <alignment horizontal="center" vertical="center"/>
    </xf>
    <xf numFmtId="3" fontId="97" fillId="0" borderId="183" xfId="17202" applyNumberFormat="1" applyFont="1" applyFill="1" applyBorder="1" applyAlignment="1">
      <alignment horizontal="center" vertical="center"/>
    </xf>
    <xf numFmtId="3" fontId="97" fillId="0" borderId="184" xfId="17202" applyNumberFormat="1" applyFont="1" applyFill="1" applyBorder="1" applyAlignment="1">
      <alignment horizontal="center" vertical="center"/>
    </xf>
    <xf numFmtId="0" fontId="109" fillId="0" borderId="0" xfId="17202" applyFont="1" applyAlignment="1">
      <alignment horizontal="center" vertical="center"/>
    </xf>
    <xf numFmtId="0" fontId="108" fillId="0" borderId="0" xfId="17202" applyFont="1" applyAlignment="1">
      <alignment horizontal="center" vertical="center"/>
    </xf>
    <xf numFmtId="0" fontId="252" fillId="73" borderId="86" xfId="17202" applyFont="1" applyFill="1" applyBorder="1" applyAlignment="1">
      <alignment horizontal="center" vertical="center"/>
    </xf>
    <xf numFmtId="0" fontId="252" fillId="73" borderId="1" xfId="17202" applyFont="1" applyFill="1" applyBorder="1" applyAlignment="1">
      <alignment horizontal="center" vertical="center"/>
    </xf>
    <xf numFmtId="0" fontId="252" fillId="73" borderId="15" xfId="17202" applyFont="1" applyFill="1" applyBorder="1" applyAlignment="1">
      <alignment horizontal="center" vertical="center"/>
    </xf>
    <xf numFmtId="0" fontId="252" fillId="73" borderId="142" xfId="17202" applyFont="1" applyFill="1" applyBorder="1" applyAlignment="1">
      <alignment horizontal="center" vertical="center"/>
    </xf>
    <xf numFmtId="0" fontId="252" fillId="73" borderId="131" xfId="17202" applyFont="1" applyFill="1" applyBorder="1" applyAlignment="1">
      <alignment horizontal="center" vertical="center"/>
    </xf>
    <xf numFmtId="0" fontId="252" fillId="73" borderId="133" xfId="17202" applyFont="1" applyFill="1" applyBorder="1" applyAlignment="1">
      <alignment horizontal="center" vertical="center"/>
    </xf>
    <xf numFmtId="0" fontId="252" fillId="73" borderId="17" xfId="17202" applyFont="1" applyFill="1" applyBorder="1" applyAlignment="1">
      <alignment horizontal="center" vertical="center"/>
    </xf>
    <xf numFmtId="0" fontId="252" fillId="73" borderId="138" xfId="17202" applyFont="1" applyFill="1" applyBorder="1" applyAlignment="1">
      <alignment horizontal="center" vertical="center"/>
    </xf>
    <xf numFmtId="0" fontId="252" fillId="73" borderId="14" xfId="17202" applyFont="1" applyFill="1" applyBorder="1" applyAlignment="1">
      <alignment horizontal="center" vertical="center"/>
    </xf>
    <xf numFmtId="0" fontId="252" fillId="73" borderId="132" xfId="17202" applyFont="1" applyFill="1" applyBorder="1" applyAlignment="1">
      <alignment horizontal="center" vertical="center"/>
    </xf>
    <xf numFmtId="0" fontId="252" fillId="73" borderId="14" xfId="17202" applyFont="1" applyFill="1" applyBorder="1" applyAlignment="1">
      <alignment horizontal="center" vertical="center" shrinkToFit="1"/>
    </xf>
    <xf numFmtId="0" fontId="252" fillId="73" borderId="125" xfId="17202" applyFont="1" applyFill="1" applyBorder="1" applyAlignment="1">
      <alignment horizontal="center" vertical="center" shrinkToFit="1"/>
    </xf>
    <xf numFmtId="0" fontId="252" fillId="73" borderId="132" xfId="17202" applyFont="1" applyFill="1" applyBorder="1" applyAlignment="1">
      <alignment horizontal="center" vertical="center" shrinkToFit="1"/>
    </xf>
    <xf numFmtId="0" fontId="252" fillId="73" borderId="134" xfId="17202" applyFont="1" applyFill="1" applyBorder="1" applyAlignment="1">
      <alignment horizontal="center" vertical="center" shrinkToFit="1"/>
    </xf>
    <xf numFmtId="0" fontId="252" fillId="73" borderId="120" xfId="17202" applyFont="1" applyFill="1" applyBorder="1" applyAlignment="1">
      <alignment horizontal="center" vertical="center"/>
    </xf>
    <xf numFmtId="0" fontId="252" fillId="73" borderId="115" xfId="17202" applyFont="1" applyFill="1" applyBorder="1" applyAlignment="1">
      <alignment horizontal="center" vertical="center"/>
    </xf>
    <xf numFmtId="0" fontId="252" fillId="73" borderId="136" xfId="17202" applyFont="1" applyFill="1" applyBorder="1" applyAlignment="1">
      <alignment horizontal="center" vertical="center"/>
    </xf>
    <xf numFmtId="0" fontId="252" fillId="73" borderId="90" xfId="17202" applyFont="1" applyFill="1" applyBorder="1" applyAlignment="1">
      <alignment horizontal="center" vertical="center"/>
    </xf>
    <xf numFmtId="0" fontId="252" fillId="73" borderId="116" xfId="17202" applyFont="1" applyFill="1" applyBorder="1" applyAlignment="1">
      <alignment horizontal="center" vertical="center"/>
    </xf>
    <xf numFmtId="0" fontId="230" fillId="0" borderId="151" xfId="17202" applyNumberFormat="1" applyFont="1" applyFill="1" applyBorder="1" applyAlignment="1">
      <alignment horizontal="center" vertical="center"/>
    </xf>
    <xf numFmtId="0" fontId="42" fillId="0" borderId="130" xfId="17202" quotePrefix="1" applyFont="1" applyFill="1" applyBorder="1" applyAlignment="1">
      <alignment horizontal="center" vertical="center" wrapText="1"/>
    </xf>
    <xf numFmtId="0" fontId="42" fillId="0" borderId="130" xfId="17202" applyFont="1" applyFill="1" applyBorder="1" applyAlignment="1">
      <alignment horizontal="center" vertical="center" wrapText="1"/>
    </xf>
    <xf numFmtId="0" fontId="42" fillId="0" borderId="139" xfId="17202" applyFont="1" applyFill="1" applyBorder="1" applyAlignment="1">
      <alignment horizontal="center" vertical="center" wrapText="1"/>
    </xf>
    <xf numFmtId="0" fontId="252" fillId="73" borderId="140" xfId="17202" applyFont="1" applyFill="1" applyBorder="1" applyAlignment="1">
      <alignment horizontal="center" vertical="center"/>
    </xf>
    <xf numFmtId="0" fontId="252" fillId="73" borderId="141" xfId="17202" applyFont="1" applyFill="1" applyBorder="1" applyAlignment="1">
      <alignment horizontal="center" vertical="center"/>
    </xf>
    <xf numFmtId="0" fontId="252" fillId="73" borderId="121" xfId="17202" applyFont="1" applyFill="1" applyBorder="1" applyAlignment="1">
      <alignment horizontal="center" vertical="center"/>
    </xf>
    <xf numFmtId="37" fontId="10" fillId="73" borderId="156" xfId="53" applyNumberFormat="1" applyFont="1" applyFill="1" applyBorder="1" applyAlignment="1" applyProtection="1">
      <alignment horizontal="center" vertical="center"/>
    </xf>
    <xf numFmtId="0" fontId="10" fillId="73" borderId="156" xfId="53" applyFont="1" applyFill="1" applyBorder="1" applyAlignment="1" applyProtection="1">
      <alignment horizontal="center" vertical="center"/>
    </xf>
    <xf numFmtId="0" fontId="10" fillId="73" borderId="156" xfId="53" applyFont="1" applyFill="1" applyBorder="1" applyAlignment="1" applyProtection="1">
      <alignment horizontal="center" vertical="center" shrinkToFit="1"/>
    </xf>
    <xf numFmtId="37" fontId="10" fillId="73" borderId="160" xfId="53" applyNumberFormat="1" applyFont="1" applyFill="1" applyBorder="1" applyAlignment="1" applyProtection="1">
      <alignment horizontal="center" vertical="center"/>
    </xf>
    <xf numFmtId="37" fontId="10" fillId="73" borderId="157" xfId="53" applyNumberFormat="1" applyFont="1" applyFill="1" applyBorder="1" applyAlignment="1" applyProtection="1">
      <alignment horizontal="center" vertical="center"/>
    </xf>
    <xf numFmtId="37" fontId="10" fillId="73" borderId="10" xfId="53" applyNumberFormat="1" applyFont="1" applyFill="1" applyBorder="1" applyAlignment="1" applyProtection="1">
      <alignment horizontal="center" vertical="center"/>
    </xf>
    <xf numFmtId="37" fontId="10" fillId="73" borderId="12" xfId="53" applyNumberFormat="1" applyFont="1" applyFill="1" applyBorder="1" applyAlignment="1" applyProtection="1">
      <alignment horizontal="center" vertical="center"/>
    </xf>
    <xf numFmtId="0" fontId="298" fillId="0" borderId="0" xfId="0" applyFont="1" applyBorder="1" applyAlignment="1">
      <alignment horizontal="left" vertical="center"/>
    </xf>
    <xf numFmtId="0" fontId="26" fillId="0" borderId="158" xfId="18145" applyFont="1" applyBorder="1" applyAlignment="1">
      <alignment horizontal="center" vertical="center"/>
    </xf>
    <xf numFmtId="0" fontId="26" fillId="0" borderId="170" xfId="18145" applyFont="1" applyBorder="1" applyAlignment="1">
      <alignment horizontal="center" vertical="center"/>
    </xf>
    <xf numFmtId="0" fontId="26" fillId="0" borderId="54" xfId="18145" applyFont="1" applyBorder="1" applyAlignment="1">
      <alignment horizontal="center" vertical="center"/>
    </xf>
    <xf numFmtId="0" fontId="26" fillId="0" borderId="34" xfId="18145" applyFont="1" applyBorder="1" applyAlignment="1">
      <alignment horizontal="center" vertical="center"/>
    </xf>
    <xf numFmtId="3" fontId="26" fillId="0" borderId="152" xfId="18145" applyNumberFormat="1" applyFont="1" applyBorder="1" applyAlignment="1">
      <alignment horizontal="center" vertical="center"/>
    </xf>
    <xf numFmtId="3" fontId="26" fillId="0" borderId="28" xfId="18145" applyNumberFormat="1" applyFont="1" applyBorder="1" applyAlignment="1">
      <alignment horizontal="left" vertical="center"/>
    </xf>
    <xf numFmtId="0" fontId="26" fillId="0" borderId="113" xfId="18145" applyFont="1" applyBorder="1" applyAlignment="1">
      <alignment horizontal="center" vertical="center"/>
    </xf>
    <xf numFmtId="0" fontId="26" fillId="0" borderId="31" xfId="18145" applyFont="1" applyBorder="1" applyAlignment="1">
      <alignment horizontal="center" vertical="center"/>
    </xf>
    <xf numFmtId="0" fontId="26" fillId="0" borderId="114" xfId="18145" applyFont="1" applyBorder="1" applyAlignment="1">
      <alignment horizontal="center" vertical="center"/>
    </xf>
    <xf numFmtId="0" fontId="26" fillId="0" borderId="32" xfId="18145" applyFont="1" applyBorder="1" applyAlignment="1">
      <alignment horizontal="center" vertical="center"/>
    </xf>
    <xf numFmtId="3" fontId="26" fillId="0" borderId="53" xfId="18145" applyNumberFormat="1" applyFont="1" applyBorder="1" applyAlignment="1">
      <alignment horizontal="left" vertical="center"/>
    </xf>
    <xf numFmtId="3" fontId="26" fillId="0" borderId="155" xfId="18145" applyNumberFormat="1" applyFont="1" applyBorder="1" applyAlignment="1">
      <alignment horizontal="left" vertical="center"/>
    </xf>
    <xf numFmtId="3" fontId="26" fillId="0" borderId="152" xfId="18145" applyNumberFormat="1" applyFont="1" applyBorder="1" applyAlignment="1">
      <alignment horizontal="left" vertical="center"/>
    </xf>
    <xf numFmtId="0" fontId="26" fillId="0" borderId="152" xfId="18145" applyFont="1" applyBorder="1" applyAlignment="1">
      <alignment horizontal="left" vertical="center"/>
    </xf>
    <xf numFmtId="0" fontId="26" fillId="0" borderId="154" xfId="18145" applyFont="1" applyBorder="1" applyAlignment="1">
      <alignment horizontal="center" vertical="center"/>
    </xf>
    <xf numFmtId="3" fontId="26" fillId="0" borderId="28" xfId="18145" applyNumberFormat="1" applyFont="1" applyBorder="1" applyAlignment="1">
      <alignment horizontal="center" vertical="center"/>
    </xf>
    <xf numFmtId="0" fontId="26" fillId="0" borderId="39" xfId="18145" applyFont="1" applyBorder="1" applyAlignment="1">
      <alignment horizontal="center" vertical="center"/>
    </xf>
    <xf numFmtId="0" fontId="26" fillId="0" borderId="27" xfId="555" applyFont="1" applyBorder="1" applyAlignment="1">
      <alignment vertical="center" shrinkToFit="1"/>
    </xf>
    <xf numFmtId="0" fontId="26" fillId="0" borderId="28" xfId="555" applyFont="1" applyBorder="1" applyAlignment="1">
      <alignment vertical="center" shrinkToFit="1"/>
    </xf>
    <xf numFmtId="0" fontId="26" fillId="0" borderId="113" xfId="555" applyFont="1" applyBorder="1" applyAlignment="1">
      <alignment horizontal="center" vertical="center"/>
    </xf>
    <xf numFmtId="0" fontId="26" fillId="0" borderId="114" xfId="555" applyFont="1" applyBorder="1" applyAlignment="1">
      <alignment horizontal="center" vertical="center"/>
    </xf>
    <xf numFmtId="3" fontId="26" fillId="0" borderId="27" xfId="555" applyNumberFormat="1" applyFont="1" applyBorder="1" applyAlignment="1">
      <alignment vertical="center"/>
    </xf>
    <xf numFmtId="3" fontId="26" fillId="0" borderId="28" xfId="555" applyNumberFormat="1" applyFont="1" applyBorder="1" applyAlignment="1">
      <alignment vertical="center"/>
    </xf>
    <xf numFmtId="0" fontId="225" fillId="0" borderId="27" xfId="555" applyFont="1" applyBorder="1" applyAlignment="1">
      <alignment vertical="center"/>
    </xf>
    <xf numFmtId="0" fontId="225" fillId="0" borderId="28" xfId="555" applyFont="1" applyBorder="1" applyAlignment="1">
      <alignment vertical="center"/>
    </xf>
    <xf numFmtId="0" fontId="26" fillId="0" borderId="27" xfId="555" applyFont="1" applyBorder="1" applyAlignment="1">
      <alignment horizontal="center" vertical="center"/>
    </xf>
    <xf numFmtId="0" fontId="26" fillId="0" borderId="28" xfId="555" applyFont="1" applyBorder="1" applyAlignment="1">
      <alignment horizontal="center" vertical="center"/>
    </xf>
    <xf numFmtId="0" fontId="26" fillId="0" borderId="27" xfId="555" applyFont="1" applyBorder="1" applyAlignment="1">
      <alignment vertical="center"/>
    </xf>
    <xf numFmtId="0" fontId="26" fillId="0" borderId="28" xfId="555" applyFont="1" applyBorder="1" applyAlignment="1">
      <alignment vertical="center"/>
    </xf>
    <xf numFmtId="0" fontId="26" fillId="0" borderId="31" xfId="555" applyFont="1" applyBorder="1" applyAlignment="1">
      <alignment horizontal="left" vertical="center"/>
    </xf>
    <xf numFmtId="0" fontId="26" fillId="0" borderId="32" xfId="555" applyFont="1" applyBorder="1" applyAlignment="1">
      <alignment horizontal="left" vertical="center"/>
    </xf>
    <xf numFmtId="0" fontId="26" fillId="0" borderId="48" xfId="555" applyFont="1" applyBorder="1" applyAlignment="1">
      <alignment horizontal="left" vertical="center" shrinkToFit="1"/>
    </xf>
    <xf numFmtId="0" fontId="26" fillId="0" borderId="35" xfId="555" applyFont="1" applyBorder="1" applyAlignment="1">
      <alignment horizontal="left" vertical="center" shrinkToFit="1"/>
    </xf>
    <xf numFmtId="0" fontId="26" fillId="0" borderId="48" xfId="555" applyFont="1" applyBorder="1" applyAlignment="1">
      <alignment horizontal="left" vertical="center"/>
    </xf>
    <xf numFmtId="0" fontId="26" fillId="0" borderId="35" xfId="555" applyFont="1" applyBorder="1" applyAlignment="1">
      <alignment horizontal="left" vertical="center"/>
    </xf>
    <xf numFmtId="251" fontId="26" fillId="0" borderId="29" xfId="555" applyNumberFormat="1" applyFont="1" applyBorder="1" applyAlignment="1">
      <alignment horizontal="center" vertical="center"/>
    </xf>
    <xf numFmtId="251" fontId="26" fillId="0" borderId="112" xfId="555" applyNumberFormat="1" applyFont="1" applyBorder="1" applyAlignment="1">
      <alignment horizontal="center" vertical="center"/>
    </xf>
    <xf numFmtId="37" fontId="237" fillId="0" borderId="11" xfId="18147" applyNumberFormat="1" applyFont="1" applyBorder="1" applyAlignment="1">
      <alignment horizontal="center" vertical="center"/>
    </xf>
    <xf numFmtId="0" fontId="237" fillId="0" borderId="113" xfId="18147" applyFont="1" applyBorder="1" applyAlignment="1">
      <alignment horizontal="center" vertical="center"/>
    </xf>
    <xf numFmtId="0" fontId="237" fillId="0" borderId="27" xfId="18147" applyFont="1" applyBorder="1" applyAlignment="1">
      <alignment horizontal="center" vertical="center"/>
    </xf>
    <xf numFmtId="0" fontId="237" fillId="0" borderId="114" xfId="18147" applyFont="1" applyBorder="1" applyAlignment="1">
      <alignment horizontal="center" vertical="center"/>
    </xf>
    <xf numFmtId="0" fontId="237" fillId="0" borderId="28" xfId="18147" applyFont="1" applyBorder="1" applyAlignment="1">
      <alignment horizontal="center" vertical="center"/>
    </xf>
    <xf numFmtId="0" fontId="237" fillId="0" borderId="114" xfId="18147" applyFont="1" applyBorder="1" applyAlignment="1">
      <alignment horizontal="center" vertical="center" shrinkToFit="1"/>
    </xf>
    <xf numFmtId="0" fontId="237" fillId="0" borderId="28" xfId="18147" applyFont="1" applyBorder="1" applyAlignment="1">
      <alignment horizontal="center" vertical="center" shrinkToFit="1"/>
    </xf>
    <xf numFmtId="37" fontId="237" fillId="0" borderId="114" xfId="18147" applyNumberFormat="1" applyFont="1" applyBorder="1" applyAlignment="1">
      <alignment horizontal="center" vertical="center"/>
    </xf>
    <xf numFmtId="37" fontId="237" fillId="0" borderId="28" xfId="18147" applyNumberFormat="1" applyFont="1" applyBorder="1" applyAlignment="1">
      <alignment horizontal="center" vertical="center"/>
    </xf>
    <xf numFmtId="0" fontId="237" fillId="0" borderId="54" xfId="18147" applyFont="1" applyBorder="1" applyAlignment="1">
      <alignment horizontal="center" vertical="center"/>
    </xf>
    <xf numFmtId="0" fontId="237" fillId="0" borderId="27" xfId="18147" applyFont="1" applyBorder="1" applyAlignment="1">
      <alignment horizontal="left" vertical="center"/>
    </xf>
    <xf numFmtId="0" fontId="237" fillId="0" borderId="28" xfId="18147" applyFont="1" applyBorder="1" applyAlignment="1">
      <alignment horizontal="left" vertical="center"/>
    </xf>
    <xf numFmtId="37" fontId="273" fillId="0" borderId="0" xfId="18147" applyNumberFormat="1" applyFont="1" applyAlignment="1">
      <alignment horizontal="center" vertical="center"/>
    </xf>
    <xf numFmtId="37" fontId="273" fillId="0" borderId="11" xfId="18147" applyNumberFormat="1" applyFont="1" applyBorder="1" applyAlignment="1">
      <alignment horizontal="right" vertical="center"/>
    </xf>
    <xf numFmtId="0" fontId="252" fillId="0" borderId="11" xfId="18105" applyFont="1" applyBorder="1" applyAlignment="1">
      <alignment vertical="center"/>
    </xf>
    <xf numFmtId="0" fontId="249" fillId="0" borderId="113" xfId="18147" applyFont="1" applyBorder="1" applyAlignment="1">
      <alignment horizontal="center" vertical="center"/>
    </xf>
    <xf numFmtId="0" fontId="249" fillId="0" borderId="44" xfId="18147" applyFont="1" applyBorder="1" applyAlignment="1">
      <alignment horizontal="center" vertical="center"/>
    </xf>
    <xf numFmtId="0" fontId="249" fillId="0" borderId="31" xfId="18147" applyFont="1" applyBorder="1" applyAlignment="1">
      <alignment horizontal="center" vertical="center"/>
    </xf>
    <xf numFmtId="0" fontId="249" fillId="0" borderId="114" xfId="18147" applyFont="1" applyBorder="1" applyAlignment="1">
      <alignment horizontal="center" vertical="center"/>
    </xf>
    <xf numFmtId="0" fontId="249" fillId="0" borderId="45" xfId="18147" applyFont="1" applyBorder="1" applyAlignment="1">
      <alignment horizontal="center" vertical="center"/>
    </xf>
    <xf numFmtId="0" fontId="249" fillId="0" borderId="32" xfId="18147" applyFont="1" applyBorder="1" applyAlignment="1">
      <alignment horizontal="center" vertical="center"/>
    </xf>
    <xf numFmtId="3" fontId="249" fillId="0" borderId="114" xfId="18147" applyNumberFormat="1" applyFont="1" applyBorder="1" applyAlignment="1">
      <alignment horizontal="center" vertical="center" shrinkToFit="1"/>
    </xf>
    <xf numFmtId="3" fontId="249" fillId="0" borderId="45" xfId="18147" applyNumberFormat="1" applyFont="1" applyBorder="1" applyAlignment="1">
      <alignment horizontal="center" vertical="center" shrinkToFit="1"/>
    </xf>
    <xf numFmtId="3" fontId="249" fillId="0" borderId="32" xfId="18147" applyNumberFormat="1" applyFont="1" applyBorder="1" applyAlignment="1">
      <alignment horizontal="center" vertical="center" shrinkToFit="1"/>
    </xf>
    <xf numFmtId="3" fontId="249" fillId="0" borderId="114" xfId="18147" applyNumberFormat="1" applyFont="1" applyBorder="1" applyAlignment="1">
      <alignment horizontal="center" vertical="center"/>
    </xf>
    <xf numFmtId="3" fontId="249" fillId="0" borderId="114" xfId="18105" applyNumberFormat="1" applyFont="1" applyBorder="1"/>
    <xf numFmtId="3" fontId="250" fillId="0" borderId="0" xfId="18147" applyNumberFormat="1" applyFont="1" applyAlignment="1">
      <alignment horizontal="center" vertical="center"/>
    </xf>
    <xf numFmtId="3" fontId="249" fillId="0" borderId="11" xfId="18147" applyNumberFormat="1" applyFont="1" applyBorder="1" applyAlignment="1">
      <alignment horizontal="center" vertical="center"/>
    </xf>
    <xf numFmtId="0" fontId="237" fillId="0" borderId="45" xfId="18147" applyFont="1" applyBorder="1" applyAlignment="1">
      <alignment horizontal="center" vertical="center" shrinkToFit="1"/>
    </xf>
    <xf numFmtId="0" fontId="237" fillId="0" borderId="32" xfId="18147" applyFont="1" applyBorder="1" applyAlignment="1">
      <alignment horizontal="center" vertical="center" shrinkToFit="1"/>
    </xf>
    <xf numFmtId="0" fontId="237" fillId="0" borderId="114" xfId="18105" applyFont="1" applyBorder="1"/>
    <xf numFmtId="37" fontId="237" fillId="0" borderId="53" xfId="18147" applyNumberFormat="1" applyFont="1" applyBorder="1" applyAlignment="1">
      <alignment horizontal="center" vertical="center"/>
    </xf>
    <xf numFmtId="37" fontId="237" fillId="0" borderId="162" xfId="18147" applyNumberFormat="1" applyFont="1" applyBorder="1" applyAlignment="1">
      <alignment horizontal="center" vertical="center"/>
    </xf>
    <xf numFmtId="37" fontId="237" fillId="0" borderId="155" xfId="18147" applyNumberFormat="1" applyFont="1" applyBorder="1" applyAlignment="1">
      <alignment horizontal="center" vertical="center"/>
    </xf>
    <xf numFmtId="0" fontId="237" fillId="0" borderId="54" xfId="18147" applyFont="1" applyBorder="1" applyAlignment="1">
      <alignment horizontal="center" vertical="center" shrinkToFit="1"/>
    </xf>
    <xf numFmtId="0" fontId="237" fillId="0" borderId="46" xfId="18147" applyFont="1" applyBorder="1" applyAlignment="1">
      <alignment horizontal="center" vertical="center" shrinkToFit="1"/>
    </xf>
    <xf numFmtId="0" fontId="237" fillId="0" borderId="34" xfId="18147" applyFont="1" applyBorder="1" applyAlignment="1">
      <alignment horizontal="center" vertical="center" shrinkToFit="1"/>
    </xf>
    <xf numFmtId="3" fontId="249" fillId="0" borderId="29" xfId="18147" applyNumberFormat="1" applyFont="1" applyBorder="1" applyAlignment="1">
      <alignment horizontal="center" vertical="center"/>
    </xf>
    <xf numFmtId="3" fontId="249" fillId="0" borderId="35" xfId="18147" applyNumberFormat="1" applyFont="1" applyBorder="1" applyAlignment="1">
      <alignment horizontal="center" vertical="center"/>
    </xf>
    <xf numFmtId="37" fontId="237" fillId="0" borderId="29" xfId="18147" applyNumberFormat="1" applyFont="1" applyBorder="1" applyAlignment="1">
      <alignment horizontal="center" vertical="center"/>
    </xf>
    <xf numFmtId="37" fontId="237" fillId="0" borderId="35" xfId="18147" applyNumberFormat="1" applyFont="1" applyBorder="1" applyAlignment="1">
      <alignment horizontal="center" vertical="center"/>
    </xf>
    <xf numFmtId="0" fontId="237" fillId="0" borderId="29" xfId="18147" applyFont="1" applyBorder="1" applyAlignment="1">
      <alignment horizontal="center" vertical="center"/>
    </xf>
    <xf numFmtId="0" fontId="237" fillId="0" borderId="35" xfId="18147" applyFont="1" applyBorder="1" applyAlignment="1">
      <alignment horizontal="center" vertical="center"/>
    </xf>
    <xf numFmtId="3" fontId="249" fillId="0" borderId="53" xfId="18147" applyNumberFormat="1" applyFont="1" applyBorder="1" applyAlignment="1">
      <alignment horizontal="center" vertical="center"/>
    </xf>
    <xf numFmtId="3" fontId="249" fillId="0" borderId="162" xfId="18147" applyNumberFormat="1" applyFont="1" applyBorder="1" applyAlignment="1">
      <alignment horizontal="center" vertical="center"/>
    </xf>
    <xf numFmtId="3" fontId="249" fillId="0" borderId="155" xfId="18147" applyNumberFormat="1" applyFont="1" applyBorder="1" applyAlignment="1">
      <alignment horizontal="center" vertical="center"/>
    </xf>
    <xf numFmtId="0" fontId="249" fillId="0" borderId="54" xfId="18147" applyFont="1" applyBorder="1" applyAlignment="1">
      <alignment horizontal="center" vertical="center" shrinkToFit="1"/>
    </xf>
    <xf numFmtId="0" fontId="249" fillId="0" borderId="46" xfId="18147" applyFont="1" applyBorder="1" applyAlignment="1">
      <alignment horizontal="center" vertical="center" shrinkToFit="1"/>
    </xf>
    <xf numFmtId="0" fontId="249" fillId="0" borderId="34" xfId="18147" applyFont="1" applyBorder="1" applyAlignment="1">
      <alignment horizontal="center" vertical="center" shrinkToFit="1"/>
    </xf>
    <xf numFmtId="0" fontId="237" fillId="0" borderId="44" xfId="18147" applyFont="1" applyBorder="1" applyAlignment="1">
      <alignment horizontal="center" vertical="center"/>
    </xf>
    <xf numFmtId="0" fontId="237" fillId="0" borderId="31" xfId="18147" applyFont="1" applyBorder="1" applyAlignment="1">
      <alignment horizontal="center" vertical="center"/>
    </xf>
    <xf numFmtId="0" fontId="237" fillId="0" borderId="45" xfId="18147" applyFont="1" applyBorder="1" applyAlignment="1">
      <alignment horizontal="center" vertical="center"/>
    </xf>
    <xf numFmtId="0" fontId="237" fillId="0" borderId="32" xfId="18147" applyFont="1" applyBorder="1" applyAlignment="1">
      <alignment horizontal="center" vertical="center"/>
    </xf>
    <xf numFmtId="37" fontId="237" fillId="35" borderId="11" xfId="18147" applyNumberFormat="1" applyFont="1" applyFill="1" applyBorder="1" applyAlignment="1">
      <alignment horizontal="center" vertical="center"/>
    </xf>
    <xf numFmtId="37" fontId="273" fillId="35" borderId="0" xfId="18147" applyNumberFormat="1" applyFont="1" applyFill="1" applyAlignment="1">
      <alignment horizontal="center" vertical="center"/>
    </xf>
    <xf numFmtId="0" fontId="237" fillId="35" borderId="27" xfId="18147" applyFont="1" applyFill="1" applyBorder="1" applyAlignment="1">
      <alignment horizontal="left" vertical="center"/>
    </xf>
    <xf numFmtId="0" fontId="237" fillId="35" borderId="28" xfId="18147" applyFont="1" applyFill="1" applyBorder="1" applyAlignment="1">
      <alignment horizontal="left" vertical="center"/>
    </xf>
    <xf numFmtId="37" fontId="237" fillId="76" borderId="11" xfId="18147" applyNumberFormat="1" applyFont="1" applyFill="1" applyBorder="1" applyAlignment="1">
      <alignment horizontal="center" vertical="center" shrinkToFit="1"/>
    </xf>
    <xf numFmtId="37" fontId="273" fillId="0" borderId="0" xfId="18105" applyNumberFormat="1" applyFont="1" applyAlignment="1">
      <alignment horizontal="center" vertical="center"/>
    </xf>
    <xf numFmtId="0" fontId="237" fillId="35" borderId="27" xfId="53" applyFont="1" applyFill="1" applyBorder="1" applyAlignment="1">
      <alignment horizontal="left" vertical="center"/>
    </xf>
    <xf numFmtId="0" fontId="237" fillId="35" borderId="28" xfId="53" applyFont="1" applyFill="1" applyBorder="1" applyAlignment="1">
      <alignment horizontal="left" vertical="center"/>
    </xf>
    <xf numFmtId="37" fontId="237" fillId="0" borderId="11" xfId="18105" applyNumberFormat="1" applyFont="1" applyBorder="1" applyAlignment="1">
      <alignment horizontal="center" vertical="center"/>
    </xf>
    <xf numFmtId="37" fontId="245" fillId="35" borderId="29" xfId="53" applyNumberFormat="1" applyFont="1" applyFill="1" applyBorder="1" applyAlignment="1">
      <alignment horizontal="left" vertical="center"/>
    </xf>
    <xf numFmtId="37" fontId="245" fillId="35" borderId="35" xfId="53" applyNumberFormat="1" applyFont="1" applyFill="1" applyBorder="1" applyAlignment="1">
      <alignment horizontal="left" vertical="center"/>
    </xf>
    <xf numFmtId="37" fontId="245" fillId="35" borderId="28" xfId="53" applyNumberFormat="1" applyFont="1" applyFill="1" applyBorder="1" applyAlignment="1">
      <alignment horizontal="left" vertical="center"/>
    </xf>
    <xf numFmtId="0" fontId="272" fillId="35" borderId="0" xfId="18147" applyFont="1" applyFill="1" applyAlignment="1">
      <alignment horizontal="center" vertical="center"/>
    </xf>
    <xf numFmtId="0" fontId="245" fillId="35" borderId="114" xfId="53" applyFont="1" applyFill="1" applyBorder="1" applyAlignment="1">
      <alignment horizontal="center" vertical="center"/>
    </xf>
    <xf numFmtId="0" fontId="245" fillId="35" borderId="54" xfId="53" applyFont="1" applyFill="1" applyBorder="1" applyAlignment="1">
      <alignment horizontal="center" vertical="center"/>
    </xf>
    <xf numFmtId="0" fontId="234" fillId="35" borderId="28" xfId="53" applyFont="1" applyFill="1" applyBorder="1" applyAlignment="1">
      <alignment horizontal="left" vertical="center"/>
    </xf>
    <xf numFmtId="0" fontId="234" fillId="35" borderId="30" xfId="53" applyFont="1" applyFill="1" applyBorder="1" applyAlignment="1">
      <alignment horizontal="left" vertical="center"/>
    </xf>
    <xf numFmtId="37" fontId="245" fillId="35" borderId="32" xfId="53" applyNumberFormat="1" applyFont="1" applyFill="1" applyBorder="1" applyAlignment="1">
      <alignment horizontal="left" vertical="center"/>
    </xf>
    <xf numFmtId="37" fontId="245" fillId="35" borderId="33" xfId="53" applyNumberFormat="1" applyFont="1" applyFill="1" applyBorder="1" applyAlignment="1">
      <alignment horizontal="left" vertical="center"/>
    </xf>
    <xf numFmtId="0" fontId="118" fillId="0" borderId="120" xfId="18105" applyFont="1" applyBorder="1" applyAlignment="1">
      <alignment horizontal="center" vertical="center"/>
    </xf>
    <xf numFmtId="0" fontId="118" fillId="0" borderId="115" xfId="18105" applyFont="1" applyBorder="1" applyAlignment="1">
      <alignment horizontal="center" vertical="center"/>
    </xf>
    <xf numFmtId="0" fontId="118" fillId="0" borderId="8" xfId="18105" applyFont="1" applyBorder="1" applyAlignment="1">
      <alignment horizontal="center" vertical="center"/>
    </xf>
    <xf numFmtId="0" fontId="118" fillId="0" borderId="206" xfId="18105" applyFont="1" applyBorder="1" applyAlignment="1">
      <alignment horizontal="center" vertical="center"/>
    </xf>
    <xf numFmtId="37" fontId="217" fillId="0" borderId="0" xfId="18105" applyNumberFormat="1" applyFont="1" applyAlignment="1">
      <alignment horizontal="center" vertical="center"/>
    </xf>
    <xf numFmtId="0" fontId="31" fillId="0" borderId="158" xfId="18105" applyFont="1" applyBorder="1" applyAlignment="1">
      <alignment horizontal="center" vertical="center"/>
    </xf>
    <xf numFmtId="0" fontId="31" fillId="0" borderId="159" xfId="18105" applyFont="1" applyBorder="1" applyAlignment="1">
      <alignment horizontal="center" vertical="center"/>
    </xf>
    <xf numFmtId="0" fontId="31" fillId="0" borderId="148" xfId="18105" applyFont="1" applyBorder="1" applyAlignment="1">
      <alignment horizontal="center" vertical="center"/>
    </xf>
    <xf numFmtId="0" fontId="31" fillId="0" borderId="9" xfId="18105" applyFont="1" applyBorder="1" applyAlignment="1">
      <alignment horizontal="center" vertical="center"/>
    </xf>
    <xf numFmtId="37" fontId="31" fillId="0" borderId="158" xfId="18105" applyNumberFormat="1" applyFont="1" applyBorder="1" applyAlignment="1">
      <alignment horizontal="center" vertical="center"/>
    </xf>
    <xf numFmtId="37" fontId="31" fillId="0" borderId="159" xfId="18105" applyNumberFormat="1" applyFont="1" applyBorder="1" applyAlignment="1">
      <alignment horizontal="center" vertical="center"/>
    </xf>
    <xf numFmtId="37" fontId="291" fillId="0" borderId="0" xfId="18105" applyNumberFormat="1" applyFont="1" applyAlignment="1">
      <alignment horizontal="center" vertical="center"/>
    </xf>
    <xf numFmtId="0" fontId="290" fillId="0" borderId="148" xfId="18105" applyFont="1" applyBorder="1" applyAlignment="1">
      <alignment horizontal="center" vertical="center"/>
    </xf>
    <xf numFmtId="0" fontId="290" fillId="0" borderId="9" xfId="18105" applyFont="1" applyBorder="1" applyAlignment="1">
      <alignment horizontal="center" vertical="center"/>
    </xf>
    <xf numFmtId="0" fontId="118" fillId="0" borderId="158" xfId="18155" quotePrefix="1" applyFont="1" applyBorder="1" applyAlignment="1">
      <alignment horizontal="center" vertical="center"/>
    </xf>
    <xf numFmtId="0" fontId="6" fillId="0" borderId="159" xfId="18105" applyBorder="1" applyAlignment="1">
      <alignment vertical="center"/>
    </xf>
    <xf numFmtId="41" fontId="118" fillId="35" borderId="53" xfId="12600" applyFont="1" applyFill="1" applyBorder="1" applyAlignment="1">
      <alignment horizontal="center" vertical="center"/>
    </xf>
    <xf numFmtId="41" fontId="118" fillId="35" borderId="155" xfId="12600" applyFont="1" applyFill="1" applyBorder="1" applyAlignment="1">
      <alignment horizontal="center" vertical="center"/>
    </xf>
    <xf numFmtId="0" fontId="118" fillId="0" borderId="158" xfId="18155" applyFont="1" applyBorder="1" applyAlignment="1">
      <alignment horizontal="center" vertical="center"/>
    </xf>
    <xf numFmtId="0" fontId="118" fillId="0" borderId="37" xfId="18105" applyFont="1" applyBorder="1" applyAlignment="1">
      <alignment horizontal="center" vertical="center"/>
    </xf>
    <xf numFmtId="0" fontId="118" fillId="0" borderId="0" xfId="18105" applyFont="1" applyAlignment="1">
      <alignment horizontal="center" vertical="center"/>
    </xf>
    <xf numFmtId="0" fontId="118" fillId="0" borderId="94" xfId="18105" applyFont="1" applyBorder="1" applyAlignment="1">
      <alignment horizontal="center" vertical="center"/>
    </xf>
    <xf numFmtId="0" fontId="118" fillId="0" borderId="11" xfId="18155" quotePrefix="1" applyFont="1" applyBorder="1" applyAlignment="1">
      <alignment horizontal="center" vertical="center"/>
    </xf>
    <xf numFmtId="0" fontId="6" fillId="0" borderId="170" xfId="18105" applyBorder="1" applyAlignment="1">
      <alignment horizontal="center" vertical="center"/>
    </xf>
    <xf numFmtId="0" fontId="6" fillId="0" borderId="159" xfId="18105" applyBorder="1" applyAlignment="1">
      <alignment horizontal="center" vertical="center"/>
    </xf>
    <xf numFmtId="0" fontId="6" fillId="0" borderId="170" xfId="18105" applyBorder="1" applyAlignment="1">
      <alignment vertical="center"/>
    </xf>
    <xf numFmtId="0" fontId="118" fillId="0" borderId="158" xfId="18155" applyFont="1" applyBorder="1" applyAlignment="1">
      <alignment vertical="center"/>
    </xf>
    <xf numFmtId="178" fontId="31" fillId="0" borderId="10" xfId="18105" applyNumberFormat="1" applyFont="1" applyBorder="1" applyAlignment="1">
      <alignment horizontal="center" vertical="center"/>
    </xf>
    <xf numFmtId="178" fontId="31" fillId="0" borderId="12" xfId="18105" applyNumberFormat="1" applyFont="1" applyBorder="1" applyAlignment="1">
      <alignment horizontal="center" vertical="center"/>
    </xf>
    <xf numFmtId="0" fontId="108" fillId="35" borderId="0" xfId="18105" applyFont="1" applyFill="1" applyAlignment="1">
      <alignment horizontal="left" vertical="center"/>
    </xf>
  </cellXfs>
  <cellStyles count="18156">
    <cellStyle name="_x0002__x0002__x0007__x0010__x0001__x0001__x0007_" xfId="565"/>
    <cellStyle name="_x0014_" xfId="566"/>
    <cellStyle name=" " xfId="18112"/>
    <cellStyle name="' '" xfId="567"/>
    <cellStyle name="          _x000d__x000a_386grabber=vga.3gr_x000d__x000a_" xfId="568"/>
    <cellStyle name=" _(조도계산서)-080226" xfId="18113"/>
    <cellStyle name=" _(조도계산서)-080226_춘화농공단지_조도계산서_090518" xfId="18114"/>
    <cellStyle name=" _(조도계산서_잔여분)-080508" xfId="18115"/>
    <cellStyle name=" _(조도계산서_잔여분)-080508_춘화농공단지_조도계산서_090518" xfId="18116"/>
    <cellStyle name=" _(조도계산서_총괄)-080508" xfId="18117"/>
    <cellStyle name=" _(조도계산서_총괄)-080508_춘화농공단지_조도계산서_090518" xfId="18118"/>
    <cellStyle name=" _97연말" xfId="18119"/>
    <cellStyle name=" _97연말_(조도계산서)-080226" xfId="18120"/>
    <cellStyle name=" _97연말_(조도계산서)-080226_춘화농공단지_조도계산서_090518" xfId="18121"/>
    <cellStyle name=" _97연말_(조도계산서_잔여분)-080508" xfId="18122"/>
    <cellStyle name=" _97연말_(조도계산서_잔여분)-080508_춘화농공단지_조도계산서_090518" xfId="18123"/>
    <cellStyle name=" _97연말_(조도계산서_총괄)-080508" xfId="18124"/>
    <cellStyle name=" _97연말_(조도계산서_총괄)-080508_춘화농공단지_조도계산서_090518" xfId="18125"/>
    <cellStyle name=" _97연말_안내센터내역서" xfId="18126"/>
    <cellStyle name=" _97연말1" xfId="18127"/>
    <cellStyle name=" _97연말1_(조도계산서)-080226" xfId="18128"/>
    <cellStyle name=" _97연말1_(조도계산서)-080226_춘화농공단지_조도계산서_090518" xfId="18129"/>
    <cellStyle name=" _97연말1_(조도계산서_잔여분)-080508" xfId="18130"/>
    <cellStyle name=" _97연말1_(조도계산서_잔여분)-080508_춘화농공단지_조도계산서_090518" xfId="18131"/>
    <cellStyle name=" _97연말1_(조도계산서_총괄)-080508" xfId="18132"/>
    <cellStyle name=" _97연말1_(조도계산서_총괄)-080508_춘화농공단지_조도계산서_090518" xfId="18133"/>
    <cellStyle name=" _97연말1_안내센터내역서" xfId="18134"/>
    <cellStyle name=" _Book1" xfId="18135"/>
    <cellStyle name=" _Book1_(조도계산서)-080226" xfId="18136"/>
    <cellStyle name=" _Book1_(조도계산서)-080226_춘화농공단지_조도계산서_090518" xfId="18137"/>
    <cellStyle name=" _Book1_(조도계산서_잔여분)-080508" xfId="18138"/>
    <cellStyle name=" _Book1_(조도계산서_잔여분)-080508_춘화농공단지_조도계산서_090518" xfId="18139"/>
    <cellStyle name=" _Book1_(조도계산서_총괄)-080508" xfId="18140"/>
    <cellStyle name=" _Book1_(조도계산서_총괄)-080508_춘화농공단지_조도계산서_090518" xfId="18141"/>
    <cellStyle name=" _Book1_안내센터내역서" xfId="18142"/>
    <cellStyle name=" _안내센터내역서" xfId="18143"/>
    <cellStyle name=" 1" xfId="18144"/>
    <cellStyle name=" bolted_'98지하철1,2호선 구조물균열누수보수공사" xfId="569"/>
    <cellStyle name="_x000a_386grabber=M" xfId="570"/>
    <cellStyle name="&quot;" xfId="571"/>
    <cellStyle name="&quot; 10" xfId="572"/>
    <cellStyle name="&quot; 2" xfId="573"/>
    <cellStyle name="&quot; 2 10" xfId="574"/>
    <cellStyle name="&quot; 2 11" xfId="575"/>
    <cellStyle name="&quot; 2 12" xfId="576"/>
    <cellStyle name="&quot; 2 2" xfId="577"/>
    <cellStyle name="&quot; 2 3" xfId="578"/>
    <cellStyle name="&quot; 2 3 2" xfId="579"/>
    <cellStyle name="&quot; 2 3 2 2" xfId="580"/>
    <cellStyle name="&quot; 2 3 2 3" xfId="581"/>
    <cellStyle name="&quot; 2 3 2 4" xfId="582"/>
    <cellStyle name="&quot; 2 3 2 5" xfId="583"/>
    <cellStyle name="&quot; 2 3 2 6" xfId="584"/>
    <cellStyle name="&quot; 2 3 3" xfId="585"/>
    <cellStyle name="&quot; 2 3 4" xfId="586"/>
    <cellStyle name="&quot; 2 4" xfId="587"/>
    <cellStyle name="&quot; 2 4 2" xfId="588"/>
    <cellStyle name="&quot; 2 4 2 2" xfId="589"/>
    <cellStyle name="&quot; 2 4 2 3" xfId="590"/>
    <cellStyle name="&quot; 2 4 2 4" xfId="591"/>
    <cellStyle name="&quot; 2 4 2 5" xfId="592"/>
    <cellStyle name="&quot; 2 4 2 6" xfId="593"/>
    <cellStyle name="&quot; 2 4 3" xfId="594"/>
    <cellStyle name="&quot; 2 4 4" xfId="595"/>
    <cellStyle name="&quot; 2 5" xfId="596"/>
    <cellStyle name="&quot; 2 5 2" xfId="597"/>
    <cellStyle name="&quot; 2 5 2 2" xfId="598"/>
    <cellStyle name="&quot; 2 5 2 3" xfId="599"/>
    <cellStyle name="&quot; 2 5 2 4" xfId="600"/>
    <cellStyle name="&quot; 2 5 2 5" xfId="601"/>
    <cellStyle name="&quot; 2 5 2 6" xfId="602"/>
    <cellStyle name="&quot; 2 5 3" xfId="603"/>
    <cellStyle name="&quot; 2 5 4" xfId="604"/>
    <cellStyle name="&quot; 2 6" xfId="605"/>
    <cellStyle name="&quot; 2 6 2" xfId="606"/>
    <cellStyle name="&quot; 2 6 2 2" xfId="607"/>
    <cellStyle name="&quot; 2 6 2 3" xfId="608"/>
    <cellStyle name="&quot; 2 6 2 4" xfId="609"/>
    <cellStyle name="&quot; 2 6 2 5" xfId="610"/>
    <cellStyle name="&quot; 2 6 2 6" xfId="611"/>
    <cellStyle name="&quot; 2 6 3" xfId="612"/>
    <cellStyle name="&quot; 2 6 4" xfId="613"/>
    <cellStyle name="&quot; 2 7" xfId="614"/>
    <cellStyle name="&quot; 2 7 2" xfId="615"/>
    <cellStyle name="&quot; 2 7 2 2" xfId="616"/>
    <cellStyle name="&quot; 2 7 2 3" xfId="617"/>
    <cellStyle name="&quot; 2 7 2 4" xfId="618"/>
    <cellStyle name="&quot; 2 7 2 5" xfId="619"/>
    <cellStyle name="&quot; 2 7 2 6" xfId="620"/>
    <cellStyle name="&quot; 2 7 3" xfId="621"/>
    <cellStyle name="&quot; 2 7 4" xfId="622"/>
    <cellStyle name="&quot; 2 8" xfId="623"/>
    <cellStyle name="&quot; 2 8 2" xfId="624"/>
    <cellStyle name="&quot; 2 8 2 2" xfId="625"/>
    <cellStyle name="&quot; 2 8 2 3" xfId="626"/>
    <cellStyle name="&quot; 2 8 2 4" xfId="627"/>
    <cellStyle name="&quot; 2 8 2 5" xfId="628"/>
    <cellStyle name="&quot; 2 8 2 6" xfId="629"/>
    <cellStyle name="&quot; 2 8 3" xfId="630"/>
    <cellStyle name="&quot; 2 8 4" xfId="631"/>
    <cellStyle name="&quot; 2 9" xfId="632"/>
    <cellStyle name="&quot; 2 9 2" xfId="633"/>
    <cellStyle name="&quot; 2 9 2 2" xfId="634"/>
    <cellStyle name="&quot; 2 9 2 3" xfId="635"/>
    <cellStyle name="&quot; 2 9 2 4" xfId="636"/>
    <cellStyle name="&quot; 2 9 2 5" xfId="637"/>
    <cellStyle name="&quot; 2 9 2 6" xfId="638"/>
    <cellStyle name="&quot; 2 9 3" xfId="639"/>
    <cellStyle name="&quot; 3" xfId="640"/>
    <cellStyle name="&quot; 3 2" xfId="641"/>
    <cellStyle name="&quot; 3 2 2" xfId="642"/>
    <cellStyle name="&quot; 3 2 3" xfId="643"/>
    <cellStyle name="&quot; 3 2 4" xfId="644"/>
    <cellStyle name="&quot; 3 2 5" xfId="645"/>
    <cellStyle name="&quot; 3 2 6" xfId="646"/>
    <cellStyle name="&quot; 3 3" xfId="647"/>
    <cellStyle name="&quot; 3 4" xfId="648"/>
    <cellStyle name="&quot; 3 5" xfId="649"/>
    <cellStyle name="&quot; 4" xfId="650"/>
    <cellStyle name="&quot; 4 2" xfId="651"/>
    <cellStyle name="&quot; 4 2 2" xfId="652"/>
    <cellStyle name="&quot; 4 2 3" xfId="653"/>
    <cellStyle name="&quot; 4 2 4" xfId="654"/>
    <cellStyle name="&quot; 4 2 5" xfId="655"/>
    <cellStyle name="&quot; 4 2 6" xfId="656"/>
    <cellStyle name="&quot; 4 3" xfId="657"/>
    <cellStyle name="&quot; 4 4" xfId="658"/>
    <cellStyle name="&quot; 5" xfId="659"/>
    <cellStyle name="&quot; 5 2" xfId="660"/>
    <cellStyle name="&quot; 5 2 2" xfId="661"/>
    <cellStyle name="&quot; 5 2 3" xfId="662"/>
    <cellStyle name="&quot; 5 2 4" xfId="663"/>
    <cellStyle name="&quot; 5 2 5" xfId="664"/>
    <cellStyle name="&quot; 5 2 6" xfId="665"/>
    <cellStyle name="&quot; 5 3" xfId="666"/>
    <cellStyle name="&quot; 5 4" xfId="667"/>
    <cellStyle name="&quot; 6" xfId="668"/>
    <cellStyle name="&quot; 6 2" xfId="669"/>
    <cellStyle name="&quot; 6 2 2" xfId="670"/>
    <cellStyle name="&quot; 6 2 3" xfId="671"/>
    <cellStyle name="&quot; 6 2 4" xfId="672"/>
    <cellStyle name="&quot; 6 2 5" xfId="673"/>
    <cellStyle name="&quot; 6 2 6" xfId="674"/>
    <cellStyle name="&quot; 6 3" xfId="675"/>
    <cellStyle name="&quot; 6 4" xfId="676"/>
    <cellStyle name="&quot; 7" xfId="677"/>
    <cellStyle name="&quot; 7 2" xfId="678"/>
    <cellStyle name="&quot; 7 2 2" xfId="679"/>
    <cellStyle name="&quot; 7 2 3" xfId="680"/>
    <cellStyle name="&quot; 7 2 4" xfId="681"/>
    <cellStyle name="&quot; 7 2 5" xfId="682"/>
    <cellStyle name="&quot; 7 2 6" xfId="683"/>
    <cellStyle name="&quot; 7 3" xfId="684"/>
    <cellStyle name="&quot; 7 4" xfId="685"/>
    <cellStyle name="&quot; 8" xfId="686"/>
    <cellStyle name="&quot; 8 2" xfId="687"/>
    <cellStyle name="&quot; 8 2 2" xfId="688"/>
    <cellStyle name="&quot; 8 2 3" xfId="689"/>
    <cellStyle name="&quot; 8 2 4" xfId="690"/>
    <cellStyle name="&quot; 8 2 5" xfId="691"/>
    <cellStyle name="&quot; 8 2 6" xfId="692"/>
    <cellStyle name="&quot; 8 3" xfId="693"/>
    <cellStyle name="&quot; 8 4" xfId="694"/>
    <cellStyle name="&quot; 9" xfId="695"/>
    <cellStyle name="&quot; 9 2" xfId="696"/>
    <cellStyle name="&quot; 9 2 2" xfId="697"/>
    <cellStyle name="&quot; 9 2 3" xfId="698"/>
    <cellStyle name="&quot; 9 2 4" xfId="699"/>
    <cellStyle name="&quot; 9 2 5" xfId="700"/>
    <cellStyle name="&quot; 9 2 6" xfId="701"/>
    <cellStyle name="&quot; 9 3" xfId="702"/>
    <cellStyle name="&quot; 9 4" xfId="703"/>
    <cellStyle name="_x0014_&quot;_x0003__x0003__x000c_?_x0008__x0014_4_x0001_" xfId="704"/>
    <cellStyle name="&quot;_11년 자료정비_시험사업_시스템-산출내역서_V1.3" xfId="705"/>
    <cellStyle name="&quot;_11년 자료정비_시험사업_시스템-산출내역서_V1.3 10" xfId="706"/>
    <cellStyle name="&quot;_11년 자료정비_시험사업_시스템-산출내역서_V1.3 10 2" xfId="707"/>
    <cellStyle name="&quot;_11년 자료정비_시험사업_시스템-산출내역서_V1.3 10 2 2" xfId="708"/>
    <cellStyle name="&quot;_11년 자료정비_시험사업_시스템-산출내역서_V1.3 10 2 3" xfId="709"/>
    <cellStyle name="&quot;_11년 자료정비_시험사업_시스템-산출내역서_V1.3 10 2 4" xfId="710"/>
    <cellStyle name="&quot;_11년 자료정비_시험사업_시스템-산출내역서_V1.3 10 2 5" xfId="711"/>
    <cellStyle name="&quot;_11년 자료정비_시험사업_시스템-산출내역서_V1.3 10 2 6" xfId="712"/>
    <cellStyle name="&quot;_11년 자료정비_시험사업_시스템-산출내역서_V1.3 10 3" xfId="713"/>
    <cellStyle name="&quot;_11년 자료정비_시험사업_시스템-산출내역서_V1.3 10 4" xfId="714"/>
    <cellStyle name="&quot;_11년 자료정비_시험사업_시스템-산출내역서_V1.3 11" xfId="715"/>
    <cellStyle name="&quot;_11년 자료정비_시험사업_시스템-산출내역서_V1.3 11 2" xfId="716"/>
    <cellStyle name="&quot;_11년 자료정비_시험사업_시스템-산출내역서_V1.3 11 2 2" xfId="717"/>
    <cellStyle name="&quot;_11년 자료정비_시험사업_시스템-산출내역서_V1.3 11 2 3" xfId="718"/>
    <cellStyle name="&quot;_11년 자료정비_시험사업_시스템-산출내역서_V1.3 11 2 4" xfId="719"/>
    <cellStyle name="&quot;_11년 자료정비_시험사업_시스템-산출내역서_V1.3 11 2 5" xfId="720"/>
    <cellStyle name="&quot;_11년 자료정비_시험사업_시스템-산출내역서_V1.3 11 2 6" xfId="721"/>
    <cellStyle name="&quot;_11년 자료정비_시험사업_시스템-산출내역서_V1.3 11 3" xfId="722"/>
    <cellStyle name="&quot;_11년 자료정비_시험사업_시스템-산출내역서_V1.3 11 4" xfId="723"/>
    <cellStyle name="&quot;_11년 자료정비_시험사업_시스템-산출내역서_V1.3 12" xfId="724"/>
    <cellStyle name="&quot;_11년 자료정비_시험사업_시스템-산출내역서_V1.3 12 2" xfId="725"/>
    <cellStyle name="&quot;_11년 자료정비_시험사업_시스템-산출내역서_V1.3 12 2 2" xfId="726"/>
    <cellStyle name="&quot;_11년 자료정비_시험사업_시스템-산출내역서_V1.3 12 2 3" xfId="727"/>
    <cellStyle name="&quot;_11년 자료정비_시험사업_시스템-산출내역서_V1.3 12 2 4" xfId="728"/>
    <cellStyle name="&quot;_11년 자료정비_시험사업_시스템-산출내역서_V1.3 12 2 5" xfId="729"/>
    <cellStyle name="&quot;_11년 자료정비_시험사업_시스템-산출내역서_V1.3 12 2 6" xfId="730"/>
    <cellStyle name="&quot;_11년 자료정비_시험사업_시스템-산출내역서_V1.3 12 3" xfId="731"/>
    <cellStyle name="&quot;_11년 자료정비_시험사업_시스템-산출내역서_V1.3 12 4" xfId="732"/>
    <cellStyle name="&quot;_11년 자료정비_시험사업_시스템-산출내역서_V1.3 13" xfId="733"/>
    <cellStyle name="&quot;_11년 자료정비_시험사업_시스템-산출내역서_V1.3 13 2" xfId="734"/>
    <cellStyle name="&quot;_11년 자료정비_시험사업_시스템-산출내역서_V1.3 13 2 2" xfId="735"/>
    <cellStyle name="&quot;_11년 자료정비_시험사업_시스템-산출내역서_V1.3 13 2 3" xfId="736"/>
    <cellStyle name="&quot;_11년 자료정비_시험사업_시스템-산출내역서_V1.3 13 2 4" xfId="737"/>
    <cellStyle name="&quot;_11년 자료정비_시험사업_시스템-산출내역서_V1.3 13 2 5" xfId="738"/>
    <cellStyle name="&quot;_11년 자료정비_시험사업_시스템-산출내역서_V1.3 13 2 6" xfId="739"/>
    <cellStyle name="&quot;_11년 자료정비_시험사업_시스템-산출내역서_V1.3 13 3" xfId="740"/>
    <cellStyle name="&quot;_11년 자료정비_시험사업_시스템-산출내역서_V1.3 13 4" xfId="741"/>
    <cellStyle name="&quot;_11년 자료정비_시험사업_시스템-산출내역서_V1.3 14" xfId="742"/>
    <cellStyle name="&quot;_11년 자료정비_시험사업_시스템-산출내역서_V1.3 14 2" xfId="743"/>
    <cellStyle name="&quot;_11년 자료정비_시험사업_시스템-산출내역서_V1.3 14 2 2" xfId="744"/>
    <cellStyle name="&quot;_11년 자료정비_시험사업_시스템-산출내역서_V1.3 14 2 3" xfId="745"/>
    <cellStyle name="&quot;_11년 자료정비_시험사업_시스템-산출내역서_V1.3 14 2 4" xfId="746"/>
    <cellStyle name="&quot;_11년 자료정비_시험사업_시스템-산출내역서_V1.3 14 2 5" xfId="747"/>
    <cellStyle name="&quot;_11년 자료정비_시험사업_시스템-산출내역서_V1.3 14 2 6" xfId="748"/>
    <cellStyle name="&quot;_11년 자료정비_시험사업_시스템-산출내역서_V1.3 14 3" xfId="749"/>
    <cellStyle name="&quot;_11년 자료정비_시험사업_시스템-산출내역서_V1.3 14 4" xfId="750"/>
    <cellStyle name="&quot;_11년 자료정비_시험사업_시스템-산출내역서_V1.3 15" xfId="751"/>
    <cellStyle name="&quot;_11년 자료정비_시험사업_시스템-산출내역서_V1.3 15 2" xfId="752"/>
    <cellStyle name="&quot;_11년 자료정비_시험사업_시스템-산출내역서_V1.3 15 3" xfId="753"/>
    <cellStyle name="&quot;_11년 자료정비_시험사업_시스템-산출내역서_V1.3 15 4" xfId="754"/>
    <cellStyle name="&quot;_11년 자료정비_시험사업_시스템-산출내역서_V1.3 15 5" xfId="755"/>
    <cellStyle name="&quot;_11년 자료정비_시험사업_시스템-산출내역서_V1.3 15 6" xfId="756"/>
    <cellStyle name="&quot;_11년 자료정비_시험사업_시스템-산출내역서_V1.3 16" xfId="757"/>
    <cellStyle name="&quot;_11년 자료정비_시험사업_시스템-산출내역서_V1.3 17" xfId="758"/>
    <cellStyle name="&quot;_11년 자료정비_시험사업_시스템-산출내역서_V1.3 18" xfId="759"/>
    <cellStyle name="&quot;_11년 자료정비_시험사업_시스템-산출내역서_V1.3 19" xfId="760"/>
    <cellStyle name="&quot;_11년 자료정비_시험사업_시스템-산출내역서_V1.3 2" xfId="761"/>
    <cellStyle name="&quot;_11년 자료정비_시험사업_시스템-산출내역서_V1.3 2 10" xfId="762"/>
    <cellStyle name="&quot;_11년 자료정비_시험사업_시스템-산출내역서_V1.3 2 10 2" xfId="763"/>
    <cellStyle name="&quot;_11년 자료정비_시험사업_시스템-산출내역서_V1.3 2 10 2 2" xfId="764"/>
    <cellStyle name="&quot;_11년 자료정비_시험사업_시스템-산출내역서_V1.3 2 10 2 3" xfId="765"/>
    <cellStyle name="&quot;_11년 자료정비_시험사업_시스템-산출내역서_V1.3 2 10 2 4" xfId="766"/>
    <cellStyle name="&quot;_11년 자료정비_시험사업_시스템-산출내역서_V1.3 2 10 2 5" xfId="767"/>
    <cellStyle name="&quot;_11년 자료정비_시험사업_시스템-산출내역서_V1.3 2 10 2 6" xfId="768"/>
    <cellStyle name="&quot;_11년 자료정비_시험사업_시스템-산출내역서_V1.3 2 10 3" xfId="769"/>
    <cellStyle name="&quot;_11년 자료정비_시험사업_시스템-산출내역서_V1.3 2 10 4" xfId="770"/>
    <cellStyle name="&quot;_11년 자료정비_시험사업_시스템-산출내역서_V1.3 2 11" xfId="771"/>
    <cellStyle name="&quot;_11년 자료정비_시험사업_시스템-산출내역서_V1.3 2 11 2" xfId="772"/>
    <cellStyle name="&quot;_11년 자료정비_시험사업_시스템-산출내역서_V1.3 2 11 2 2" xfId="773"/>
    <cellStyle name="&quot;_11년 자료정비_시험사업_시스템-산출내역서_V1.3 2 11 2 3" xfId="774"/>
    <cellStyle name="&quot;_11년 자료정비_시험사업_시스템-산출내역서_V1.3 2 11 2 4" xfId="775"/>
    <cellStyle name="&quot;_11년 자료정비_시험사업_시스템-산출내역서_V1.3 2 11 2 5" xfId="776"/>
    <cellStyle name="&quot;_11년 자료정비_시험사업_시스템-산출내역서_V1.3 2 11 2 6" xfId="777"/>
    <cellStyle name="&quot;_11년 자료정비_시험사업_시스템-산출내역서_V1.3 2 11 3" xfId="778"/>
    <cellStyle name="&quot;_11년 자료정비_시험사업_시스템-산출내역서_V1.3 2 11 4" xfId="779"/>
    <cellStyle name="&quot;_11년 자료정비_시험사업_시스템-산출내역서_V1.3 2 12" xfId="780"/>
    <cellStyle name="&quot;_11년 자료정비_시험사업_시스템-산출내역서_V1.3 2 12 2" xfId="781"/>
    <cellStyle name="&quot;_11년 자료정비_시험사업_시스템-산출내역서_V1.3 2 12 2 2" xfId="782"/>
    <cellStyle name="&quot;_11년 자료정비_시험사업_시스템-산출내역서_V1.3 2 12 2 3" xfId="783"/>
    <cellStyle name="&quot;_11년 자료정비_시험사업_시스템-산출내역서_V1.3 2 12 2 4" xfId="784"/>
    <cellStyle name="&quot;_11년 자료정비_시험사업_시스템-산출내역서_V1.3 2 12 2 5" xfId="785"/>
    <cellStyle name="&quot;_11년 자료정비_시험사업_시스템-산출내역서_V1.3 2 12 2 6" xfId="786"/>
    <cellStyle name="&quot;_11년 자료정비_시험사업_시스템-산출내역서_V1.3 2 12 3" xfId="787"/>
    <cellStyle name="&quot;_11년 자료정비_시험사업_시스템-산출내역서_V1.3 2 12 4" xfId="788"/>
    <cellStyle name="&quot;_11년 자료정비_시험사업_시스템-산출내역서_V1.3 2 13" xfId="789"/>
    <cellStyle name="&quot;_11년 자료정비_시험사업_시스템-산출내역서_V1.3 2 13 2" xfId="790"/>
    <cellStyle name="&quot;_11년 자료정비_시험사업_시스템-산출내역서_V1.3 2 13 2 2" xfId="791"/>
    <cellStyle name="&quot;_11년 자료정비_시험사업_시스템-산출내역서_V1.3 2 13 2 3" xfId="792"/>
    <cellStyle name="&quot;_11년 자료정비_시험사업_시스템-산출내역서_V1.3 2 13 2 4" xfId="793"/>
    <cellStyle name="&quot;_11년 자료정비_시험사업_시스템-산출내역서_V1.3 2 13 2 5" xfId="794"/>
    <cellStyle name="&quot;_11년 자료정비_시험사업_시스템-산출내역서_V1.3 2 13 2 6" xfId="795"/>
    <cellStyle name="&quot;_11년 자료정비_시험사업_시스템-산출내역서_V1.3 2 13 3" xfId="796"/>
    <cellStyle name="&quot;_11년 자료정비_시험사업_시스템-산출내역서_V1.3 2 13 4" xfId="797"/>
    <cellStyle name="&quot;_11년 자료정비_시험사업_시스템-산출내역서_V1.3 2 14" xfId="798"/>
    <cellStyle name="&quot;_11년 자료정비_시험사업_시스템-산출내역서_V1.3 2 14 2" xfId="799"/>
    <cellStyle name="&quot;_11년 자료정비_시험사업_시스템-산출내역서_V1.3 2 14 3" xfId="800"/>
    <cellStyle name="&quot;_11년 자료정비_시험사업_시스템-산출내역서_V1.3 2 14 4" xfId="801"/>
    <cellStyle name="&quot;_11년 자료정비_시험사업_시스템-산출내역서_V1.3 2 14 5" xfId="802"/>
    <cellStyle name="&quot;_11년 자료정비_시험사업_시스템-산출내역서_V1.3 2 14 6" xfId="803"/>
    <cellStyle name="&quot;_11년 자료정비_시험사업_시스템-산출내역서_V1.3 2 15" xfId="804"/>
    <cellStyle name="&quot;_11년 자료정비_시험사업_시스템-산출내역서_V1.3 2 16" xfId="805"/>
    <cellStyle name="&quot;_11년 자료정비_시험사업_시스템-산출내역서_V1.3 2 17" xfId="806"/>
    <cellStyle name="&quot;_11년 자료정비_시험사업_시스템-산출내역서_V1.3 2 18" xfId="807"/>
    <cellStyle name="&quot;_11년 자료정비_시험사업_시스템-산출내역서_V1.3 2 2" xfId="808"/>
    <cellStyle name="&quot;_11년 자료정비_시험사업_시스템-산출내역서_V1.3 2 2 2" xfId="809"/>
    <cellStyle name="&quot;_11년 자료정비_시험사업_시스템-산출내역서_V1.3 2 2 2 2" xfId="810"/>
    <cellStyle name="&quot;_11년 자료정비_시험사업_시스템-산출내역서_V1.3 2 2 2 3" xfId="811"/>
    <cellStyle name="&quot;_11년 자료정비_시험사업_시스템-산출내역서_V1.3 2 2 2 4" xfId="812"/>
    <cellStyle name="&quot;_11년 자료정비_시험사업_시스템-산출내역서_V1.3 2 2 2 5" xfId="813"/>
    <cellStyle name="&quot;_11년 자료정비_시험사업_시스템-산출내역서_V1.3 2 2 2 6" xfId="814"/>
    <cellStyle name="&quot;_11년 자료정비_시험사업_시스템-산출내역서_V1.3 2 2 3" xfId="815"/>
    <cellStyle name="&quot;_11년 자료정비_시험사업_시스템-산출내역서_V1.3 2 2 4" xfId="816"/>
    <cellStyle name="&quot;_11년 자료정비_시험사업_시스템-산출내역서_V1.3 2 2 5" xfId="817"/>
    <cellStyle name="&quot;_11년 자료정비_시험사업_시스템-산출내역서_V1.3 2 3" xfId="818"/>
    <cellStyle name="&quot;_11년 자료정비_시험사업_시스템-산출내역서_V1.3 2 3 2" xfId="819"/>
    <cellStyle name="&quot;_11년 자료정비_시험사업_시스템-산출내역서_V1.3 2 3 2 2" xfId="820"/>
    <cellStyle name="&quot;_11년 자료정비_시험사업_시스템-산출내역서_V1.3 2 3 2 3" xfId="821"/>
    <cellStyle name="&quot;_11년 자료정비_시험사업_시스템-산출내역서_V1.3 2 3 2 4" xfId="822"/>
    <cellStyle name="&quot;_11년 자료정비_시험사업_시스템-산출내역서_V1.3 2 3 2 5" xfId="823"/>
    <cellStyle name="&quot;_11년 자료정비_시험사업_시스템-산출내역서_V1.3 2 3 2 6" xfId="824"/>
    <cellStyle name="&quot;_11년 자료정비_시험사업_시스템-산출내역서_V1.3 2 3 3" xfId="825"/>
    <cellStyle name="&quot;_11년 자료정비_시험사업_시스템-산출내역서_V1.3 2 3 4" xfId="826"/>
    <cellStyle name="&quot;_11년 자료정비_시험사업_시스템-산출내역서_V1.3 2 4" xfId="827"/>
    <cellStyle name="&quot;_11년 자료정비_시험사업_시스템-산출내역서_V1.3 2 4 2" xfId="828"/>
    <cellStyle name="&quot;_11년 자료정비_시험사업_시스템-산출내역서_V1.3 2 4 2 2" xfId="829"/>
    <cellStyle name="&quot;_11년 자료정비_시험사업_시스템-산출내역서_V1.3 2 4 2 3" xfId="830"/>
    <cellStyle name="&quot;_11년 자료정비_시험사업_시스템-산출내역서_V1.3 2 4 2 4" xfId="831"/>
    <cellStyle name="&quot;_11년 자료정비_시험사업_시스템-산출내역서_V1.3 2 4 2 5" xfId="832"/>
    <cellStyle name="&quot;_11년 자료정비_시험사업_시스템-산출내역서_V1.3 2 4 2 6" xfId="833"/>
    <cellStyle name="&quot;_11년 자료정비_시험사업_시스템-산출내역서_V1.3 2 4 3" xfId="834"/>
    <cellStyle name="&quot;_11년 자료정비_시험사업_시스템-산출내역서_V1.3 2 4 4" xfId="835"/>
    <cellStyle name="&quot;_11년 자료정비_시험사업_시스템-산출내역서_V1.3 2 5" xfId="836"/>
    <cellStyle name="&quot;_11년 자료정비_시험사업_시스템-산출내역서_V1.3 2 5 2" xfId="837"/>
    <cellStyle name="&quot;_11년 자료정비_시험사업_시스템-산출내역서_V1.3 2 5 2 2" xfId="838"/>
    <cellStyle name="&quot;_11년 자료정비_시험사업_시스템-산출내역서_V1.3 2 5 2 3" xfId="839"/>
    <cellStyle name="&quot;_11년 자료정비_시험사업_시스템-산출내역서_V1.3 2 5 2 4" xfId="840"/>
    <cellStyle name="&quot;_11년 자료정비_시험사업_시스템-산출내역서_V1.3 2 5 2 5" xfId="841"/>
    <cellStyle name="&quot;_11년 자료정비_시험사업_시스템-산출내역서_V1.3 2 5 2 6" xfId="842"/>
    <cellStyle name="&quot;_11년 자료정비_시험사업_시스템-산출내역서_V1.3 2 5 3" xfId="843"/>
    <cellStyle name="&quot;_11년 자료정비_시험사업_시스템-산출내역서_V1.3 2 5 4" xfId="844"/>
    <cellStyle name="&quot;_11년 자료정비_시험사업_시스템-산출내역서_V1.3 2 6" xfId="845"/>
    <cellStyle name="&quot;_11년 자료정비_시험사업_시스템-산출내역서_V1.3 2 6 2" xfId="846"/>
    <cellStyle name="&quot;_11년 자료정비_시험사업_시스템-산출내역서_V1.3 2 6 2 2" xfId="847"/>
    <cellStyle name="&quot;_11년 자료정비_시험사업_시스템-산출내역서_V1.3 2 6 2 3" xfId="848"/>
    <cellStyle name="&quot;_11년 자료정비_시험사업_시스템-산출내역서_V1.3 2 6 2 4" xfId="849"/>
    <cellStyle name="&quot;_11년 자료정비_시험사업_시스템-산출내역서_V1.3 2 6 2 5" xfId="850"/>
    <cellStyle name="&quot;_11년 자료정비_시험사업_시스템-산출내역서_V1.3 2 6 2 6" xfId="851"/>
    <cellStyle name="&quot;_11년 자료정비_시험사업_시스템-산출내역서_V1.3 2 6 3" xfId="852"/>
    <cellStyle name="&quot;_11년 자료정비_시험사업_시스템-산출내역서_V1.3 2 6 4" xfId="853"/>
    <cellStyle name="&quot;_11년 자료정비_시험사업_시스템-산출내역서_V1.3 2 7" xfId="854"/>
    <cellStyle name="&quot;_11년 자료정비_시험사업_시스템-산출내역서_V1.3 2 7 2" xfId="855"/>
    <cellStyle name="&quot;_11년 자료정비_시험사업_시스템-산출내역서_V1.3 2 7 2 2" xfId="856"/>
    <cellStyle name="&quot;_11년 자료정비_시험사업_시스템-산출내역서_V1.3 2 7 2 3" xfId="857"/>
    <cellStyle name="&quot;_11년 자료정비_시험사업_시스템-산출내역서_V1.3 2 7 2 4" xfId="858"/>
    <cellStyle name="&quot;_11년 자료정비_시험사업_시스템-산출내역서_V1.3 2 7 2 5" xfId="859"/>
    <cellStyle name="&quot;_11년 자료정비_시험사업_시스템-산출내역서_V1.3 2 7 2 6" xfId="860"/>
    <cellStyle name="&quot;_11년 자료정비_시험사업_시스템-산출내역서_V1.3 2 7 3" xfId="861"/>
    <cellStyle name="&quot;_11년 자료정비_시험사업_시스템-산출내역서_V1.3 2 7 4" xfId="862"/>
    <cellStyle name="&quot;_11년 자료정비_시험사업_시스템-산출내역서_V1.3 2 8" xfId="863"/>
    <cellStyle name="&quot;_11년 자료정비_시험사업_시스템-산출내역서_V1.3 2 8 2" xfId="864"/>
    <cellStyle name="&quot;_11년 자료정비_시험사업_시스템-산출내역서_V1.3 2 8 2 2" xfId="865"/>
    <cellStyle name="&quot;_11년 자료정비_시험사업_시스템-산출내역서_V1.3 2 8 2 3" xfId="866"/>
    <cellStyle name="&quot;_11년 자료정비_시험사업_시스템-산출내역서_V1.3 2 8 2 4" xfId="867"/>
    <cellStyle name="&quot;_11년 자료정비_시험사업_시스템-산출내역서_V1.3 2 8 2 5" xfId="868"/>
    <cellStyle name="&quot;_11년 자료정비_시험사업_시스템-산출내역서_V1.3 2 8 2 6" xfId="869"/>
    <cellStyle name="&quot;_11년 자료정비_시험사업_시스템-산출내역서_V1.3 2 8 3" xfId="870"/>
    <cellStyle name="&quot;_11년 자료정비_시험사업_시스템-산출내역서_V1.3 2 8 4" xfId="871"/>
    <cellStyle name="&quot;_11년 자료정비_시험사업_시스템-산출내역서_V1.3 2 9" xfId="872"/>
    <cellStyle name="&quot;_11년 자료정비_시험사업_시스템-산출내역서_V1.3 2 9 2" xfId="873"/>
    <cellStyle name="&quot;_11년 자료정비_시험사업_시스템-산출내역서_V1.3 2 9 2 2" xfId="874"/>
    <cellStyle name="&quot;_11년 자료정비_시험사업_시스템-산출내역서_V1.3 2 9 2 3" xfId="875"/>
    <cellStyle name="&quot;_11년 자료정비_시험사업_시스템-산출내역서_V1.3 2 9 2 4" xfId="876"/>
    <cellStyle name="&quot;_11년 자료정비_시험사업_시스템-산출내역서_V1.3 2 9 2 5" xfId="877"/>
    <cellStyle name="&quot;_11년 자료정비_시험사업_시스템-산출내역서_V1.3 2 9 2 6" xfId="878"/>
    <cellStyle name="&quot;_11년 자료정비_시험사업_시스템-산출내역서_V1.3 2 9 3" xfId="879"/>
    <cellStyle name="&quot;_11년 자료정비_시험사업_시스템-산출내역서_V1.3 20" xfId="880"/>
    <cellStyle name="&quot;_11년 자료정비_시험사업_시스템-산출내역서_V1.3 3" xfId="881"/>
    <cellStyle name="&quot;_11년 자료정비_시험사업_시스템-산출내역서_V1.3 3 2" xfId="882"/>
    <cellStyle name="&quot;_11년 자료정비_시험사업_시스템-산출내역서_V1.3 3 2 2" xfId="883"/>
    <cellStyle name="&quot;_11년 자료정비_시험사업_시스템-산출내역서_V1.3 3 2 3" xfId="884"/>
    <cellStyle name="&quot;_11년 자료정비_시험사업_시스템-산출내역서_V1.3 3 2 4" xfId="885"/>
    <cellStyle name="&quot;_11년 자료정비_시험사업_시스템-산출내역서_V1.3 3 2 5" xfId="886"/>
    <cellStyle name="&quot;_11년 자료정비_시험사업_시스템-산출내역서_V1.3 3 2 6" xfId="887"/>
    <cellStyle name="&quot;_11년 자료정비_시험사업_시스템-산출내역서_V1.3 3 3" xfId="888"/>
    <cellStyle name="&quot;_11년 자료정비_시험사업_시스템-산출내역서_V1.3 3 4" xfId="889"/>
    <cellStyle name="&quot;_11년 자료정비_시험사업_시스템-산출내역서_V1.3 3 5" xfId="890"/>
    <cellStyle name="&quot;_11년 자료정비_시험사업_시스템-산출내역서_V1.3 4" xfId="891"/>
    <cellStyle name="&quot;_11년 자료정비_시험사업_시스템-산출내역서_V1.3 4 2" xfId="892"/>
    <cellStyle name="&quot;_11년 자료정비_시험사업_시스템-산출내역서_V1.3 4 2 2" xfId="893"/>
    <cellStyle name="&quot;_11년 자료정비_시험사업_시스템-산출내역서_V1.3 4 2 3" xfId="894"/>
    <cellStyle name="&quot;_11년 자료정비_시험사업_시스템-산출내역서_V1.3 4 2 4" xfId="895"/>
    <cellStyle name="&quot;_11년 자료정비_시험사업_시스템-산출내역서_V1.3 4 2 5" xfId="896"/>
    <cellStyle name="&quot;_11년 자료정비_시험사업_시스템-산출내역서_V1.3 4 2 6" xfId="897"/>
    <cellStyle name="&quot;_11년 자료정비_시험사업_시스템-산출내역서_V1.3 4 3" xfId="898"/>
    <cellStyle name="&quot;_11년 자료정비_시험사업_시스템-산출내역서_V1.3 4 4" xfId="899"/>
    <cellStyle name="&quot;_11년 자료정비_시험사업_시스템-산출내역서_V1.3 5" xfId="900"/>
    <cellStyle name="&quot;_11년 자료정비_시험사업_시스템-산출내역서_V1.3 5 2" xfId="901"/>
    <cellStyle name="&quot;_11년 자료정비_시험사업_시스템-산출내역서_V1.3 5 2 2" xfId="902"/>
    <cellStyle name="&quot;_11년 자료정비_시험사업_시스템-산출내역서_V1.3 5 2 3" xfId="903"/>
    <cellStyle name="&quot;_11년 자료정비_시험사업_시스템-산출내역서_V1.3 5 2 4" xfId="904"/>
    <cellStyle name="&quot;_11년 자료정비_시험사업_시스템-산출내역서_V1.3 5 2 5" xfId="905"/>
    <cellStyle name="&quot;_11년 자료정비_시험사업_시스템-산출내역서_V1.3 5 2 6" xfId="906"/>
    <cellStyle name="&quot;_11년 자료정비_시험사업_시스템-산출내역서_V1.3 5 3" xfId="907"/>
    <cellStyle name="&quot;_11년 자료정비_시험사업_시스템-산출내역서_V1.3 5 4" xfId="908"/>
    <cellStyle name="&quot;_11년 자료정비_시험사업_시스템-산출내역서_V1.3 6" xfId="909"/>
    <cellStyle name="&quot;_11년 자료정비_시험사업_시스템-산출내역서_V1.3 6 2" xfId="910"/>
    <cellStyle name="&quot;_11년 자료정비_시험사업_시스템-산출내역서_V1.3 6 2 2" xfId="911"/>
    <cellStyle name="&quot;_11년 자료정비_시험사업_시스템-산출내역서_V1.3 6 2 3" xfId="912"/>
    <cellStyle name="&quot;_11년 자료정비_시험사업_시스템-산출내역서_V1.3 6 2 4" xfId="913"/>
    <cellStyle name="&quot;_11년 자료정비_시험사업_시스템-산출내역서_V1.3 6 2 5" xfId="914"/>
    <cellStyle name="&quot;_11년 자료정비_시험사업_시스템-산출내역서_V1.3 6 2 6" xfId="915"/>
    <cellStyle name="&quot;_11년 자료정비_시험사업_시스템-산출내역서_V1.3 6 3" xfId="916"/>
    <cellStyle name="&quot;_11년 자료정비_시험사업_시스템-산출내역서_V1.3 6 4" xfId="917"/>
    <cellStyle name="&quot;_11년 자료정비_시험사업_시스템-산출내역서_V1.3 7" xfId="918"/>
    <cellStyle name="&quot;_11년 자료정비_시험사업_시스템-산출내역서_V1.3 7 2" xfId="919"/>
    <cellStyle name="&quot;_11년 자료정비_시험사업_시스템-산출내역서_V1.3 7 2 2" xfId="920"/>
    <cellStyle name="&quot;_11년 자료정비_시험사업_시스템-산출내역서_V1.3 7 2 3" xfId="921"/>
    <cellStyle name="&quot;_11년 자료정비_시험사업_시스템-산출내역서_V1.3 7 2 4" xfId="922"/>
    <cellStyle name="&quot;_11년 자료정비_시험사업_시스템-산출내역서_V1.3 7 2 5" xfId="923"/>
    <cellStyle name="&quot;_11년 자료정비_시험사업_시스템-산출내역서_V1.3 7 2 6" xfId="924"/>
    <cellStyle name="&quot;_11년 자료정비_시험사업_시스템-산출내역서_V1.3 7 3" xfId="925"/>
    <cellStyle name="&quot;_11년 자료정비_시험사업_시스템-산출내역서_V1.3 7 4" xfId="926"/>
    <cellStyle name="&quot;_11년 자료정비_시험사업_시스템-산출내역서_V1.3 8" xfId="927"/>
    <cellStyle name="&quot;_11년 자료정비_시험사업_시스템-산출내역서_V1.3 8 2" xfId="928"/>
    <cellStyle name="&quot;_11년 자료정비_시험사업_시스템-산출내역서_V1.3 8 2 2" xfId="929"/>
    <cellStyle name="&quot;_11년 자료정비_시험사업_시스템-산출내역서_V1.3 8 2 3" xfId="930"/>
    <cellStyle name="&quot;_11년 자료정비_시험사업_시스템-산출내역서_V1.3 8 2 4" xfId="931"/>
    <cellStyle name="&quot;_11년 자료정비_시험사업_시스템-산출내역서_V1.3 8 2 5" xfId="932"/>
    <cellStyle name="&quot;_11년 자료정비_시험사업_시스템-산출내역서_V1.3 8 2 6" xfId="933"/>
    <cellStyle name="&quot;_11년 자료정비_시험사업_시스템-산출내역서_V1.3 8 3" xfId="934"/>
    <cellStyle name="&quot;_11년 자료정비_시험사업_시스템-산출내역서_V1.3 8 4" xfId="935"/>
    <cellStyle name="&quot;_11년 자료정비_시험사업_시스템-산출내역서_V1.3 9" xfId="936"/>
    <cellStyle name="&quot;_11년 자료정비_시험사업_시스템-산출내역서_V1.3 9 2" xfId="937"/>
    <cellStyle name="&quot;_11년 자료정비_시험사업_시스템-산출내역서_V1.3 9 2 2" xfId="938"/>
    <cellStyle name="&quot;_11년 자료정비_시험사업_시스템-산출내역서_V1.3 9 2 3" xfId="939"/>
    <cellStyle name="&quot;_11년 자료정비_시험사업_시스템-산출내역서_V1.3 9 2 4" xfId="940"/>
    <cellStyle name="&quot;_11년 자료정비_시험사업_시스템-산출내역서_V1.3 9 2 5" xfId="941"/>
    <cellStyle name="&quot;_11년 자료정비_시험사업_시스템-산출내역서_V1.3 9 2 6" xfId="942"/>
    <cellStyle name="&quot;_11년 자료정비_시험사업_시스템-산출내역서_V1.3 9 3" xfId="943"/>
    <cellStyle name="&quot;_11년 자료정비_시험사업_시스템-산출내역서_V1.3 9 4" xfId="944"/>
    <cellStyle name="&quot;_11년 자료정비_시험사업_시스템-산출내역서_V1.4" xfId="945"/>
    <cellStyle name="&quot;_11년 자료정비_시험사업_시스템-산출내역서_V1.4 10" xfId="946"/>
    <cellStyle name="&quot;_11년 자료정비_시험사업_시스템-산출내역서_V1.4 10 2" xfId="947"/>
    <cellStyle name="&quot;_11년 자료정비_시험사업_시스템-산출내역서_V1.4 10 2 2" xfId="948"/>
    <cellStyle name="&quot;_11년 자료정비_시험사업_시스템-산출내역서_V1.4 10 2 3" xfId="949"/>
    <cellStyle name="&quot;_11년 자료정비_시험사업_시스템-산출내역서_V1.4 10 2 4" xfId="950"/>
    <cellStyle name="&quot;_11년 자료정비_시험사업_시스템-산출내역서_V1.4 10 2 5" xfId="951"/>
    <cellStyle name="&quot;_11년 자료정비_시험사업_시스템-산출내역서_V1.4 10 2 6" xfId="952"/>
    <cellStyle name="&quot;_11년 자료정비_시험사업_시스템-산출내역서_V1.4 10 3" xfId="953"/>
    <cellStyle name="&quot;_11년 자료정비_시험사업_시스템-산출내역서_V1.4 10 4" xfId="954"/>
    <cellStyle name="&quot;_11년 자료정비_시험사업_시스템-산출내역서_V1.4 11" xfId="955"/>
    <cellStyle name="&quot;_11년 자료정비_시험사업_시스템-산출내역서_V1.4 11 2" xfId="956"/>
    <cellStyle name="&quot;_11년 자료정비_시험사업_시스템-산출내역서_V1.4 11 2 2" xfId="957"/>
    <cellStyle name="&quot;_11년 자료정비_시험사업_시스템-산출내역서_V1.4 11 2 3" xfId="958"/>
    <cellStyle name="&quot;_11년 자료정비_시험사업_시스템-산출내역서_V1.4 11 2 4" xfId="959"/>
    <cellStyle name="&quot;_11년 자료정비_시험사업_시스템-산출내역서_V1.4 11 2 5" xfId="960"/>
    <cellStyle name="&quot;_11년 자료정비_시험사업_시스템-산출내역서_V1.4 11 2 6" xfId="961"/>
    <cellStyle name="&quot;_11년 자료정비_시험사업_시스템-산출내역서_V1.4 11 3" xfId="962"/>
    <cellStyle name="&quot;_11년 자료정비_시험사업_시스템-산출내역서_V1.4 11 4" xfId="963"/>
    <cellStyle name="&quot;_11년 자료정비_시험사업_시스템-산출내역서_V1.4 12" xfId="964"/>
    <cellStyle name="&quot;_11년 자료정비_시험사업_시스템-산출내역서_V1.4 12 2" xfId="965"/>
    <cellStyle name="&quot;_11년 자료정비_시험사업_시스템-산출내역서_V1.4 12 2 2" xfId="966"/>
    <cellStyle name="&quot;_11년 자료정비_시험사업_시스템-산출내역서_V1.4 12 2 3" xfId="967"/>
    <cellStyle name="&quot;_11년 자료정비_시험사업_시스템-산출내역서_V1.4 12 2 4" xfId="968"/>
    <cellStyle name="&quot;_11년 자료정비_시험사업_시스템-산출내역서_V1.4 12 2 5" xfId="969"/>
    <cellStyle name="&quot;_11년 자료정비_시험사업_시스템-산출내역서_V1.4 12 2 6" xfId="970"/>
    <cellStyle name="&quot;_11년 자료정비_시험사업_시스템-산출내역서_V1.4 12 3" xfId="971"/>
    <cellStyle name="&quot;_11년 자료정비_시험사업_시스템-산출내역서_V1.4 12 4" xfId="972"/>
    <cellStyle name="&quot;_11년 자료정비_시험사업_시스템-산출내역서_V1.4 13" xfId="973"/>
    <cellStyle name="&quot;_11년 자료정비_시험사업_시스템-산출내역서_V1.4 13 2" xfId="974"/>
    <cellStyle name="&quot;_11년 자료정비_시험사업_시스템-산출내역서_V1.4 13 2 2" xfId="975"/>
    <cellStyle name="&quot;_11년 자료정비_시험사업_시스템-산출내역서_V1.4 13 2 3" xfId="976"/>
    <cellStyle name="&quot;_11년 자료정비_시험사업_시스템-산출내역서_V1.4 13 2 4" xfId="977"/>
    <cellStyle name="&quot;_11년 자료정비_시험사업_시스템-산출내역서_V1.4 13 2 5" xfId="978"/>
    <cellStyle name="&quot;_11년 자료정비_시험사업_시스템-산출내역서_V1.4 13 2 6" xfId="979"/>
    <cellStyle name="&quot;_11년 자료정비_시험사업_시스템-산출내역서_V1.4 13 3" xfId="980"/>
    <cellStyle name="&quot;_11년 자료정비_시험사업_시스템-산출내역서_V1.4 13 4" xfId="981"/>
    <cellStyle name="&quot;_11년 자료정비_시험사업_시스템-산출내역서_V1.4 14" xfId="982"/>
    <cellStyle name="&quot;_11년 자료정비_시험사업_시스템-산출내역서_V1.4 14 2" xfId="983"/>
    <cellStyle name="&quot;_11년 자료정비_시험사업_시스템-산출내역서_V1.4 14 2 2" xfId="984"/>
    <cellStyle name="&quot;_11년 자료정비_시험사업_시스템-산출내역서_V1.4 14 2 3" xfId="985"/>
    <cellStyle name="&quot;_11년 자료정비_시험사업_시스템-산출내역서_V1.4 14 2 4" xfId="986"/>
    <cellStyle name="&quot;_11년 자료정비_시험사업_시스템-산출내역서_V1.4 14 2 5" xfId="987"/>
    <cellStyle name="&quot;_11년 자료정비_시험사업_시스템-산출내역서_V1.4 14 2 6" xfId="988"/>
    <cellStyle name="&quot;_11년 자료정비_시험사업_시스템-산출내역서_V1.4 14 3" xfId="989"/>
    <cellStyle name="&quot;_11년 자료정비_시험사업_시스템-산출내역서_V1.4 14 4" xfId="990"/>
    <cellStyle name="&quot;_11년 자료정비_시험사업_시스템-산출내역서_V1.4 15" xfId="991"/>
    <cellStyle name="&quot;_11년 자료정비_시험사업_시스템-산출내역서_V1.4 15 2" xfId="992"/>
    <cellStyle name="&quot;_11년 자료정비_시험사업_시스템-산출내역서_V1.4 15 3" xfId="993"/>
    <cellStyle name="&quot;_11년 자료정비_시험사업_시스템-산출내역서_V1.4 15 4" xfId="994"/>
    <cellStyle name="&quot;_11년 자료정비_시험사업_시스템-산출내역서_V1.4 15 5" xfId="995"/>
    <cellStyle name="&quot;_11년 자료정비_시험사업_시스템-산출내역서_V1.4 15 6" xfId="996"/>
    <cellStyle name="&quot;_11년 자료정비_시험사업_시스템-산출내역서_V1.4 16" xfId="997"/>
    <cellStyle name="&quot;_11년 자료정비_시험사업_시스템-산출내역서_V1.4 17" xfId="998"/>
    <cellStyle name="&quot;_11년 자료정비_시험사업_시스템-산출내역서_V1.4 18" xfId="999"/>
    <cellStyle name="&quot;_11년 자료정비_시험사업_시스템-산출내역서_V1.4 19" xfId="1000"/>
    <cellStyle name="&quot;_11년 자료정비_시험사업_시스템-산출내역서_V1.4 2" xfId="1001"/>
    <cellStyle name="&quot;_11년 자료정비_시험사업_시스템-산출내역서_V1.4 2 10" xfId="1002"/>
    <cellStyle name="&quot;_11년 자료정비_시험사업_시스템-산출내역서_V1.4 2 10 2" xfId="1003"/>
    <cellStyle name="&quot;_11년 자료정비_시험사업_시스템-산출내역서_V1.4 2 10 2 2" xfId="1004"/>
    <cellStyle name="&quot;_11년 자료정비_시험사업_시스템-산출내역서_V1.4 2 10 2 3" xfId="1005"/>
    <cellStyle name="&quot;_11년 자료정비_시험사업_시스템-산출내역서_V1.4 2 10 2 4" xfId="1006"/>
    <cellStyle name="&quot;_11년 자료정비_시험사업_시스템-산출내역서_V1.4 2 10 2 5" xfId="1007"/>
    <cellStyle name="&quot;_11년 자료정비_시험사업_시스템-산출내역서_V1.4 2 10 2 6" xfId="1008"/>
    <cellStyle name="&quot;_11년 자료정비_시험사업_시스템-산출내역서_V1.4 2 10 3" xfId="1009"/>
    <cellStyle name="&quot;_11년 자료정비_시험사업_시스템-산출내역서_V1.4 2 10 4" xfId="1010"/>
    <cellStyle name="&quot;_11년 자료정비_시험사업_시스템-산출내역서_V1.4 2 11" xfId="1011"/>
    <cellStyle name="&quot;_11년 자료정비_시험사업_시스템-산출내역서_V1.4 2 11 2" xfId="1012"/>
    <cellStyle name="&quot;_11년 자료정비_시험사업_시스템-산출내역서_V1.4 2 11 2 2" xfId="1013"/>
    <cellStyle name="&quot;_11년 자료정비_시험사업_시스템-산출내역서_V1.4 2 11 2 3" xfId="1014"/>
    <cellStyle name="&quot;_11년 자료정비_시험사업_시스템-산출내역서_V1.4 2 11 2 4" xfId="1015"/>
    <cellStyle name="&quot;_11년 자료정비_시험사업_시스템-산출내역서_V1.4 2 11 2 5" xfId="1016"/>
    <cellStyle name="&quot;_11년 자료정비_시험사업_시스템-산출내역서_V1.4 2 11 2 6" xfId="1017"/>
    <cellStyle name="&quot;_11년 자료정비_시험사업_시스템-산출내역서_V1.4 2 11 3" xfId="1018"/>
    <cellStyle name="&quot;_11년 자료정비_시험사업_시스템-산출내역서_V1.4 2 11 4" xfId="1019"/>
    <cellStyle name="&quot;_11년 자료정비_시험사업_시스템-산출내역서_V1.4 2 12" xfId="1020"/>
    <cellStyle name="&quot;_11년 자료정비_시험사업_시스템-산출내역서_V1.4 2 12 2" xfId="1021"/>
    <cellStyle name="&quot;_11년 자료정비_시험사업_시스템-산출내역서_V1.4 2 12 2 2" xfId="1022"/>
    <cellStyle name="&quot;_11년 자료정비_시험사업_시스템-산출내역서_V1.4 2 12 2 3" xfId="1023"/>
    <cellStyle name="&quot;_11년 자료정비_시험사업_시스템-산출내역서_V1.4 2 12 2 4" xfId="1024"/>
    <cellStyle name="&quot;_11년 자료정비_시험사업_시스템-산출내역서_V1.4 2 12 2 5" xfId="1025"/>
    <cellStyle name="&quot;_11년 자료정비_시험사업_시스템-산출내역서_V1.4 2 12 2 6" xfId="1026"/>
    <cellStyle name="&quot;_11년 자료정비_시험사업_시스템-산출내역서_V1.4 2 12 3" xfId="1027"/>
    <cellStyle name="&quot;_11년 자료정비_시험사업_시스템-산출내역서_V1.4 2 12 4" xfId="1028"/>
    <cellStyle name="&quot;_11년 자료정비_시험사업_시스템-산출내역서_V1.4 2 13" xfId="1029"/>
    <cellStyle name="&quot;_11년 자료정비_시험사업_시스템-산출내역서_V1.4 2 13 2" xfId="1030"/>
    <cellStyle name="&quot;_11년 자료정비_시험사업_시스템-산출내역서_V1.4 2 13 2 2" xfId="1031"/>
    <cellStyle name="&quot;_11년 자료정비_시험사업_시스템-산출내역서_V1.4 2 13 2 3" xfId="1032"/>
    <cellStyle name="&quot;_11년 자료정비_시험사업_시스템-산출내역서_V1.4 2 13 2 4" xfId="1033"/>
    <cellStyle name="&quot;_11년 자료정비_시험사업_시스템-산출내역서_V1.4 2 13 2 5" xfId="1034"/>
    <cellStyle name="&quot;_11년 자료정비_시험사업_시스템-산출내역서_V1.4 2 13 2 6" xfId="1035"/>
    <cellStyle name="&quot;_11년 자료정비_시험사업_시스템-산출내역서_V1.4 2 13 3" xfId="1036"/>
    <cellStyle name="&quot;_11년 자료정비_시험사업_시스템-산출내역서_V1.4 2 13 4" xfId="1037"/>
    <cellStyle name="&quot;_11년 자료정비_시험사업_시스템-산출내역서_V1.4 2 14" xfId="1038"/>
    <cellStyle name="&quot;_11년 자료정비_시험사업_시스템-산출내역서_V1.4 2 14 2" xfId="1039"/>
    <cellStyle name="&quot;_11년 자료정비_시험사업_시스템-산출내역서_V1.4 2 14 3" xfId="1040"/>
    <cellStyle name="&quot;_11년 자료정비_시험사업_시스템-산출내역서_V1.4 2 14 4" xfId="1041"/>
    <cellStyle name="&quot;_11년 자료정비_시험사업_시스템-산출내역서_V1.4 2 14 5" xfId="1042"/>
    <cellStyle name="&quot;_11년 자료정비_시험사업_시스템-산출내역서_V1.4 2 14 6" xfId="1043"/>
    <cellStyle name="&quot;_11년 자료정비_시험사업_시스템-산출내역서_V1.4 2 15" xfId="1044"/>
    <cellStyle name="&quot;_11년 자료정비_시험사업_시스템-산출내역서_V1.4 2 16" xfId="1045"/>
    <cellStyle name="&quot;_11년 자료정비_시험사업_시스템-산출내역서_V1.4 2 17" xfId="1046"/>
    <cellStyle name="&quot;_11년 자료정비_시험사업_시스템-산출내역서_V1.4 2 18" xfId="1047"/>
    <cellStyle name="&quot;_11년 자료정비_시험사업_시스템-산출내역서_V1.4 2 2" xfId="1048"/>
    <cellStyle name="&quot;_11년 자료정비_시험사업_시스템-산출내역서_V1.4 2 2 2" xfId="1049"/>
    <cellStyle name="&quot;_11년 자료정비_시험사업_시스템-산출내역서_V1.4 2 2 2 2" xfId="1050"/>
    <cellStyle name="&quot;_11년 자료정비_시험사업_시스템-산출내역서_V1.4 2 2 2 3" xfId="1051"/>
    <cellStyle name="&quot;_11년 자료정비_시험사업_시스템-산출내역서_V1.4 2 2 2 4" xfId="1052"/>
    <cellStyle name="&quot;_11년 자료정비_시험사업_시스템-산출내역서_V1.4 2 2 2 5" xfId="1053"/>
    <cellStyle name="&quot;_11년 자료정비_시험사업_시스템-산출내역서_V1.4 2 2 2 6" xfId="1054"/>
    <cellStyle name="&quot;_11년 자료정비_시험사업_시스템-산출내역서_V1.4 2 2 3" xfId="1055"/>
    <cellStyle name="&quot;_11년 자료정비_시험사업_시스템-산출내역서_V1.4 2 2 4" xfId="1056"/>
    <cellStyle name="&quot;_11년 자료정비_시험사업_시스템-산출내역서_V1.4 2 2 5" xfId="1057"/>
    <cellStyle name="&quot;_11년 자료정비_시험사업_시스템-산출내역서_V1.4 2 3" xfId="1058"/>
    <cellStyle name="&quot;_11년 자료정비_시험사업_시스템-산출내역서_V1.4 2 3 2" xfId="1059"/>
    <cellStyle name="&quot;_11년 자료정비_시험사업_시스템-산출내역서_V1.4 2 3 2 2" xfId="1060"/>
    <cellStyle name="&quot;_11년 자료정비_시험사업_시스템-산출내역서_V1.4 2 3 2 3" xfId="1061"/>
    <cellStyle name="&quot;_11년 자료정비_시험사업_시스템-산출내역서_V1.4 2 3 2 4" xfId="1062"/>
    <cellStyle name="&quot;_11년 자료정비_시험사업_시스템-산출내역서_V1.4 2 3 2 5" xfId="1063"/>
    <cellStyle name="&quot;_11년 자료정비_시험사업_시스템-산출내역서_V1.4 2 3 2 6" xfId="1064"/>
    <cellStyle name="&quot;_11년 자료정비_시험사업_시스템-산출내역서_V1.4 2 3 3" xfId="1065"/>
    <cellStyle name="&quot;_11년 자료정비_시험사업_시스템-산출내역서_V1.4 2 3 4" xfId="1066"/>
    <cellStyle name="&quot;_11년 자료정비_시험사업_시스템-산출내역서_V1.4 2 4" xfId="1067"/>
    <cellStyle name="&quot;_11년 자료정비_시험사업_시스템-산출내역서_V1.4 2 4 2" xfId="1068"/>
    <cellStyle name="&quot;_11년 자료정비_시험사업_시스템-산출내역서_V1.4 2 4 2 2" xfId="1069"/>
    <cellStyle name="&quot;_11년 자료정비_시험사업_시스템-산출내역서_V1.4 2 4 2 3" xfId="1070"/>
    <cellStyle name="&quot;_11년 자료정비_시험사업_시스템-산출내역서_V1.4 2 4 2 4" xfId="1071"/>
    <cellStyle name="&quot;_11년 자료정비_시험사업_시스템-산출내역서_V1.4 2 4 2 5" xfId="1072"/>
    <cellStyle name="&quot;_11년 자료정비_시험사업_시스템-산출내역서_V1.4 2 4 2 6" xfId="1073"/>
    <cellStyle name="&quot;_11년 자료정비_시험사업_시스템-산출내역서_V1.4 2 4 3" xfId="1074"/>
    <cellStyle name="&quot;_11년 자료정비_시험사업_시스템-산출내역서_V1.4 2 4 4" xfId="1075"/>
    <cellStyle name="&quot;_11년 자료정비_시험사업_시스템-산출내역서_V1.4 2 5" xfId="1076"/>
    <cellStyle name="&quot;_11년 자료정비_시험사업_시스템-산출내역서_V1.4 2 5 2" xfId="1077"/>
    <cellStyle name="&quot;_11년 자료정비_시험사업_시스템-산출내역서_V1.4 2 5 2 2" xfId="1078"/>
    <cellStyle name="&quot;_11년 자료정비_시험사업_시스템-산출내역서_V1.4 2 5 2 3" xfId="1079"/>
    <cellStyle name="&quot;_11년 자료정비_시험사업_시스템-산출내역서_V1.4 2 5 2 4" xfId="1080"/>
    <cellStyle name="&quot;_11년 자료정비_시험사업_시스템-산출내역서_V1.4 2 5 2 5" xfId="1081"/>
    <cellStyle name="&quot;_11년 자료정비_시험사업_시스템-산출내역서_V1.4 2 5 2 6" xfId="1082"/>
    <cellStyle name="&quot;_11년 자료정비_시험사업_시스템-산출내역서_V1.4 2 5 3" xfId="1083"/>
    <cellStyle name="&quot;_11년 자료정비_시험사업_시스템-산출내역서_V1.4 2 5 4" xfId="1084"/>
    <cellStyle name="&quot;_11년 자료정비_시험사업_시스템-산출내역서_V1.4 2 6" xfId="1085"/>
    <cellStyle name="&quot;_11년 자료정비_시험사업_시스템-산출내역서_V1.4 2 6 2" xfId="1086"/>
    <cellStyle name="&quot;_11년 자료정비_시험사업_시스템-산출내역서_V1.4 2 6 2 2" xfId="1087"/>
    <cellStyle name="&quot;_11년 자료정비_시험사업_시스템-산출내역서_V1.4 2 6 2 3" xfId="1088"/>
    <cellStyle name="&quot;_11년 자료정비_시험사업_시스템-산출내역서_V1.4 2 6 2 4" xfId="1089"/>
    <cellStyle name="&quot;_11년 자료정비_시험사업_시스템-산출내역서_V1.4 2 6 2 5" xfId="1090"/>
    <cellStyle name="&quot;_11년 자료정비_시험사업_시스템-산출내역서_V1.4 2 6 2 6" xfId="1091"/>
    <cellStyle name="&quot;_11년 자료정비_시험사업_시스템-산출내역서_V1.4 2 6 3" xfId="1092"/>
    <cellStyle name="&quot;_11년 자료정비_시험사업_시스템-산출내역서_V1.4 2 6 4" xfId="1093"/>
    <cellStyle name="&quot;_11년 자료정비_시험사업_시스템-산출내역서_V1.4 2 7" xfId="1094"/>
    <cellStyle name="&quot;_11년 자료정비_시험사업_시스템-산출내역서_V1.4 2 7 2" xfId="1095"/>
    <cellStyle name="&quot;_11년 자료정비_시험사업_시스템-산출내역서_V1.4 2 7 2 2" xfId="1096"/>
    <cellStyle name="&quot;_11년 자료정비_시험사업_시스템-산출내역서_V1.4 2 7 2 3" xfId="1097"/>
    <cellStyle name="&quot;_11년 자료정비_시험사업_시스템-산출내역서_V1.4 2 7 2 4" xfId="1098"/>
    <cellStyle name="&quot;_11년 자료정비_시험사업_시스템-산출내역서_V1.4 2 7 2 5" xfId="1099"/>
    <cellStyle name="&quot;_11년 자료정비_시험사업_시스템-산출내역서_V1.4 2 7 2 6" xfId="1100"/>
    <cellStyle name="&quot;_11년 자료정비_시험사업_시스템-산출내역서_V1.4 2 7 3" xfId="1101"/>
    <cellStyle name="&quot;_11년 자료정비_시험사업_시스템-산출내역서_V1.4 2 7 4" xfId="1102"/>
    <cellStyle name="&quot;_11년 자료정비_시험사업_시스템-산출내역서_V1.4 2 8" xfId="1103"/>
    <cellStyle name="&quot;_11년 자료정비_시험사업_시스템-산출내역서_V1.4 2 8 2" xfId="1104"/>
    <cellStyle name="&quot;_11년 자료정비_시험사업_시스템-산출내역서_V1.4 2 8 2 2" xfId="1105"/>
    <cellStyle name="&quot;_11년 자료정비_시험사업_시스템-산출내역서_V1.4 2 8 2 3" xfId="1106"/>
    <cellStyle name="&quot;_11년 자료정비_시험사업_시스템-산출내역서_V1.4 2 8 2 4" xfId="1107"/>
    <cellStyle name="&quot;_11년 자료정비_시험사업_시스템-산출내역서_V1.4 2 8 2 5" xfId="1108"/>
    <cellStyle name="&quot;_11년 자료정비_시험사업_시스템-산출내역서_V1.4 2 8 2 6" xfId="1109"/>
    <cellStyle name="&quot;_11년 자료정비_시험사업_시스템-산출내역서_V1.4 2 8 3" xfId="1110"/>
    <cellStyle name="&quot;_11년 자료정비_시험사업_시스템-산출내역서_V1.4 2 8 4" xfId="1111"/>
    <cellStyle name="&quot;_11년 자료정비_시험사업_시스템-산출내역서_V1.4 2 9" xfId="1112"/>
    <cellStyle name="&quot;_11년 자료정비_시험사업_시스템-산출내역서_V1.4 2 9 2" xfId="1113"/>
    <cellStyle name="&quot;_11년 자료정비_시험사업_시스템-산출내역서_V1.4 2 9 2 2" xfId="1114"/>
    <cellStyle name="&quot;_11년 자료정비_시험사업_시스템-산출내역서_V1.4 2 9 2 3" xfId="1115"/>
    <cellStyle name="&quot;_11년 자료정비_시험사업_시스템-산출내역서_V1.4 2 9 2 4" xfId="1116"/>
    <cellStyle name="&quot;_11년 자료정비_시험사업_시스템-산출내역서_V1.4 2 9 2 5" xfId="1117"/>
    <cellStyle name="&quot;_11년 자료정비_시험사업_시스템-산출내역서_V1.4 2 9 2 6" xfId="1118"/>
    <cellStyle name="&quot;_11년 자료정비_시험사업_시스템-산출내역서_V1.4 2 9 3" xfId="1119"/>
    <cellStyle name="&quot;_11년 자료정비_시험사업_시스템-산출내역서_V1.4 20" xfId="1120"/>
    <cellStyle name="&quot;_11년 자료정비_시험사업_시스템-산출내역서_V1.4 3" xfId="1121"/>
    <cellStyle name="&quot;_11년 자료정비_시험사업_시스템-산출내역서_V1.4 3 2" xfId="1122"/>
    <cellStyle name="&quot;_11년 자료정비_시험사업_시스템-산출내역서_V1.4 3 2 2" xfId="1123"/>
    <cellStyle name="&quot;_11년 자료정비_시험사업_시스템-산출내역서_V1.4 3 2 3" xfId="1124"/>
    <cellStyle name="&quot;_11년 자료정비_시험사업_시스템-산출내역서_V1.4 3 2 4" xfId="1125"/>
    <cellStyle name="&quot;_11년 자료정비_시험사업_시스템-산출내역서_V1.4 3 2 5" xfId="1126"/>
    <cellStyle name="&quot;_11년 자료정비_시험사업_시스템-산출내역서_V1.4 3 2 6" xfId="1127"/>
    <cellStyle name="&quot;_11년 자료정비_시험사업_시스템-산출내역서_V1.4 3 3" xfId="1128"/>
    <cellStyle name="&quot;_11년 자료정비_시험사업_시스템-산출내역서_V1.4 3 4" xfId="1129"/>
    <cellStyle name="&quot;_11년 자료정비_시험사업_시스템-산출내역서_V1.4 3 5" xfId="1130"/>
    <cellStyle name="&quot;_11년 자료정비_시험사업_시스템-산출내역서_V1.4 4" xfId="1131"/>
    <cellStyle name="&quot;_11년 자료정비_시험사업_시스템-산출내역서_V1.4 4 2" xfId="1132"/>
    <cellStyle name="&quot;_11년 자료정비_시험사업_시스템-산출내역서_V1.4 4 2 2" xfId="1133"/>
    <cellStyle name="&quot;_11년 자료정비_시험사업_시스템-산출내역서_V1.4 4 2 3" xfId="1134"/>
    <cellStyle name="&quot;_11년 자료정비_시험사업_시스템-산출내역서_V1.4 4 2 4" xfId="1135"/>
    <cellStyle name="&quot;_11년 자료정비_시험사업_시스템-산출내역서_V1.4 4 2 5" xfId="1136"/>
    <cellStyle name="&quot;_11년 자료정비_시험사업_시스템-산출내역서_V1.4 4 2 6" xfId="1137"/>
    <cellStyle name="&quot;_11년 자료정비_시험사업_시스템-산출내역서_V1.4 4 3" xfId="1138"/>
    <cellStyle name="&quot;_11년 자료정비_시험사업_시스템-산출내역서_V1.4 4 4" xfId="1139"/>
    <cellStyle name="&quot;_11년 자료정비_시험사업_시스템-산출내역서_V1.4 5" xfId="1140"/>
    <cellStyle name="&quot;_11년 자료정비_시험사업_시스템-산출내역서_V1.4 5 2" xfId="1141"/>
    <cellStyle name="&quot;_11년 자료정비_시험사업_시스템-산출내역서_V1.4 5 2 2" xfId="1142"/>
    <cellStyle name="&quot;_11년 자료정비_시험사업_시스템-산출내역서_V1.4 5 2 3" xfId="1143"/>
    <cellStyle name="&quot;_11년 자료정비_시험사업_시스템-산출내역서_V1.4 5 2 4" xfId="1144"/>
    <cellStyle name="&quot;_11년 자료정비_시험사업_시스템-산출내역서_V1.4 5 2 5" xfId="1145"/>
    <cellStyle name="&quot;_11년 자료정비_시험사업_시스템-산출내역서_V1.4 5 2 6" xfId="1146"/>
    <cellStyle name="&quot;_11년 자료정비_시험사업_시스템-산출내역서_V1.4 5 3" xfId="1147"/>
    <cellStyle name="&quot;_11년 자료정비_시험사업_시스템-산출내역서_V1.4 5 4" xfId="1148"/>
    <cellStyle name="&quot;_11년 자료정비_시험사업_시스템-산출내역서_V1.4 6" xfId="1149"/>
    <cellStyle name="&quot;_11년 자료정비_시험사업_시스템-산출내역서_V1.4 6 2" xfId="1150"/>
    <cellStyle name="&quot;_11년 자료정비_시험사업_시스템-산출내역서_V1.4 6 2 2" xfId="1151"/>
    <cellStyle name="&quot;_11년 자료정비_시험사업_시스템-산출내역서_V1.4 6 2 3" xfId="1152"/>
    <cellStyle name="&quot;_11년 자료정비_시험사업_시스템-산출내역서_V1.4 6 2 4" xfId="1153"/>
    <cellStyle name="&quot;_11년 자료정비_시험사업_시스템-산출내역서_V1.4 6 2 5" xfId="1154"/>
    <cellStyle name="&quot;_11년 자료정비_시험사업_시스템-산출내역서_V1.4 6 2 6" xfId="1155"/>
    <cellStyle name="&quot;_11년 자료정비_시험사업_시스템-산출내역서_V1.4 6 3" xfId="1156"/>
    <cellStyle name="&quot;_11년 자료정비_시험사업_시스템-산출내역서_V1.4 6 4" xfId="1157"/>
    <cellStyle name="&quot;_11년 자료정비_시험사업_시스템-산출내역서_V1.4 7" xfId="1158"/>
    <cellStyle name="&quot;_11년 자료정비_시험사업_시스템-산출내역서_V1.4 7 2" xfId="1159"/>
    <cellStyle name="&quot;_11년 자료정비_시험사업_시스템-산출내역서_V1.4 7 2 2" xfId="1160"/>
    <cellStyle name="&quot;_11년 자료정비_시험사업_시스템-산출내역서_V1.4 7 2 3" xfId="1161"/>
    <cellStyle name="&quot;_11년 자료정비_시험사업_시스템-산출내역서_V1.4 7 2 4" xfId="1162"/>
    <cellStyle name="&quot;_11년 자료정비_시험사업_시스템-산출내역서_V1.4 7 2 5" xfId="1163"/>
    <cellStyle name="&quot;_11년 자료정비_시험사업_시스템-산출내역서_V1.4 7 2 6" xfId="1164"/>
    <cellStyle name="&quot;_11년 자료정비_시험사업_시스템-산출내역서_V1.4 7 3" xfId="1165"/>
    <cellStyle name="&quot;_11년 자료정비_시험사업_시스템-산출내역서_V1.4 7 4" xfId="1166"/>
    <cellStyle name="&quot;_11년 자료정비_시험사업_시스템-산출내역서_V1.4 8" xfId="1167"/>
    <cellStyle name="&quot;_11년 자료정비_시험사업_시스템-산출내역서_V1.4 8 2" xfId="1168"/>
    <cellStyle name="&quot;_11년 자료정비_시험사업_시스템-산출내역서_V1.4 8 2 2" xfId="1169"/>
    <cellStyle name="&quot;_11년 자료정비_시험사업_시스템-산출내역서_V1.4 8 2 3" xfId="1170"/>
    <cellStyle name="&quot;_11년 자료정비_시험사업_시스템-산출내역서_V1.4 8 2 4" xfId="1171"/>
    <cellStyle name="&quot;_11년 자료정비_시험사업_시스템-산출내역서_V1.4 8 2 5" xfId="1172"/>
    <cellStyle name="&quot;_11년 자료정비_시험사업_시스템-산출내역서_V1.4 8 2 6" xfId="1173"/>
    <cellStyle name="&quot;_11년 자료정비_시험사업_시스템-산출내역서_V1.4 8 3" xfId="1174"/>
    <cellStyle name="&quot;_11년 자료정비_시험사업_시스템-산출내역서_V1.4 8 4" xfId="1175"/>
    <cellStyle name="&quot;_11년 자료정비_시험사업_시스템-산출내역서_V1.4 9" xfId="1176"/>
    <cellStyle name="&quot;_11년 자료정비_시험사업_시스템-산출내역서_V1.4 9 2" xfId="1177"/>
    <cellStyle name="&quot;_11년 자료정비_시험사업_시스템-산출내역서_V1.4 9 2 2" xfId="1178"/>
    <cellStyle name="&quot;_11년 자료정비_시험사업_시스템-산출내역서_V1.4 9 2 3" xfId="1179"/>
    <cellStyle name="&quot;_11년 자료정비_시험사업_시스템-산출내역서_V1.4 9 2 4" xfId="1180"/>
    <cellStyle name="&quot;_11년 자료정비_시험사업_시스템-산출내역서_V1.4 9 2 5" xfId="1181"/>
    <cellStyle name="&quot;_11년 자료정비_시험사업_시스템-산출내역서_V1.4 9 2 6" xfId="1182"/>
    <cellStyle name="&quot;_11년 자료정비_시험사업_시스템-산출내역서_V1.4 9 3" xfId="1183"/>
    <cellStyle name="&quot;_11년 자료정비_시험사업_시스템-산출내역서_V1.4 9 4" xfId="1184"/>
    <cellStyle name="&quot;_11년 자료정비_시험사업_시스템-산출내역서_V1.4_부동산행정정보일원화 12년사업 내역서-1.0_전승표" xfId="1185"/>
    <cellStyle name="&quot;_11년 자료정비_시험사업_시스템-산출내역서_V1.4_부동산행정정보일원화 12년사업 내역서-1.0_전승표 10" xfId="1186"/>
    <cellStyle name="&quot;_11년 자료정비_시험사업_시스템-산출내역서_V1.4_부동산행정정보일원화 12년사업 내역서-1.0_전승표 10 2" xfId="1187"/>
    <cellStyle name="&quot;_11년 자료정비_시험사업_시스템-산출내역서_V1.4_부동산행정정보일원화 12년사업 내역서-1.0_전승표 10 2 2" xfId="1188"/>
    <cellStyle name="&quot;_11년 자료정비_시험사업_시스템-산출내역서_V1.4_부동산행정정보일원화 12년사업 내역서-1.0_전승표 10 2 3" xfId="1189"/>
    <cellStyle name="&quot;_11년 자료정비_시험사업_시스템-산출내역서_V1.4_부동산행정정보일원화 12년사업 내역서-1.0_전승표 10 2 4" xfId="1190"/>
    <cellStyle name="&quot;_11년 자료정비_시험사업_시스템-산출내역서_V1.4_부동산행정정보일원화 12년사업 내역서-1.0_전승표 10 2 5" xfId="1191"/>
    <cellStyle name="&quot;_11년 자료정비_시험사업_시스템-산출내역서_V1.4_부동산행정정보일원화 12년사업 내역서-1.0_전승표 10 2 6" xfId="1192"/>
    <cellStyle name="&quot;_11년 자료정비_시험사업_시스템-산출내역서_V1.4_부동산행정정보일원화 12년사업 내역서-1.0_전승표 10 3" xfId="1193"/>
    <cellStyle name="&quot;_11년 자료정비_시험사업_시스템-산출내역서_V1.4_부동산행정정보일원화 12년사업 내역서-1.0_전승표 10 4" xfId="1194"/>
    <cellStyle name="&quot;_11년 자료정비_시험사업_시스템-산출내역서_V1.4_부동산행정정보일원화 12년사업 내역서-1.0_전승표 11" xfId="1195"/>
    <cellStyle name="&quot;_11년 자료정비_시험사업_시스템-산출내역서_V1.4_부동산행정정보일원화 12년사업 내역서-1.0_전승표 11 2" xfId="1196"/>
    <cellStyle name="&quot;_11년 자료정비_시험사업_시스템-산출내역서_V1.4_부동산행정정보일원화 12년사업 내역서-1.0_전승표 11 2 2" xfId="1197"/>
    <cellStyle name="&quot;_11년 자료정비_시험사업_시스템-산출내역서_V1.4_부동산행정정보일원화 12년사업 내역서-1.0_전승표 11 2 3" xfId="1198"/>
    <cellStyle name="&quot;_11년 자료정비_시험사업_시스템-산출내역서_V1.4_부동산행정정보일원화 12년사업 내역서-1.0_전승표 11 2 4" xfId="1199"/>
    <cellStyle name="&quot;_11년 자료정비_시험사업_시스템-산출내역서_V1.4_부동산행정정보일원화 12년사업 내역서-1.0_전승표 11 2 5" xfId="1200"/>
    <cellStyle name="&quot;_11년 자료정비_시험사업_시스템-산출내역서_V1.4_부동산행정정보일원화 12년사업 내역서-1.0_전승표 11 2 6" xfId="1201"/>
    <cellStyle name="&quot;_11년 자료정비_시험사업_시스템-산출내역서_V1.4_부동산행정정보일원화 12년사업 내역서-1.0_전승표 11 3" xfId="1202"/>
    <cellStyle name="&quot;_11년 자료정비_시험사업_시스템-산출내역서_V1.4_부동산행정정보일원화 12년사업 내역서-1.0_전승표 11 4" xfId="1203"/>
    <cellStyle name="&quot;_11년 자료정비_시험사업_시스템-산출내역서_V1.4_부동산행정정보일원화 12년사업 내역서-1.0_전승표 12" xfId="1204"/>
    <cellStyle name="&quot;_11년 자료정비_시험사업_시스템-산출내역서_V1.4_부동산행정정보일원화 12년사업 내역서-1.0_전승표 12 2" xfId="1205"/>
    <cellStyle name="&quot;_11년 자료정비_시험사업_시스템-산출내역서_V1.4_부동산행정정보일원화 12년사업 내역서-1.0_전승표 12 2 2" xfId="1206"/>
    <cellStyle name="&quot;_11년 자료정비_시험사업_시스템-산출내역서_V1.4_부동산행정정보일원화 12년사업 내역서-1.0_전승표 12 2 3" xfId="1207"/>
    <cellStyle name="&quot;_11년 자료정비_시험사업_시스템-산출내역서_V1.4_부동산행정정보일원화 12년사업 내역서-1.0_전승표 12 2 4" xfId="1208"/>
    <cellStyle name="&quot;_11년 자료정비_시험사업_시스템-산출내역서_V1.4_부동산행정정보일원화 12년사업 내역서-1.0_전승표 12 2 5" xfId="1209"/>
    <cellStyle name="&quot;_11년 자료정비_시험사업_시스템-산출내역서_V1.4_부동산행정정보일원화 12년사업 내역서-1.0_전승표 12 2 6" xfId="1210"/>
    <cellStyle name="&quot;_11년 자료정비_시험사업_시스템-산출내역서_V1.4_부동산행정정보일원화 12년사업 내역서-1.0_전승표 12 3" xfId="1211"/>
    <cellStyle name="&quot;_11년 자료정비_시험사업_시스템-산출내역서_V1.4_부동산행정정보일원화 12년사업 내역서-1.0_전승표 12 4" xfId="1212"/>
    <cellStyle name="&quot;_11년 자료정비_시험사업_시스템-산출내역서_V1.4_부동산행정정보일원화 12년사업 내역서-1.0_전승표 13" xfId="1213"/>
    <cellStyle name="&quot;_11년 자료정비_시험사업_시스템-산출내역서_V1.4_부동산행정정보일원화 12년사업 내역서-1.0_전승표 13 2" xfId="1214"/>
    <cellStyle name="&quot;_11년 자료정비_시험사업_시스템-산출내역서_V1.4_부동산행정정보일원화 12년사업 내역서-1.0_전승표 13 2 2" xfId="1215"/>
    <cellStyle name="&quot;_11년 자료정비_시험사업_시스템-산출내역서_V1.4_부동산행정정보일원화 12년사업 내역서-1.0_전승표 13 2 3" xfId="1216"/>
    <cellStyle name="&quot;_11년 자료정비_시험사업_시스템-산출내역서_V1.4_부동산행정정보일원화 12년사업 내역서-1.0_전승표 13 2 4" xfId="1217"/>
    <cellStyle name="&quot;_11년 자료정비_시험사업_시스템-산출내역서_V1.4_부동산행정정보일원화 12년사업 내역서-1.0_전승표 13 2 5" xfId="1218"/>
    <cellStyle name="&quot;_11년 자료정비_시험사업_시스템-산출내역서_V1.4_부동산행정정보일원화 12년사업 내역서-1.0_전승표 13 2 6" xfId="1219"/>
    <cellStyle name="&quot;_11년 자료정비_시험사업_시스템-산출내역서_V1.4_부동산행정정보일원화 12년사업 내역서-1.0_전승표 13 3" xfId="1220"/>
    <cellStyle name="&quot;_11년 자료정비_시험사업_시스템-산출내역서_V1.4_부동산행정정보일원화 12년사업 내역서-1.0_전승표 13 4" xfId="1221"/>
    <cellStyle name="&quot;_11년 자료정비_시험사업_시스템-산출내역서_V1.4_부동산행정정보일원화 12년사업 내역서-1.0_전승표 14" xfId="1222"/>
    <cellStyle name="&quot;_11년 자료정비_시험사업_시스템-산출내역서_V1.4_부동산행정정보일원화 12년사업 내역서-1.0_전승표 14 2" xfId="1223"/>
    <cellStyle name="&quot;_11년 자료정비_시험사업_시스템-산출내역서_V1.4_부동산행정정보일원화 12년사업 내역서-1.0_전승표 14 2 2" xfId="1224"/>
    <cellStyle name="&quot;_11년 자료정비_시험사업_시스템-산출내역서_V1.4_부동산행정정보일원화 12년사업 내역서-1.0_전승표 14 2 3" xfId="1225"/>
    <cellStyle name="&quot;_11년 자료정비_시험사업_시스템-산출내역서_V1.4_부동산행정정보일원화 12년사업 내역서-1.0_전승표 14 2 4" xfId="1226"/>
    <cellStyle name="&quot;_11년 자료정비_시험사업_시스템-산출내역서_V1.4_부동산행정정보일원화 12년사업 내역서-1.0_전승표 14 2 5" xfId="1227"/>
    <cellStyle name="&quot;_11년 자료정비_시험사업_시스템-산출내역서_V1.4_부동산행정정보일원화 12년사업 내역서-1.0_전승표 14 2 6" xfId="1228"/>
    <cellStyle name="&quot;_11년 자료정비_시험사업_시스템-산출내역서_V1.4_부동산행정정보일원화 12년사업 내역서-1.0_전승표 14 3" xfId="1229"/>
    <cellStyle name="&quot;_11년 자료정비_시험사업_시스템-산출내역서_V1.4_부동산행정정보일원화 12년사업 내역서-1.0_전승표 14 4" xfId="1230"/>
    <cellStyle name="&quot;_11년 자료정비_시험사업_시스템-산출내역서_V1.4_부동산행정정보일원화 12년사업 내역서-1.0_전승표 15" xfId="1231"/>
    <cellStyle name="&quot;_11년 자료정비_시험사업_시스템-산출내역서_V1.4_부동산행정정보일원화 12년사업 내역서-1.0_전승표 15 2" xfId="1232"/>
    <cellStyle name="&quot;_11년 자료정비_시험사업_시스템-산출내역서_V1.4_부동산행정정보일원화 12년사업 내역서-1.0_전승표 15 3" xfId="1233"/>
    <cellStyle name="&quot;_11년 자료정비_시험사업_시스템-산출내역서_V1.4_부동산행정정보일원화 12년사업 내역서-1.0_전승표 15 4" xfId="1234"/>
    <cellStyle name="&quot;_11년 자료정비_시험사업_시스템-산출내역서_V1.4_부동산행정정보일원화 12년사업 내역서-1.0_전승표 15 5" xfId="1235"/>
    <cellStyle name="&quot;_11년 자료정비_시험사업_시스템-산출내역서_V1.4_부동산행정정보일원화 12년사업 내역서-1.0_전승표 15 6" xfId="1236"/>
    <cellStyle name="&quot;_11년 자료정비_시험사업_시스템-산출내역서_V1.4_부동산행정정보일원화 12년사업 내역서-1.0_전승표 16" xfId="1237"/>
    <cellStyle name="&quot;_11년 자료정비_시험사업_시스템-산출내역서_V1.4_부동산행정정보일원화 12년사업 내역서-1.0_전승표 17" xfId="1238"/>
    <cellStyle name="&quot;_11년 자료정비_시험사업_시스템-산출내역서_V1.4_부동산행정정보일원화 12년사업 내역서-1.0_전승표 18" xfId="1239"/>
    <cellStyle name="&quot;_11년 자료정비_시험사업_시스템-산출내역서_V1.4_부동산행정정보일원화 12년사업 내역서-1.0_전승표 19" xfId="1240"/>
    <cellStyle name="&quot;_11년 자료정비_시험사업_시스템-산출내역서_V1.4_부동산행정정보일원화 12년사업 내역서-1.0_전승표 2" xfId="1241"/>
    <cellStyle name="&quot;_11년 자료정비_시험사업_시스템-산출내역서_V1.4_부동산행정정보일원화 12년사업 내역서-1.0_전승표 2 10" xfId="1242"/>
    <cellStyle name="&quot;_11년 자료정비_시험사업_시스템-산출내역서_V1.4_부동산행정정보일원화 12년사업 내역서-1.0_전승표 2 10 2" xfId="1243"/>
    <cellStyle name="&quot;_11년 자료정비_시험사업_시스템-산출내역서_V1.4_부동산행정정보일원화 12년사업 내역서-1.0_전승표 2 10 2 2" xfId="1244"/>
    <cellStyle name="&quot;_11년 자료정비_시험사업_시스템-산출내역서_V1.4_부동산행정정보일원화 12년사업 내역서-1.0_전승표 2 10 2 3" xfId="1245"/>
    <cellStyle name="&quot;_11년 자료정비_시험사업_시스템-산출내역서_V1.4_부동산행정정보일원화 12년사업 내역서-1.0_전승표 2 10 2 4" xfId="1246"/>
    <cellStyle name="&quot;_11년 자료정비_시험사업_시스템-산출내역서_V1.4_부동산행정정보일원화 12년사업 내역서-1.0_전승표 2 10 2 5" xfId="1247"/>
    <cellStyle name="&quot;_11년 자료정비_시험사업_시스템-산출내역서_V1.4_부동산행정정보일원화 12년사업 내역서-1.0_전승표 2 10 2 6" xfId="1248"/>
    <cellStyle name="&quot;_11년 자료정비_시험사업_시스템-산출내역서_V1.4_부동산행정정보일원화 12년사업 내역서-1.0_전승표 2 10 3" xfId="1249"/>
    <cellStyle name="&quot;_11년 자료정비_시험사업_시스템-산출내역서_V1.4_부동산행정정보일원화 12년사업 내역서-1.0_전승표 2 10 4" xfId="1250"/>
    <cellStyle name="&quot;_11년 자료정비_시험사업_시스템-산출내역서_V1.4_부동산행정정보일원화 12년사업 내역서-1.0_전승표 2 11" xfId="1251"/>
    <cellStyle name="&quot;_11년 자료정비_시험사업_시스템-산출내역서_V1.4_부동산행정정보일원화 12년사업 내역서-1.0_전승표 2 11 2" xfId="1252"/>
    <cellStyle name="&quot;_11년 자료정비_시험사업_시스템-산출내역서_V1.4_부동산행정정보일원화 12년사업 내역서-1.0_전승표 2 11 2 2" xfId="1253"/>
    <cellStyle name="&quot;_11년 자료정비_시험사업_시스템-산출내역서_V1.4_부동산행정정보일원화 12년사업 내역서-1.0_전승표 2 11 2 3" xfId="1254"/>
    <cellStyle name="&quot;_11년 자료정비_시험사업_시스템-산출내역서_V1.4_부동산행정정보일원화 12년사업 내역서-1.0_전승표 2 11 2 4" xfId="1255"/>
    <cellStyle name="&quot;_11년 자료정비_시험사업_시스템-산출내역서_V1.4_부동산행정정보일원화 12년사업 내역서-1.0_전승표 2 11 2 5" xfId="1256"/>
    <cellStyle name="&quot;_11년 자료정비_시험사업_시스템-산출내역서_V1.4_부동산행정정보일원화 12년사업 내역서-1.0_전승표 2 11 2 6" xfId="1257"/>
    <cellStyle name="&quot;_11년 자료정비_시험사업_시스템-산출내역서_V1.4_부동산행정정보일원화 12년사업 내역서-1.0_전승표 2 11 3" xfId="1258"/>
    <cellStyle name="&quot;_11년 자료정비_시험사업_시스템-산출내역서_V1.4_부동산행정정보일원화 12년사업 내역서-1.0_전승표 2 11 4" xfId="1259"/>
    <cellStyle name="&quot;_11년 자료정비_시험사업_시스템-산출내역서_V1.4_부동산행정정보일원화 12년사업 내역서-1.0_전승표 2 12" xfId="1260"/>
    <cellStyle name="&quot;_11년 자료정비_시험사업_시스템-산출내역서_V1.4_부동산행정정보일원화 12년사업 내역서-1.0_전승표 2 12 2" xfId="1261"/>
    <cellStyle name="&quot;_11년 자료정비_시험사업_시스템-산출내역서_V1.4_부동산행정정보일원화 12년사업 내역서-1.0_전승표 2 12 2 2" xfId="1262"/>
    <cellStyle name="&quot;_11년 자료정비_시험사업_시스템-산출내역서_V1.4_부동산행정정보일원화 12년사업 내역서-1.0_전승표 2 12 2 3" xfId="1263"/>
    <cellStyle name="&quot;_11년 자료정비_시험사업_시스템-산출내역서_V1.4_부동산행정정보일원화 12년사업 내역서-1.0_전승표 2 12 2 4" xfId="1264"/>
    <cellStyle name="&quot;_11년 자료정비_시험사업_시스템-산출내역서_V1.4_부동산행정정보일원화 12년사업 내역서-1.0_전승표 2 12 2 5" xfId="1265"/>
    <cellStyle name="&quot;_11년 자료정비_시험사업_시스템-산출내역서_V1.4_부동산행정정보일원화 12년사업 내역서-1.0_전승표 2 12 2 6" xfId="1266"/>
    <cellStyle name="&quot;_11년 자료정비_시험사업_시스템-산출내역서_V1.4_부동산행정정보일원화 12년사업 내역서-1.0_전승표 2 12 3" xfId="1267"/>
    <cellStyle name="&quot;_11년 자료정비_시험사업_시스템-산출내역서_V1.4_부동산행정정보일원화 12년사업 내역서-1.0_전승표 2 12 4" xfId="1268"/>
    <cellStyle name="&quot;_11년 자료정비_시험사업_시스템-산출내역서_V1.4_부동산행정정보일원화 12년사업 내역서-1.0_전승표 2 13" xfId="1269"/>
    <cellStyle name="&quot;_11년 자료정비_시험사업_시스템-산출내역서_V1.4_부동산행정정보일원화 12년사업 내역서-1.0_전승표 2 13 2" xfId="1270"/>
    <cellStyle name="&quot;_11년 자료정비_시험사업_시스템-산출내역서_V1.4_부동산행정정보일원화 12년사업 내역서-1.0_전승표 2 13 2 2" xfId="1271"/>
    <cellStyle name="&quot;_11년 자료정비_시험사업_시스템-산출내역서_V1.4_부동산행정정보일원화 12년사업 내역서-1.0_전승표 2 13 2 3" xfId="1272"/>
    <cellStyle name="&quot;_11년 자료정비_시험사업_시스템-산출내역서_V1.4_부동산행정정보일원화 12년사업 내역서-1.0_전승표 2 13 2 4" xfId="1273"/>
    <cellStyle name="&quot;_11년 자료정비_시험사업_시스템-산출내역서_V1.4_부동산행정정보일원화 12년사업 내역서-1.0_전승표 2 13 2 5" xfId="1274"/>
    <cellStyle name="&quot;_11년 자료정비_시험사업_시스템-산출내역서_V1.4_부동산행정정보일원화 12년사업 내역서-1.0_전승표 2 13 2 6" xfId="1275"/>
    <cellStyle name="&quot;_11년 자료정비_시험사업_시스템-산출내역서_V1.4_부동산행정정보일원화 12년사업 내역서-1.0_전승표 2 13 3" xfId="1276"/>
    <cellStyle name="&quot;_11년 자료정비_시험사업_시스템-산출내역서_V1.4_부동산행정정보일원화 12년사업 내역서-1.0_전승표 2 13 4" xfId="1277"/>
    <cellStyle name="&quot;_11년 자료정비_시험사업_시스템-산출내역서_V1.4_부동산행정정보일원화 12년사업 내역서-1.0_전승표 2 14" xfId="1278"/>
    <cellStyle name="&quot;_11년 자료정비_시험사업_시스템-산출내역서_V1.4_부동산행정정보일원화 12년사업 내역서-1.0_전승표 2 14 2" xfId="1279"/>
    <cellStyle name="&quot;_11년 자료정비_시험사업_시스템-산출내역서_V1.4_부동산행정정보일원화 12년사업 내역서-1.0_전승표 2 14 3" xfId="1280"/>
    <cellStyle name="&quot;_11년 자료정비_시험사업_시스템-산출내역서_V1.4_부동산행정정보일원화 12년사업 내역서-1.0_전승표 2 14 4" xfId="1281"/>
    <cellStyle name="&quot;_11년 자료정비_시험사업_시스템-산출내역서_V1.4_부동산행정정보일원화 12년사업 내역서-1.0_전승표 2 14 5" xfId="1282"/>
    <cellStyle name="&quot;_11년 자료정비_시험사업_시스템-산출내역서_V1.4_부동산행정정보일원화 12년사업 내역서-1.0_전승표 2 14 6" xfId="1283"/>
    <cellStyle name="&quot;_11년 자료정비_시험사업_시스템-산출내역서_V1.4_부동산행정정보일원화 12년사업 내역서-1.0_전승표 2 15" xfId="1284"/>
    <cellStyle name="&quot;_11년 자료정비_시험사업_시스템-산출내역서_V1.4_부동산행정정보일원화 12년사업 내역서-1.0_전승표 2 16" xfId="1285"/>
    <cellStyle name="&quot;_11년 자료정비_시험사업_시스템-산출내역서_V1.4_부동산행정정보일원화 12년사업 내역서-1.0_전승표 2 17" xfId="1286"/>
    <cellStyle name="&quot;_11년 자료정비_시험사업_시스템-산출내역서_V1.4_부동산행정정보일원화 12년사업 내역서-1.0_전승표 2 18" xfId="1287"/>
    <cellStyle name="&quot;_11년 자료정비_시험사업_시스템-산출내역서_V1.4_부동산행정정보일원화 12년사업 내역서-1.0_전승표 2 2" xfId="1288"/>
    <cellStyle name="&quot;_11년 자료정비_시험사업_시스템-산출내역서_V1.4_부동산행정정보일원화 12년사업 내역서-1.0_전승표 2 2 2" xfId="1289"/>
    <cellStyle name="&quot;_11년 자료정비_시험사업_시스템-산출내역서_V1.4_부동산행정정보일원화 12년사업 내역서-1.0_전승표 2 2 2 2" xfId="1290"/>
    <cellStyle name="&quot;_11년 자료정비_시험사업_시스템-산출내역서_V1.4_부동산행정정보일원화 12년사업 내역서-1.0_전승표 2 2 2 3" xfId="1291"/>
    <cellStyle name="&quot;_11년 자료정비_시험사업_시스템-산출내역서_V1.4_부동산행정정보일원화 12년사업 내역서-1.0_전승표 2 2 2 4" xfId="1292"/>
    <cellStyle name="&quot;_11년 자료정비_시험사업_시스템-산출내역서_V1.4_부동산행정정보일원화 12년사업 내역서-1.0_전승표 2 2 2 5" xfId="1293"/>
    <cellStyle name="&quot;_11년 자료정비_시험사업_시스템-산출내역서_V1.4_부동산행정정보일원화 12년사업 내역서-1.0_전승표 2 2 2 6" xfId="1294"/>
    <cellStyle name="&quot;_11년 자료정비_시험사업_시스템-산출내역서_V1.4_부동산행정정보일원화 12년사업 내역서-1.0_전승표 2 2 3" xfId="1295"/>
    <cellStyle name="&quot;_11년 자료정비_시험사업_시스템-산출내역서_V1.4_부동산행정정보일원화 12년사업 내역서-1.0_전승표 2 2 4" xfId="1296"/>
    <cellStyle name="&quot;_11년 자료정비_시험사업_시스템-산출내역서_V1.4_부동산행정정보일원화 12년사업 내역서-1.0_전승표 2 2 5" xfId="1297"/>
    <cellStyle name="&quot;_11년 자료정비_시험사업_시스템-산출내역서_V1.4_부동산행정정보일원화 12년사업 내역서-1.0_전승표 2 3" xfId="1298"/>
    <cellStyle name="&quot;_11년 자료정비_시험사업_시스템-산출내역서_V1.4_부동산행정정보일원화 12년사업 내역서-1.0_전승표 2 3 2" xfId="1299"/>
    <cellStyle name="&quot;_11년 자료정비_시험사업_시스템-산출내역서_V1.4_부동산행정정보일원화 12년사업 내역서-1.0_전승표 2 3 2 2" xfId="1300"/>
    <cellStyle name="&quot;_11년 자료정비_시험사업_시스템-산출내역서_V1.4_부동산행정정보일원화 12년사업 내역서-1.0_전승표 2 3 2 3" xfId="1301"/>
    <cellStyle name="&quot;_11년 자료정비_시험사업_시스템-산출내역서_V1.4_부동산행정정보일원화 12년사업 내역서-1.0_전승표 2 3 2 4" xfId="1302"/>
    <cellStyle name="&quot;_11년 자료정비_시험사업_시스템-산출내역서_V1.4_부동산행정정보일원화 12년사업 내역서-1.0_전승표 2 3 2 5" xfId="1303"/>
    <cellStyle name="&quot;_11년 자료정비_시험사업_시스템-산출내역서_V1.4_부동산행정정보일원화 12년사업 내역서-1.0_전승표 2 3 2 6" xfId="1304"/>
    <cellStyle name="&quot;_11년 자료정비_시험사업_시스템-산출내역서_V1.4_부동산행정정보일원화 12년사업 내역서-1.0_전승표 2 3 3" xfId="1305"/>
    <cellStyle name="&quot;_11년 자료정비_시험사업_시스템-산출내역서_V1.4_부동산행정정보일원화 12년사업 내역서-1.0_전승표 2 3 4" xfId="1306"/>
    <cellStyle name="&quot;_11년 자료정비_시험사업_시스템-산출내역서_V1.4_부동산행정정보일원화 12년사업 내역서-1.0_전승표 2 4" xfId="1307"/>
    <cellStyle name="&quot;_11년 자료정비_시험사업_시스템-산출내역서_V1.4_부동산행정정보일원화 12년사업 내역서-1.0_전승표 2 4 2" xfId="1308"/>
    <cellStyle name="&quot;_11년 자료정비_시험사업_시스템-산출내역서_V1.4_부동산행정정보일원화 12년사업 내역서-1.0_전승표 2 4 2 2" xfId="1309"/>
    <cellStyle name="&quot;_11년 자료정비_시험사업_시스템-산출내역서_V1.4_부동산행정정보일원화 12년사업 내역서-1.0_전승표 2 4 2 3" xfId="1310"/>
    <cellStyle name="&quot;_11년 자료정비_시험사업_시스템-산출내역서_V1.4_부동산행정정보일원화 12년사업 내역서-1.0_전승표 2 4 2 4" xfId="1311"/>
    <cellStyle name="&quot;_11년 자료정비_시험사업_시스템-산출내역서_V1.4_부동산행정정보일원화 12년사업 내역서-1.0_전승표 2 4 2 5" xfId="1312"/>
    <cellStyle name="&quot;_11년 자료정비_시험사업_시스템-산출내역서_V1.4_부동산행정정보일원화 12년사업 내역서-1.0_전승표 2 4 2 6" xfId="1313"/>
    <cellStyle name="&quot;_11년 자료정비_시험사업_시스템-산출내역서_V1.4_부동산행정정보일원화 12년사업 내역서-1.0_전승표 2 4 3" xfId="1314"/>
    <cellStyle name="&quot;_11년 자료정비_시험사업_시스템-산출내역서_V1.4_부동산행정정보일원화 12년사업 내역서-1.0_전승표 2 4 4" xfId="1315"/>
    <cellStyle name="&quot;_11년 자료정비_시험사업_시스템-산출내역서_V1.4_부동산행정정보일원화 12년사업 내역서-1.0_전승표 2 5" xfId="1316"/>
    <cellStyle name="&quot;_11년 자료정비_시험사업_시스템-산출내역서_V1.4_부동산행정정보일원화 12년사업 내역서-1.0_전승표 2 5 2" xfId="1317"/>
    <cellStyle name="&quot;_11년 자료정비_시험사업_시스템-산출내역서_V1.4_부동산행정정보일원화 12년사업 내역서-1.0_전승표 2 5 2 2" xfId="1318"/>
    <cellStyle name="&quot;_11년 자료정비_시험사업_시스템-산출내역서_V1.4_부동산행정정보일원화 12년사업 내역서-1.0_전승표 2 5 2 3" xfId="1319"/>
    <cellStyle name="&quot;_11년 자료정비_시험사업_시스템-산출내역서_V1.4_부동산행정정보일원화 12년사업 내역서-1.0_전승표 2 5 2 4" xfId="1320"/>
    <cellStyle name="&quot;_11년 자료정비_시험사업_시스템-산출내역서_V1.4_부동산행정정보일원화 12년사업 내역서-1.0_전승표 2 5 2 5" xfId="1321"/>
    <cellStyle name="&quot;_11년 자료정비_시험사업_시스템-산출내역서_V1.4_부동산행정정보일원화 12년사업 내역서-1.0_전승표 2 5 2 6" xfId="1322"/>
    <cellStyle name="&quot;_11년 자료정비_시험사업_시스템-산출내역서_V1.4_부동산행정정보일원화 12년사업 내역서-1.0_전승표 2 5 3" xfId="1323"/>
    <cellStyle name="&quot;_11년 자료정비_시험사업_시스템-산출내역서_V1.4_부동산행정정보일원화 12년사업 내역서-1.0_전승표 2 5 4" xfId="1324"/>
    <cellStyle name="&quot;_11년 자료정비_시험사업_시스템-산출내역서_V1.4_부동산행정정보일원화 12년사업 내역서-1.0_전승표 2 6" xfId="1325"/>
    <cellStyle name="&quot;_11년 자료정비_시험사업_시스템-산출내역서_V1.4_부동산행정정보일원화 12년사업 내역서-1.0_전승표 2 6 2" xfId="1326"/>
    <cellStyle name="&quot;_11년 자료정비_시험사업_시스템-산출내역서_V1.4_부동산행정정보일원화 12년사업 내역서-1.0_전승표 2 6 2 2" xfId="1327"/>
    <cellStyle name="&quot;_11년 자료정비_시험사업_시스템-산출내역서_V1.4_부동산행정정보일원화 12년사업 내역서-1.0_전승표 2 6 2 3" xfId="1328"/>
    <cellStyle name="&quot;_11년 자료정비_시험사업_시스템-산출내역서_V1.4_부동산행정정보일원화 12년사업 내역서-1.0_전승표 2 6 2 4" xfId="1329"/>
    <cellStyle name="&quot;_11년 자료정비_시험사업_시스템-산출내역서_V1.4_부동산행정정보일원화 12년사업 내역서-1.0_전승표 2 6 2 5" xfId="1330"/>
    <cellStyle name="&quot;_11년 자료정비_시험사업_시스템-산출내역서_V1.4_부동산행정정보일원화 12년사업 내역서-1.0_전승표 2 6 2 6" xfId="1331"/>
    <cellStyle name="&quot;_11년 자료정비_시험사업_시스템-산출내역서_V1.4_부동산행정정보일원화 12년사업 내역서-1.0_전승표 2 6 3" xfId="1332"/>
    <cellStyle name="&quot;_11년 자료정비_시험사업_시스템-산출내역서_V1.4_부동산행정정보일원화 12년사업 내역서-1.0_전승표 2 6 4" xfId="1333"/>
    <cellStyle name="&quot;_11년 자료정비_시험사업_시스템-산출내역서_V1.4_부동산행정정보일원화 12년사업 내역서-1.0_전승표 2 7" xfId="1334"/>
    <cellStyle name="&quot;_11년 자료정비_시험사업_시스템-산출내역서_V1.4_부동산행정정보일원화 12년사업 내역서-1.0_전승표 2 7 2" xfId="1335"/>
    <cellStyle name="&quot;_11년 자료정비_시험사업_시스템-산출내역서_V1.4_부동산행정정보일원화 12년사업 내역서-1.0_전승표 2 7 2 2" xfId="1336"/>
    <cellStyle name="&quot;_11년 자료정비_시험사업_시스템-산출내역서_V1.4_부동산행정정보일원화 12년사업 내역서-1.0_전승표 2 7 2 3" xfId="1337"/>
    <cellStyle name="&quot;_11년 자료정비_시험사업_시스템-산출내역서_V1.4_부동산행정정보일원화 12년사업 내역서-1.0_전승표 2 7 2 4" xfId="1338"/>
    <cellStyle name="&quot;_11년 자료정비_시험사업_시스템-산출내역서_V1.4_부동산행정정보일원화 12년사업 내역서-1.0_전승표 2 7 2 5" xfId="1339"/>
    <cellStyle name="&quot;_11년 자료정비_시험사업_시스템-산출내역서_V1.4_부동산행정정보일원화 12년사업 내역서-1.0_전승표 2 7 2 6" xfId="1340"/>
    <cellStyle name="&quot;_11년 자료정비_시험사업_시스템-산출내역서_V1.4_부동산행정정보일원화 12년사업 내역서-1.0_전승표 2 7 3" xfId="1341"/>
    <cellStyle name="&quot;_11년 자료정비_시험사업_시스템-산출내역서_V1.4_부동산행정정보일원화 12년사업 내역서-1.0_전승표 2 7 4" xfId="1342"/>
    <cellStyle name="&quot;_11년 자료정비_시험사업_시스템-산출내역서_V1.4_부동산행정정보일원화 12년사업 내역서-1.0_전승표 2 8" xfId="1343"/>
    <cellStyle name="&quot;_11년 자료정비_시험사업_시스템-산출내역서_V1.4_부동산행정정보일원화 12년사업 내역서-1.0_전승표 2 8 2" xfId="1344"/>
    <cellStyle name="&quot;_11년 자료정비_시험사업_시스템-산출내역서_V1.4_부동산행정정보일원화 12년사업 내역서-1.0_전승표 2 8 2 2" xfId="1345"/>
    <cellStyle name="&quot;_11년 자료정비_시험사업_시스템-산출내역서_V1.4_부동산행정정보일원화 12년사업 내역서-1.0_전승표 2 8 2 3" xfId="1346"/>
    <cellStyle name="&quot;_11년 자료정비_시험사업_시스템-산출내역서_V1.4_부동산행정정보일원화 12년사업 내역서-1.0_전승표 2 8 2 4" xfId="1347"/>
    <cellStyle name="&quot;_11년 자료정비_시험사업_시스템-산출내역서_V1.4_부동산행정정보일원화 12년사업 내역서-1.0_전승표 2 8 2 5" xfId="1348"/>
    <cellStyle name="&quot;_11년 자료정비_시험사업_시스템-산출내역서_V1.4_부동산행정정보일원화 12년사업 내역서-1.0_전승표 2 8 2 6" xfId="1349"/>
    <cellStyle name="&quot;_11년 자료정비_시험사업_시스템-산출내역서_V1.4_부동산행정정보일원화 12년사업 내역서-1.0_전승표 2 8 3" xfId="1350"/>
    <cellStyle name="&quot;_11년 자료정비_시험사업_시스템-산출내역서_V1.4_부동산행정정보일원화 12년사업 내역서-1.0_전승표 2 8 4" xfId="1351"/>
    <cellStyle name="&quot;_11년 자료정비_시험사업_시스템-산출내역서_V1.4_부동산행정정보일원화 12년사업 내역서-1.0_전승표 2 9" xfId="1352"/>
    <cellStyle name="&quot;_11년 자료정비_시험사업_시스템-산출내역서_V1.4_부동산행정정보일원화 12년사업 내역서-1.0_전승표 2 9 2" xfId="1353"/>
    <cellStyle name="&quot;_11년 자료정비_시험사업_시스템-산출내역서_V1.4_부동산행정정보일원화 12년사업 내역서-1.0_전승표 2 9 2 2" xfId="1354"/>
    <cellStyle name="&quot;_11년 자료정비_시험사업_시스템-산출내역서_V1.4_부동산행정정보일원화 12년사업 내역서-1.0_전승표 2 9 2 3" xfId="1355"/>
    <cellStyle name="&quot;_11년 자료정비_시험사업_시스템-산출내역서_V1.4_부동산행정정보일원화 12년사업 내역서-1.0_전승표 2 9 2 4" xfId="1356"/>
    <cellStyle name="&quot;_11년 자료정비_시험사업_시스템-산출내역서_V1.4_부동산행정정보일원화 12년사업 내역서-1.0_전승표 2 9 2 5" xfId="1357"/>
    <cellStyle name="&quot;_11년 자료정비_시험사업_시스템-산출내역서_V1.4_부동산행정정보일원화 12년사업 내역서-1.0_전승표 2 9 2 6" xfId="1358"/>
    <cellStyle name="&quot;_11년 자료정비_시험사업_시스템-산출내역서_V1.4_부동산행정정보일원화 12년사업 내역서-1.0_전승표 2 9 3" xfId="1359"/>
    <cellStyle name="&quot;_11년 자료정비_시험사업_시스템-산출내역서_V1.4_부동산행정정보일원화 12년사업 내역서-1.0_전승표 20" xfId="1360"/>
    <cellStyle name="&quot;_11년 자료정비_시험사업_시스템-산출내역서_V1.4_부동산행정정보일원화 12년사업 내역서-1.0_전승표 3" xfId="1361"/>
    <cellStyle name="&quot;_11년 자료정비_시험사업_시스템-산출내역서_V1.4_부동산행정정보일원화 12년사업 내역서-1.0_전승표 3 2" xfId="1362"/>
    <cellStyle name="&quot;_11년 자료정비_시험사업_시스템-산출내역서_V1.4_부동산행정정보일원화 12년사업 내역서-1.0_전승표 3 2 2" xfId="1363"/>
    <cellStyle name="&quot;_11년 자료정비_시험사업_시스템-산출내역서_V1.4_부동산행정정보일원화 12년사업 내역서-1.0_전승표 3 2 3" xfId="1364"/>
    <cellStyle name="&quot;_11년 자료정비_시험사업_시스템-산출내역서_V1.4_부동산행정정보일원화 12년사업 내역서-1.0_전승표 3 2 4" xfId="1365"/>
    <cellStyle name="&quot;_11년 자료정비_시험사업_시스템-산출내역서_V1.4_부동산행정정보일원화 12년사업 내역서-1.0_전승표 3 2 5" xfId="1366"/>
    <cellStyle name="&quot;_11년 자료정비_시험사업_시스템-산출내역서_V1.4_부동산행정정보일원화 12년사업 내역서-1.0_전승표 3 2 6" xfId="1367"/>
    <cellStyle name="&quot;_11년 자료정비_시험사업_시스템-산출내역서_V1.4_부동산행정정보일원화 12년사업 내역서-1.0_전승표 3 3" xfId="1368"/>
    <cellStyle name="&quot;_11년 자료정비_시험사업_시스템-산출내역서_V1.4_부동산행정정보일원화 12년사업 내역서-1.0_전승표 3 4" xfId="1369"/>
    <cellStyle name="&quot;_11년 자료정비_시험사업_시스템-산출내역서_V1.4_부동산행정정보일원화 12년사업 내역서-1.0_전승표 3 5" xfId="1370"/>
    <cellStyle name="&quot;_11년 자료정비_시험사업_시스템-산출내역서_V1.4_부동산행정정보일원화 12년사업 내역서-1.0_전승표 4" xfId="1371"/>
    <cellStyle name="&quot;_11년 자료정비_시험사업_시스템-산출내역서_V1.4_부동산행정정보일원화 12년사업 내역서-1.0_전승표 4 2" xfId="1372"/>
    <cellStyle name="&quot;_11년 자료정비_시험사업_시스템-산출내역서_V1.4_부동산행정정보일원화 12년사업 내역서-1.0_전승표 4 2 2" xfId="1373"/>
    <cellStyle name="&quot;_11년 자료정비_시험사업_시스템-산출내역서_V1.4_부동산행정정보일원화 12년사업 내역서-1.0_전승표 4 2 3" xfId="1374"/>
    <cellStyle name="&quot;_11년 자료정비_시험사업_시스템-산출내역서_V1.4_부동산행정정보일원화 12년사업 내역서-1.0_전승표 4 2 4" xfId="1375"/>
    <cellStyle name="&quot;_11년 자료정비_시험사업_시스템-산출내역서_V1.4_부동산행정정보일원화 12년사업 내역서-1.0_전승표 4 2 5" xfId="1376"/>
    <cellStyle name="&quot;_11년 자료정비_시험사업_시스템-산출내역서_V1.4_부동산행정정보일원화 12년사업 내역서-1.0_전승표 4 2 6" xfId="1377"/>
    <cellStyle name="&quot;_11년 자료정비_시험사업_시스템-산출내역서_V1.4_부동산행정정보일원화 12년사업 내역서-1.0_전승표 4 3" xfId="1378"/>
    <cellStyle name="&quot;_11년 자료정비_시험사업_시스템-산출내역서_V1.4_부동산행정정보일원화 12년사업 내역서-1.0_전승표 4 4" xfId="1379"/>
    <cellStyle name="&quot;_11년 자료정비_시험사업_시스템-산출내역서_V1.4_부동산행정정보일원화 12년사업 내역서-1.0_전승표 5" xfId="1380"/>
    <cellStyle name="&quot;_11년 자료정비_시험사업_시스템-산출내역서_V1.4_부동산행정정보일원화 12년사업 내역서-1.0_전승표 5 2" xfId="1381"/>
    <cellStyle name="&quot;_11년 자료정비_시험사업_시스템-산출내역서_V1.4_부동산행정정보일원화 12년사업 내역서-1.0_전승표 5 2 2" xfId="1382"/>
    <cellStyle name="&quot;_11년 자료정비_시험사업_시스템-산출내역서_V1.4_부동산행정정보일원화 12년사업 내역서-1.0_전승표 5 2 3" xfId="1383"/>
    <cellStyle name="&quot;_11년 자료정비_시험사업_시스템-산출내역서_V1.4_부동산행정정보일원화 12년사업 내역서-1.0_전승표 5 2 4" xfId="1384"/>
    <cellStyle name="&quot;_11년 자료정비_시험사업_시스템-산출내역서_V1.4_부동산행정정보일원화 12년사업 내역서-1.0_전승표 5 2 5" xfId="1385"/>
    <cellStyle name="&quot;_11년 자료정비_시험사업_시스템-산출내역서_V1.4_부동산행정정보일원화 12년사업 내역서-1.0_전승표 5 2 6" xfId="1386"/>
    <cellStyle name="&quot;_11년 자료정비_시험사업_시스템-산출내역서_V1.4_부동산행정정보일원화 12년사업 내역서-1.0_전승표 5 3" xfId="1387"/>
    <cellStyle name="&quot;_11년 자료정비_시험사업_시스템-산출내역서_V1.4_부동산행정정보일원화 12년사업 내역서-1.0_전승표 5 4" xfId="1388"/>
    <cellStyle name="&quot;_11년 자료정비_시험사업_시스템-산출내역서_V1.4_부동산행정정보일원화 12년사업 내역서-1.0_전승표 6" xfId="1389"/>
    <cellStyle name="&quot;_11년 자료정비_시험사업_시스템-산출내역서_V1.4_부동산행정정보일원화 12년사업 내역서-1.0_전승표 6 2" xfId="1390"/>
    <cellStyle name="&quot;_11년 자료정비_시험사업_시스템-산출내역서_V1.4_부동산행정정보일원화 12년사업 내역서-1.0_전승표 6 2 2" xfId="1391"/>
    <cellStyle name="&quot;_11년 자료정비_시험사업_시스템-산출내역서_V1.4_부동산행정정보일원화 12년사업 내역서-1.0_전승표 6 2 3" xfId="1392"/>
    <cellStyle name="&quot;_11년 자료정비_시험사업_시스템-산출내역서_V1.4_부동산행정정보일원화 12년사업 내역서-1.0_전승표 6 2 4" xfId="1393"/>
    <cellStyle name="&quot;_11년 자료정비_시험사업_시스템-산출내역서_V1.4_부동산행정정보일원화 12년사업 내역서-1.0_전승표 6 2 5" xfId="1394"/>
    <cellStyle name="&quot;_11년 자료정비_시험사업_시스템-산출내역서_V1.4_부동산행정정보일원화 12년사업 내역서-1.0_전승표 6 2 6" xfId="1395"/>
    <cellStyle name="&quot;_11년 자료정비_시험사업_시스템-산출내역서_V1.4_부동산행정정보일원화 12년사업 내역서-1.0_전승표 6 3" xfId="1396"/>
    <cellStyle name="&quot;_11년 자료정비_시험사업_시스템-산출내역서_V1.4_부동산행정정보일원화 12년사업 내역서-1.0_전승표 6 4" xfId="1397"/>
    <cellStyle name="&quot;_11년 자료정비_시험사업_시스템-산출내역서_V1.4_부동산행정정보일원화 12년사업 내역서-1.0_전승표 7" xfId="1398"/>
    <cellStyle name="&quot;_11년 자료정비_시험사업_시스템-산출내역서_V1.4_부동산행정정보일원화 12년사업 내역서-1.0_전승표 7 2" xfId="1399"/>
    <cellStyle name="&quot;_11년 자료정비_시험사업_시스템-산출내역서_V1.4_부동산행정정보일원화 12년사업 내역서-1.0_전승표 7 2 2" xfId="1400"/>
    <cellStyle name="&quot;_11년 자료정비_시험사업_시스템-산출내역서_V1.4_부동산행정정보일원화 12년사업 내역서-1.0_전승표 7 2 3" xfId="1401"/>
    <cellStyle name="&quot;_11년 자료정비_시험사업_시스템-산출내역서_V1.4_부동산행정정보일원화 12년사업 내역서-1.0_전승표 7 2 4" xfId="1402"/>
    <cellStyle name="&quot;_11년 자료정비_시험사업_시스템-산출내역서_V1.4_부동산행정정보일원화 12년사업 내역서-1.0_전승표 7 2 5" xfId="1403"/>
    <cellStyle name="&quot;_11년 자료정비_시험사업_시스템-산출내역서_V1.4_부동산행정정보일원화 12년사업 내역서-1.0_전승표 7 2 6" xfId="1404"/>
    <cellStyle name="&quot;_11년 자료정비_시험사업_시스템-산출내역서_V1.4_부동산행정정보일원화 12년사업 내역서-1.0_전승표 7 3" xfId="1405"/>
    <cellStyle name="&quot;_11년 자료정비_시험사업_시스템-산출내역서_V1.4_부동산행정정보일원화 12년사업 내역서-1.0_전승표 7 4" xfId="1406"/>
    <cellStyle name="&quot;_11년 자료정비_시험사업_시스템-산출내역서_V1.4_부동산행정정보일원화 12년사업 내역서-1.0_전승표 8" xfId="1407"/>
    <cellStyle name="&quot;_11년 자료정비_시험사업_시스템-산출내역서_V1.4_부동산행정정보일원화 12년사업 내역서-1.0_전승표 8 2" xfId="1408"/>
    <cellStyle name="&quot;_11년 자료정비_시험사업_시스템-산출내역서_V1.4_부동산행정정보일원화 12년사업 내역서-1.0_전승표 8 2 2" xfId="1409"/>
    <cellStyle name="&quot;_11년 자료정비_시험사업_시스템-산출내역서_V1.4_부동산행정정보일원화 12년사업 내역서-1.0_전승표 8 2 3" xfId="1410"/>
    <cellStyle name="&quot;_11년 자료정비_시험사업_시스템-산출내역서_V1.4_부동산행정정보일원화 12년사업 내역서-1.0_전승표 8 2 4" xfId="1411"/>
    <cellStyle name="&quot;_11년 자료정비_시험사업_시스템-산출내역서_V1.4_부동산행정정보일원화 12년사업 내역서-1.0_전승표 8 2 5" xfId="1412"/>
    <cellStyle name="&quot;_11년 자료정비_시험사업_시스템-산출내역서_V1.4_부동산행정정보일원화 12년사업 내역서-1.0_전승표 8 2 6" xfId="1413"/>
    <cellStyle name="&quot;_11년 자료정비_시험사업_시스템-산출내역서_V1.4_부동산행정정보일원화 12년사업 내역서-1.0_전승표 8 3" xfId="1414"/>
    <cellStyle name="&quot;_11년 자료정비_시험사업_시스템-산출내역서_V1.4_부동산행정정보일원화 12년사업 내역서-1.0_전승표 8 4" xfId="1415"/>
    <cellStyle name="&quot;_11년 자료정비_시험사업_시스템-산출내역서_V1.4_부동산행정정보일원화 12년사업 내역서-1.0_전승표 9" xfId="1416"/>
    <cellStyle name="&quot;_11년 자료정비_시험사업_시스템-산출내역서_V1.4_부동산행정정보일원화 12년사업 내역서-1.0_전승표 9 2" xfId="1417"/>
    <cellStyle name="&quot;_11년 자료정비_시험사업_시스템-산출내역서_V1.4_부동산행정정보일원화 12년사업 내역서-1.0_전승표 9 2 2" xfId="1418"/>
    <cellStyle name="&quot;_11년 자료정비_시험사업_시스템-산출내역서_V1.4_부동산행정정보일원화 12년사업 내역서-1.0_전승표 9 2 3" xfId="1419"/>
    <cellStyle name="&quot;_11년 자료정비_시험사업_시스템-산출내역서_V1.4_부동산행정정보일원화 12년사업 내역서-1.0_전승표 9 2 4" xfId="1420"/>
    <cellStyle name="&quot;_11년 자료정비_시험사업_시스템-산출내역서_V1.4_부동산행정정보일원화 12년사업 내역서-1.0_전승표 9 2 5" xfId="1421"/>
    <cellStyle name="&quot;_11년 자료정비_시험사업_시스템-산출내역서_V1.4_부동산행정정보일원화 12년사업 내역서-1.0_전승표 9 2 6" xfId="1422"/>
    <cellStyle name="&quot;_11년 자료정비_시험사업_시스템-산출내역서_V1.4_부동산행정정보일원화 12년사업 내역서-1.0_전승표 9 3" xfId="1423"/>
    <cellStyle name="&quot;_11년 자료정비_시험사업_시스템-산출내역서_V1.4_부동산행정정보일원화 12년사업 내역서-1.0_전승표 9 4" xfId="1424"/>
    <cellStyle name="&quot;_2010년_설계변경_설계내역서" xfId="1425"/>
    <cellStyle name="&quot;_2010년_설계변경_설계내역서 10" xfId="1426"/>
    <cellStyle name="&quot;_2010년_설계변경_설계내역서 10 2" xfId="1427"/>
    <cellStyle name="&quot;_2010년_설계변경_설계내역서 10 2 2" xfId="1428"/>
    <cellStyle name="&quot;_2010년_설계변경_설계내역서 10 2 3" xfId="1429"/>
    <cellStyle name="&quot;_2010년_설계변경_설계내역서 10 2 4" xfId="1430"/>
    <cellStyle name="&quot;_2010년_설계변경_설계내역서 10 2 5" xfId="1431"/>
    <cellStyle name="&quot;_2010년_설계변경_설계내역서 10 2 6" xfId="1432"/>
    <cellStyle name="&quot;_2010년_설계변경_설계내역서 10 3" xfId="1433"/>
    <cellStyle name="&quot;_2010년_설계변경_설계내역서 10 4" xfId="1434"/>
    <cellStyle name="&quot;_2010년_설계변경_설계내역서 11" xfId="1435"/>
    <cellStyle name="&quot;_2010년_설계변경_설계내역서 11 2" xfId="1436"/>
    <cellStyle name="&quot;_2010년_설계변경_설계내역서 11 2 2" xfId="1437"/>
    <cellStyle name="&quot;_2010년_설계변경_설계내역서 11 2 3" xfId="1438"/>
    <cellStyle name="&quot;_2010년_설계변경_설계내역서 11 2 4" xfId="1439"/>
    <cellStyle name="&quot;_2010년_설계변경_설계내역서 11 2 5" xfId="1440"/>
    <cellStyle name="&quot;_2010년_설계변경_설계내역서 11 2 6" xfId="1441"/>
    <cellStyle name="&quot;_2010년_설계변경_설계내역서 11 3" xfId="1442"/>
    <cellStyle name="&quot;_2010년_설계변경_설계내역서 11 4" xfId="1443"/>
    <cellStyle name="&quot;_2010년_설계변경_설계내역서 12" xfId="1444"/>
    <cellStyle name="&quot;_2010년_설계변경_설계내역서 12 2" xfId="1445"/>
    <cellStyle name="&quot;_2010년_설계변경_설계내역서 12 2 2" xfId="1446"/>
    <cellStyle name="&quot;_2010년_설계변경_설계내역서 12 2 3" xfId="1447"/>
    <cellStyle name="&quot;_2010년_설계변경_설계내역서 12 2 4" xfId="1448"/>
    <cellStyle name="&quot;_2010년_설계변경_설계내역서 12 2 5" xfId="1449"/>
    <cellStyle name="&quot;_2010년_설계변경_설계내역서 12 2 6" xfId="1450"/>
    <cellStyle name="&quot;_2010년_설계변경_설계내역서 12 3" xfId="1451"/>
    <cellStyle name="&quot;_2010년_설계변경_설계내역서 12 4" xfId="1452"/>
    <cellStyle name="&quot;_2010년_설계변경_설계내역서 13" xfId="1453"/>
    <cellStyle name="&quot;_2010년_설계변경_설계내역서 13 2" xfId="1454"/>
    <cellStyle name="&quot;_2010년_설계변경_설계내역서 13 2 2" xfId="1455"/>
    <cellStyle name="&quot;_2010년_설계변경_설계내역서 13 2 3" xfId="1456"/>
    <cellStyle name="&quot;_2010년_설계변경_설계내역서 13 2 4" xfId="1457"/>
    <cellStyle name="&quot;_2010년_설계변경_설계내역서 13 2 5" xfId="1458"/>
    <cellStyle name="&quot;_2010년_설계변경_설계내역서 13 2 6" xfId="1459"/>
    <cellStyle name="&quot;_2010년_설계변경_설계내역서 13 3" xfId="1460"/>
    <cellStyle name="&quot;_2010년_설계변경_설계내역서 13 4" xfId="1461"/>
    <cellStyle name="&quot;_2010년_설계변경_설계내역서 14" xfId="1462"/>
    <cellStyle name="&quot;_2010년_설계변경_설계내역서 14 2" xfId="1463"/>
    <cellStyle name="&quot;_2010년_설계변경_설계내역서 14 2 2" xfId="1464"/>
    <cellStyle name="&quot;_2010년_설계변경_설계내역서 14 2 3" xfId="1465"/>
    <cellStyle name="&quot;_2010년_설계변경_설계내역서 14 2 4" xfId="1466"/>
    <cellStyle name="&quot;_2010년_설계변경_설계내역서 14 2 5" xfId="1467"/>
    <cellStyle name="&quot;_2010년_설계변경_설계내역서 14 2 6" xfId="1468"/>
    <cellStyle name="&quot;_2010년_설계변경_설계내역서 14 3" xfId="1469"/>
    <cellStyle name="&quot;_2010년_설계변경_설계내역서 14 4" xfId="1470"/>
    <cellStyle name="&quot;_2010년_설계변경_설계내역서 15" xfId="1471"/>
    <cellStyle name="&quot;_2010년_설계변경_설계내역서 15 2" xfId="1472"/>
    <cellStyle name="&quot;_2010년_설계변경_설계내역서 15 3" xfId="1473"/>
    <cellStyle name="&quot;_2010년_설계변경_설계내역서 15 4" xfId="1474"/>
    <cellStyle name="&quot;_2010년_설계변경_설계내역서 15 5" xfId="1475"/>
    <cellStyle name="&quot;_2010년_설계변경_설계내역서 15 6" xfId="1476"/>
    <cellStyle name="&quot;_2010년_설계변경_설계내역서 16" xfId="1477"/>
    <cellStyle name="&quot;_2010년_설계변경_설계내역서 17" xfId="1478"/>
    <cellStyle name="&quot;_2010년_설계변경_설계내역서 18" xfId="1479"/>
    <cellStyle name="&quot;_2010년_설계변경_설계내역서 19" xfId="1480"/>
    <cellStyle name="&quot;_2010년_설계변경_설계내역서 2" xfId="1481"/>
    <cellStyle name="&quot;_2010년_설계변경_설계내역서 2 10" xfId="1482"/>
    <cellStyle name="&quot;_2010년_설계변경_설계내역서 2 10 2" xfId="1483"/>
    <cellStyle name="&quot;_2010년_설계변경_설계내역서 2 10 2 2" xfId="1484"/>
    <cellStyle name="&quot;_2010년_설계변경_설계내역서 2 10 2 3" xfId="1485"/>
    <cellStyle name="&quot;_2010년_설계변경_설계내역서 2 10 2 4" xfId="1486"/>
    <cellStyle name="&quot;_2010년_설계변경_설계내역서 2 10 2 5" xfId="1487"/>
    <cellStyle name="&quot;_2010년_설계변경_설계내역서 2 10 2 6" xfId="1488"/>
    <cellStyle name="&quot;_2010년_설계변경_설계내역서 2 10 3" xfId="1489"/>
    <cellStyle name="&quot;_2010년_설계변경_설계내역서 2 10 4" xfId="1490"/>
    <cellStyle name="&quot;_2010년_설계변경_설계내역서 2 11" xfId="1491"/>
    <cellStyle name="&quot;_2010년_설계변경_설계내역서 2 11 2" xfId="1492"/>
    <cellStyle name="&quot;_2010년_설계변경_설계내역서 2 11 2 2" xfId="1493"/>
    <cellStyle name="&quot;_2010년_설계변경_설계내역서 2 11 2 3" xfId="1494"/>
    <cellStyle name="&quot;_2010년_설계변경_설계내역서 2 11 2 4" xfId="1495"/>
    <cellStyle name="&quot;_2010년_설계변경_설계내역서 2 11 2 5" xfId="1496"/>
    <cellStyle name="&quot;_2010년_설계변경_설계내역서 2 11 2 6" xfId="1497"/>
    <cellStyle name="&quot;_2010년_설계변경_설계내역서 2 11 3" xfId="1498"/>
    <cellStyle name="&quot;_2010년_설계변경_설계내역서 2 11 4" xfId="1499"/>
    <cellStyle name="&quot;_2010년_설계변경_설계내역서 2 12" xfId="1500"/>
    <cellStyle name="&quot;_2010년_설계변경_설계내역서 2 12 2" xfId="1501"/>
    <cellStyle name="&quot;_2010년_설계변경_설계내역서 2 12 2 2" xfId="1502"/>
    <cellStyle name="&quot;_2010년_설계변경_설계내역서 2 12 2 3" xfId="1503"/>
    <cellStyle name="&quot;_2010년_설계변경_설계내역서 2 12 2 4" xfId="1504"/>
    <cellStyle name="&quot;_2010년_설계변경_설계내역서 2 12 2 5" xfId="1505"/>
    <cellStyle name="&quot;_2010년_설계변경_설계내역서 2 12 2 6" xfId="1506"/>
    <cellStyle name="&quot;_2010년_설계변경_설계내역서 2 12 3" xfId="1507"/>
    <cellStyle name="&quot;_2010년_설계변경_설계내역서 2 12 4" xfId="1508"/>
    <cellStyle name="&quot;_2010년_설계변경_설계내역서 2 13" xfId="1509"/>
    <cellStyle name="&quot;_2010년_설계변경_설계내역서 2 13 2" xfId="1510"/>
    <cellStyle name="&quot;_2010년_설계변경_설계내역서 2 13 2 2" xfId="1511"/>
    <cellStyle name="&quot;_2010년_설계변경_설계내역서 2 13 2 3" xfId="1512"/>
    <cellStyle name="&quot;_2010년_설계변경_설계내역서 2 13 2 4" xfId="1513"/>
    <cellStyle name="&quot;_2010년_설계변경_설계내역서 2 13 2 5" xfId="1514"/>
    <cellStyle name="&quot;_2010년_설계변경_설계내역서 2 13 2 6" xfId="1515"/>
    <cellStyle name="&quot;_2010년_설계변경_설계내역서 2 13 3" xfId="1516"/>
    <cellStyle name="&quot;_2010년_설계변경_설계내역서 2 13 4" xfId="1517"/>
    <cellStyle name="&quot;_2010년_설계변경_설계내역서 2 14" xfId="1518"/>
    <cellStyle name="&quot;_2010년_설계변경_설계내역서 2 14 2" xfId="1519"/>
    <cellStyle name="&quot;_2010년_설계변경_설계내역서 2 14 3" xfId="1520"/>
    <cellStyle name="&quot;_2010년_설계변경_설계내역서 2 14 4" xfId="1521"/>
    <cellStyle name="&quot;_2010년_설계변경_설계내역서 2 14 5" xfId="1522"/>
    <cellStyle name="&quot;_2010년_설계변경_설계내역서 2 14 6" xfId="1523"/>
    <cellStyle name="&quot;_2010년_설계변경_설계내역서 2 15" xfId="1524"/>
    <cellStyle name="&quot;_2010년_설계변경_설계내역서 2 16" xfId="1525"/>
    <cellStyle name="&quot;_2010년_설계변경_설계내역서 2 17" xfId="1526"/>
    <cellStyle name="&quot;_2010년_설계변경_설계내역서 2 18" xfId="1527"/>
    <cellStyle name="&quot;_2010년_설계변경_설계내역서 2 2" xfId="1528"/>
    <cellStyle name="&quot;_2010년_설계변경_설계내역서 2 2 2" xfId="1529"/>
    <cellStyle name="&quot;_2010년_설계변경_설계내역서 2 2 2 2" xfId="1530"/>
    <cellStyle name="&quot;_2010년_설계변경_설계내역서 2 2 2 3" xfId="1531"/>
    <cellStyle name="&quot;_2010년_설계변경_설계내역서 2 2 2 4" xfId="1532"/>
    <cellStyle name="&quot;_2010년_설계변경_설계내역서 2 2 2 5" xfId="1533"/>
    <cellStyle name="&quot;_2010년_설계변경_설계내역서 2 2 2 6" xfId="1534"/>
    <cellStyle name="&quot;_2010년_설계변경_설계내역서 2 2 3" xfId="1535"/>
    <cellStyle name="&quot;_2010년_설계변경_설계내역서 2 2 4" xfId="1536"/>
    <cellStyle name="&quot;_2010년_설계변경_설계내역서 2 2 5" xfId="1537"/>
    <cellStyle name="&quot;_2010년_설계변경_설계내역서 2 3" xfId="1538"/>
    <cellStyle name="&quot;_2010년_설계변경_설계내역서 2 3 2" xfId="1539"/>
    <cellStyle name="&quot;_2010년_설계변경_설계내역서 2 3 2 2" xfId="1540"/>
    <cellStyle name="&quot;_2010년_설계변경_설계내역서 2 3 2 3" xfId="1541"/>
    <cellStyle name="&quot;_2010년_설계변경_설계내역서 2 3 2 4" xfId="1542"/>
    <cellStyle name="&quot;_2010년_설계변경_설계내역서 2 3 2 5" xfId="1543"/>
    <cellStyle name="&quot;_2010년_설계변경_설계내역서 2 3 2 6" xfId="1544"/>
    <cellStyle name="&quot;_2010년_설계변경_설계내역서 2 3 3" xfId="1545"/>
    <cellStyle name="&quot;_2010년_설계변경_설계내역서 2 3 4" xfId="1546"/>
    <cellStyle name="&quot;_2010년_설계변경_설계내역서 2 4" xfId="1547"/>
    <cellStyle name="&quot;_2010년_설계변경_설계내역서 2 4 2" xfId="1548"/>
    <cellStyle name="&quot;_2010년_설계변경_설계내역서 2 4 2 2" xfId="1549"/>
    <cellStyle name="&quot;_2010년_설계변경_설계내역서 2 4 2 3" xfId="1550"/>
    <cellStyle name="&quot;_2010년_설계변경_설계내역서 2 4 2 4" xfId="1551"/>
    <cellStyle name="&quot;_2010년_설계변경_설계내역서 2 4 2 5" xfId="1552"/>
    <cellStyle name="&quot;_2010년_설계변경_설계내역서 2 4 2 6" xfId="1553"/>
    <cellStyle name="&quot;_2010년_설계변경_설계내역서 2 4 3" xfId="1554"/>
    <cellStyle name="&quot;_2010년_설계변경_설계내역서 2 4 4" xfId="1555"/>
    <cellStyle name="&quot;_2010년_설계변경_설계내역서 2 5" xfId="1556"/>
    <cellStyle name="&quot;_2010년_설계변경_설계내역서 2 5 2" xfId="1557"/>
    <cellStyle name="&quot;_2010년_설계변경_설계내역서 2 5 2 2" xfId="1558"/>
    <cellStyle name="&quot;_2010년_설계변경_설계내역서 2 5 2 3" xfId="1559"/>
    <cellStyle name="&quot;_2010년_설계변경_설계내역서 2 5 2 4" xfId="1560"/>
    <cellStyle name="&quot;_2010년_설계변경_설계내역서 2 5 2 5" xfId="1561"/>
    <cellStyle name="&quot;_2010년_설계변경_설계내역서 2 5 2 6" xfId="1562"/>
    <cellStyle name="&quot;_2010년_설계변경_설계내역서 2 5 3" xfId="1563"/>
    <cellStyle name="&quot;_2010년_설계변경_설계내역서 2 5 4" xfId="1564"/>
    <cellStyle name="&quot;_2010년_설계변경_설계내역서 2 6" xfId="1565"/>
    <cellStyle name="&quot;_2010년_설계변경_설계내역서 2 6 2" xfId="1566"/>
    <cellStyle name="&quot;_2010년_설계변경_설계내역서 2 6 2 2" xfId="1567"/>
    <cellStyle name="&quot;_2010년_설계변경_설계내역서 2 6 2 3" xfId="1568"/>
    <cellStyle name="&quot;_2010년_설계변경_설계내역서 2 6 2 4" xfId="1569"/>
    <cellStyle name="&quot;_2010년_설계변경_설계내역서 2 6 2 5" xfId="1570"/>
    <cellStyle name="&quot;_2010년_설계변경_설계내역서 2 6 2 6" xfId="1571"/>
    <cellStyle name="&quot;_2010년_설계변경_설계내역서 2 6 3" xfId="1572"/>
    <cellStyle name="&quot;_2010년_설계변경_설계내역서 2 6 4" xfId="1573"/>
    <cellStyle name="&quot;_2010년_설계변경_설계내역서 2 7" xfId="1574"/>
    <cellStyle name="&quot;_2010년_설계변경_설계내역서 2 7 2" xfId="1575"/>
    <cellStyle name="&quot;_2010년_설계변경_설계내역서 2 7 2 2" xfId="1576"/>
    <cellStyle name="&quot;_2010년_설계변경_설계내역서 2 7 2 3" xfId="1577"/>
    <cellStyle name="&quot;_2010년_설계변경_설계내역서 2 7 2 4" xfId="1578"/>
    <cellStyle name="&quot;_2010년_설계변경_설계내역서 2 7 2 5" xfId="1579"/>
    <cellStyle name="&quot;_2010년_설계변경_설계내역서 2 7 2 6" xfId="1580"/>
    <cellStyle name="&quot;_2010년_설계변경_설계내역서 2 7 3" xfId="1581"/>
    <cellStyle name="&quot;_2010년_설계변경_설계내역서 2 7 4" xfId="1582"/>
    <cellStyle name="&quot;_2010년_설계변경_설계내역서 2 8" xfId="1583"/>
    <cellStyle name="&quot;_2010년_설계변경_설계내역서 2 8 2" xfId="1584"/>
    <cellStyle name="&quot;_2010년_설계변경_설계내역서 2 8 2 2" xfId="1585"/>
    <cellStyle name="&quot;_2010년_설계변경_설계내역서 2 8 2 3" xfId="1586"/>
    <cellStyle name="&quot;_2010년_설계변경_설계내역서 2 8 2 4" xfId="1587"/>
    <cellStyle name="&quot;_2010년_설계변경_설계내역서 2 8 2 5" xfId="1588"/>
    <cellStyle name="&quot;_2010년_설계변경_설계내역서 2 8 2 6" xfId="1589"/>
    <cellStyle name="&quot;_2010년_설계변경_설계내역서 2 8 3" xfId="1590"/>
    <cellStyle name="&quot;_2010년_설계변경_설계내역서 2 8 4" xfId="1591"/>
    <cellStyle name="&quot;_2010년_설계변경_설계내역서 2 9" xfId="1592"/>
    <cellStyle name="&quot;_2010년_설계변경_설계내역서 2 9 2" xfId="1593"/>
    <cellStyle name="&quot;_2010년_설계변경_설계내역서 2 9 2 2" xfId="1594"/>
    <cellStyle name="&quot;_2010년_설계변경_설계내역서 2 9 2 3" xfId="1595"/>
    <cellStyle name="&quot;_2010년_설계변경_설계내역서 2 9 2 4" xfId="1596"/>
    <cellStyle name="&quot;_2010년_설계변경_설계내역서 2 9 2 5" xfId="1597"/>
    <cellStyle name="&quot;_2010년_설계변경_설계내역서 2 9 2 6" xfId="1598"/>
    <cellStyle name="&quot;_2010년_설계변경_설계내역서 2 9 3" xfId="1599"/>
    <cellStyle name="&quot;_2010년_설계변경_설계내역서 20" xfId="1600"/>
    <cellStyle name="&quot;_2010년_설계변경_설계내역서 3" xfId="1601"/>
    <cellStyle name="&quot;_2010년_설계변경_설계내역서 3 2" xfId="1602"/>
    <cellStyle name="&quot;_2010년_설계변경_설계내역서 3 2 2" xfId="1603"/>
    <cellStyle name="&quot;_2010년_설계변경_설계내역서 3 2 3" xfId="1604"/>
    <cellStyle name="&quot;_2010년_설계변경_설계내역서 3 2 4" xfId="1605"/>
    <cellStyle name="&quot;_2010년_설계변경_설계내역서 3 2 5" xfId="1606"/>
    <cellStyle name="&quot;_2010년_설계변경_설계내역서 3 2 6" xfId="1607"/>
    <cellStyle name="&quot;_2010년_설계변경_설계내역서 3 3" xfId="1608"/>
    <cellStyle name="&quot;_2010년_설계변경_설계내역서 3 4" xfId="1609"/>
    <cellStyle name="&quot;_2010년_설계변경_설계내역서 3 5" xfId="1610"/>
    <cellStyle name="&quot;_2010년_설계변경_설계내역서 4" xfId="1611"/>
    <cellStyle name="&quot;_2010년_설계변경_설계내역서 4 2" xfId="1612"/>
    <cellStyle name="&quot;_2010년_설계변경_설계내역서 4 2 2" xfId="1613"/>
    <cellStyle name="&quot;_2010년_설계변경_설계내역서 4 2 3" xfId="1614"/>
    <cellStyle name="&quot;_2010년_설계변경_설계내역서 4 2 4" xfId="1615"/>
    <cellStyle name="&quot;_2010년_설계변경_설계내역서 4 2 5" xfId="1616"/>
    <cellStyle name="&quot;_2010년_설계변경_설계내역서 4 2 6" xfId="1617"/>
    <cellStyle name="&quot;_2010년_설계변경_설계내역서 4 3" xfId="1618"/>
    <cellStyle name="&quot;_2010년_설계변경_설계내역서 4 4" xfId="1619"/>
    <cellStyle name="&quot;_2010년_설계변경_설계내역서 5" xfId="1620"/>
    <cellStyle name="&quot;_2010년_설계변경_설계내역서 5 2" xfId="1621"/>
    <cellStyle name="&quot;_2010년_설계변경_설계내역서 5 2 2" xfId="1622"/>
    <cellStyle name="&quot;_2010년_설계변경_설계내역서 5 2 3" xfId="1623"/>
    <cellStyle name="&quot;_2010년_설계변경_설계내역서 5 2 4" xfId="1624"/>
    <cellStyle name="&quot;_2010년_설계변경_설계내역서 5 2 5" xfId="1625"/>
    <cellStyle name="&quot;_2010년_설계변경_설계내역서 5 2 6" xfId="1626"/>
    <cellStyle name="&quot;_2010년_설계변경_설계내역서 5 3" xfId="1627"/>
    <cellStyle name="&quot;_2010년_설계변경_설계내역서 5 4" xfId="1628"/>
    <cellStyle name="&quot;_2010년_설계변경_설계내역서 6" xfId="1629"/>
    <cellStyle name="&quot;_2010년_설계변경_설계내역서 6 2" xfId="1630"/>
    <cellStyle name="&quot;_2010년_설계변경_설계내역서 6 2 2" xfId="1631"/>
    <cellStyle name="&quot;_2010년_설계변경_설계내역서 6 2 3" xfId="1632"/>
    <cellStyle name="&quot;_2010년_설계변경_설계내역서 6 2 4" xfId="1633"/>
    <cellStyle name="&quot;_2010년_설계변경_설계내역서 6 2 5" xfId="1634"/>
    <cellStyle name="&quot;_2010년_설계변경_설계내역서 6 2 6" xfId="1635"/>
    <cellStyle name="&quot;_2010년_설계변경_설계내역서 6 3" xfId="1636"/>
    <cellStyle name="&quot;_2010년_설계변경_설계내역서 6 4" xfId="1637"/>
    <cellStyle name="&quot;_2010년_설계변경_설계내역서 7" xfId="1638"/>
    <cellStyle name="&quot;_2010년_설계변경_설계내역서 7 2" xfId="1639"/>
    <cellStyle name="&quot;_2010년_설계변경_설계내역서 7 2 2" xfId="1640"/>
    <cellStyle name="&quot;_2010년_설계변경_설계내역서 7 2 3" xfId="1641"/>
    <cellStyle name="&quot;_2010년_설계변경_설계내역서 7 2 4" xfId="1642"/>
    <cellStyle name="&quot;_2010년_설계변경_설계내역서 7 2 5" xfId="1643"/>
    <cellStyle name="&quot;_2010년_설계변경_설계내역서 7 2 6" xfId="1644"/>
    <cellStyle name="&quot;_2010년_설계변경_설계내역서 7 3" xfId="1645"/>
    <cellStyle name="&quot;_2010년_설계변경_설계내역서 7 4" xfId="1646"/>
    <cellStyle name="&quot;_2010년_설계변경_설계내역서 8" xfId="1647"/>
    <cellStyle name="&quot;_2010년_설계변경_설계내역서 8 2" xfId="1648"/>
    <cellStyle name="&quot;_2010년_설계변경_설계내역서 8 2 2" xfId="1649"/>
    <cellStyle name="&quot;_2010년_설계변경_설계내역서 8 2 3" xfId="1650"/>
    <cellStyle name="&quot;_2010년_설계변경_설계내역서 8 2 4" xfId="1651"/>
    <cellStyle name="&quot;_2010년_설계변경_설계내역서 8 2 5" xfId="1652"/>
    <cellStyle name="&quot;_2010년_설계변경_설계내역서 8 2 6" xfId="1653"/>
    <cellStyle name="&quot;_2010년_설계변경_설계내역서 8 3" xfId="1654"/>
    <cellStyle name="&quot;_2010년_설계변경_설계내역서 8 4" xfId="1655"/>
    <cellStyle name="&quot;_2010년_설계변경_설계내역서 9" xfId="1656"/>
    <cellStyle name="&quot;_2010년_설계변경_설계내역서 9 2" xfId="1657"/>
    <cellStyle name="&quot;_2010년_설계변경_설계내역서 9 2 2" xfId="1658"/>
    <cellStyle name="&quot;_2010년_설계변경_설계내역서 9 2 3" xfId="1659"/>
    <cellStyle name="&quot;_2010년_설계변경_설계내역서 9 2 4" xfId="1660"/>
    <cellStyle name="&quot;_2010년_설계변경_설계내역서 9 2 5" xfId="1661"/>
    <cellStyle name="&quot;_2010년_설계변경_설계내역서 9 2 6" xfId="1662"/>
    <cellStyle name="&quot;_2010년_설계변경_설계내역서 9 3" xfId="1663"/>
    <cellStyle name="&quot;_2010년_설계변경_설계내역서 9 4" xfId="1664"/>
    <cellStyle name="&quot;_2010년_설계변경_설계내역서_11년 자료정비_시험사업_시스템-산출내역서_V1.4" xfId="1665"/>
    <cellStyle name="&quot;_2010년_설계변경_설계내역서_11년 자료정비_시험사업_시스템-산출내역서_V1.4 10" xfId="1666"/>
    <cellStyle name="&quot;_2010년_설계변경_설계내역서_11년 자료정비_시험사업_시스템-산출내역서_V1.4 10 2" xfId="1667"/>
    <cellStyle name="&quot;_2010년_설계변경_설계내역서_11년 자료정비_시험사업_시스템-산출내역서_V1.4 10 2 2" xfId="1668"/>
    <cellStyle name="&quot;_2010년_설계변경_설계내역서_11년 자료정비_시험사업_시스템-산출내역서_V1.4 10 2 3" xfId="1669"/>
    <cellStyle name="&quot;_2010년_설계변경_설계내역서_11년 자료정비_시험사업_시스템-산출내역서_V1.4 10 2 4" xfId="1670"/>
    <cellStyle name="&quot;_2010년_설계변경_설계내역서_11년 자료정비_시험사업_시스템-산출내역서_V1.4 10 2 5" xfId="1671"/>
    <cellStyle name="&quot;_2010년_설계변경_설계내역서_11년 자료정비_시험사업_시스템-산출내역서_V1.4 10 2 6" xfId="1672"/>
    <cellStyle name="&quot;_2010년_설계변경_설계내역서_11년 자료정비_시험사업_시스템-산출내역서_V1.4 10 3" xfId="1673"/>
    <cellStyle name="&quot;_2010년_설계변경_설계내역서_11년 자료정비_시험사업_시스템-산출내역서_V1.4 10 4" xfId="1674"/>
    <cellStyle name="&quot;_2010년_설계변경_설계내역서_11년 자료정비_시험사업_시스템-산출내역서_V1.4 11" xfId="1675"/>
    <cellStyle name="&quot;_2010년_설계변경_설계내역서_11년 자료정비_시험사업_시스템-산출내역서_V1.4 11 2" xfId="1676"/>
    <cellStyle name="&quot;_2010년_설계변경_설계내역서_11년 자료정비_시험사업_시스템-산출내역서_V1.4 11 2 2" xfId="1677"/>
    <cellStyle name="&quot;_2010년_설계변경_설계내역서_11년 자료정비_시험사업_시스템-산출내역서_V1.4 11 2 3" xfId="1678"/>
    <cellStyle name="&quot;_2010년_설계변경_설계내역서_11년 자료정비_시험사업_시스템-산출내역서_V1.4 11 2 4" xfId="1679"/>
    <cellStyle name="&quot;_2010년_설계변경_설계내역서_11년 자료정비_시험사업_시스템-산출내역서_V1.4 11 2 5" xfId="1680"/>
    <cellStyle name="&quot;_2010년_설계변경_설계내역서_11년 자료정비_시험사업_시스템-산출내역서_V1.4 11 2 6" xfId="1681"/>
    <cellStyle name="&quot;_2010년_설계변경_설계내역서_11년 자료정비_시험사업_시스템-산출내역서_V1.4 11 3" xfId="1682"/>
    <cellStyle name="&quot;_2010년_설계변경_설계내역서_11년 자료정비_시험사업_시스템-산출내역서_V1.4 11 4" xfId="1683"/>
    <cellStyle name="&quot;_2010년_설계변경_설계내역서_11년 자료정비_시험사업_시스템-산출내역서_V1.4 12" xfId="1684"/>
    <cellStyle name="&quot;_2010년_설계변경_설계내역서_11년 자료정비_시험사업_시스템-산출내역서_V1.4 12 2" xfId="1685"/>
    <cellStyle name="&quot;_2010년_설계변경_설계내역서_11년 자료정비_시험사업_시스템-산출내역서_V1.4 12 2 2" xfId="1686"/>
    <cellStyle name="&quot;_2010년_설계변경_설계내역서_11년 자료정비_시험사업_시스템-산출내역서_V1.4 12 2 3" xfId="1687"/>
    <cellStyle name="&quot;_2010년_설계변경_설계내역서_11년 자료정비_시험사업_시스템-산출내역서_V1.4 12 2 4" xfId="1688"/>
    <cellStyle name="&quot;_2010년_설계변경_설계내역서_11년 자료정비_시험사업_시스템-산출내역서_V1.4 12 2 5" xfId="1689"/>
    <cellStyle name="&quot;_2010년_설계변경_설계내역서_11년 자료정비_시험사업_시스템-산출내역서_V1.4 12 2 6" xfId="1690"/>
    <cellStyle name="&quot;_2010년_설계변경_설계내역서_11년 자료정비_시험사업_시스템-산출내역서_V1.4 12 3" xfId="1691"/>
    <cellStyle name="&quot;_2010년_설계변경_설계내역서_11년 자료정비_시험사업_시스템-산출내역서_V1.4 12 4" xfId="1692"/>
    <cellStyle name="&quot;_2010년_설계변경_설계내역서_11년 자료정비_시험사업_시스템-산출내역서_V1.4 13" xfId="1693"/>
    <cellStyle name="&quot;_2010년_설계변경_설계내역서_11년 자료정비_시험사업_시스템-산출내역서_V1.4 13 2" xfId="1694"/>
    <cellStyle name="&quot;_2010년_설계변경_설계내역서_11년 자료정비_시험사업_시스템-산출내역서_V1.4 13 2 2" xfId="1695"/>
    <cellStyle name="&quot;_2010년_설계변경_설계내역서_11년 자료정비_시험사업_시스템-산출내역서_V1.4 13 2 3" xfId="1696"/>
    <cellStyle name="&quot;_2010년_설계변경_설계내역서_11년 자료정비_시험사업_시스템-산출내역서_V1.4 13 2 4" xfId="1697"/>
    <cellStyle name="&quot;_2010년_설계변경_설계내역서_11년 자료정비_시험사업_시스템-산출내역서_V1.4 13 2 5" xfId="1698"/>
    <cellStyle name="&quot;_2010년_설계변경_설계내역서_11년 자료정비_시험사업_시스템-산출내역서_V1.4 13 2 6" xfId="1699"/>
    <cellStyle name="&quot;_2010년_설계변경_설계내역서_11년 자료정비_시험사업_시스템-산출내역서_V1.4 13 3" xfId="1700"/>
    <cellStyle name="&quot;_2010년_설계변경_설계내역서_11년 자료정비_시험사업_시스템-산출내역서_V1.4 13 4" xfId="1701"/>
    <cellStyle name="&quot;_2010년_설계변경_설계내역서_11년 자료정비_시험사업_시스템-산출내역서_V1.4 14" xfId="1702"/>
    <cellStyle name="&quot;_2010년_설계변경_설계내역서_11년 자료정비_시험사업_시스템-산출내역서_V1.4 14 2" xfId="1703"/>
    <cellStyle name="&quot;_2010년_설계변경_설계내역서_11년 자료정비_시험사업_시스템-산출내역서_V1.4 14 2 2" xfId="1704"/>
    <cellStyle name="&quot;_2010년_설계변경_설계내역서_11년 자료정비_시험사업_시스템-산출내역서_V1.4 14 2 3" xfId="1705"/>
    <cellStyle name="&quot;_2010년_설계변경_설계내역서_11년 자료정비_시험사업_시스템-산출내역서_V1.4 14 2 4" xfId="1706"/>
    <cellStyle name="&quot;_2010년_설계변경_설계내역서_11년 자료정비_시험사업_시스템-산출내역서_V1.4 14 2 5" xfId="1707"/>
    <cellStyle name="&quot;_2010년_설계변경_설계내역서_11년 자료정비_시험사업_시스템-산출내역서_V1.4 14 2 6" xfId="1708"/>
    <cellStyle name="&quot;_2010년_설계변경_설계내역서_11년 자료정비_시험사업_시스템-산출내역서_V1.4 14 3" xfId="1709"/>
    <cellStyle name="&quot;_2010년_설계변경_설계내역서_11년 자료정비_시험사업_시스템-산출내역서_V1.4 14 4" xfId="1710"/>
    <cellStyle name="&quot;_2010년_설계변경_설계내역서_11년 자료정비_시험사업_시스템-산출내역서_V1.4 15" xfId="1711"/>
    <cellStyle name="&quot;_2010년_설계변경_설계내역서_11년 자료정비_시험사업_시스템-산출내역서_V1.4 15 2" xfId="1712"/>
    <cellStyle name="&quot;_2010년_설계변경_설계내역서_11년 자료정비_시험사업_시스템-산출내역서_V1.4 15 3" xfId="1713"/>
    <cellStyle name="&quot;_2010년_설계변경_설계내역서_11년 자료정비_시험사업_시스템-산출내역서_V1.4 15 4" xfId="1714"/>
    <cellStyle name="&quot;_2010년_설계변경_설계내역서_11년 자료정비_시험사업_시스템-산출내역서_V1.4 15 5" xfId="1715"/>
    <cellStyle name="&quot;_2010년_설계변경_설계내역서_11년 자료정비_시험사업_시스템-산출내역서_V1.4 15 6" xfId="1716"/>
    <cellStyle name="&quot;_2010년_설계변경_설계내역서_11년 자료정비_시험사업_시스템-산출내역서_V1.4 16" xfId="1717"/>
    <cellStyle name="&quot;_2010년_설계변경_설계내역서_11년 자료정비_시험사업_시스템-산출내역서_V1.4 17" xfId="1718"/>
    <cellStyle name="&quot;_2010년_설계변경_설계내역서_11년 자료정비_시험사업_시스템-산출내역서_V1.4 18" xfId="1719"/>
    <cellStyle name="&quot;_2010년_설계변경_설계내역서_11년 자료정비_시험사업_시스템-산출내역서_V1.4 19" xfId="1720"/>
    <cellStyle name="&quot;_2010년_설계변경_설계내역서_11년 자료정비_시험사업_시스템-산출내역서_V1.4 2" xfId="1721"/>
    <cellStyle name="&quot;_2010년_설계변경_설계내역서_11년 자료정비_시험사업_시스템-산출내역서_V1.4 2 10" xfId="1722"/>
    <cellStyle name="&quot;_2010년_설계변경_설계내역서_11년 자료정비_시험사업_시스템-산출내역서_V1.4 2 10 2" xfId="1723"/>
    <cellStyle name="&quot;_2010년_설계변경_설계내역서_11년 자료정비_시험사업_시스템-산출내역서_V1.4 2 10 2 2" xfId="1724"/>
    <cellStyle name="&quot;_2010년_설계변경_설계내역서_11년 자료정비_시험사업_시스템-산출내역서_V1.4 2 10 2 3" xfId="1725"/>
    <cellStyle name="&quot;_2010년_설계변경_설계내역서_11년 자료정비_시험사업_시스템-산출내역서_V1.4 2 10 2 4" xfId="1726"/>
    <cellStyle name="&quot;_2010년_설계변경_설계내역서_11년 자료정비_시험사업_시스템-산출내역서_V1.4 2 10 2 5" xfId="1727"/>
    <cellStyle name="&quot;_2010년_설계변경_설계내역서_11년 자료정비_시험사업_시스템-산출내역서_V1.4 2 10 2 6" xfId="1728"/>
    <cellStyle name="&quot;_2010년_설계변경_설계내역서_11년 자료정비_시험사업_시스템-산출내역서_V1.4 2 10 3" xfId="1729"/>
    <cellStyle name="&quot;_2010년_설계변경_설계내역서_11년 자료정비_시험사업_시스템-산출내역서_V1.4 2 10 4" xfId="1730"/>
    <cellStyle name="&quot;_2010년_설계변경_설계내역서_11년 자료정비_시험사업_시스템-산출내역서_V1.4 2 11" xfId="1731"/>
    <cellStyle name="&quot;_2010년_설계변경_설계내역서_11년 자료정비_시험사업_시스템-산출내역서_V1.4 2 11 2" xfId="1732"/>
    <cellStyle name="&quot;_2010년_설계변경_설계내역서_11년 자료정비_시험사업_시스템-산출내역서_V1.4 2 11 2 2" xfId="1733"/>
    <cellStyle name="&quot;_2010년_설계변경_설계내역서_11년 자료정비_시험사업_시스템-산출내역서_V1.4 2 11 2 3" xfId="1734"/>
    <cellStyle name="&quot;_2010년_설계변경_설계내역서_11년 자료정비_시험사업_시스템-산출내역서_V1.4 2 11 2 4" xfId="1735"/>
    <cellStyle name="&quot;_2010년_설계변경_설계내역서_11년 자료정비_시험사업_시스템-산출내역서_V1.4 2 11 2 5" xfId="1736"/>
    <cellStyle name="&quot;_2010년_설계변경_설계내역서_11년 자료정비_시험사업_시스템-산출내역서_V1.4 2 11 2 6" xfId="1737"/>
    <cellStyle name="&quot;_2010년_설계변경_설계내역서_11년 자료정비_시험사업_시스템-산출내역서_V1.4 2 11 3" xfId="1738"/>
    <cellStyle name="&quot;_2010년_설계변경_설계내역서_11년 자료정비_시험사업_시스템-산출내역서_V1.4 2 11 4" xfId="1739"/>
    <cellStyle name="&quot;_2010년_설계변경_설계내역서_11년 자료정비_시험사업_시스템-산출내역서_V1.4 2 12" xfId="1740"/>
    <cellStyle name="&quot;_2010년_설계변경_설계내역서_11년 자료정비_시험사업_시스템-산출내역서_V1.4 2 12 2" xfId="1741"/>
    <cellStyle name="&quot;_2010년_설계변경_설계내역서_11년 자료정비_시험사업_시스템-산출내역서_V1.4 2 12 2 2" xfId="1742"/>
    <cellStyle name="&quot;_2010년_설계변경_설계내역서_11년 자료정비_시험사업_시스템-산출내역서_V1.4 2 12 2 3" xfId="1743"/>
    <cellStyle name="&quot;_2010년_설계변경_설계내역서_11년 자료정비_시험사업_시스템-산출내역서_V1.4 2 12 2 4" xfId="1744"/>
    <cellStyle name="&quot;_2010년_설계변경_설계내역서_11년 자료정비_시험사업_시스템-산출내역서_V1.4 2 12 2 5" xfId="1745"/>
    <cellStyle name="&quot;_2010년_설계변경_설계내역서_11년 자료정비_시험사업_시스템-산출내역서_V1.4 2 12 2 6" xfId="1746"/>
    <cellStyle name="&quot;_2010년_설계변경_설계내역서_11년 자료정비_시험사업_시스템-산출내역서_V1.4 2 12 3" xfId="1747"/>
    <cellStyle name="&quot;_2010년_설계변경_설계내역서_11년 자료정비_시험사업_시스템-산출내역서_V1.4 2 12 4" xfId="1748"/>
    <cellStyle name="&quot;_2010년_설계변경_설계내역서_11년 자료정비_시험사업_시스템-산출내역서_V1.4 2 13" xfId="1749"/>
    <cellStyle name="&quot;_2010년_설계변경_설계내역서_11년 자료정비_시험사업_시스템-산출내역서_V1.4 2 13 2" xfId="1750"/>
    <cellStyle name="&quot;_2010년_설계변경_설계내역서_11년 자료정비_시험사업_시스템-산출내역서_V1.4 2 13 2 2" xfId="1751"/>
    <cellStyle name="&quot;_2010년_설계변경_설계내역서_11년 자료정비_시험사업_시스템-산출내역서_V1.4 2 13 2 3" xfId="1752"/>
    <cellStyle name="&quot;_2010년_설계변경_설계내역서_11년 자료정비_시험사업_시스템-산출내역서_V1.4 2 13 2 4" xfId="1753"/>
    <cellStyle name="&quot;_2010년_설계변경_설계내역서_11년 자료정비_시험사업_시스템-산출내역서_V1.4 2 13 2 5" xfId="1754"/>
    <cellStyle name="&quot;_2010년_설계변경_설계내역서_11년 자료정비_시험사업_시스템-산출내역서_V1.4 2 13 2 6" xfId="1755"/>
    <cellStyle name="&quot;_2010년_설계변경_설계내역서_11년 자료정비_시험사업_시스템-산출내역서_V1.4 2 13 3" xfId="1756"/>
    <cellStyle name="&quot;_2010년_설계변경_설계내역서_11년 자료정비_시험사업_시스템-산출내역서_V1.4 2 13 4" xfId="1757"/>
    <cellStyle name="&quot;_2010년_설계변경_설계내역서_11년 자료정비_시험사업_시스템-산출내역서_V1.4 2 14" xfId="1758"/>
    <cellStyle name="&quot;_2010년_설계변경_설계내역서_11년 자료정비_시험사업_시스템-산출내역서_V1.4 2 14 2" xfId="1759"/>
    <cellStyle name="&quot;_2010년_설계변경_설계내역서_11년 자료정비_시험사업_시스템-산출내역서_V1.4 2 14 3" xfId="1760"/>
    <cellStyle name="&quot;_2010년_설계변경_설계내역서_11년 자료정비_시험사업_시스템-산출내역서_V1.4 2 14 4" xfId="1761"/>
    <cellStyle name="&quot;_2010년_설계변경_설계내역서_11년 자료정비_시험사업_시스템-산출내역서_V1.4 2 14 5" xfId="1762"/>
    <cellStyle name="&quot;_2010년_설계변경_설계내역서_11년 자료정비_시험사업_시스템-산출내역서_V1.4 2 14 6" xfId="1763"/>
    <cellStyle name="&quot;_2010년_설계변경_설계내역서_11년 자료정비_시험사업_시스템-산출내역서_V1.4 2 15" xfId="1764"/>
    <cellStyle name="&quot;_2010년_설계변경_설계내역서_11년 자료정비_시험사업_시스템-산출내역서_V1.4 2 16" xfId="1765"/>
    <cellStyle name="&quot;_2010년_설계변경_설계내역서_11년 자료정비_시험사업_시스템-산출내역서_V1.4 2 17" xfId="1766"/>
    <cellStyle name="&quot;_2010년_설계변경_설계내역서_11년 자료정비_시험사업_시스템-산출내역서_V1.4 2 18" xfId="1767"/>
    <cellStyle name="&quot;_2010년_설계변경_설계내역서_11년 자료정비_시험사업_시스템-산출내역서_V1.4 2 2" xfId="1768"/>
    <cellStyle name="&quot;_2010년_설계변경_설계내역서_11년 자료정비_시험사업_시스템-산출내역서_V1.4 2 2 2" xfId="1769"/>
    <cellStyle name="&quot;_2010년_설계변경_설계내역서_11년 자료정비_시험사업_시스템-산출내역서_V1.4 2 2 2 2" xfId="1770"/>
    <cellStyle name="&quot;_2010년_설계변경_설계내역서_11년 자료정비_시험사업_시스템-산출내역서_V1.4 2 2 2 3" xfId="1771"/>
    <cellStyle name="&quot;_2010년_설계변경_설계내역서_11년 자료정비_시험사업_시스템-산출내역서_V1.4 2 2 2 4" xfId="1772"/>
    <cellStyle name="&quot;_2010년_설계변경_설계내역서_11년 자료정비_시험사업_시스템-산출내역서_V1.4 2 2 2 5" xfId="1773"/>
    <cellStyle name="&quot;_2010년_설계변경_설계내역서_11년 자료정비_시험사업_시스템-산출내역서_V1.4 2 2 2 6" xfId="1774"/>
    <cellStyle name="&quot;_2010년_설계변경_설계내역서_11년 자료정비_시험사업_시스템-산출내역서_V1.4 2 2 3" xfId="1775"/>
    <cellStyle name="&quot;_2010년_설계변경_설계내역서_11년 자료정비_시험사업_시스템-산출내역서_V1.4 2 2 4" xfId="1776"/>
    <cellStyle name="&quot;_2010년_설계변경_설계내역서_11년 자료정비_시험사업_시스템-산출내역서_V1.4 2 2 5" xfId="1777"/>
    <cellStyle name="&quot;_2010년_설계변경_설계내역서_11년 자료정비_시험사업_시스템-산출내역서_V1.4 2 3" xfId="1778"/>
    <cellStyle name="&quot;_2010년_설계변경_설계내역서_11년 자료정비_시험사업_시스템-산출내역서_V1.4 2 3 2" xfId="1779"/>
    <cellStyle name="&quot;_2010년_설계변경_설계내역서_11년 자료정비_시험사업_시스템-산출내역서_V1.4 2 3 2 2" xfId="1780"/>
    <cellStyle name="&quot;_2010년_설계변경_설계내역서_11년 자료정비_시험사업_시스템-산출내역서_V1.4 2 3 2 3" xfId="1781"/>
    <cellStyle name="&quot;_2010년_설계변경_설계내역서_11년 자료정비_시험사업_시스템-산출내역서_V1.4 2 3 2 4" xfId="1782"/>
    <cellStyle name="&quot;_2010년_설계변경_설계내역서_11년 자료정비_시험사업_시스템-산출내역서_V1.4 2 3 2 5" xfId="1783"/>
    <cellStyle name="&quot;_2010년_설계변경_설계내역서_11년 자료정비_시험사업_시스템-산출내역서_V1.4 2 3 2 6" xfId="1784"/>
    <cellStyle name="&quot;_2010년_설계변경_설계내역서_11년 자료정비_시험사업_시스템-산출내역서_V1.4 2 3 3" xfId="1785"/>
    <cellStyle name="&quot;_2010년_설계변경_설계내역서_11년 자료정비_시험사업_시스템-산출내역서_V1.4 2 3 4" xfId="1786"/>
    <cellStyle name="&quot;_2010년_설계변경_설계내역서_11년 자료정비_시험사업_시스템-산출내역서_V1.4 2 4" xfId="1787"/>
    <cellStyle name="&quot;_2010년_설계변경_설계내역서_11년 자료정비_시험사업_시스템-산출내역서_V1.4 2 4 2" xfId="1788"/>
    <cellStyle name="&quot;_2010년_설계변경_설계내역서_11년 자료정비_시험사업_시스템-산출내역서_V1.4 2 4 2 2" xfId="1789"/>
    <cellStyle name="&quot;_2010년_설계변경_설계내역서_11년 자료정비_시험사업_시스템-산출내역서_V1.4 2 4 2 3" xfId="1790"/>
    <cellStyle name="&quot;_2010년_설계변경_설계내역서_11년 자료정비_시험사업_시스템-산출내역서_V1.4 2 4 2 4" xfId="1791"/>
    <cellStyle name="&quot;_2010년_설계변경_설계내역서_11년 자료정비_시험사업_시스템-산출내역서_V1.4 2 4 2 5" xfId="1792"/>
    <cellStyle name="&quot;_2010년_설계변경_설계내역서_11년 자료정비_시험사업_시스템-산출내역서_V1.4 2 4 2 6" xfId="1793"/>
    <cellStyle name="&quot;_2010년_설계변경_설계내역서_11년 자료정비_시험사업_시스템-산출내역서_V1.4 2 4 3" xfId="1794"/>
    <cellStyle name="&quot;_2010년_설계변경_설계내역서_11년 자료정비_시험사업_시스템-산출내역서_V1.4 2 4 4" xfId="1795"/>
    <cellStyle name="&quot;_2010년_설계변경_설계내역서_11년 자료정비_시험사업_시스템-산출내역서_V1.4 2 5" xfId="1796"/>
    <cellStyle name="&quot;_2010년_설계변경_설계내역서_11년 자료정비_시험사업_시스템-산출내역서_V1.4 2 5 2" xfId="1797"/>
    <cellStyle name="&quot;_2010년_설계변경_설계내역서_11년 자료정비_시험사업_시스템-산출내역서_V1.4 2 5 2 2" xfId="1798"/>
    <cellStyle name="&quot;_2010년_설계변경_설계내역서_11년 자료정비_시험사업_시스템-산출내역서_V1.4 2 5 2 3" xfId="1799"/>
    <cellStyle name="&quot;_2010년_설계변경_설계내역서_11년 자료정비_시험사업_시스템-산출내역서_V1.4 2 5 2 4" xfId="1800"/>
    <cellStyle name="&quot;_2010년_설계변경_설계내역서_11년 자료정비_시험사업_시스템-산출내역서_V1.4 2 5 2 5" xfId="1801"/>
    <cellStyle name="&quot;_2010년_설계변경_설계내역서_11년 자료정비_시험사업_시스템-산출내역서_V1.4 2 5 2 6" xfId="1802"/>
    <cellStyle name="&quot;_2010년_설계변경_설계내역서_11년 자료정비_시험사업_시스템-산출내역서_V1.4 2 5 3" xfId="1803"/>
    <cellStyle name="&quot;_2010년_설계변경_설계내역서_11년 자료정비_시험사업_시스템-산출내역서_V1.4 2 5 4" xfId="1804"/>
    <cellStyle name="&quot;_2010년_설계변경_설계내역서_11년 자료정비_시험사업_시스템-산출내역서_V1.4 2 6" xfId="1805"/>
    <cellStyle name="&quot;_2010년_설계변경_설계내역서_11년 자료정비_시험사업_시스템-산출내역서_V1.4 2 6 2" xfId="1806"/>
    <cellStyle name="&quot;_2010년_설계변경_설계내역서_11년 자료정비_시험사업_시스템-산출내역서_V1.4 2 6 2 2" xfId="1807"/>
    <cellStyle name="&quot;_2010년_설계변경_설계내역서_11년 자료정비_시험사업_시스템-산출내역서_V1.4 2 6 2 3" xfId="1808"/>
    <cellStyle name="&quot;_2010년_설계변경_설계내역서_11년 자료정비_시험사업_시스템-산출내역서_V1.4 2 6 2 4" xfId="1809"/>
    <cellStyle name="&quot;_2010년_설계변경_설계내역서_11년 자료정비_시험사업_시스템-산출내역서_V1.4 2 6 2 5" xfId="1810"/>
    <cellStyle name="&quot;_2010년_설계변경_설계내역서_11년 자료정비_시험사업_시스템-산출내역서_V1.4 2 6 2 6" xfId="1811"/>
    <cellStyle name="&quot;_2010년_설계변경_설계내역서_11년 자료정비_시험사업_시스템-산출내역서_V1.4 2 6 3" xfId="1812"/>
    <cellStyle name="&quot;_2010년_설계변경_설계내역서_11년 자료정비_시험사업_시스템-산출내역서_V1.4 2 6 4" xfId="1813"/>
    <cellStyle name="&quot;_2010년_설계변경_설계내역서_11년 자료정비_시험사업_시스템-산출내역서_V1.4 2 7" xfId="1814"/>
    <cellStyle name="&quot;_2010년_설계변경_설계내역서_11년 자료정비_시험사업_시스템-산출내역서_V1.4 2 7 2" xfId="1815"/>
    <cellStyle name="&quot;_2010년_설계변경_설계내역서_11년 자료정비_시험사업_시스템-산출내역서_V1.4 2 7 2 2" xfId="1816"/>
    <cellStyle name="&quot;_2010년_설계변경_설계내역서_11년 자료정비_시험사업_시스템-산출내역서_V1.4 2 7 2 3" xfId="1817"/>
    <cellStyle name="&quot;_2010년_설계변경_설계내역서_11년 자료정비_시험사업_시스템-산출내역서_V1.4 2 7 2 4" xfId="1818"/>
    <cellStyle name="&quot;_2010년_설계변경_설계내역서_11년 자료정비_시험사업_시스템-산출내역서_V1.4 2 7 2 5" xfId="1819"/>
    <cellStyle name="&quot;_2010년_설계변경_설계내역서_11년 자료정비_시험사업_시스템-산출내역서_V1.4 2 7 2 6" xfId="1820"/>
    <cellStyle name="&quot;_2010년_설계변경_설계내역서_11년 자료정비_시험사업_시스템-산출내역서_V1.4 2 7 3" xfId="1821"/>
    <cellStyle name="&quot;_2010년_설계변경_설계내역서_11년 자료정비_시험사업_시스템-산출내역서_V1.4 2 7 4" xfId="1822"/>
    <cellStyle name="&quot;_2010년_설계변경_설계내역서_11년 자료정비_시험사업_시스템-산출내역서_V1.4 2 8" xfId="1823"/>
    <cellStyle name="&quot;_2010년_설계변경_설계내역서_11년 자료정비_시험사업_시스템-산출내역서_V1.4 2 8 2" xfId="1824"/>
    <cellStyle name="&quot;_2010년_설계변경_설계내역서_11년 자료정비_시험사업_시스템-산출내역서_V1.4 2 8 2 2" xfId="1825"/>
    <cellStyle name="&quot;_2010년_설계변경_설계내역서_11년 자료정비_시험사업_시스템-산출내역서_V1.4 2 8 2 3" xfId="1826"/>
    <cellStyle name="&quot;_2010년_설계변경_설계내역서_11년 자료정비_시험사업_시스템-산출내역서_V1.4 2 8 2 4" xfId="1827"/>
    <cellStyle name="&quot;_2010년_설계변경_설계내역서_11년 자료정비_시험사업_시스템-산출내역서_V1.4 2 8 2 5" xfId="1828"/>
    <cellStyle name="&quot;_2010년_설계변경_설계내역서_11년 자료정비_시험사업_시스템-산출내역서_V1.4 2 8 2 6" xfId="1829"/>
    <cellStyle name="&quot;_2010년_설계변경_설계내역서_11년 자료정비_시험사업_시스템-산출내역서_V1.4 2 8 3" xfId="1830"/>
    <cellStyle name="&quot;_2010년_설계변경_설계내역서_11년 자료정비_시험사업_시스템-산출내역서_V1.4 2 8 4" xfId="1831"/>
    <cellStyle name="&quot;_2010년_설계변경_설계내역서_11년 자료정비_시험사업_시스템-산출내역서_V1.4 2 9" xfId="1832"/>
    <cellStyle name="&quot;_2010년_설계변경_설계내역서_11년 자료정비_시험사업_시스템-산출내역서_V1.4 2 9 2" xfId="1833"/>
    <cellStyle name="&quot;_2010년_설계변경_설계내역서_11년 자료정비_시험사업_시스템-산출내역서_V1.4 2 9 2 2" xfId="1834"/>
    <cellStyle name="&quot;_2010년_설계변경_설계내역서_11년 자료정비_시험사업_시스템-산출내역서_V1.4 2 9 2 3" xfId="1835"/>
    <cellStyle name="&quot;_2010년_설계변경_설계내역서_11년 자료정비_시험사업_시스템-산출내역서_V1.4 2 9 2 4" xfId="1836"/>
    <cellStyle name="&quot;_2010년_설계변경_설계내역서_11년 자료정비_시험사업_시스템-산출내역서_V1.4 2 9 2 5" xfId="1837"/>
    <cellStyle name="&quot;_2010년_설계변경_설계내역서_11년 자료정비_시험사업_시스템-산출내역서_V1.4 2 9 2 6" xfId="1838"/>
    <cellStyle name="&quot;_2010년_설계변경_설계내역서_11년 자료정비_시험사업_시스템-산출내역서_V1.4 2 9 3" xfId="1839"/>
    <cellStyle name="&quot;_2010년_설계변경_설계내역서_11년 자료정비_시험사업_시스템-산출내역서_V1.4 20" xfId="1840"/>
    <cellStyle name="&quot;_2010년_설계변경_설계내역서_11년 자료정비_시험사업_시스템-산출내역서_V1.4 3" xfId="1841"/>
    <cellStyle name="&quot;_2010년_설계변경_설계내역서_11년 자료정비_시험사업_시스템-산출내역서_V1.4 3 2" xfId="1842"/>
    <cellStyle name="&quot;_2010년_설계변경_설계내역서_11년 자료정비_시험사업_시스템-산출내역서_V1.4 3 2 2" xfId="1843"/>
    <cellStyle name="&quot;_2010년_설계변경_설계내역서_11년 자료정비_시험사업_시스템-산출내역서_V1.4 3 2 3" xfId="1844"/>
    <cellStyle name="&quot;_2010년_설계변경_설계내역서_11년 자료정비_시험사업_시스템-산출내역서_V1.4 3 2 4" xfId="1845"/>
    <cellStyle name="&quot;_2010년_설계변경_설계내역서_11년 자료정비_시험사업_시스템-산출내역서_V1.4 3 2 5" xfId="1846"/>
    <cellStyle name="&quot;_2010년_설계변경_설계내역서_11년 자료정비_시험사업_시스템-산출내역서_V1.4 3 2 6" xfId="1847"/>
    <cellStyle name="&quot;_2010년_설계변경_설계내역서_11년 자료정비_시험사업_시스템-산출내역서_V1.4 3 3" xfId="1848"/>
    <cellStyle name="&quot;_2010년_설계변경_설계내역서_11년 자료정비_시험사업_시스템-산출내역서_V1.4 3 4" xfId="1849"/>
    <cellStyle name="&quot;_2010년_설계변경_설계내역서_11년 자료정비_시험사업_시스템-산출내역서_V1.4 3 5" xfId="1850"/>
    <cellStyle name="&quot;_2010년_설계변경_설계내역서_11년 자료정비_시험사업_시스템-산출내역서_V1.4 4" xfId="1851"/>
    <cellStyle name="&quot;_2010년_설계변경_설계내역서_11년 자료정비_시험사업_시스템-산출내역서_V1.4 4 2" xfId="1852"/>
    <cellStyle name="&quot;_2010년_설계변경_설계내역서_11년 자료정비_시험사업_시스템-산출내역서_V1.4 4 2 2" xfId="1853"/>
    <cellStyle name="&quot;_2010년_설계변경_설계내역서_11년 자료정비_시험사업_시스템-산출내역서_V1.4 4 2 3" xfId="1854"/>
    <cellStyle name="&quot;_2010년_설계변경_설계내역서_11년 자료정비_시험사업_시스템-산출내역서_V1.4 4 2 4" xfId="1855"/>
    <cellStyle name="&quot;_2010년_설계변경_설계내역서_11년 자료정비_시험사업_시스템-산출내역서_V1.4 4 2 5" xfId="1856"/>
    <cellStyle name="&quot;_2010년_설계변경_설계내역서_11년 자료정비_시험사업_시스템-산출내역서_V1.4 4 2 6" xfId="1857"/>
    <cellStyle name="&quot;_2010년_설계변경_설계내역서_11년 자료정비_시험사업_시스템-산출내역서_V1.4 4 3" xfId="1858"/>
    <cellStyle name="&quot;_2010년_설계변경_설계내역서_11년 자료정비_시험사업_시스템-산출내역서_V1.4 4 4" xfId="1859"/>
    <cellStyle name="&quot;_2010년_설계변경_설계내역서_11년 자료정비_시험사업_시스템-산출내역서_V1.4 5" xfId="1860"/>
    <cellStyle name="&quot;_2010년_설계변경_설계내역서_11년 자료정비_시험사업_시스템-산출내역서_V1.4 5 2" xfId="1861"/>
    <cellStyle name="&quot;_2010년_설계변경_설계내역서_11년 자료정비_시험사업_시스템-산출내역서_V1.4 5 2 2" xfId="1862"/>
    <cellStyle name="&quot;_2010년_설계변경_설계내역서_11년 자료정비_시험사업_시스템-산출내역서_V1.4 5 2 3" xfId="1863"/>
    <cellStyle name="&quot;_2010년_설계변경_설계내역서_11년 자료정비_시험사업_시스템-산출내역서_V1.4 5 2 4" xfId="1864"/>
    <cellStyle name="&quot;_2010년_설계변경_설계내역서_11년 자료정비_시험사업_시스템-산출내역서_V1.4 5 2 5" xfId="1865"/>
    <cellStyle name="&quot;_2010년_설계변경_설계내역서_11년 자료정비_시험사업_시스템-산출내역서_V1.4 5 2 6" xfId="1866"/>
    <cellStyle name="&quot;_2010년_설계변경_설계내역서_11년 자료정비_시험사업_시스템-산출내역서_V1.4 5 3" xfId="1867"/>
    <cellStyle name="&quot;_2010년_설계변경_설계내역서_11년 자료정비_시험사업_시스템-산출내역서_V1.4 5 4" xfId="1868"/>
    <cellStyle name="&quot;_2010년_설계변경_설계내역서_11년 자료정비_시험사업_시스템-산출내역서_V1.4 6" xfId="1869"/>
    <cellStyle name="&quot;_2010년_설계변경_설계내역서_11년 자료정비_시험사업_시스템-산출내역서_V1.4 6 2" xfId="1870"/>
    <cellStyle name="&quot;_2010년_설계변경_설계내역서_11년 자료정비_시험사업_시스템-산출내역서_V1.4 6 2 2" xfId="1871"/>
    <cellStyle name="&quot;_2010년_설계변경_설계내역서_11년 자료정비_시험사업_시스템-산출내역서_V1.4 6 2 3" xfId="1872"/>
    <cellStyle name="&quot;_2010년_설계변경_설계내역서_11년 자료정비_시험사업_시스템-산출내역서_V1.4 6 2 4" xfId="1873"/>
    <cellStyle name="&quot;_2010년_설계변경_설계내역서_11년 자료정비_시험사업_시스템-산출내역서_V1.4 6 2 5" xfId="1874"/>
    <cellStyle name="&quot;_2010년_설계변경_설계내역서_11년 자료정비_시험사업_시스템-산출내역서_V1.4 6 2 6" xfId="1875"/>
    <cellStyle name="&quot;_2010년_설계변경_설계내역서_11년 자료정비_시험사업_시스템-산출내역서_V1.4 6 3" xfId="1876"/>
    <cellStyle name="&quot;_2010년_설계변경_설계내역서_11년 자료정비_시험사업_시스템-산출내역서_V1.4 6 4" xfId="1877"/>
    <cellStyle name="&quot;_2010년_설계변경_설계내역서_11년 자료정비_시험사업_시스템-산출내역서_V1.4 7" xfId="1878"/>
    <cellStyle name="&quot;_2010년_설계변경_설계내역서_11년 자료정비_시험사업_시스템-산출내역서_V1.4 7 2" xfId="1879"/>
    <cellStyle name="&quot;_2010년_설계변경_설계내역서_11년 자료정비_시험사업_시스템-산출내역서_V1.4 7 2 2" xfId="1880"/>
    <cellStyle name="&quot;_2010년_설계변경_설계내역서_11년 자료정비_시험사업_시스템-산출내역서_V1.4 7 2 3" xfId="1881"/>
    <cellStyle name="&quot;_2010년_설계변경_설계내역서_11년 자료정비_시험사업_시스템-산출내역서_V1.4 7 2 4" xfId="1882"/>
    <cellStyle name="&quot;_2010년_설계변경_설계내역서_11년 자료정비_시험사업_시스템-산출내역서_V1.4 7 2 5" xfId="1883"/>
    <cellStyle name="&quot;_2010년_설계변경_설계내역서_11년 자료정비_시험사업_시스템-산출내역서_V1.4 7 2 6" xfId="1884"/>
    <cellStyle name="&quot;_2010년_설계변경_설계내역서_11년 자료정비_시험사업_시스템-산출내역서_V1.4 7 3" xfId="1885"/>
    <cellStyle name="&quot;_2010년_설계변경_설계내역서_11년 자료정비_시험사업_시스템-산출내역서_V1.4 7 4" xfId="1886"/>
    <cellStyle name="&quot;_2010년_설계변경_설계내역서_11년 자료정비_시험사업_시스템-산출내역서_V1.4 8" xfId="1887"/>
    <cellStyle name="&quot;_2010년_설계변경_설계내역서_11년 자료정비_시험사업_시스템-산출내역서_V1.4 8 2" xfId="1888"/>
    <cellStyle name="&quot;_2010년_설계변경_설계내역서_11년 자료정비_시험사업_시스템-산출내역서_V1.4 8 2 2" xfId="1889"/>
    <cellStyle name="&quot;_2010년_설계변경_설계내역서_11년 자료정비_시험사업_시스템-산출내역서_V1.4 8 2 3" xfId="1890"/>
    <cellStyle name="&quot;_2010년_설계변경_설계내역서_11년 자료정비_시험사업_시스템-산출내역서_V1.4 8 2 4" xfId="1891"/>
    <cellStyle name="&quot;_2010년_설계변경_설계내역서_11년 자료정비_시험사업_시스템-산출내역서_V1.4 8 2 5" xfId="1892"/>
    <cellStyle name="&quot;_2010년_설계변경_설계내역서_11년 자료정비_시험사업_시스템-산출내역서_V1.4 8 2 6" xfId="1893"/>
    <cellStyle name="&quot;_2010년_설계변경_설계내역서_11년 자료정비_시험사업_시스템-산출내역서_V1.4 8 3" xfId="1894"/>
    <cellStyle name="&quot;_2010년_설계변경_설계내역서_11년 자료정비_시험사업_시스템-산출내역서_V1.4 8 4" xfId="1895"/>
    <cellStyle name="&quot;_2010년_설계변경_설계내역서_11년 자료정비_시험사업_시스템-산출내역서_V1.4 9" xfId="1896"/>
    <cellStyle name="&quot;_2010년_설계변경_설계내역서_11년 자료정비_시험사업_시스템-산출내역서_V1.4 9 2" xfId="1897"/>
    <cellStyle name="&quot;_2010년_설계변경_설계내역서_11년 자료정비_시험사업_시스템-산출내역서_V1.4 9 2 2" xfId="1898"/>
    <cellStyle name="&quot;_2010년_설계변경_설계내역서_11년 자료정비_시험사업_시스템-산출내역서_V1.4 9 2 3" xfId="1899"/>
    <cellStyle name="&quot;_2010년_설계변경_설계내역서_11년 자료정비_시험사업_시스템-산출내역서_V1.4 9 2 4" xfId="1900"/>
    <cellStyle name="&quot;_2010년_설계변경_설계내역서_11년 자료정비_시험사업_시스템-산출내역서_V1.4 9 2 5" xfId="1901"/>
    <cellStyle name="&quot;_2010년_설계변경_설계내역서_11년 자료정비_시험사업_시스템-산출내역서_V1.4 9 2 6" xfId="1902"/>
    <cellStyle name="&quot;_2010년_설계변경_설계내역서_11년 자료정비_시험사업_시스템-산출내역서_V1.4 9 3" xfId="1903"/>
    <cellStyle name="&quot;_2010년_설계변경_설계내역서_11년 자료정비_시험사업_시스템-산출내역서_V1.4 9 4" xfId="1904"/>
    <cellStyle name="&quot;_2010년_설계변경_설계내역서_11년 자료정비_시험사업_시스템-산출내역서_V1.4_부동산행정정보일원화 12년사업 내역서-1.0_전승표" xfId="1905"/>
    <cellStyle name="&quot;_2010년_설계변경_설계내역서_11년 자료정비_시험사업_시스템-산출내역서_V1.4_부동산행정정보일원화 12년사업 내역서-1.0_전승표 10" xfId="1906"/>
    <cellStyle name="&quot;_2010년_설계변경_설계내역서_11년 자료정비_시험사업_시스템-산출내역서_V1.4_부동산행정정보일원화 12년사업 내역서-1.0_전승표 10 2" xfId="1907"/>
    <cellStyle name="&quot;_2010년_설계변경_설계내역서_11년 자료정비_시험사업_시스템-산출내역서_V1.4_부동산행정정보일원화 12년사업 내역서-1.0_전승표 10 2 2" xfId="1908"/>
    <cellStyle name="&quot;_2010년_설계변경_설계내역서_11년 자료정비_시험사업_시스템-산출내역서_V1.4_부동산행정정보일원화 12년사업 내역서-1.0_전승표 10 2 3" xfId="1909"/>
    <cellStyle name="&quot;_2010년_설계변경_설계내역서_11년 자료정비_시험사업_시스템-산출내역서_V1.4_부동산행정정보일원화 12년사업 내역서-1.0_전승표 10 2 4" xfId="1910"/>
    <cellStyle name="&quot;_2010년_설계변경_설계내역서_11년 자료정비_시험사업_시스템-산출내역서_V1.4_부동산행정정보일원화 12년사업 내역서-1.0_전승표 10 2 5" xfId="1911"/>
    <cellStyle name="&quot;_2010년_설계변경_설계내역서_11년 자료정비_시험사업_시스템-산출내역서_V1.4_부동산행정정보일원화 12년사업 내역서-1.0_전승표 10 2 6" xfId="1912"/>
    <cellStyle name="&quot;_2010년_설계변경_설계내역서_11년 자료정비_시험사업_시스템-산출내역서_V1.4_부동산행정정보일원화 12년사업 내역서-1.0_전승표 10 3" xfId="1913"/>
    <cellStyle name="&quot;_2010년_설계변경_설계내역서_11년 자료정비_시험사업_시스템-산출내역서_V1.4_부동산행정정보일원화 12년사업 내역서-1.0_전승표 10 4" xfId="1914"/>
    <cellStyle name="&quot;_2010년_설계변경_설계내역서_11년 자료정비_시험사업_시스템-산출내역서_V1.4_부동산행정정보일원화 12년사업 내역서-1.0_전승표 11" xfId="1915"/>
    <cellStyle name="&quot;_2010년_설계변경_설계내역서_11년 자료정비_시험사업_시스템-산출내역서_V1.4_부동산행정정보일원화 12년사업 내역서-1.0_전승표 11 2" xfId="1916"/>
    <cellStyle name="&quot;_2010년_설계변경_설계내역서_11년 자료정비_시험사업_시스템-산출내역서_V1.4_부동산행정정보일원화 12년사업 내역서-1.0_전승표 11 2 2" xfId="1917"/>
    <cellStyle name="&quot;_2010년_설계변경_설계내역서_11년 자료정비_시험사업_시스템-산출내역서_V1.4_부동산행정정보일원화 12년사업 내역서-1.0_전승표 11 2 3" xfId="1918"/>
    <cellStyle name="&quot;_2010년_설계변경_설계내역서_11년 자료정비_시험사업_시스템-산출내역서_V1.4_부동산행정정보일원화 12년사업 내역서-1.0_전승표 11 2 4" xfId="1919"/>
    <cellStyle name="&quot;_2010년_설계변경_설계내역서_11년 자료정비_시험사업_시스템-산출내역서_V1.4_부동산행정정보일원화 12년사업 내역서-1.0_전승표 11 2 5" xfId="1920"/>
    <cellStyle name="&quot;_2010년_설계변경_설계내역서_11년 자료정비_시험사업_시스템-산출내역서_V1.4_부동산행정정보일원화 12년사업 내역서-1.0_전승표 11 2 6" xfId="1921"/>
    <cellStyle name="&quot;_2010년_설계변경_설계내역서_11년 자료정비_시험사업_시스템-산출내역서_V1.4_부동산행정정보일원화 12년사업 내역서-1.0_전승표 11 3" xfId="1922"/>
    <cellStyle name="&quot;_2010년_설계변경_설계내역서_11년 자료정비_시험사업_시스템-산출내역서_V1.4_부동산행정정보일원화 12년사업 내역서-1.0_전승표 11 4" xfId="1923"/>
    <cellStyle name="&quot;_2010년_설계변경_설계내역서_11년 자료정비_시험사업_시스템-산출내역서_V1.4_부동산행정정보일원화 12년사업 내역서-1.0_전승표 12" xfId="1924"/>
    <cellStyle name="&quot;_2010년_설계변경_설계내역서_11년 자료정비_시험사업_시스템-산출내역서_V1.4_부동산행정정보일원화 12년사업 내역서-1.0_전승표 12 2" xfId="1925"/>
    <cellStyle name="&quot;_2010년_설계변경_설계내역서_11년 자료정비_시험사업_시스템-산출내역서_V1.4_부동산행정정보일원화 12년사업 내역서-1.0_전승표 12 2 2" xfId="1926"/>
    <cellStyle name="&quot;_2010년_설계변경_설계내역서_11년 자료정비_시험사업_시스템-산출내역서_V1.4_부동산행정정보일원화 12년사업 내역서-1.0_전승표 12 2 3" xfId="1927"/>
    <cellStyle name="&quot;_2010년_설계변경_설계내역서_11년 자료정비_시험사업_시스템-산출내역서_V1.4_부동산행정정보일원화 12년사업 내역서-1.0_전승표 12 2 4" xfId="1928"/>
    <cellStyle name="&quot;_2010년_설계변경_설계내역서_11년 자료정비_시험사업_시스템-산출내역서_V1.4_부동산행정정보일원화 12년사업 내역서-1.0_전승표 12 2 5" xfId="1929"/>
    <cellStyle name="&quot;_2010년_설계변경_설계내역서_11년 자료정비_시험사업_시스템-산출내역서_V1.4_부동산행정정보일원화 12년사업 내역서-1.0_전승표 12 2 6" xfId="1930"/>
    <cellStyle name="&quot;_2010년_설계변경_설계내역서_11년 자료정비_시험사업_시스템-산출내역서_V1.4_부동산행정정보일원화 12년사업 내역서-1.0_전승표 12 3" xfId="1931"/>
    <cellStyle name="&quot;_2010년_설계변경_설계내역서_11년 자료정비_시험사업_시스템-산출내역서_V1.4_부동산행정정보일원화 12년사업 내역서-1.0_전승표 12 4" xfId="1932"/>
    <cellStyle name="&quot;_2010년_설계변경_설계내역서_11년 자료정비_시험사업_시스템-산출내역서_V1.4_부동산행정정보일원화 12년사업 내역서-1.0_전승표 13" xfId="1933"/>
    <cellStyle name="&quot;_2010년_설계변경_설계내역서_11년 자료정비_시험사업_시스템-산출내역서_V1.4_부동산행정정보일원화 12년사업 내역서-1.0_전승표 13 2" xfId="1934"/>
    <cellStyle name="&quot;_2010년_설계변경_설계내역서_11년 자료정비_시험사업_시스템-산출내역서_V1.4_부동산행정정보일원화 12년사업 내역서-1.0_전승표 13 2 2" xfId="1935"/>
    <cellStyle name="&quot;_2010년_설계변경_설계내역서_11년 자료정비_시험사업_시스템-산출내역서_V1.4_부동산행정정보일원화 12년사업 내역서-1.0_전승표 13 2 3" xfId="1936"/>
    <cellStyle name="&quot;_2010년_설계변경_설계내역서_11년 자료정비_시험사업_시스템-산출내역서_V1.4_부동산행정정보일원화 12년사업 내역서-1.0_전승표 13 2 4" xfId="1937"/>
    <cellStyle name="&quot;_2010년_설계변경_설계내역서_11년 자료정비_시험사업_시스템-산출내역서_V1.4_부동산행정정보일원화 12년사업 내역서-1.0_전승표 13 2 5" xfId="1938"/>
    <cellStyle name="&quot;_2010년_설계변경_설계내역서_11년 자료정비_시험사업_시스템-산출내역서_V1.4_부동산행정정보일원화 12년사업 내역서-1.0_전승표 13 2 6" xfId="1939"/>
    <cellStyle name="&quot;_2010년_설계변경_설계내역서_11년 자료정비_시험사업_시스템-산출내역서_V1.4_부동산행정정보일원화 12년사업 내역서-1.0_전승표 13 3" xfId="1940"/>
    <cellStyle name="&quot;_2010년_설계변경_설계내역서_11년 자료정비_시험사업_시스템-산출내역서_V1.4_부동산행정정보일원화 12년사업 내역서-1.0_전승표 13 4" xfId="1941"/>
    <cellStyle name="&quot;_2010년_설계변경_설계내역서_11년 자료정비_시험사업_시스템-산출내역서_V1.4_부동산행정정보일원화 12년사업 내역서-1.0_전승표 14" xfId="1942"/>
    <cellStyle name="&quot;_2010년_설계변경_설계내역서_11년 자료정비_시험사업_시스템-산출내역서_V1.4_부동산행정정보일원화 12년사업 내역서-1.0_전승표 14 2" xfId="1943"/>
    <cellStyle name="&quot;_2010년_설계변경_설계내역서_11년 자료정비_시험사업_시스템-산출내역서_V1.4_부동산행정정보일원화 12년사업 내역서-1.0_전승표 14 2 2" xfId="1944"/>
    <cellStyle name="&quot;_2010년_설계변경_설계내역서_11년 자료정비_시험사업_시스템-산출내역서_V1.4_부동산행정정보일원화 12년사업 내역서-1.0_전승표 14 2 3" xfId="1945"/>
    <cellStyle name="&quot;_2010년_설계변경_설계내역서_11년 자료정비_시험사업_시스템-산출내역서_V1.4_부동산행정정보일원화 12년사업 내역서-1.0_전승표 14 2 4" xfId="1946"/>
    <cellStyle name="&quot;_2010년_설계변경_설계내역서_11년 자료정비_시험사업_시스템-산출내역서_V1.4_부동산행정정보일원화 12년사업 내역서-1.0_전승표 14 2 5" xfId="1947"/>
    <cellStyle name="&quot;_2010년_설계변경_설계내역서_11년 자료정비_시험사업_시스템-산출내역서_V1.4_부동산행정정보일원화 12년사업 내역서-1.0_전승표 14 2 6" xfId="1948"/>
    <cellStyle name="&quot;_2010년_설계변경_설계내역서_11년 자료정비_시험사업_시스템-산출내역서_V1.4_부동산행정정보일원화 12년사업 내역서-1.0_전승표 14 3" xfId="1949"/>
    <cellStyle name="&quot;_2010년_설계변경_설계내역서_11년 자료정비_시험사업_시스템-산출내역서_V1.4_부동산행정정보일원화 12년사업 내역서-1.0_전승표 14 4" xfId="1950"/>
    <cellStyle name="&quot;_2010년_설계변경_설계내역서_11년 자료정비_시험사업_시스템-산출내역서_V1.4_부동산행정정보일원화 12년사업 내역서-1.0_전승표 15" xfId="1951"/>
    <cellStyle name="&quot;_2010년_설계변경_설계내역서_11년 자료정비_시험사업_시스템-산출내역서_V1.4_부동산행정정보일원화 12년사업 내역서-1.0_전승표 15 2" xfId="1952"/>
    <cellStyle name="&quot;_2010년_설계변경_설계내역서_11년 자료정비_시험사업_시스템-산출내역서_V1.4_부동산행정정보일원화 12년사업 내역서-1.0_전승표 15 3" xfId="1953"/>
    <cellStyle name="&quot;_2010년_설계변경_설계내역서_11년 자료정비_시험사업_시스템-산출내역서_V1.4_부동산행정정보일원화 12년사업 내역서-1.0_전승표 15 4" xfId="1954"/>
    <cellStyle name="&quot;_2010년_설계변경_설계내역서_11년 자료정비_시험사업_시스템-산출내역서_V1.4_부동산행정정보일원화 12년사업 내역서-1.0_전승표 15 5" xfId="1955"/>
    <cellStyle name="&quot;_2010년_설계변경_설계내역서_11년 자료정비_시험사업_시스템-산출내역서_V1.4_부동산행정정보일원화 12년사업 내역서-1.0_전승표 15 6" xfId="1956"/>
    <cellStyle name="&quot;_2010년_설계변경_설계내역서_11년 자료정비_시험사업_시스템-산출내역서_V1.4_부동산행정정보일원화 12년사업 내역서-1.0_전승표 16" xfId="1957"/>
    <cellStyle name="&quot;_2010년_설계변경_설계내역서_11년 자료정비_시험사업_시스템-산출내역서_V1.4_부동산행정정보일원화 12년사업 내역서-1.0_전승표 17" xfId="1958"/>
    <cellStyle name="&quot;_2010년_설계변경_설계내역서_11년 자료정비_시험사업_시스템-산출내역서_V1.4_부동산행정정보일원화 12년사업 내역서-1.0_전승표 18" xfId="1959"/>
    <cellStyle name="&quot;_2010년_설계변경_설계내역서_11년 자료정비_시험사업_시스템-산출내역서_V1.4_부동산행정정보일원화 12년사업 내역서-1.0_전승표 19" xfId="1960"/>
    <cellStyle name="&quot;_2010년_설계변경_설계내역서_11년 자료정비_시험사업_시스템-산출내역서_V1.4_부동산행정정보일원화 12년사업 내역서-1.0_전승표 2" xfId="1961"/>
    <cellStyle name="&quot;_2010년_설계변경_설계내역서_11년 자료정비_시험사업_시스템-산출내역서_V1.4_부동산행정정보일원화 12년사업 내역서-1.0_전승표 2 10" xfId="1962"/>
    <cellStyle name="&quot;_2010년_설계변경_설계내역서_11년 자료정비_시험사업_시스템-산출내역서_V1.4_부동산행정정보일원화 12년사업 내역서-1.0_전승표 2 10 2" xfId="1963"/>
    <cellStyle name="&quot;_2010년_설계변경_설계내역서_11년 자료정비_시험사업_시스템-산출내역서_V1.4_부동산행정정보일원화 12년사업 내역서-1.0_전승표 2 10 2 2" xfId="1964"/>
    <cellStyle name="&quot;_2010년_설계변경_설계내역서_11년 자료정비_시험사업_시스템-산출내역서_V1.4_부동산행정정보일원화 12년사업 내역서-1.0_전승표 2 10 2 3" xfId="1965"/>
    <cellStyle name="&quot;_2010년_설계변경_설계내역서_11년 자료정비_시험사업_시스템-산출내역서_V1.4_부동산행정정보일원화 12년사업 내역서-1.0_전승표 2 10 2 4" xfId="1966"/>
    <cellStyle name="&quot;_2010년_설계변경_설계내역서_11년 자료정비_시험사업_시스템-산출내역서_V1.4_부동산행정정보일원화 12년사업 내역서-1.0_전승표 2 10 2 5" xfId="1967"/>
    <cellStyle name="&quot;_2010년_설계변경_설계내역서_11년 자료정비_시험사업_시스템-산출내역서_V1.4_부동산행정정보일원화 12년사업 내역서-1.0_전승표 2 10 2 6" xfId="1968"/>
    <cellStyle name="&quot;_2010년_설계변경_설계내역서_11년 자료정비_시험사업_시스템-산출내역서_V1.4_부동산행정정보일원화 12년사업 내역서-1.0_전승표 2 10 3" xfId="1969"/>
    <cellStyle name="&quot;_2010년_설계변경_설계내역서_11년 자료정비_시험사업_시스템-산출내역서_V1.4_부동산행정정보일원화 12년사업 내역서-1.0_전승표 2 10 4" xfId="1970"/>
    <cellStyle name="&quot;_2010년_설계변경_설계내역서_11년 자료정비_시험사업_시스템-산출내역서_V1.4_부동산행정정보일원화 12년사업 내역서-1.0_전승표 2 11" xfId="1971"/>
    <cellStyle name="&quot;_2010년_설계변경_설계내역서_11년 자료정비_시험사업_시스템-산출내역서_V1.4_부동산행정정보일원화 12년사업 내역서-1.0_전승표 2 11 2" xfId="1972"/>
    <cellStyle name="&quot;_2010년_설계변경_설계내역서_11년 자료정비_시험사업_시스템-산출내역서_V1.4_부동산행정정보일원화 12년사업 내역서-1.0_전승표 2 11 2 2" xfId="1973"/>
    <cellStyle name="&quot;_2010년_설계변경_설계내역서_11년 자료정비_시험사업_시스템-산출내역서_V1.4_부동산행정정보일원화 12년사업 내역서-1.0_전승표 2 11 2 3" xfId="1974"/>
    <cellStyle name="&quot;_2010년_설계변경_설계내역서_11년 자료정비_시험사업_시스템-산출내역서_V1.4_부동산행정정보일원화 12년사업 내역서-1.0_전승표 2 11 2 4" xfId="1975"/>
    <cellStyle name="&quot;_2010년_설계변경_설계내역서_11년 자료정비_시험사업_시스템-산출내역서_V1.4_부동산행정정보일원화 12년사업 내역서-1.0_전승표 2 11 2 5" xfId="1976"/>
    <cellStyle name="&quot;_2010년_설계변경_설계내역서_11년 자료정비_시험사업_시스템-산출내역서_V1.4_부동산행정정보일원화 12년사업 내역서-1.0_전승표 2 11 2 6" xfId="1977"/>
    <cellStyle name="&quot;_2010년_설계변경_설계내역서_11년 자료정비_시험사업_시스템-산출내역서_V1.4_부동산행정정보일원화 12년사업 내역서-1.0_전승표 2 11 3" xfId="1978"/>
    <cellStyle name="&quot;_2010년_설계변경_설계내역서_11년 자료정비_시험사업_시스템-산출내역서_V1.4_부동산행정정보일원화 12년사업 내역서-1.0_전승표 2 11 4" xfId="1979"/>
    <cellStyle name="&quot;_2010년_설계변경_설계내역서_11년 자료정비_시험사업_시스템-산출내역서_V1.4_부동산행정정보일원화 12년사업 내역서-1.0_전승표 2 12" xfId="1980"/>
    <cellStyle name="&quot;_2010년_설계변경_설계내역서_11년 자료정비_시험사업_시스템-산출내역서_V1.4_부동산행정정보일원화 12년사업 내역서-1.0_전승표 2 12 2" xfId="1981"/>
    <cellStyle name="&quot;_2010년_설계변경_설계내역서_11년 자료정비_시험사업_시스템-산출내역서_V1.4_부동산행정정보일원화 12년사업 내역서-1.0_전승표 2 12 2 2" xfId="1982"/>
    <cellStyle name="&quot;_2010년_설계변경_설계내역서_11년 자료정비_시험사업_시스템-산출내역서_V1.4_부동산행정정보일원화 12년사업 내역서-1.0_전승표 2 12 2 3" xfId="1983"/>
    <cellStyle name="&quot;_2010년_설계변경_설계내역서_11년 자료정비_시험사업_시스템-산출내역서_V1.4_부동산행정정보일원화 12년사업 내역서-1.0_전승표 2 12 2 4" xfId="1984"/>
    <cellStyle name="&quot;_2010년_설계변경_설계내역서_11년 자료정비_시험사업_시스템-산출내역서_V1.4_부동산행정정보일원화 12년사업 내역서-1.0_전승표 2 12 2 5" xfId="1985"/>
    <cellStyle name="&quot;_2010년_설계변경_설계내역서_11년 자료정비_시험사업_시스템-산출내역서_V1.4_부동산행정정보일원화 12년사업 내역서-1.0_전승표 2 12 2 6" xfId="1986"/>
    <cellStyle name="&quot;_2010년_설계변경_설계내역서_11년 자료정비_시험사업_시스템-산출내역서_V1.4_부동산행정정보일원화 12년사업 내역서-1.0_전승표 2 12 3" xfId="1987"/>
    <cellStyle name="&quot;_2010년_설계변경_설계내역서_11년 자료정비_시험사업_시스템-산출내역서_V1.4_부동산행정정보일원화 12년사업 내역서-1.0_전승표 2 12 4" xfId="1988"/>
    <cellStyle name="&quot;_2010년_설계변경_설계내역서_11년 자료정비_시험사업_시스템-산출내역서_V1.4_부동산행정정보일원화 12년사업 내역서-1.0_전승표 2 13" xfId="1989"/>
    <cellStyle name="&quot;_2010년_설계변경_설계내역서_11년 자료정비_시험사업_시스템-산출내역서_V1.4_부동산행정정보일원화 12년사업 내역서-1.0_전승표 2 13 2" xfId="1990"/>
    <cellStyle name="&quot;_2010년_설계변경_설계내역서_11년 자료정비_시험사업_시스템-산출내역서_V1.4_부동산행정정보일원화 12년사업 내역서-1.0_전승표 2 13 2 2" xfId="1991"/>
    <cellStyle name="&quot;_2010년_설계변경_설계내역서_11년 자료정비_시험사업_시스템-산출내역서_V1.4_부동산행정정보일원화 12년사업 내역서-1.0_전승표 2 13 2 3" xfId="1992"/>
    <cellStyle name="&quot;_2010년_설계변경_설계내역서_11년 자료정비_시험사업_시스템-산출내역서_V1.4_부동산행정정보일원화 12년사업 내역서-1.0_전승표 2 13 2 4" xfId="1993"/>
    <cellStyle name="&quot;_2010년_설계변경_설계내역서_11년 자료정비_시험사업_시스템-산출내역서_V1.4_부동산행정정보일원화 12년사업 내역서-1.0_전승표 2 13 2 5" xfId="1994"/>
    <cellStyle name="&quot;_2010년_설계변경_설계내역서_11년 자료정비_시험사업_시스템-산출내역서_V1.4_부동산행정정보일원화 12년사업 내역서-1.0_전승표 2 13 2 6" xfId="1995"/>
    <cellStyle name="&quot;_2010년_설계변경_설계내역서_11년 자료정비_시험사업_시스템-산출내역서_V1.4_부동산행정정보일원화 12년사업 내역서-1.0_전승표 2 13 3" xfId="1996"/>
    <cellStyle name="&quot;_2010년_설계변경_설계내역서_11년 자료정비_시험사업_시스템-산출내역서_V1.4_부동산행정정보일원화 12년사업 내역서-1.0_전승표 2 13 4" xfId="1997"/>
    <cellStyle name="&quot;_2010년_설계변경_설계내역서_11년 자료정비_시험사업_시스템-산출내역서_V1.4_부동산행정정보일원화 12년사업 내역서-1.0_전승표 2 14" xfId="1998"/>
    <cellStyle name="&quot;_2010년_설계변경_설계내역서_11년 자료정비_시험사업_시스템-산출내역서_V1.4_부동산행정정보일원화 12년사업 내역서-1.0_전승표 2 14 2" xfId="1999"/>
    <cellStyle name="&quot;_2010년_설계변경_설계내역서_11년 자료정비_시험사업_시스템-산출내역서_V1.4_부동산행정정보일원화 12년사업 내역서-1.0_전승표 2 14 3" xfId="2000"/>
    <cellStyle name="&quot;_2010년_설계변경_설계내역서_11년 자료정비_시험사업_시스템-산출내역서_V1.4_부동산행정정보일원화 12년사업 내역서-1.0_전승표 2 14 4" xfId="2001"/>
    <cellStyle name="&quot;_2010년_설계변경_설계내역서_11년 자료정비_시험사업_시스템-산출내역서_V1.4_부동산행정정보일원화 12년사업 내역서-1.0_전승표 2 14 5" xfId="2002"/>
    <cellStyle name="&quot;_2010년_설계변경_설계내역서_11년 자료정비_시험사업_시스템-산출내역서_V1.4_부동산행정정보일원화 12년사업 내역서-1.0_전승표 2 14 6" xfId="2003"/>
    <cellStyle name="&quot;_2010년_설계변경_설계내역서_11년 자료정비_시험사업_시스템-산출내역서_V1.4_부동산행정정보일원화 12년사업 내역서-1.0_전승표 2 15" xfId="2004"/>
    <cellStyle name="&quot;_2010년_설계변경_설계내역서_11년 자료정비_시험사업_시스템-산출내역서_V1.4_부동산행정정보일원화 12년사업 내역서-1.0_전승표 2 16" xfId="2005"/>
    <cellStyle name="&quot;_2010년_설계변경_설계내역서_11년 자료정비_시험사업_시스템-산출내역서_V1.4_부동산행정정보일원화 12년사업 내역서-1.0_전승표 2 17" xfId="2006"/>
    <cellStyle name="&quot;_2010년_설계변경_설계내역서_11년 자료정비_시험사업_시스템-산출내역서_V1.4_부동산행정정보일원화 12년사업 내역서-1.0_전승표 2 18" xfId="2007"/>
    <cellStyle name="&quot;_2010년_설계변경_설계내역서_11년 자료정비_시험사업_시스템-산출내역서_V1.4_부동산행정정보일원화 12년사업 내역서-1.0_전승표 2 2" xfId="2008"/>
    <cellStyle name="&quot;_2010년_설계변경_설계내역서_11년 자료정비_시험사업_시스템-산출내역서_V1.4_부동산행정정보일원화 12년사업 내역서-1.0_전승표 2 2 2" xfId="2009"/>
    <cellStyle name="&quot;_2010년_설계변경_설계내역서_11년 자료정비_시험사업_시스템-산출내역서_V1.4_부동산행정정보일원화 12년사업 내역서-1.0_전승표 2 2 2 2" xfId="2010"/>
    <cellStyle name="&quot;_2010년_설계변경_설계내역서_11년 자료정비_시험사업_시스템-산출내역서_V1.4_부동산행정정보일원화 12년사업 내역서-1.0_전승표 2 2 2 3" xfId="2011"/>
    <cellStyle name="&quot;_2010년_설계변경_설계내역서_11년 자료정비_시험사업_시스템-산출내역서_V1.4_부동산행정정보일원화 12년사업 내역서-1.0_전승표 2 2 2 4" xfId="2012"/>
    <cellStyle name="&quot;_2010년_설계변경_설계내역서_11년 자료정비_시험사업_시스템-산출내역서_V1.4_부동산행정정보일원화 12년사업 내역서-1.0_전승표 2 2 2 5" xfId="2013"/>
    <cellStyle name="&quot;_2010년_설계변경_설계내역서_11년 자료정비_시험사업_시스템-산출내역서_V1.4_부동산행정정보일원화 12년사업 내역서-1.0_전승표 2 2 2 6" xfId="2014"/>
    <cellStyle name="&quot;_2010년_설계변경_설계내역서_11년 자료정비_시험사업_시스템-산출내역서_V1.4_부동산행정정보일원화 12년사업 내역서-1.0_전승표 2 2 3" xfId="2015"/>
    <cellStyle name="&quot;_2010년_설계변경_설계내역서_11년 자료정비_시험사업_시스템-산출내역서_V1.4_부동산행정정보일원화 12년사업 내역서-1.0_전승표 2 2 4" xfId="2016"/>
    <cellStyle name="&quot;_2010년_설계변경_설계내역서_11년 자료정비_시험사업_시스템-산출내역서_V1.4_부동산행정정보일원화 12년사업 내역서-1.0_전승표 2 2 5" xfId="2017"/>
    <cellStyle name="&quot;_2010년_설계변경_설계내역서_11년 자료정비_시험사업_시스템-산출내역서_V1.4_부동산행정정보일원화 12년사업 내역서-1.0_전승표 2 3" xfId="2018"/>
    <cellStyle name="&quot;_2010년_설계변경_설계내역서_11년 자료정비_시험사업_시스템-산출내역서_V1.4_부동산행정정보일원화 12년사업 내역서-1.0_전승표 2 3 2" xfId="2019"/>
    <cellStyle name="&quot;_2010년_설계변경_설계내역서_11년 자료정비_시험사업_시스템-산출내역서_V1.4_부동산행정정보일원화 12년사업 내역서-1.0_전승표 2 3 2 2" xfId="2020"/>
    <cellStyle name="&quot;_2010년_설계변경_설계내역서_11년 자료정비_시험사업_시스템-산출내역서_V1.4_부동산행정정보일원화 12년사업 내역서-1.0_전승표 2 3 2 3" xfId="2021"/>
    <cellStyle name="&quot;_2010년_설계변경_설계내역서_11년 자료정비_시험사업_시스템-산출내역서_V1.4_부동산행정정보일원화 12년사업 내역서-1.0_전승표 2 3 2 4" xfId="2022"/>
    <cellStyle name="&quot;_2010년_설계변경_설계내역서_11년 자료정비_시험사업_시스템-산출내역서_V1.4_부동산행정정보일원화 12년사업 내역서-1.0_전승표 2 3 2 5" xfId="2023"/>
    <cellStyle name="&quot;_2010년_설계변경_설계내역서_11년 자료정비_시험사업_시스템-산출내역서_V1.4_부동산행정정보일원화 12년사업 내역서-1.0_전승표 2 3 2 6" xfId="2024"/>
    <cellStyle name="&quot;_2010년_설계변경_설계내역서_11년 자료정비_시험사업_시스템-산출내역서_V1.4_부동산행정정보일원화 12년사업 내역서-1.0_전승표 2 3 3" xfId="2025"/>
    <cellStyle name="&quot;_2010년_설계변경_설계내역서_11년 자료정비_시험사업_시스템-산출내역서_V1.4_부동산행정정보일원화 12년사업 내역서-1.0_전승표 2 3 4" xfId="2026"/>
    <cellStyle name="&quot;_2010년_설계변경_설계내역서_11년 자료정비_시험사업_시스템-산출내역서_V1.4_부동산행정정보일원화 12년사업 내역서-1.0_전승표 2 4" xfId="2027"/>
    <cellStyle name="&quot;_2010년_설계변경_설계내역서_11년 자료정비_시험사업_시스템-산출내역서_V1.4_부동산행정정보일원화 12년사업 내역서-1.0_전승표 2 4 2" xfId="2028"/>
    <cellStyle name="&quot;_2010년_설계변경_설계내역서_11년 자료정비_시험사업_시스템-산출내역서_V1.4_부동산행정정보일원화 12년사업 내역서-1.0_전승표 2 4 2 2" xfId="2029"/>
    <cellStyle name="&quot;_2010년_설계변경_설계내역서_11년 자료정비_시험사업_시스템-산출내역서_V1.4_부동산행정정보일원화 12년사업 내역서-1.0_전승표 2 4 2 3" xfId="2030"/>
    <cellStyle name="&quot;_2010년_설계변경_설계내역서_11년 자료정비_시험사업_시스템-산출내역서_V1.4_부동산행정정보일원화 12년사업 내역서-1.0_전승표 2 4 2 4" xfId="2031"/>
    <cellStyle name="&quot;_2010년_설계변경_설계내역서_11년 자료정비_시험사업_시스템-산출내역서_V1.4_부동산행정정보일원화 12년사업 내역서-1.0_전승표 2 4 2 5" xfId="2032"/>
    <cellStyle name="&quot;_2010년_설계변경_설계내역서_11년 자료정비_시험사업_시스템-산출내역서_V1.4_부동산행정정보일원화 12년사업 내역서-1.0_전승표 2 4 2 6" xfId="2033"/>
    <cellStyle name="&quot;_2010년_설계변경_설계내역서_11년 자료정비_시험사업_시스템-산출내역서_V1.4_부동산행정정보일원화 12년사업 내역서-1.0_전승표 2 4 3" xfId="2034"/>
    <cellStyle name="&quot;_2010년_설계변경_설계내역서_11년 자료정비_시험사업_시스템-산출내역서_V1.4_부동산행정정보일원화 12년사업 내역서-1.0_전승표 2 4 4" xfId="2035"/>
    <cellStyle name="&quot;_2010년_설계변경_설계내역서_11년 자료정비_시험사업_시스템-산출내역서_V1.4_부동산행정정보일원화 12년사업 내역서-1.0_전승표 2 5" xfId="2036"/>
    <cellStyle name="&quot;_2010년_설계변경_설계내역서_11년 자료정비_시험사업_시스템-산출내역서_V1.4_부동산행정정보일원화 12년사업 내역서-1.0_전승표 2 5 2" xfId="2037"/>
    <cellStyle name="&quot;_2010년_설계변경_설계내역서_11년 자료정비_시험사업_시스템-산출내역서_V1.4_부동산행정정보일원화 12년사업 내역서-1.0_전승표 2 5 2 2" xfId="2038"/>
    <cellStyle name="&quot;_2010년_설계변경_설계내역서_11년 자료정비_시험사업_시스템-산출내역서_V1.4_부동산행정정보일원화 12년사업 내역서-1.0_전승표 2 5 2 3" xfId="2039"/>
    <cellStyle name="&quot;_2010년_설계변경_설계내역서_11년 자료정비_시험사업_시스템-산출내역서_V1.4_부동산행정정보일원화 12년사업 내역서-1.0_전승표 2 5 2 4" xfId="2040"/>
    <cellStyle name="&quot;_2010년_설계변경_설계내역서_11년 자료정비_시험사업_시스템-산출내역서_V1.4_부동산행정정보일원화 12년사업 내역서-1.0_전승표 2 5 2 5" xfId="2041"/>
    <cellStyle name="&quot;_2010년_설계변경_설계내역서_11년 자료정비_시험사업_시스템-산출내역서_V1.4_부동산행정정보일원화 12년사업 내역서-1.0_전승표 2 5 2 6" xfId="2042"/>
    <cellStyle name="&quot;_2010년_설계변경_설계내역서_11년 자료정비_시험사업_시스템-산출내역서_V1.4_부동산행정정보일원화 12년사업 내역서-1.0_전승표 2 5 3" xfId="2043"/>
    <cellStyle name="&quot;_2010년_설계변경_설계내역서_11년 자료정비_시험사업_시스템-산출내역서_V1.4_부동산행정정보일원화 12년사업 내역서-1.0_전승표 2 5 4" xfId="2044"/>
    <cellStyle name="&quot;_2010년_설계변경_설계내역서_11년 자료정비_시험사업_시스템-산출내역서_V1.4_부동산행정정보일원화 12년사업 내역서-1.0_전승표 2 6" xfId="2045"/>
    <cellStyle name="&quot;_2010년_설계변경_설계내역서_11년 자료정비_시험사업_시스템-산출내역서_V1.4_부동산행정정보일원화 12년사업 내역서-1.0_전승표 2 6 2" xfId="2046"/>
    <cellStyle name="&quot;_2010년_설계변경_설계내역서_11년 자료정비_시험사업_시스템-산출내역서_V1.4_부동산행정정보일원화 12년사업 내역서-1.0_전승표 2 6 2 2" xfId="2047"/>
    <cellStyle name="&quot;_2010년_설계변경_설계내역서_11년 자료정비_시험사업_시스템-산출내역서_V1.4_부동산행정정보일원화 12년사업 내역서-1.0_전승표 2 6 2 3" xfId="2048"/>
    <cellStyle name="&quot;_2010년_설계변경_설계내역서_11년 자료정비_시험사업_시스템-산출내역서_V1.4_부동산행정정보일원화 12년사업 내역서-1.0_전승표 2 6 2 4" xfId="2049"/>
    <cellStyle name="&quot;_2010년_설계변경_설계내역서_11년 자료정비_시험사업_시스템-산출내역서_V1.4_부동산행정정보일원화 12년사업 내역서-1.0_전승표 2 6 2 5" xfId="2050"/>
    <cellStyle name="&quot;_2010년_설계변경_설계내역서_11년 자료정비_시험사업_시스템-산출내역서_V1.4_부동산행정정보일원화 12년사업 내역서-1.0_전승표 2 6 2 6" xfId="2051"/>
    <cellStyle name="&quot;_2010년_설계변경_설계내역서_11년 자료정비_시험사업_시스템-산출내역서_V1.4_부동산행정정보일원화 12년사업 내역서-1.0_전승표 2 6 3" xfId="2052"/>
    <cellStyle name="&quot;_2010년_설계변경_설계내역서_11년 자료정비_시험사업_시스템-산출내역서_V1.4_부동산행정정보일원화 12년사업 내역서-1.0_전승표 2 6 4" xfId="2053"/>
    <cellStyle name="&quot;_2010년_설계변경_설계내역서_11년 자료정비_시험사업_시스템-산출내역서_V1.4_부동산행정정보일원화 12년사업 내역서-1.0_전승표 2 7" xfId="2054"/>
    <cellStyle name="&quot;_2010년_설계변경_설계내역서_11년 자료정비_시험사업_시스템-산출내역서_V1.4_부동산행정정보일원화 12년사업 내역서-1.0_전승표 2 7 2" xfId="2055"/>
    <cellStyle name="&quot;_2010년_설계변경_설계내역서_11년 자료정비_시험사업_시스템-산출내역서_V1.4_부동산행정정보일원화 12년사업 내역서-1.0_전승표 2 7 2 2" xfId="2056"/>
    <cellStyle name="&quot;_2010년_설계변경_설계내역서_11년 자료정비_시험사업_시스템-산출내역서_V1.4_부동산행정정보일원화 12년사업 내역서-1.0_전승표 2 7 2 3" xfId="2057"/>
    <cellStyle name="&quot;_2010년_설계변경_설계내역서_11년 자료정비_시험사업_시스템-산출내역서_V1.4_부동산행정정보일원화 12년사업 내역서-1.0_전승표 2 7 2 4" xfId="2058"/>
    <cellStyle name="&quot;_2010년_설계변경_설계내역서_11년 자료정비_시험사업_시스템-산출내역서_V1.4_부동산행정정보일원화 12년사업 내역서-1.0_전승표 2 7 2 5" xfId="2059"/>
    <cellStyle name="&quot;_2010년_설계변경_설계내역서_11년 자료정비_시험사업_시스템-산출내역서_V1.4_부동산행정정보일원화 12년사업 내역서-1.0_전승표 2 7 2 6" xfId="2060"/>
    <cellStyle name="&quot;_2010년_설계변경_설계내역서_11년 자료정비_시험사업_시스템-산출내역서_V1.4_부동산행정정보일원화 12년사업 내역서-1.0_전승표 2 7 3" xfId="2061"/>
    <cellStyle name="&quot;_2010년_설계변경_설계내역서_11년 자료정비_시험사업_시스템-산출내역서_V1.4_부동산행정정보일원화 12년사업 내역서-1.0_전승표 2 7 4" xfId="2062"/>
    <cellStyle name="&quot;_2010년_설계변경_설계내역서_11년 자료정비_시험사업_시스템-산출내역서_V1.4_부동산행정정보일원화 12년사업 내역서-1.0_전승표 2 8" xfId="2063"/>
    <cellStyle name="&quot;_2010년_설계변경_설계내역서_11년 자료정비_시험사업_시스템-산출내역서_V1.4_부동산행정정보일원화 12년사업 내역서-1.0_전승표 2 8 2" xfId="2064"/>
    <cellStyle name="&quot;_2010년_설계변경_설계내역서_11년 자료정비_시험사업_시스템-산출내역서_V1.4_부동산행정정보일원화 12년사업 내역서-1.0_전승표 2 8 2 2" xfId="2065"/>
    <cellStyle name="&quot;_2010년_설계변경_설계내역서_11년 자료정비_시험사업_시스템-산출내역서_V1.4_부동산행정정보일원화 12년사업 내역서-1.0_전승표 2 8 2 3" xfId="2066"/>
    <cellStyle name="&quot;_2010년_설계변경_설계내역서_11년 자료정비_시험사업_시스템-산출내역서_V1.4_부동산행정정보일원화 12년사업 내역서-1.0_전승표 2 8 2 4" xfId="2067"/>
    <cellStyle name="&quot;_2010년_설계변경_설계내역서_11년 자료정비_시험사업_시스템-산출내역서_V1.4_부동산행정정보일원화 12년사업 내역서-1.0_전승표 2 8 2 5" xfId="2068"/>
    <cellStyle name="&quot;_2010년_설계변경_설계내역서_11년 자료정비_시험사업_시스템-산출내역서_V1.4_부동산행정정보일원화 12년사업 내역서-1.0_전승표 2 8 2 6" xfId="2069"/>
    <cellStyle name="&quot;_2010년_설계변경_설계내역서_11년 자료정비_시험사업_시스템-산출내역서_V1.4_부동산행정정보일원화 12년사업 내역서-1.0_전승표 2 8 3" xfId="2070"/>
    <cellStyle name="&quot;_2010년_설계변경_설계내역서_11년 자료정비_시험사업_시스템-산출내역서_V1.4_부동산행정정보일원화 12년사업 내역서-1.0_전승표 2 8 4" xfId="2071"/>
    <cellStyle name="&quot;_2010년_설계변경_설계내역서_11년 자료정비_시험사업_시스템-산출내역서_V1.4_부동산행정정보일원화 12년사업 내역서-1.0_전승표 2 9" xfId="2072"/>
    <cellStyle name="&quot;_2010년_설계변경_설계내역서_11년 자료정비_시험사업_시스템-산출내역서_V1.4_부동산행정정보일원화 12년사업 내역서-1.0_전승표 2 9 2" xfId="2073"/>
    <cellStyle name="&quot;_2010년_설계변경_설계내역서_11년 자료정비_시험사업_시스템-산출내역서_V1.4_부동산행정정보일원화 12년사업 내역서-1.0_전승표 2 9 2 2" xfId="2074"/>
    <cellStyle name="&quot;_2010년_설계변경_설계내역서_11년 자료정비_시험사업_시스템-산출내역서_V1.4_부동산행정정보일원화 12년사업 내역서-1.0_전승표 2 9 2 3" xfId="2075"/>
    <cellStyle name="&quot;_2010년_설계변경_설계내역서_11년 자료정비_시험사업_시스템-산출내역서_V1.4_부동산행정정보일원화 12년사업 내역서-1.0_전승표 2 9 2 4" xfId="2076"/>
    <cellStyle name="&quot;_2010년_설계변경_설계내역서_11년 자료정비_시험사업_시스템-산출내역서_V1.4_부동산행정정보일원화 12년사업 내역서-1.0_전승표 2 9 2 5" xfId="2077"/>
    <cellStyle name="&quot;_2010년_설계변경_설계내역서_11년 자료정비_시험사업_시스템-산출내역서_V1.4_부동산행정정보일원화 12년사업 내역서-1.0_전승표 2 9 2 6" xfId="2078"/>
    <cellStyle name="&quot;_2010년_설계변경_설계내역서_11년 자료정비_시험사업_시스템-산출내역서_V1.4_부동산행정정보일원화 12년사업 내역서-1.0_전승표 2 9 3" xfId="2079"/>
    <cellStyle name="&quot;_2010년_설계변경_설계내역서_11년 자료정비_시험사업_시스템-산출내역서_V1.4_부동산행정정보일원화 12년사업 내역서-1.0_전승표 20" xfId="2080"/>
    <cellStyle name="&quot;_2010년_설계변경_설계내역서_11년 자료정비_시험사업_시스템-산출내역서_V1.4_부동산행정정보일원화 12년사업 내역서-1.0_전승표 3" xfId="2081"/>
    <cellStyle name="&quot;_2010년_설계변경_설계내역서_11년 자료정비_시험사업_시스템-산출내역서_V1.4_부동산행정정보일원화 12년사업 내역서-1.0_전승표 3 2" xfId="2082"/>
    <cellStyle name="&quot;_2010년_설계변경_설계내역서_11년 자료정비_시험사업_시스템-산출내역서_V1.4_부동산행정정보일원화 12년사업 내역서-1.0_전승표 3 2 2" xfId="2083"/>
    <cellStyle name="&quot;_2010년_설계변경_설계내역서_11년 자료정비_시험사업_시스템-산출내역서_V1.4_부동산행정정보일원화 12년사업 내역서-1.0_전승표 3 2 3" xfId="2084"/>
    <cellStyle name="&quot;_2010년_설계변경_설계내역서_11년 자료정비_시험사업_시스템-산출내역서_V1.4_부동산행정정보일원화 12년사업 내역서-1.0_전승표 3 2 4" xfId="2085"/>
    <cellStyle name="&quot;_2010년_설계변경_설계내역서_11년 자료정비_시험사업_시스템-산출내역서_V1.4_부동산행정정보일원화 12년사업 내역서-1.0_전승표 3 2 5" xfId="2086"/>
    <cellStyle name="&quot;_2010년_설계변경_설계내역서_11년 자료정비_시험사업_시스템-산출내역서_V1.4_부동산행정정보일원화 12년사업 내역서-1.0_전승표 3 2 6" xfId="2087"/>
    <cellStyle name="&quot;_2010년_설계변경_설계내역서_11년 자료정비_시험사업_시스템-산출내역서_V1.4_부동산행정정보일원화 12년사업 내역서-1.0_전승표 3 3" xfId="2088"/>
    <cellStyle name="&quot;_2010년_설계변경_설계내역서_11년 자료정비_시험사업_시스템-산출내역서_V1.4_부동산행정정보일원화 12년사업 내역서-1.0_전승표 3 4" xfId="2089"/>
    <cellStyle name="&quot;_2010년_설계변경_설계내역서_11년 자료정비_시험사업_시스템-산출내역서_V1.4_부동산행정정보일원화 12년사업 내역서-1.0_전승표 3 5" xfId="2090"/>
    <cellStyle name="&quot;_2010년_설계변경_설계내역서_11년 자료정비_시험사업_시스템-산출내역서_V1.4_부동산행정정보일원화 12년사업 내역서-1.0_전승표 4" xfId="2091"/>
    <cellStyle name="&quot;_2010년_설계변경_설계내역서_11년 자료정비_시험사업_시스템-산출내역서_V1.4_부동산행정정보일원화 12년사업 내역서-1.0_전승표 4 2" xfId="2092"/>
    <cellStyle name="&quot;_2010년_설계변경_설계내역서_11년 자료정비_시험사업_시스템-산출내역서_V1.4_부동산행정정보일원화 12년사업 내역서-1.0_전승표 4 2 2" xfId="2093"/>
    <cellStyle name="&quot;_2010년_설계변경_설계내역서_11년 자료정비_시험사업_시스템-산출내역서_V1.4_부동산행정정보일원화 12년사업 내역서-1.0_전승표 4 2 3" xfId="2094"/>
    <cellStyle name="&quot;_2010년_설계변경_설계내역서_11년 자료정비_시험사업_시스템-산출내역서_V1.4_부동산행정정보일원화 12년사업 내역서-1.0_전승표 4 2 4" xfId="2095"/>
    <cellStyle name="&quot;_2010년_설계변경_설계내역서_11년 자료정비_시험사업_시스템-산출내역서_V1.4_부동산행정정보일원화 12년사업 내역서-1.0_전승표 4 2 5" xfId="2096"/>
    <cellStyle name="&quot;_2010년_설계변경_설계내역서_11년 자료정비_시험사업_시스템-산출내역서_V1.4_부동산행정정보일원화 12년사업 내역서-1.0_전승표 4 2 6" xfId="2097"/>
    <cellStyle name="&quot;_2010년_설계변경_설계내역서_11년 자료정비_시험사업_시스템-산출내역서_V1.4_부동산행정정보일원화 12년사업 내역서-1.0_전승표 4 3" xfId="2098"/>
    <cellStyle name="&quot;_2010년_설계변경_설계내역서_11년 자료정비_시험사업_시스템-산출내역서_V1.4_부동산행정정보일원화 12년사업 내역서-1.0_전승표 4 4" xfId="2099"/>
    <cellStyle name="&quot;_2010년_설계변경_설계내역서_11년 자료정비_시험사업_시스템-산출내역서_V1.4_부동산행정정보일원화 12년사업 내역서-1.0_전승표 5" xfId="2100"/>
    <cellStyle name="&quot;_2010년_설계변경_설계내역서_11년 자료정비_시험사업_시스템-산출내역서_V1.4_부동산행정정보일원화 12년사업 내역서-1.0_전승표 5 2" xfId="2101"/>
    <cellStyle name="&quot;_2010년_설계변경_설계내역서_11년 자료정비_시험사업_시스템-산출내역서_V1.4_부동산행정정보일원화 12년사업 내역서-1.0_전승표 5 2 2" xfId="2102"/>
    <cellStyle name="&quot;_2010년_설계변경_설계내역서_11년 자료정비_시험사업_시스템-산출내역서_V1.4_부동산행정정보일원화 12년사업 내역서-1.0_전승표 5 2 3" xfId="2103"/>
    <cellStyle name="&quot;_2010년_설계변경_설계내역서_11년 자료정비_시험사업_시스템-산출내역서_V1.4_부동산행정정보일원화 12년사업 내역서-1.0_전승표 5 2 4" xfId="2104"/>
    <cellStyle name="&quot;_2010년_설계변경_설계내역서_11년 자료정비_시험사업_시스템-산출내역서_V1.4_부동산행정정보일원화 12년사업 내역서-1.0_전승표 5 2 5" xfId="2105"/>
    <cellStyle name="&quot;_2010년_설계변경_설계내역서_11년 자료정비_시험사업_시스템-산출내역서_V1.4_부동산행정정보일원화 12년사업 내역서-1.0_전승표 5 2 6" xfId="2106"/>
    <cellStyle name="&quot;_2010년_설계변경_설계내역서_11년 자료정비_시험사업_시스템-산출내역서_V1.4_부동산행정정보일원화 12년사업 내역서-1.0_전승표 5 3" xfId="2107"/>
    <cellStyle name="&quot;_2010년_설계변경_설계내역서_11년 자료정비_시험사업_시스템-산출내역서_V1.4_부동산행정정보일원화 12년사업 내역서-1.0_전승표 5 4" xfId="2108"/>
    <cellStyle name="&quot;_2010년_설계변경_설계내역서_11년 자료정비_시험사업_시스템-산출내역서_V1.4_부동산행정정보일원화 12년사업 내역서-1.0_전승표 6" xfId="2109"/>
    <cellStyle name="&quot;_2010년_설계변경_설계내역서_11년 자료정비_시험사업_시스템-산출내역서_V1.4_부동산행정정보일원화 12년사업 내역서-1.0_전승표 6 2" xfId="2110"/>
    <cellStyle name="&quot;_2010년_설계변경_설계내역서_11년 자료정비_시험사업_시스템-산출내역서_V1.4_부동산행정정보일원화 12년사업 내역서-1.0_전승표 6 2 2" xfId="2111"/>
    <cellStyle name="&quot;_2010년_설계변경_설계내역서_11년 자료정비_시험사업_시스템-산출내역서_V1.4_부동산행정정보일원화 12년사업 내역서-1.0_전승표 6 2 3" xfId="2112"/>
    <cellStyle name="&quot;_2010년_설계변경_설계내역서_11년 자료정비_시험사업_시스템-산출내역서_V1.4_부동산행정정보일원화 12년사업 내역서-1.0_전승표 6 2 4" xfId="2113"/>
    <cellStyle name="&quot;_2010년_설계변경_설계내역서_11년 자료정비_시험사업_시스템-산출내역서_V1.4_부동산행정정보일원화 12년사업 내역서-1.0_전승표 6 2 5" xfId="2114"/>
    <cellStyle name="&quot;_2010년_설계변경_설계내역서_11년 자료정비_시험사업_시스템-산출내역서_V1.4_부동산행정정보일원화 12년사업 내역서-1.0_전승표 6 2 6" xfId="2115"/>
    <cellStyle name="&quot;_2010년_설계변경_설계내역서_11년 자료정비_시험사업_시스템-산출내역서_V1.4_부동산행정정보일원화 12년사업 내역서-1.0_전승표 6 3" xfId="2116"/>
    <cellStyle name="&quot;_2010년_설계변경_설계내역서_11년 자료정비_시험사업_시스템-산출내역서_V1.4_부동산행정정보일원화 12년사업 내역서-1.0_전승표 6 4" xfId="2117"/>
    <cellStyle name="&quot;_2010년_설계변경_설계내역서_11년 자료정비_시험사업_시스템-산출내역서_V1.4_부동산행정정보일원화 12년사업 내역서-1.0_전승표 7" xfId="2118"/>
    <cellStyle name="&quot;_2010년_설계변경_설계내역서_11년 자료정비_시험사업_시스템-산출내역서_V1.4_부동산행정정보일원화 12년사업 내역서-1.0_전승표 7 2" xfId="2119"/>
    <cellStyle name="&quot;_2010년_설계변경_설계내역서_11년 자료정비_시험사업_시스템-산출내역서_V1.4_부동산행정정보일원화 12년사업 내역서-1.0_전승표 7 2 2" xfId="2120"/>
    <cellStyle name="&quot;_2010년_설계변경_설계내역서_11년 자료정비_시험사업_시스템-산출내역서_V1.4_부동산행정정보일원화 12년사업 내역서-1.0_전승표 7 2 3" xfId="2121"/>
    <cellStyle name="&quot;_2010년_설계변경_설계내역서_11년 자료정비_시험사업_시스템-산출내역서_V1.4_부동산행정정보일원화 12년사업 내역서-1.0_전승표 7 2 4" xfId="2122"/>
    <cellStyle name="&quot;_2010년_설계변경_설계내역서_11년 자료정비_시험사업_시스템-산출내역서_V1.4_부동산행정정보일원화 12년사업 내역서-1.0_전승표 7 2 5" xfId="2123"/>
    <cellStyle name="&quot;_2010년_설계변경_설계내역서_11년 자료정비_시험사업_시스템-산출내역서_V1.4_부동산행정정보일원화 12년사업 내역서-1.0_전승표 7 2 6" xfId="2124"/>
    <cellStyle name="&quot;_2010년_설계변경_설계내역서_11년 자료정비_시험사업_시스템-산출내역서_V1.4_부동산행정정보일원화 12년사업 내역서-1.0_전승표 7 3" xfId="2125"/>
    <cellStyle name="&quot;_2010년_설계변경_설계내역서_11년 자료정비_시험사업_시스템-산출내역서_V1.4_부동산행정정보일원화 12년사업 내역서-1.0_전승표 7 4" xfId="2126"/>
    <cellStyle name="&quot;_2010년_설계변경_설계내역서_11년 자료정비_시험사업_시스템-산출내역서_V1.4_부동산행정정보일원화 12년사업 내역서-1.0_전승표 8" xfId="2127"/>
    <cellStyle name="&quot;_2010년_설계변경_설계내역서_11년 자료정비_시험사업_시스템-산출내역서_V1.4_부동산행정정보일원화 12년사업 내역서-1.0_전승표 8 2" xfId="2128"/>
    <cellStyle name="&quot;_2010년_설계변경_설계내역서_11년 자료정비_시험사업_시스템-산출내역서_V1.4_부동산행정정보일원화 12년사업 내역서-1.0_전승표 8 2 2" xfId="2129"/>
    <cellStyle name="&quot;_2010년_설계변경_설계내역서_11년 자료정비_시험사업_시스템-산출내역서_V1.4_부동산행정정보일원화 12년사업 내역서-1.0_전승표 8 2 3" xfId="2130"/>
    <cellStyle name="&quot;_2010년_설계변경_설계내역서_11년 자료정비_시험사업_시스템-산출내역서_V1.4_부동산행정정보일원화 12년사업 내역서-1.0_전승표 8 2 4" xfId="2131"/>
    <cellStyle name="&quot;_2010년_설계변경_설계내역서_11년 자료정비_시험사업_시스템-산출내역서_V1.4_부동산행정정보일원화 12년사업 내역서-1.0_전승표 8 2 5" xfId="2132"/>
    <cellStyle name="&quot;_2010년_설계변경_설계내역서_11년 자료정비_시험사업_시스템-산출내역서_V1.4_부동산행정정보일원화 12년사업 내역서-1.0_전승표 8 2 6" xfId="2133"/>
    <cellStyle name="&quot;_2010년_설계변경_설계내역서_11년 자료정비_시험사업_시스템-산출내역서_V1.4_부동산행정정보일원화 12년사업 내역서-1.0_전승표 8 3" xfId="2134"/>
    <cellStyle name="&quot;_2010년_설계변경_설계내역서_11년 자료정비_시험사업_시스템-산출내역서_V1.4_부동산행정정보일원화 12년사업 내역서-1.0_전승표 8 4" xfId="2135"/>
    <cellStyle name="&quot;_2010년_설계변경_설계내역서_11년 자료정비_시험사업_시스템-산출내역서_V1.4_부동산행정정보일원화 12년사업 내역서-1.0_전승표 9" xfId="2136"/>
    <cellStyle name="&quot;_2010년_설계변경_설계내역서_11년 자료정비_시험사업_시스템-산출내역서_V1.4_부동산행정정보일원화 12년사업 내역서-1.0_전승표 9 2" xfId="2137"/>
    <cellStyle name="&quot;_2010년_설계변경_설계내역서_11년 자료정비_시험사업_시스템-산출내역서_V1.4_부동산행정정보일원화 12년사업 내역서-1.0_전승표 9 2 2" xfId="2138"/>
    <cellStyle name="&quot;_2010년_설계변경_설계내역서_11년 자료정비_시험사업_시스템-산출내역서_V1.4_부동산행정정보일원화 12년사업 내역서-1.0_전승표 9 2 3" xfId="2139"/>
    <cellStyle name="&quot;_2010년_설계변경_설계내역서_11년 자료정비_시험사업_시스템-산출내역서_V1.4_부동산행정정보일원화 12년사업 내역서-1.0_전승표 9 2 4" xfId="2140"/>
    <cellStyle name="&quot;_2010년_설계변경_설계내역서_11년 자료정비_시험사업_시스템-산출내역서_V1.4_부동산행정정보일원화 12년사업 내역서-1.0_전승표 9 2 5" xfId="2141"/>
    <cellStyle name="&quot;_2010년_설계변경_설계내역서_11년 자료정비_시험사업_시스템-산출내역서_V1.4_부동산행정정보일원화 12년사업 내역서-1.0_전승표 9 2 6" xfId="2142"/>
    <cellStyle name="&quot;_2010년_설계변경_설계내역서_11년 자료정비_시험사업_시스템-산출내역서_V1.4_부동산행정정보일원화 12년사업 내역서-1.0_전승표 9 3" xfId="2143"/>
    <cellStyle name="&quot;_2010년_설계변경_설계내역서_11년 자료정비_시험사업_시스템-산출내역서_V1.4_부동산행정정보일원화 12년사업 내역서-1.0_전승표 9 4" xfId="2144"/>
    <cellStyle name="&quot;_부동산행정정보일원화 설계서(총괄) 0212" xfId="2145"/>
    <cellStyle name="&quot;_부동산행정정보일원화 설계서(총괄) 0212 10" xfId="2146"/>
    <cellStyle name="&quot;_부동산행정정보일원화 설계서(총괄) 0212 10 2" xfId="2147"/>
    <cellStyle name="&quot;_부동산행정정보일원화 설계서(총괄) 0212 10 2 2" xfId="2148"/>
    <cellStyle name="&quot;_부동산행정정보일원화 설계서(총괄) 0212 10 2 3" xfId="2149"/>
    <cellStyle name="&quot;_부동산행정정보일원화 설계서(총괄) 0212 10 2 4" xfId="2150"/>
    <cellStyle name="&quot;_부동산행정정보일원화 설계서(총괄) 0212 10 2 5" xfId="2151"/>
    <cellStyle name="&quot;_부동산행정정보일원화 설계서(총괄) 0212 10 2 6" xfId="2152"/>
    <cellStyle name="&quot;_부동산행정정보일원화 설계서(총괄) 0212 10 3" xfId="2153"/>
    <cellStyle name="&quot;_부동산행정정보일원화 설계서(총괄) 0212 10 4" xfId="2154"/>
    <cellStyle name="&quot;_부동산행정정보일원화 설계서(총괄) 0212 11" xfId="2155"/>
    <cellStyle name="&quot;_부동산행정정보일원화 설계서(총괄) 0212 11 2" xfId="2156"/>
    <cellStyle name="&quot;_부동산행정정보일원화 설계서(총괄) 0212 11 2 2" xfId="2157"/>
    <cellStyle name="&quot;_부동산행정정보일원화 설계서(총괄) 0212 11 2 3" xfId="2158"/>
    <cellStyle name="&quot;_부동산행정정보일원화 설계서(총괄) 0212 11 2 4" xfId="2159"/>
    <cellStyle name="&quot;_부동산행정정보일원화 설계서(총괄) 0212 11 2 5" xfId="2160"/>
    <cellStyle name="&quot;_부동산행정정보일원화 설계서(총괄) 0212 11 2 6" xfId="2161"/>
    <cellStyle name="&quot;_부동산행정정보일원화 설계서(총괄) 0212 11 3" xfId="2162"/>
    <cellStyle name="&quot;_부동산행정정보일원화 설계서(총괄) 0212 11 4" xfId="2163"/>
    <cellStyle name="&quot;_부동산행정정보일원화 설계서(총괄) 0212 12" xfId="2164"/>
    <cellStyle name="&quot;_부동산행정정보일원화 설계서(총괄) 0212 12 2" xfId="2165"/>
    <cellStyle name="&quot;_부동산행정정보일원화 설계서(총괄) 0212 12 2 2" xfId="2166"/>
    <cellStyle name="&quot;_부동산행정정보일원화 설계서(총괄) 0212 12 2 3" xfId="2167"/>
    <cellStyle name="&quot;_부동산행정정보일원화 설계서(총괄) 0212 12 2 4" xfId="2168"/>
    <cellStyle name="&quot;_부동산행정정보일원화 설계서(총괄) 0212 12 2 5" xfId="2169"/>
    <cellStyle name="&quot;_부동산행정정보일원화 설계서(총괄) 0212 12 2 6" xfId="2170"/>
    <cellStyle name="&quot;_부동산행정정보일원화 설계서(총괄) 0212 12 3" xfId="2171"/>
    <cellStyle name="&quot;_부동산행정정보일원화 설계서(총괄) 0212 12 4" xfId="2172"/>
    <cellStyle name="&quot;_부동산행정정보일원화 설계서(총괄) 0212 13" xfId="2173"/>
    <cellStyle name="&quot;_부동산행정정보일원화 설계서(총괄) 0212 13 2" xfId="2174"/>
    <cellStyle name="&quot;_부동산행정정보일원화 설계서(총괄) 0212 13 2 2" xfId="2175"/>
    <cellStyle name="&quot;_부동산행정정보일원화 설계서(총괄) 0212 13 2 3" xfId="2176"/>
    <cellStyle name="&quot;_부동산행정정보일원화 설계서(총괄) 0212 13 2 4" xfId="2177"/>
    <cellStyle name="&quot;_부동산행정정보일원화 설계서(총괄) 0212 13 2 5" xfId="2178"/>
    <cellStyle name="&quot;_부동산행정정보일원화 설계서(총괄) 0212 13 2 6" xfId="2179"/>
    <cellStyle name="&quot;_부동산행정정보일원화 설계서(총괄) 0212 13 3" xfId="2180"/>
    <cellStyle name="&quot;_부동산행정정보일원화 설계서(총괄) 0212 13 4" xfId="2181"/>
    <cellStyle name="&quot;_부동산행정정보일원화 설계서(총괄) 0212 14" xfId="2182"/>
    <cellStyle name="&quot;_부동산행정정보일원화 설계서(총괄) 0212 14 2" xfId="2183"/>
    <cellStyle name="&quot;_부동산행정정보일원화 설계서(총괄) 0212 14 2 2" xfId="2184"/>
    <cellStyle name="&quot;_부동산행정정보일원화 설계서(총괄) 0212 14 2 3" xfId="2185"/>
    <cellStyle name="&quot;_부동산행정정보일원화 설계서(총괄) 0212 14 2 4" xfId="2186"/>
    <cellStyle name="&quot;_부동산행정정보일원화 설계서(총괄) 0212 14 2 5" xfId="2187"/>
    <cellStyle name="&quot;_부동산행정정보일원화 설계서(총괄) 0212 14 2 6" xfId="2188"/>
    <cellStyle name="&quot;_부동산행정정보일원화 설계서(총괄) 0212 14 3" xfId="2189"/>
    <cellStyle name="&quot;_부동산행정정보일원화 설계서(총괄) 0212 14 4" xfId="2190"/>
    <cellStyle name="&quot;_부동산행정정보일원화 설계서(총괄) 0212 15" xfId="2191"/>
    <cellStyle name="&quot;_부동산행정정보일원화 설계서(총괄) 0212 15 2" xfId="2192"/>
    <cellStyle name="&quot;_부동산행정정보일원화 설계서(총괄) 0212 15 3" xfId="2193"/>
    <cellStyle name="&quot;_부동산행정정보일원화 설계서(총괄) 0212 15 4" xfId="2194"/>
    <cellStyle name="&quot;_부동산행정정보일원화 설계서(총괄) 0212 15 5" xfId="2195"/>
    <cellStyle name="&quot;_부동산행정정보일원화 설계서(총괄) 0212 15 6" xfId="2196"/>
    <cellStyle name="&quot;_부동산행정정보일원화 설계서(총괄) 0212 16" xfId="2197"/>
    <cellStyle name="&quot;_부동산행정정보일원화 설계서(총괄) 0212 17" xfId="2198"/>
    <cellStyle name="&quot;_부동산행정정보일원화 설계서(총괄) 0212 18" xfId="2199"/>
    <cellStyle name="&quot;_부동산행정정보일원화 설계서(총괄) 0212 19" xfId="2200"/>
    <cellStyle name="&quot;_부동산행정정보일원화 설계서(총괄) 0212 2" xfId="2201"/>
    <cellStyle name="&quot;_부동산행정정보일원화 설계서(총괄) 0212 2 10" xfId="2202"/>
    <cellStyle name="&quot;_부동산행정정보일원화 설계서(총괄) 0212 2 10 2" xfId="2203"/>
    <cellStyle name="&quot;_부동산행정정보일원화 설계서(총괄) 0212 2 10 2 2" xfId="2204"/>
    <cellStyle name="&quot;_부동산행정정보일원화 설계서(총괄) 0212 2 10 2 3" xfId="2205"/>
    <cellStyle name="&quot;_부동산행정정보일원화 설계서(총괄) 0212 2 10 2 4" xfId="2206"/>
    <cellStyle name="&quot;_부동산행정정보일원화 설계서(총괄) 0212 2 10 2 5" xfId="2207"/>
    <cellStyle name="&quot;_부동산행정정보일원화 설계서(총괄) 0212 2 10 2 6" xfId="2208"/>
    <cellStyle name="&quot;_부동산행정정보일원화 설계서(총괄) 0212 2 10 3" xfId="2209"/>
    <cellStyle name="&quot;_부동산행정정보일원화 설계서(총괄) 0212 2 10 4" xfId="2210"/>
    <cellStyle name="&quot;_부동산행정정보일원화 설계서(총괄) 0212 2 11" xfId="2211"/>
    <cellStyle name="&quot;_부동산행정정보일원화 설계서(총괄) 0212 2 11 2" xfId="2212"/>
    <cellStyle name="&quot;_부동산행정정보일원화 설계서(총괄) 0212 2 11 2 2" xfId="2213"/>
    <cellStyle name="&quot;_부동산행정정보일원화 설계서(총괄) 0212 2 11 2 3" xfId="2214"/>
    <cellStyle name="&quot;_부동산행정정보일원화 설계서(총괄) 0212 2 11 2 4" xfId="2215"/>
    <cellStyle name="&quot;_부동산행정정보일원화 설계서(총괄) 0212 2 11 2 5" xfId="2216"/>
    <cellStyle name="&quot;_부동산행정정보일원화 설계서(총괄) 0212 2 11 2 6" xfId="2217"/>
    <cellStyle name="&quot;_부동산행정정보일원화 설계서(총괄) 0212 2 11 3" xfId="2218"/>
    <cellStyle name="&quot;_부동산행정정보일원화 설계서(총괄) 0212 2 11 4" xfId="2219"/>
    <cellStyle name="&quot;_부동산행정정보일원화 설계서(총괄) 0212 2 12" xfId="2220"/>
    <cellStyle name="&quot;_부동산행정정보일원화 설계서(총괄) 0212 2 12 2" xfId="2221"/>
    <cellStyle name="&quot;_부동산행정정보일원화 설계서(총괄) 0212 2 12 2 2" xfId="2222"/>
    <cellStyle name="&quot;_부동산행정정보일원화 설계서(총괄) 0212 2 12 2 3" xfId="2223"/>
    <cellStyle name="&quot;_부동산행정정보일원화 설계서(총괄) 0212 2 12 2 4" xfId="2224"/>
    <cellStyle name="&quot;_부동산행정정보일원화 설계서(총괄) 0212 2 12 2 5" xfId="2225"/>
    <cellStyle name="&quot;_부동산행정정보일원화 설계서(총괄) 0212 2 12 2 6" xfId="2226"/>
    <cellStyle name="&quot;_부동산행정정보일원화 설계서(총괄) 0212 2 12 3" xfId="2227"/>
    <cellStyle name="&quot;_부동산행정정보일원화 설계서(총괄) 0212 2 12 4" xfId="2228"/>
    <cellStyle name="&quot;_부동산행정정보일원화 설계서(총괄) 0212 2 13" xfId="2229"/>
    <cellStyle name="&quot;_부동산행정정보일원화 설계서(총괄) 0212 2 13 2" xfId="2230"/>
    <cellStyle name="&quot;_부동산행정정보일원화 설계서(총괄) 0212 2 13 2 2" xfId="2231"/>
    <cellStyle name="&quot;_부동산행정정보일원화 설계서(총괄) 0212 2 13 2 3" xfId="2232"/>
    <cellStyle name="&quot;_부동산행정정보일원화 설계서(총괄) 0212 2 13 2 4" xfId="2233"/>
    <cellStyle name="&quot;_부동산행정정보일원화 설계서(총괄) 0212 2 13 2 5" xfId="2234"/>
    <cellStyle name="&quot;_부동산행정정보일원화 설계서(총괄) 0212 2 13 2 6" xfId="2235"/>
    <cellStyle name="&quot;_부동산행정정보일원화 설계서(총괄) 0212 2 13 3" xfId="2236"/>
    <cellStyle name="&quot;_부동산행정정보일원화 설계서(총괄) 0212 2 13 4" xfId="2237"/>
    <cellStyle name="&quot;_부동산행정정보일원화 설계서(총괄) 0212 2 14" xfId="2238"/>
    <cellStyle name="&quot;_부동산행정정보일원화 설계서(총괄) 0212 2 14 2" xfId="2239"/>
    <cellStyle name="&quot;_부동산행정정보일원화 설계서(총괄) 0212 2 14 3" xfId="2240"/>
    <cellStyle name="&quot;_부동산행정정보일원화 설계서(총괄) 0212 2 14 4" xfId="2241"/>
    <cellStyle name="&quot;_부동산행정정보일원화 설계서(총괄) 0212 2 14 5" xfId="2242"/>
    <cellStyle name="&quot;_부동산행정정보일원화 설계서(총괄) 0212 2 14 6" xfId="2243"/>
    <cellStyle name="&quot;_부동산행정정보일원화 설계서(총괄) 0212 2 15" xfId="2244"/>
    <cellStyle name="&quot;_부동산행정정보일원화 설계서(총괄) 0212 2 16" xfId="2245"/>
    <cellStyle name="&quot;_부동산행정정보일원화 설계서(총괄) 0212 2 17" xfId="2246"/>
    <cellStyle name="&quot;_부동산행정정보일원화 설계서(총괄) 0212 2 18" xfId="2247"/>
    <cellStyle name="&quot;_부동산행정정보일원화 설계서(총괄) 0212 2 2" xfId="2248"/>
    <cellStyle name="&quot;_부동산행정정보일원화 설계서(총괄) 0212 2 2 2" xfId="2249"/>
    <cellStyle name="&quot;_부동산행정정보일원화 설계서(총괄) 0212 2 2 2 2" xfId="2250"/>
    <cellStyle name="&quot;_부동산행정정보일원화 설계서(총괄) 0212 2 2 2 3" xfId="2251"/>
    <cellStyle name="&quot;_부동산행정정보일원화 설계서(총괄) 0212 2 2 2 4" xfId="2252"/>
    <cellStyle name="&quot;_부동산행정정보일원화 설계서(총괄) 0212 2 2 2 5" xfId="2253"/>
    <cellStyle name="&quot;_부동산행정정보일원화 설계서(총괄) 0212 2 2 2 6" xfId="2254"/>
    <cellStyle name="&quot;_부동산행정정보일원화 설계서(총괄) 0212 2 2 3" xfId="2255"/>
    <cellStyle name="&quot;_부동산행정정보일원화 설계서(총괄) 0212 2 2 4" xfId="2256"/>
    <cellStyle name="&quot;_부동산행정정보일원화 설계서(총괄) 0212 2 2 5" xfId="2257"/>
    <cellStyle name="&quot;_부동산행정정보일원화 설계서(총괄) 0212 2 3" xfId="2258"/>
    <cellStyle name="&quot;_부동산행정정보일원화 설계서(총괄) 0212 2 3 2" xfId="2259"/>
    <cellStyle name="&quot;_부동산행정정보일원화 설계서(총괄) 0212 2 3 2 2" xfId="2260"/>
    <cellStyle name="&quot;_부동산행정정보일원화 설계서(총괄) 0212 2 3 2 3" xfId="2261"/>
    <cellStyle name="&quot;_부동산행정정보일원화 설계서(총괄) 0212 2 3 2 4" xfId="2262"/>
    <cellStyle name="&quot;_부동산행정정보일원화 설계서(총괄) 0212 2 3 2 5" xfId="2263"/>
    <cellStyle name="&quot;_부동산행정정보일원화 설계서(총괄) 0212 2 3 2 6" xfId="2264"/>
    <cellStyle name="&quot;_부동산행정정보일원화 설계서(총괄) 0212 2 3 3" xfId="2265"/>
    <cellStyle name="&quot;_부동산행정정보일원화 설계서(총괄) 0212 2 3 4" xfId="2266"/>
    <cellStyle name="&quot;_부동산행정정보일원화 설계서(총괄) 0212 2 4" xfId="2267"/>
    <cellStyle name="&quot;_부동산행정정보일원화 설계서(총괄) 0212 2 4 2" xfId="2268"/>
    <cellStyle name="&quot;_부동산행정정보일원화 설계서(총괄) 0212 2 4 2 2" xfId="2269"/>
    <cellStyle name="&quot;_부동산행정정보일원화 설계서(총괄) 0212 2 4 2 3" xfId="2270"/>
    <cellStyle name="&quot;_부동산행정정보일원화 설계서(총괄) 0212 2 4 2 4" xfId="2271"/>
    <cellStyle name="&quot;_부동산행정정보일원화 설계서(총괄) 0212 2 4 2 5" xfId="2272"/>
    <cellStyle name="&quot;_부동산행정정보일원화 설계서(총괄) 0212 2 4 2 6" xfId="2273"/>
    <cellStyle name="&quot;_부동산행정정보일원화 설계서(총괄) 0212 2 4 3" xfId="2274"/>
    <cellStyle name="&quot;_부동산행정정보일원화 설계서(총괄) 0212 2 4 4" xfId="2275"/>
    <cellStyle name="&quot;_부동산행정정보일원화 설계서(총괄) 0212 2 5" xfId="2276"/>
    <cellStyle name="&quot;_부동산행정정보일원화 설계서(총괄) 0212 2 5 2" xfId="2277"/>
    <cellStyle name="&quot;_부동산행정정보일원화 설계서(총괄) 0212 2 5 2 2" xfId="2278"/>
    <cellStyle name="&quot;_부동산행정정보일원화 설계서(총괄) 0212 2 5 2 3" xfId="2279"/>
    <cellStyle name="&quot;_부동산행정정보일원화 설계서(총괄) 0212 2 5 2 4" xfId="2280"/>
    <cellStyle name="&quot;_부동산행정정보일원화 설계서(총괄) 0212 2 5 2 5" xfId="2281"/>
    <cellStyle name="&quot;_부동산행정정보일원화 설계서(총괄) 0212 2 5 2 6" xfId="2282"/>
    <cellStyle name="&quot;_부동산행정정보일원화 설계서(총괄) 0212 2 5 3" xfId="2283"/>
    <cellStyle name="&quot;_부동산행정정보일원화 설계서(총괄) 0212 2 5 4" xfId="2284"/>
    <cellStyle name="&quot;_부동산행정정보일원화 설계서(총괄) 0212 2 6" xfId="2285"/>
    <cellStyle name="&quot;_부동산행정정보일원화 설계서(총괄) 0212 2 6 2" xfId="2286"/>
    <cellStyle name="&quot;_부동산행정정보일원화 설계서(총괄) 0212 2 6 2 2" xfId="2287"/>
    <cellStyle name="&quot;_부동산행정정보일원화 설계서(총괄) 0212 2 6 2 3" xfId="2288"/>
    <cellStyle name="&quot;_부동산행정정보일원화 설계서(총괄) 0212 2 6 2 4" xfId="2289"/>
    <cellStyle name="&quot;_부동산행정정보일원화 설계서(총괄) 0212 2 6 2 5" xfId="2290"/>
    <cellStyle name="&quot;_부동산행정정보일원화 설계서(총괄) 0212 2 6 2 6" xfId="2291"/>
    <cellStyle name="&quot;_부동산행정정보일원화 설계서(총괄) 0212 2 6 3" xfId="2292"/>
    <cellStyle name="&quot;_부동산행정정보일원화 설계서(총괄) 0212 2 6 4" xfId="2293"/>
    <cellStyle name="&quot;_부동산행정정보일원화 설계서(총괄) 0212 2 7" xfId="2294"/>
    <cellStyle name="&quot;_부동산행정정보일원화 설계서(총괄) 0212 2 7 2" xfId="2295"/>
    <cellStyle name="&quot;_부동산행정정보일원화 설계서(총괄) 0212 2 7 2 2" xfId="2296"/>
    <cellStyle name="&quot;_부동산행정정보일원화 설계서(총괄) 0212 2 7 2 3" xfId="2297"/>
    <cellStyle name="&quot;_부동산행정정보일원화 설계서(총괄) 0212 2 7 2 4" xfId="2298"/>
    <cellStyle name="&quot;_부동산행정정보일원화 설계서(총괄) 0212 2 7 2 5" xfId="2299"/>
    <cellStyle name="&quot;_부동산행정정보일원화 설계서(총괄) 0212 2 7 2 6" xfId="2300"/>
    <cellStyle name="&quot;_부동산행정정보일원화 설계서(총괄) 0212 2 7 3" xfId="2301"/>
    <cellStyle name="&quot;_부동산행정정보일원화 설계서(총괄) 0212 2 7 4" xfId="2302"/>
    <cellStyle name="&quot;_부동산행정정보일원화 설계서(총괄) 0212 2 8" xfId="2303"/>
    <cellStyle name="&quot;_부동산행정정보일원화 설계서(총괄) 0212 2 8 2" xfId="2304"/>
    <cellStyle name="&quot;_부동산행정정보일원화 설계서(총괄) 0212 2 8 2 2" xfId="2305"/>
    <cellStyle name="&quot;_부동산행정정보일원화 설계서(총괄) 0212 2 8 2 3" xfId="2306"/>
    <cellStyle name="&quot;_부동산행정정보일원화 설계서(총괄) 0212 2 8 2 4" xfId="2307"/>
    <cellStyle name="&quot;_부동산행정정보일원화 설계서(총괄) 0212 2 8 2 5" xfId="2308"/>
    <cellStyle name="&quot;_부동산행정정보일원화 설계서(총괄) 0212 2 8 2 6" xfId="2309"/>
    <cellStyle name="&quot;_부동산행정정보일원화 설계서(총괄) 0212 2 8 3" xfId="2310"/>
    <cellStyle name="&quot;_부동산행정정보일원화 설계서(총괄) 0212 2 8 4" xfId="2311"/>
    <cellStyle name="&quot;_부동산행정정보일원화 설계서(총괄) 0212 2 9" xfId="2312"/>
    <cellStyle name="&quot;_부동산행정정보일원화 설계서(총괄) 0212 2 9 2" xfId="2313"/>
    <cellStyle name="&quot;_부동산행정정보일원화 설계서(총괄) 0212 2 9 2 2" xfId="2314"/>
    <cellStyle name="&quot;_부동산행정정보일원화 설계서(총괄) 0212 2 9 2 3" xfId="2315"/>
    <cellStyle name="&quot;_부동산행정정보일원화 설계서(총괄) 0212 2 9 2 4" xfId="2316"/>
    <cellStyle name="&quot;_부동산행정정보일원화 설계서(총괄) 0212 2 9 2 5" xfId="2317"/>
    <cellStyle name="&quot;_부동산행정정보일원화 설계서(총괄) 0212 2 9 2 6" xfId="2318"/>
    <cellStyle name="&quot;_부동산행정정보일원화 설계서(총괄) 0212 2 9 3" xfId="2319"/>
    <cellStyle name="&quot;_부동산행정정보일원화 설계서(총괄) 0212 20" xfId="2320"/>
    <cellStyle name="&quot;_부동산행정정보일원화 설계서(총괄) 0212 3" xfId="2321"/>
    <cellStyle name="&quot;_부동산행정정보일원화 설계서(총괄) 0212 3 2" xfId="2322"/>
    <cellStyle name="&quot;_부동산행정정보일원화 설계서(총괄) 0212 3 2 2" xfId="2323"/>
    <cellStyle name="&quot;_부동산행정정보일원화 설계서(총괄) 0212 3 2 3" xfId="2324"/>
    <cellStyle name="&quot;_부동산행정정보일원화 설계서(총괄) 0212 3 2 4" xfId="2325"/>
    <cellStyle name="&quot;_부동산행정정보일원화 설계서(총괄) 0212 3 2 5" xfId="2326"/>
    <cellStyle name="&quot;_부동산행정정보일원화 설계서(총괄) 0212 3 2 6" xfId="2327"/>
    <cellStyle name="&quot;_부동산행정정보일원화 설계서(총괄) 0212 3 3" xfId="2328"/>
    <cellStyle name="&quot;_부동산행정정보일원화 설계서(총괄) 0212 3 4" xfId="2329"/>
    <cellStyle name="&quot;_부동산행정정보일원화 설계서(총괄) 0212 3 5" xfId="2330"/>
    <cellStyle name="&quot;_부동산행정정보일원화 설계서(총괄) 0212 4" xfId="2331"/>
    <cellStyle name="&quot;_부동산행정정보일원화 설계서(총괄) 0212 4 2" xfId="2332"/>
    <cellStyle name="&quot;_부동산행정정보일원화 설계서(총괄) 0212 4 2 2" xfId="2333"/>
    <cellStyle name="&quot;_부동산행정정보일원화 설계서(총괄) 0212 4 2 3" xfId="2334"/>
    <cellStyle name="&quot;_부동산행정정보일원화 설계서(총괄) 0212 4 2 4" xfId="2335"/>
    <cellStyle name="&quot;_부동산행정정보일원화 설계서(총괄) 0212 4 2 5" xfId="2336"/>
    <cellStyle name="&quot;_부동산행정정보일원화 설계서(총괄) 0212 4 2 6" xfId="2337"/>
    <cellStyle name="&quot;_부동산행정정보일원화 설계서(총괄) 0212 4 3" xfId="2338"/>
    <cellStyle name="&quot;_부동산행정정보일원화 설계서(총괄) 0212 4 4" xfId="2339"/>
    <cellStyle name="&quot;_부동산행정정보일원화 설계서(총괄) 0212 5" xfId="2340"/>
    <cellStyle name="&quot;_부동산행정정보일원화 설계서(총괄) 0212 5 2" xfId="2341"/>
    <cellStyle name="&quot;_부동산행정정보일원화 설계서(총괄) 0212 5 2 2" xfId="2342"/>
    <cellStyle name="&quot;_부동산행정정보일원화 설계서(총괄) 0212 5 2 3" xfId="2343"/>
    <cellStyle name="&quot;_부동산행정정보일원화 설계서(총괄) 0212 5 2 4" xfId="2344"/>
    <cellStyle name="&quot;_부동산행정정보일원화 설계서(총괄) 0212 5 2 5" xfId="2345"/>
    <cellStyle name="&quot;_부동산행정정보일원화 설계서(총괄) 0212 5 2 6" xfId="2346"/>
    <cellStyle name="&quot;_부동산행정정보일원화 설계서(총괄) 0212 5 3" xfId="2347"/>
    <cellStyle name="&quot;_부동산행정정보일원화 설계서(총괄) 0212 5 4" xfId="2348"/>
    <cellStyle name="&quot;_부동산행정정보일원화 설계서(총괄) 0212 6" xfId="2349"/>
    <cellStyle name="&quot;_부동산행정정보일원화 설계서(총괄) 0212 6 2" xfId="2350"/>
    <cellStyle name="&quot;_부동산행정정보일원화 설계서(총괄) 0212 6 2 2" xfId="2351"/>
    <cellStyle name="&quot;_부동산행정정보일원화 설계서(총괄) 0212 6 2 3" xfId="2352"/>
    <cellStyle name="&quot;_부동산행정정보일원화 설계서(총괄) 0212 6 2 4" xfId="2353"/>
    <cellStyle name="&quot;_부동산행정정보일원화 설계서(총괄) 0212 6 2 5" xfId="2354"/>
    <cellStyle name="&quot;_부동산행정정보일원화 설계서(총괄) 0212 6 2 6" xfId="2355"/>
    <cellStyle name="&quot;_부동산행정정보일원화 설계서(총괄) 0212 6 3" xfId="2356"/>
    <cellStyle name="&quot;_부동산행정정보일원화 설계서(총괄) 0212 6 4" xfId="2357"/>
    <cellStyle name="&quot;_부동산행정정보일원화 설계서(총괄) 0212 7" xfId="2358"/>
    <cellStyle name="&quot;_부동산행정정보일원화 설계서(총괄) 0212 7 2" xfId="2359"/>
    <cellStyle name="&quot;_부동산행정정보일원화 설계서(총괄) 0212 7 2 2" xfId="2360"/>
    <cellStyle name="&quot;_부동산행정정보일원화 설계서(총괄) 0212 7 2 3" xfId="2361"/>
    <cellStyle name="&quot;_부동산행정정보일원화 설계서(총괄) 0212 7 2 4" xfId="2362"/>
    <cellStyle name="&quot;_부동산행정정보일원화 설계서(총괄) 0212 7 2 5" xfId="2363"/>
    <cellStyle name="&quot;_부동산행정정보일원화 설계서(총괄) 0212 7 2 6" xfId="2364"/>
    <cellStyle name="&quot;_부동산행정정보일원화 설계서(총괄) 0212 7 3" xfId="2365"/>
    <cellStyle name="&quot;_부동산행정정보일원화 설계서(총괄) 0212 7 4" xfId="2366"/>
    <cellStyle name="&quot;_부동산행정정보일원화 설계서(총괄) 0212 8" xfId="2367"/>
    <cellStyle name="&quot;_부동산행정정보일원화 설계서(총괄) 0212 8 2" xfId="2368"/>
    <cellStyle name="&quot;_부동산행정정보일원화 설계서(총괄) 0212 8 2 2" xfId="2369"/>
    <cellStyle name="&quot;_부동산행정정보일원화 설계서(총괄) 0212 8 2 3" xfId="2370"/>
    <cellStyle name="&quot;_부동산행정정보일원화 설계서(총괄) 0212 8 2 4" xfId="2371"/>
    <cellStyle name="&quot;_부동산행정정보일원화 설계서(총괄) 0212 8 2 5" xfId="2372"/>
    <cellStyle name="&quot;_부동산행정정보일원화 설계서(총괄) 0212 8 2 6" xfId="2373"/>
    <cellStyle name="&quot;_부동산행정정보일원화 설계서(총괄) 0212 8 3" xfId="2374"/>
    <cellStyle name="&quot;_부동산행정정보일원화 설계서(총괄) 0212 8 4" xfId="2375"/>
    <cellStyle name="&quot;_부동산행정정보일원화 설계서(총괄) 0212 9" xfId="2376"/>
    <cellStyle name="&quot;_부동산행정정보일원화 설계서(총괄) 0212 9 2" xfId="2377"/>
    <cellStyle name="&quot;_부동산행정정보일원화 설계서(총괄) 0212 9 2 2" xfId="2378"/>
    <cellStyle name="&quot;_부동산행정정보일원화 설계서(총괄) 0212 9 2 3" xfId="2379"/>
    <cellStyle name="&quot;_부동산행정정보일원화 설계서(총괄) 0212 9 2 4" xfId="2380"/>
    <cellStyle name="&quot;_부동산행정정보일원화 설계서(총괄) 0212 9 2 5" xfId="2381"/>
    <cellStyle name="&quot;_부동산행정정보일원화 설계서(총괄) 0212 9 2 6" xfId="2382"/>
    <cellStyle name="&quot;_부동산행정정보일원화 설계서(총괄) 0212 9 3" xfId="2383"/>
    <cellStyle name="&quot;_부동산행정정보일원화 설계서(총괄) 0212 9 4" xfId="2384"/>
    <cellStyle name="&quot;큰제목&quot;" xfId="2385"/>
    <cellStyle name="#" xfId="2386"/>
    <cellStyle name="# 10" xfId="2387"/>
    <cellStyle name="# 10 2" xfId="2388"/>
    <cellStyle name="# 10 2 2" xfId="2389"/>
    <cellStyle name="# 10 2 3" xfId="2390"/>
    <cellStyle name="# 10 2 4" xfId="2391"/>
    <cellStyle name="# 10 2 5" xfId="2392"/>
    <cellStyle name="# 10 2 6" xfId="2393"/>
    <cellStyle name="# 10 2 7" xfId="2394"/>
    <cellStyle name="# 10 3" xfId="2395"/>
    <cellStyle name="# 10 4" xfId="2396"/>
    <cellStyle name="# 10 5" xfId="2397"/>
    <cellStyle name="# 10 6" xfId="2398"/>
    <cellStyle name="# 10 7" xfId="2399"/>
    <cellStyle name="# 10 8" xfId="2400"/>
    <cellStyle name="# 11" xfId="2401"/>
    <cellStyle name="# 11 2" xfId="2402"/>
    <cellStyle name="# 11 2 2" xfId="2403"/>
    <cellStyle name="# 11 2 3" xfId="2404"/>
    <cellStyle name="# 11 2 4" xfId="2405"/>
    <cellStyle name="# 11 2 5" xfId="2406"/>
    <cellStyle name="# 11 2 6" xfId="2407"/>
    <cellStyle name="# 11 2 7" xfId="2408"/>
    <cellStyle name="# 11 3" xfId="2409"/>
    <cellStyle name="# 11 4" xfId="2410"/>
    <cellStyle name="# 11 5" xfId="2411"/>
    <cellStyle name="# 11 6" xfId="2412"/>
    <cellStyle name="# 11 7" xfId="2413"/>
    <cellStyle name="# 11 8" xfId="2414"/>
    <cellStyle name="# 12" xfId="2415"/>
    <cellStyle name="# 12 2" xfId="2416"/>
    <cellStyle name="# 12 2 2" xfId="2417"/>
    <cellStyle name="# 12 2 3" xfId="2418"/>
    <cellStyle name="# 12 2 4" xfId="2419"/>
    <cellStyle name="# 12 2 5" xfId="2420"/>
    <cellStyle name="# 12 2 6" xfId="2421"/>
    <cellStyle name="# 12 2 7" xfId="2422"/>
    <cellStyle name="# 12 3" xfId="2423"/>
    <cellStyle name="# 12 4" xfId="2424"/>
    <cellStyle name="# 12 5" xfId="2425"/>
    <cellStyle name="# 12 6" xfId="2426"/>
    <cellStyle name="# 12 7" xfId="2427"/>
    <cellStyle name="# 12 8" xfId="2428"/>
    <cellStyle name="# 13" xfId="2429"/>
    <cellStyle name="# 14" xfId="2430"/>
    <cellStyle name="# 2" xfId="2431"/>
    <cellStyle name="# 2 10" xfId="2432"/>
    <cellStyle name="# 2 10 2" xfId="2433"/>
    <cellStyle name="# 2 10 2 2" xfId="2434"/>
    <cellStyle name="# 2 10 2 3" xfId="2435"/>
    <cellStyle name="# 2 10 2 4" xfId="2436"/>
    <cellStyle name="# 2 10 2 5" xfId="2437"/>
    <cellStyle name="# 2 10 2 6" xfId="2438"/>
    <cellStyle name="# 2 10 2 7" xfId="2439"/>
    <cellStyle name="# 2 10 3" xfId="2440"/>
    <cellStyle name="# 2 10 4" xfId="2441"/>
    <cellStyle name="# 2 10 5" xfId="2442"/>
    <cellStyle name="# 2 10 6" xfId="2443"/>
    <cellStyle name="# 2 10 7" xfId="2444"/>
    <cellStyle name="# 2 10 8" xfId="2445"/>
    <cellStyle name="# 2 11" xfId="2446"/>
    <cellStyle name="# 2 11 2" xfId="2447"/>
    <cellStyle name="# 2 11 2 2" xfId="2448"/>
    <cellStyle name="# 2 11 2 3" xfId="2449"/>
    <cellStyle name="# 2 11 2 4" xfId="2450"/>
    <cellStyle name="# 2 11 2 5" xfId="2451"/>
    <cellStyle name="# 2 11 2 6" xfId="2452"/>
    <cellStyle name="# 2 11 2 7" xfId="2453"/>
    <cellStyle name="# 2 11 3" xfId="2454"/>
    <cellStyle name="# 2 11 4" xfId="2455"/>
    <cellStyle name="# 2 11 5" xfId="2456"/>
    <cellStyle name="# 2 11 6" xfId="2457"/>
    <cellStyle name="# 2 11 7" xfId="2458"/>
    <cellStyle name="# 2 11 8" xfId="2459"/>
    <cellStyle name="# 2 12" xfId="2460"/>
    <cellStyle name="# 2 12 2" xfId="2461"/>
    <cellStyle name="# 2 12 2 2" xfId="2462"/>
    <cellStyle name="# 2 12 2 3" xfId="2463"/>
    <cellStyle name="# 2 12 2 4" xfId="2464"/>
    <cellStyle name="# 2 12 2 5" xfId="2465"/>
    <cellStyle name="# 2 12 2 6" xfId="2466"/>
    <cellStyle name="# 2 12 2 7" xfId="2467"/>
    <cellStyle name="# 2 12 3" xfId="2468"/>
    <cellStyle name="# 2 12 4" xfId="2469"/>
    <cellStyle name="# 2 12 5" xfId="2470"/>
    <cellStyle name="# 2 12 6" xfId="2471"/>
    <cellStyle name="# 2 12 7" xfId="2472"/>
    <cellStyle name="# 2 12 8" xfId="2473"/>
    <cellStyle name="# 2 13" xfId="2474"/>
    <cellStyle name="# 2 13 2" xfId="2475"/>
    <cellStyle name="# 2 13 2 2" xfId="2476"/>
    <cellStyle name="# 2 13 2 3" xfId="2477"/>
    <cellStyle name="# 2 13 2 4" xfId="2478"/>
    <cellStyle name="# 2 13 2 5" xfId="2479"/>
    <cellStyle name="# 2 13 2 6" xfId="2480"/>
    <cellStyle name="# 2 13 2 7" xfId="2481"/>
    <cellStyle name="# 2 13 3" xfId="2482"/>
    <cellStyle name="# 2 13 4" xfId="2483"/>
    <cellStyle name="# 2 13 5" xfId="2484"/>
    <cellStyle name="# 2 13 6" xfId="2485"/>
    <cellStyle name="# 2 13 7" xfId="2486"/>
    <cellStyle name="# 2 13 8" xfId="2487"/>
    <cellStyle name="# 2 14" xfId="2488"/>
    <cellStyle name="# 2 15" xfId="2489"/>
    <cellStyle name="# 2 16" xfId="2490"/>
    <cellStyle name="# 2 17" xfId="2491"/>
    <cellStyle name="# 2 2" xfId="2492"/>
    <cellStyle name="# 2 2 2" xfId="2493"/>
    <cellStyle name="# 2 2 2 2" xfId="2494"/>
    <cellStyle name="# 2 2 2 3" xfId="2495"/>
    <cellStyle name="# 2 2 2 4" xfId="2496"/>
    <cellStyle name="# 2 2 2 5" xfId="2497"/>
    <cellStyle name="# 2 2 2 6" xfId="2498"/>
    <cellStyle name="# 2 2 2 7" xfId="2499"/>
    <cellStyle name="# 2 2 3" xfId="2500"/>
    <cellStyle name="# 2 2 4" xfId="2501"/>
    <cellStyle name="# 2 2 5" xfId="2502"/>
    <cellStyle name="# 2 2 6" xfId="2503"/>
    <cellStyle name="# 2 2 7" xfId="2504"/>
    <cellStyle name="# 2 2 8" xfId="2505"/>
    <cellStyle name="# 2 3" xfId="2506"/>
    <cellStyle name="# 2 3 2" xfId="2507"/>
    <cellStyle name="# 2 3 2 2" xfId="2508"/>
    <cellStyle name="# 2 3 2 3" xfId="2509"/>
    <cellStyle name="# 2 3 2 4" xfId="2510"/>
    <cellStyle name="# 2 3 2 5" xfId="2511"/>
    <cellStyle name="# 2 3 2 6" xfId="2512"/>
    <cellStyle name="# 2 3 2 7" xfId="2513"/>
    <cellStyle name="# 2 3 3" xfId="2514"/>
    <cellStyle name="# 2 3 4" xfId="2515"/>
    <cellStyle name="# 2 3 5" xfId="2516"/>
    <cellStyle name="# 2 3 6" xfId="2517"/>
    <cellStyle name="# 2 3 7" xfId="2518"/>
    <cellStyle name="# 2 3 8" xfId="2519"/>
    <cellStyle name="# 2 4" xfId="2520"/>
    <cellStyle name="# 2 4 2" xfId="2521"/>
    <cellStyle name="# 2 4 2 2" xfId="2522"/>
    <cellStyle name="# 2 4 2 3" xfId="2523"/>
    <cellStyle name="# 2 4 2 4" xfId="2524"/>
    <cellStyle name="# 2 4 2 5" xfId="2525"/>
    <cellStyle name="# 2 4 2 6" xfId="2526"/>
    <cellStyle name="# 2 4 2 7" xfId="2527"/>
    <cellStyle name="# 2 4 3" xfId="2528"/>
    <cellStyle name="# 2 4 4" xfId="2529"/>
    <cellStyle name="# 2 4 5" xfId="2530"/>
    <cellStyle name="# 2 4 6" xfId="2531"/>
    <cellStyle name="# 2 4 7" xfId="2532"/>
    <cellStyle name="# 2 4 8" xfId="2533"/>
    <cellStyle name="# 2 5" xfId="2534"/>
    <cellStyle name="# 2 5 2" xfId="2535"/>
    <cellStyle name="# 2 5 2 2" xfId="2536"/>
    <cellStyle name="# 2 5 2 3" xfId="2537"/>
    <cellStyle name="# 2 5 2 4" xfId="2538"/>
    <cellStyle name="# 2 5 2 5" xfId="2539"/>
    <cellStyle name="# 2 5 2 6" xfId="2540"/>
    <cellStyle name="# 2 5 2 7" xfId="2541"/>
    <cellStyle name="# 2 5 3" xfId="2542"/>
    <cellStyle name="# 2 5 4" xfId="2543"/>
    <cellStyle name="# 2 5 5" xfId="2544"/>
    <cellStyle name="# 2 5 6" xfId="2545"/>
    <cellStyle name="# 2 5 7" xfId="2546"/>
    <cellStyle name="# 2 5 8" xfId="2547"/>
    <cellStyle name="# 2 6" xfId="2548"/>
    <cellStyle name="# 2 6 2" xfId="2549"/>
    <cellStyle name="# 2 6 2 2" xfId="2550"/>
    <cellStyle name="# 2 6 2 3" xfId="2551"/>
    <cellStyle name="# 2 6 2 4" xfId="2552"/>
    <cellStyle name="# 2 6 2 5" xfId="2553"/>
    <cellStyle name="# 2 6 2 6" xfId="2554"/>
    <cellStyle name="# 2 6 2 7" xfId="2555"/>
    <cellStyle name="# 2 6 3" xfId="2556"/>
    <cellStyle name="# 2 6 4" xfId="2557"/>
    <cellStyle name="# 2 6 5" xfId="2558"/>
    <cellStyle name="# 2 6 6" xfId="2559"/>
    <cellStyle name="# 2 6 7" xfId="2560"/>
    <cellStyle name="# 2 6 8" xfId="2561"/>
    <cellStyle name="# 2 7" xfId="2562"/>
    <cellStyle name="# 2 7 2" xfId="2563"/>
    <cellStyle name="# 2 7 2 2" xfId="2564"/>
    <cellStyle name="# 2 7 2 3" xfId="2565"/>
    <cellStyle name="# 2 7 2 4" xfId="2566"/>
    <cellStyle name="# 2 7 2 5" xfId="2567"/>
    <cellStyle name="# 2 7 2 6" xfId="2568"/>
    <cellStyle name="# 2 7 2 7" xfId="2569"/>
    <cellStyle name="# 2 7 3" xfId="2570"/>
    <cellStyle name="# 2 7 4" xfId="2571"/>
    <cellStyle name="# 2 7 5" xfId="2572"/>
    <cellStyle name="# 2 7 6" xfId="2573"/>
    <cellStyle name="# 2 7 7" xfId="2574"/>
    <cellStyle name="# 2 7 8" xfId="2575"/>
    <cellStyle name="# 2 8" xfId="2576"/>
    <cellStyle name="# 2 8 2" xfId="2577"/>
    <cellStyle name="# 2 8 2 2" xfId="2578"/>
    <cellStyle name="# 2 8 2 3" xfId="2579"/>
    <cellStyle name="# 2 8 2 4" xfId="2580"/>
    <cellStyle name="# 2 8 2 5" xfId="2581"/>
    <cellStyle name="# 2 8 2 6" xfId="2582"/>
    <cellStyle name="# 2 8 2 7" xfId="2583"/>
    <cellStyle name="# 2 8 3" xfId="2584"/>
    <cellStyle name="# 2 8 4" xfId="2585"/>
    <cellStyle name="# 2 8 5" xfId="2586"/>
    <cellStyle name="# 2 8 6" xfId="2587"/>
    <cellStyle name="# 2 8 7" xfId="2588"/>
    <cellStyle name="# 2 8 8" xfId="2589"/>
    <cellStyle name="# 2 9" xfId="2590"/>
    <cellStyle name="# 2 9 2" xfId="2591"/>
    <cellStyle name="# 2 9 2 2" xfId="2592"/>
    <cellStyle name="# 2 9 2 3" xfId="2593"/>
    <cellStyle name="# 2 9 2 4" xfId="2594"/>
    <cellStyle name="# 2 9 2 5" xfId="2595"/>
    <cellStyle name="# 2 9 2 6" xfId="2596"/>
    <cellStyle name="# 2 9 2 7" xfId="2597"/>
    <cellStyle name="# 2 9 3" xfId="2598"/>
    <cellStyle name="# 2 9 4" xfId="2599"/>
    <cellStyle name="# 2 9 5" xfId="2600"/>
    <cellStyle name="# 2 9 6" xfId="2601"/>
    <cellStyle name="# 2 9 7" xfId="2602"/>
    <cellStyle name="# 2 9 8" xfId="2603"/>
    <cellStyle name="# 3" xfId="2604"/>
    <cellStyle name="# 3 2" xfId="2605"/>
    <cellStyle name="# 3 2 2" xfId="2606"/>
    <cellStyle name="# 3 2 3" xfId="2607"/>
    <cellStyle name="# 3 2 4" xfId="2608"/>
    <cellStyle name="# 3 2 5" xfId="2609"/>
    <cellStyle name="# 3 2 6" xfId="2610"/>
    <cellStyle name="# 3 2 7" xfId="2611"/>
    <cellStyle name="# 3 3" xfId="2612"/>
    <cellStyle name="# 3 4" xfId="2613"/>
    <cellStyle name="# 3 5" xfId="2614"/>
    <cellStyle name="# 3 6" xfId="2615"/>
    <cellStyle name="# 3 7" xfId="2616"/>
    <cellStyle name="# 3 8" xfId="2617"/>
    <cellStyle name="# 4" xfId="2618"/>
    <cellStyle name="# 4 2" xfId="2619"/>
    <cellStyle name="# 4 2 2" xfId="2620"/>
    <cellStyle name="# 4 2 3" xfId="2621"/>
    <cellStyle name="# 4 2 4" xfId="2622"/>
    <cellStyle name="# 4 2 5" xfId="2623"/>
    <cellStyle name="# 4 2 6" xfId="2624"/>
    <cellStyle name="# 4 2 7" xfId="2625"/>
    <cellStyle name="# 4 3" xfId="2626"/>
    <cellStyle name="# 4 4" xfId="2627"/>
    <cellStyle name="# 4 5" xfId="2628"/>
    <cellStyle name="# 4 6" xfId="2629"/>
    <cellStyle name="# 4 7" xfId="2630"/>
    <cellStyle name="# 4 8" xfId="2631"/>
    <cellStyle name="# 5" xfId="2632"/>
    <cellStyle name="# 5 2" xfId="2633"/>
    <cellStyle name="# 5 2 2" xfId="2634"/>
    <cellStyle name="# 5 2 3" xfId="2635"/>
    <cellStyle name="# 5 2 4" xfId="2636"/>
    <cellStyle name="# 5 2 5" xfId="2637"/>
    <cellStyle name="# 5 2 6" xfId="2638"/>
    <cellStyle name="# 5 2 7" xfId="2639"/>
    <cellStyle name="# 5 3" xfId="2640"/>
    <cellStyle name="# 5 4" xfId="2641"/>
    <cellStyle name="# 5 5" xfId="2642"/>
    <cellStyle name="# 5 6" xfId="2643"/>
    <cellStyle name="# 5 7" xfId="2644"/>
    <cellStyle name="# 5 8" xfId="2645"/>
    <cellStyle name="# 6" xfId="2646"/>
    <cellStyle name="# 6 2" xfId="2647"/>
    <cellStyle name="# 6 2 2" xfId="2648"/>
    <cellStyle name="# 6 2 3" xfId="2649"/>
    <cellStyle name="# 6 2 4" xfId="2650"/>
    <cellStyle name="# 6 2 5" xfId="2651"/>
    <cellStyle name="# 6 2 6" xfId="2652"/>
    <cellStyle name="# 6 2 7" xfId="2653"/>
    <cellStyle name="# 6 3" xfId="2654"/>
    <cellStyle name="# 6 4" xfId="2655"/>
    <cellStyle name="# 6 5" xfId="2656"/>
    <cellStyle name="# 6 6" xfId="2657"/>
    <cellStyle name="# 6 7" xfId="2658"/>
    <cellStyle name="# 6 8" xfId="2659"/>
    <cellStyle name="# 7" xfId="2660"/>
    <cellStyle name="# 7 2" xfId="2661"/>
    <cellStyle name="# 7 2 2" xfId="2662"/>
    <cellStyle name="# 7 2 3" xfId="2663"/>
    <cellStyle name="# 7 2 4" xfId="2664"/>
    <cellStyle name="# 7 2 5" xfId="2665"/>
    <cellStyle name="# 7 2 6" xfId="2666"/>
    <cellStyle name="# 7 2 7" xfId="2667"/>
    <cellStyle name="# 7 3" xfId="2668"/>
    <cellStyle name="# 7 4" xfId="2669"/>
    <cellStyle name="# 7 5" xfId="2670"/>
    <cellStyle name="# 7 6" xfId="2671"/>
    <cellStyle name="# 7 7" xfId="2672"/>
    <cellStyle name="# 7 8" xfId="2673"/>
    <cellStyle name="# 8" xfId="2674"/>
    <cellStyle name="# 8 2" xfId="2675"/>
    <cellStyle name="# 8 2 2" xfId="2676"/>
    <cellStyle name="# 8 2 3" xfId="2677"/>
    <cellStyle name="# 8 2 4" xfId="2678"/>
    <cellStyle name="# 8 2 5" xfId="2679"/>
    <cellStyle name="# 8 2 6" xfId="2680"/>
    <cellStyle name="# 8 2 7" xfId="2681"/>
    <cellStyle name="# 8 3" xfId="2682"/>
    <cellStyle name="# 8 4" xfId="2683"/>
    <cellStyle name="# 8 5" xfId="2684"/>
    <cellStyle name="# 8 6" xfId="2685"/>
    <cellStyle name="# 8 7" xfId="2686"/>
    <cellStyle name="# 8 8" xfId="2687"/>
    <cellStyle name="# 9" xfId="2688"/>
    <cellStyle name="# 9 2" xfId="2689"/>
    <cellStyle name="# 9 2 2" xfId="2690"/>
    <cellStyle name="# 9 2 3" xfId="2691"/>
    <cellStyle name="# 9 2 4" xfId="2692"/>
    <cellStyle name="# 9 2 5" xfId="2693"/>
    <cellStyle name="# 9 2 6" xfId="2694"/>
    <cellStyle name="# 9 2 7" xfId="2695"/>
    <cellStyle name="# 9 3" xfId="2696"/>
    <cellStyle name="# 9 4" xfId="2697"/>
    <cellStyle name="# 9 5" xfId="2698"/>
    <cellStyle name="# 9 6" xfId="2699"/>
    <cellStyle name="# 9 7" xfId="2700"/>
    <cellStyle name="# 9 8" xfId="2701"/>
    <cellStyle name="#,##0" xfId="2702"/>
    <cellStyle name="#,##0 10" xfId="2703"/>
    <cellStyle name="#,##0 10 2" xfId="2704"/>
    <cellStyle name="#,##0 10 2 2" xfId="2705"/>
    <cellStyle name="#,##0 10 2 3" xfId="2706"/>
    <cellStyle name="#,##0 10 2 4" xfId="2707"/>
    <cellStyle name="#,##0 10 2 5" xfId="2708"/>
    <cellStyle name="#,##0 10 2 6" xfId="2709"/>
    <cellStyle name="#,##0 10 2 7" xfId="2710"/>
    <cellStyle name="#,##0 10 3" xfId="2711"/>
    <cellStyle name="#,##0 10 4" xfId="2712"/>
    <cellStyle name="#,##0 10 5" xfId="2713"/>
    <cellStyle name="#,##0 10 6" xfId="2714"/>
    <cellStyle name="#,##0 10 7" xfId="2715"/>
    <cellStyle name="#,##0 10 8" xfId="2716"/>
    <cellStyle name="#,##0 11" xfId="2717"/>
    <cellStyle name="#,##0 11 2" xfId="2718"/>
    <cellStyle name="#,##0 11 2 2" xfId="2719"/>
    <cellStyle name="#,##0 11 2 3" xfId="2720"/>
    <cellStyle name="#,##0 11 2 4" xfId="2721"/>
    <cellStyle name="#,##0 11 2 5" xfId="2722"/>
    <cellStyle name="#,##0 11 2 6" xfId="2723"/>
    <cellStyle name="#,##0 11 2 7" xfId="2724"/>
    <cellStyle name="#,##0 11 3" xfId="2725"/>
    <cellStyle name="#,##0 11 4" xfId="2726"/>
    <cellStyle name="#,##0 11 5" xfId="2727"/>
    <cellStyle name="#,##0 11 6" xfId="2728"/>
    <cellStyle name="#,##0 11 7" xfId="2729"/>
    <cellStyle name="#,##0 11 8" xfId="2730"/>
    <cellStyle name="#,##0 12" xfId="2731"/>
    <cellStyle name="#,##0 12 2" xfId="2732"/>
    <cellStyle name="#,##0 12 2 2" xfId="2733"/>
    <cellStyle name="#,##0 12 2 3" xfId="2734"/>
    <cellStyle name="#,##0 12 2 4" xfId="2735"/>
    <cellStyle name="#,##0 12 2 5" xfId="2736"/>
    <cellStyle name="#,##0 12 2 6" xfId="2737"/>
    <cellStyle name="#,##0 12 2 7" xfId="2738"/>
    <cellStyle name="#,##0 12 3" xfId="2739"/>
    <cellStyle name="#,##0 12 4" xfId="2740"/>
    <cellStyle name="#,##0 12 5" xfId="2741"/>
    <cellStyle name="#,##0 12 6" xfId="2742"/>
    <cellStyle name="#,##0 12 7" xfId="2743"/>
    <cellStyle name="#,##0 12 8" xfId="2744"/>
    <cellStyle name="#,##0 13" xfId="2745"/>
    <cellStyle name="#,##0 13 2" xfId="2746"/>
    <cellStyle name="#,##0 13 2 2" xfId="2747"/>
    <cellStyle name="#,##0 13 2 3" xfId="2748"/>
    <cellStyle name="#,##0 13 2 4" xfId="2749"/>
    <cellStyle name="#,##0 13 2 5" xfId="2750"/>
    <cellStyle name="#,##0 13 2 6" xfId="2751"/>
    <cellStyle name="#,##0 13 2 7" xfId="2752"/>
    <cellStyle name="#,##0 13 3" xfId="2753"/>
    <cellStyle name="#,##0 13 4" xfId="2754"/>
    <cellStyle name="#,##0 13 5" xfId="2755"/>
    <cellStyle name="#,##0 13 6" xfId="2756"/>
    <cellStyle name="#,##0 13 7" xfId="2757"/>
    <cellStyle name="#,##0 13 8" xfId="2758"/>
    <cellStyle name="#,##0 14" xfId="2759"/>
    <cellStyle name="#,##0 14 2" xfId="2760"/>
    <cellStyle name="#,##0 14 2 2" xfId="2761"/>
    <cellStyle name="#,##0 14 2 3" xfId="2762"/>
    <cellStyle name="#,##0 14 2 4" xfId="2763"/>
    <cellStyle name="#,##0 14 2 5" xfId="2764"/>
    <cellStyle name="#,##0 14 2 6" xfId="2765"/>
    <cellStyle name="#,##0 14 2 7" xfId="2766"/>
    <cellStyle name="#,##0 14 3" xfId="2767"/>
    <cellStyle name="#,##0 14 4" xfId="2768"/>
    <cellStyle name="#,##0 14 5" xfId="2769"/>
    <cellStyle name="#,##0 14 6" xfId="2770"/>
    <cellStyle name="#,##0 14 7" xfId="2771"/>
    <cellStyle name="#,##0 14 8" xfId="2772"/>
    <cellStyle name="#,##0 15" xfId="2773"/>
    <cellStyle name="#,##0 16" xfId="2774"/>
    <cellStyle name="#,##0 2" xfId="2775"/>
    <cellStyle name="#,##0 2 10" xfId="2776"/>
    <cellStyle name="#,##0 2 10 2" xfId="2777"/>
    <cellStyle name="#,##0 2 10 2 2" xfId="2778"/>
    <cellStyle name="#,##0 2 10 2 3" xfId="2779"/>
    <cellStyle name="#,##0 2 10 2 4" xfId="2780"/>
    <cellStyle name="#,##0 2 10 2 5" xfId="2781"/>
    <cellStyle name="#,##0 2 10 2 6" xfId="2782"/>
    <cellStyle name="#,##0 2 10 2 7" xfId="2783"/>
    <cellStyle name="#,##0 2 10 3" xfId="2784"/>
    <cellStyle name="#,##0 2 10 4" xfId="2785"/>
    <cellStyle name="#,##0 2 10 5" xfId="2786"/>
    <cellStyle name="#,##0 2 10 6" xfId="2787"/>
    <cellStyle name="#,##0 2 10 7" xfId="2788"/>
    <cellStyle name="#,##0 2 10 8" xfId="2789"/>
    <cellStyle name="#,##0 2 11" xfId="2790"/>
    <cellStyle name="#,##0 2 11 2" xfId="2791"/>
    <cellStyle name="#,##0 2 11 2 2" xfId="2792"/>
    <cellStyle name="#,##0 2 11 2 3" xfId="2793"/>
    <cellStyle name="#,##0 2 11 2 4" xfId="2794"/>
    <cellStyle name="#,##0 2 11 2 5" xfId="2795"/>
    <cellStyle name="#,##0 2 11 2 6" xfId="2796"/>
    <cellStyle name="#,##0 2 11 2 7" xfId="2797"/>
    <cellStyle name="#,##0 2 11 3" xfId="2798"/>
    <cellStyle name="#,##0 2 11 4" xfId="2799"/>
    <cellStyle name="#,##0 2 11 5" xfId="2800"/>
    <cellStyle name="#,##0 2 11 6" xfId="2801"/>
    <cellStyle name="#,##0 2 11 7" xfId="2802"/>
    <cellStyle name="#,##0 2 11 8" xfId="2803"/>
    <cellStyle name="#,##0 2 12" xfId="2804"/>
    <cellStyle name="#,##0 2 12 2" xfId="2805"/>
    <cellStyle name="#,##0 2 12 2 2" xfId="2806"/>
    <cellStyle name="#,##0 2 12 2 3" xfId="2807"/>
    <cellStyle name="#,##0 2 12 2 4" xfId="2808"/>
    <cellStyle name="#,##0 2 12 2 5" xfId="2809"/>
    <cellStyle name="#,##0 2 12 2 6" xfId="2810"/>
    <cellStyle name="#,##0 2 12 2 7" xfId="2811"/>
    <cellStyle name="#,##0 2 12 3" xfId="2812"/>
    <cellStyle name="#,##0 2 12 4" xfId="2813"/>
    <cellStyle name="#,##0 2 12 5" xfId="2814"/>
    <cellStyle name="#,##0 2 12 6" xfId="2815"/>
    <cellStyle name="#,##0 2 12 7" xfId="2816"/>
    <cellStyle name="#,##0 2 12 8" xfId="2817"/>
    <cellStyle name="#,##0 2 13" xfId="2818"/>
    <cellStyle name="#,##0 2 13 2" xfId="2819"/>
    <cellStyle name="#,##0 2 13 2 2" xfId="2820"/>
    <cellStyle name="#,##0 2 13 2 3" xfId="2821"/>
    <cellStyle name="#,##0 2 13 2 4" xfId="2822"/>
    <cellStyle name="#,##0 2 13 2 5" xfId="2823"/>
    <cellStyle name="#,##0 2 13 2 6" xfId="2824"/>
    <cellStyle name="#,##0 2 13 2 7" xfId="2825"/>
    <cellStyle name="#,##0 2 13 3" xfId="2826"/>
    <cellStyle name="#,##0 2 13 4" xfId="2827"/>
    <cellStyle name="#,##0 2 13 5" xfId="2828"/>
    <cellStyle name="#,##0 2 13 6" xfId="2829"/>
    <cellStyle name="#,##0 2 13 7" xfId="2830"/>
    <cellStyle name="#,##0 2 13 8" xfId="2831"/>
    <cellStyle name="#,##0 2 14" xfId="2832"/>
    <cellStyle name="#,##0 2 14 2" xfId="2833"/>
    <cellStyle name="#,##0 2 14 3" xfId="2834"/>
    <cellStyle name="#,##0 2 14 4" xfId="2835"/>
    <cellStyle name="#,##0 2 14 5" xfId="2836"/>
    <cellStyle name="#,##0 2 14 6" xfId="2837"/>
    <cellStyle name="#,##0 2 14 7" xfId="2838"/>
    <cellStyle name="#,##0 2 15" xfId="2839"/>
    <cellStyle name="#,##0 2 16" xfId="2840"/>
    <cellStyle name="#,##0 2 17" xfId="2841"/>
    <cellStyle name="#,##0 2 2" xfId="2842"/>
    <cellStyle name="#,##0 2 2 2" xfId="2843"/>
    <cellStyle name="#,##0 2 2 2 2" xfId="2844"/>
    <cellStyle name="#,##0 2 2 2 3" xfId="2845"/>
    <cellStyle name="#,##0 2 2 2 4" xfId="2846"/>
    <cellStyle name="#,##0 2 2 2 5" xfId="2847"/>
    <cellStyle name="#,##0 2 2 2 6" xfId="2848"/>
    <cellStyle name="#,##0 2 2 2 7" xfId="2849"/>
    <cellStyle name="#,##0 2 2 3" xfId="2850"/>
    <cellStyle name="#,##0 2 2 4" xfId="2851"/>
    <cellStyle name="#,##0 2 2 5" xfId="2852"/>
    <cellStyle name="#,##0 2 2 6" xfId="2853"/>
    <cellStyle name="#,##0 2 2 7" xfId="2854"/>
    <cellStyle name="#,##0 2 2 8" xfId="2855"/>
    <cellStyle name="#,##0 2 3" xfId="2856"/>
    <cellStyle name="#,##0 2 3 2" xfId="2857"/>
    <cellStyle name="#,##0 2 3 2 2" xfId="2858"/>
    <cellStyle name="#,##0 2 3 2 3" xfId="2859"/>
    <cellStyle name="#,##0 2 3 2 4" xfId="2860"/>
    <cellStyle name="#,##0 2 3 2 5" xfId="2861"/>
    <cellStyle name="#,##0 2 3 2 6" xfId="2862"/>
    <cellStyle name="#,##0 2 3 2 7" xfId="2863"/>
    <cellStyle name="#,##0 2 3 3" xfId="2864"/>
    <cellStyle name="#,##0 2 3 4" xfId="2865"/>
    <cellStyle name="#,##0 2 3 5" xfId="2866"/>
    <cellStyle name="#,##0 2 3 6" xfId="2867"/>
    <cellStyle name="#,##0 2 3 7" xfId="2868"/>
    <cellStyle name="#,##0 2 3 8" xfId="2869"/>
    <cellStyle name="#,##0 2 4" xfId="2870"/>
    <cellStyle name="#,##0 2 4 2" xfId="2871"/>
    <cellStyle name="#,##0 2 4 2 2" xfId="2872"/>
    <cellStyle name="#,##0 2 4 2 3" xfId="2873"/>
    <cellStyle name="#,##0 2 4 2 4" xfId="2874"/>
    <cellStyle name="#,##0 2 4 2 5" xfId="2875"/>
    <cellStyle name="#,##0 2 4 2 6" xfId="2876"/>
    <cellStyle name="#,##0 2 4 2 7" xfId="2877"/>
    <cellStyle name="#,##0 2 4 3" xfId="2878"/>
    <cellStyle name="#,##0 2 4 4" xfId="2879"/>
    <cellStyle name="#,##0 2 4 5" xfId="2880"/>
    <cellStyle name="#,##0 2 4 6" xfId="2881"/>
    <cellStyle name="#,##0 2 4 7" xfId="2882"/>
    <cellStyle name="#,##0 2 4 8" xfId="2883"/>
    <cellStyle name="#,##0 2 5" xfId="2884"/>
    <cellStyle name="#,##0 2 5 2" xfId="2885"/>
    <cellStyle name="#,##0 2 5 2 2" xfId="2886"/>
    <cellStyle name="#,##0 2 5 2 3" xfId="2887"/>
    <cellStyle name="#,##0 2 5 2 4" xfId="2888"/>
    <cellStyle name="#,##0 2 5 2 5" xfId="2889"/>
    <cellStyle name="#,##0 2 5 2 6" xfId="2890"/>
    <cellStyle name="#,##0 2 5 2 7" xfId="2891"/>
    <cellStyle name="#,##0 2 5 3" xfId="2892"/>
    <cellStyle name="#,##0 2 5 4" xfId="2893"/>
    <cellStyle name="#,##0 2 5 5" xfId="2894"/>
    <cellStyle name="#,##0 2 5 6" xfId="2895"/>
    <cellStyle name="#,##0 2 5 7" xfId="2896"/>
    <cellStyle name="#,##0 2 5 8" xfId="2897"/>
    <cellStyle name="#,##0 2 6" xfId="2898"/>
    <cellStyle name="#,##0 2 6 2" xfId="2899"/>
    <cellStyle name="#,##0 2 6 2 2" xfId="2900"/>
    <cellStyle name="#,##0 2 6 2 3" xfId="2901"/>
    <cellStyle name="#,##0 2 6 2 4" xfId="2902"/>
    <cellStyle name="#,##0 2 6 2 5" xfId="2903"/>
    <cellStyle name="#,##0 2 6 2 6" xfId="2904"/>
    <cellStyle name="#,##0 2 6 2 7" xfId="2905"/>
    <cellStyle name="#,##0 2 6 3" xfId="2906"/>
    <cellStyle name="#,##0 2 6 4" xfId="2907"/>
    <cellStyle name="#,##0 2 6 5" xfId="2908"/>
    <cellStyle name="#,##0 2 6 6" xfId="2909"/>
    <cellStyle name="#,##0 2 6 7" xfId="2910"/>
    <cellStyle name="#,##0 2 6 8" xfId="2911"/>
    <cellStyle name="#,##0 2 7" xfId="2912"/>
    <cellStyle name="#,##0 2 7 2" xfId="2913"/>
    <cellStyle name="#,##0 2 7 2 2" xfId="2914"/>
    <cellStyle name="#,##0 2 7 2 3" xfId="2915"/>
    <cellStyle name="#,##0 2 7 2 4" xfId="2916"/>
    <cellStyle name="#,##0 2 7 2 5" xfId="2917"/>
    <cellStyle name="#,##0 2 7 2 6" xfId="2918"/>
    <cellStyle name="#,##0 2 7 2 7" xfId="2919"/>
    <cellStyle name="#,##0 2 7 3" xfId="2920"/>
    <cellStyle name="#,##0 2 7 4" xfId="2921"/>
    <cellStyle name="#,##0 2 7 5" xfId="2922"/>
    <cellStyle name="#,##0 2 7 6" xfId="2923"/>
    <cellStyle name="#,##0 2 7 7" xfId="2924"/>
    <cellStyle name="#,##0 2 7 8" xfId="2925"/>
    <cellStyle name="#,##0 2 8" xfId="2926"/>
    <cellStyle name="#,##0 2 8 2" xfId="2927"/>
    <cellStyle name="#,##0 2 8 2 2" xfId="2928"/>
    <cellStyle name="#,##0 2 8 2 3" xfId="2929"/>
    <cellStyle name="#,##0 2 8 2 4" xfId="2930"/>
    <cellStyle name="#,##0 2 8 2 5" xfId="2931"/>
    <cellStyle name="#,##0 2 8 2 6" xfId="2932"/>
    <cellStyle name="#,##0 2 8 2 7" xfId="2933"/>
    <cellStyle name="#,##0 2 8 3" xfId="2934"/>
    <cellStyle name="#,##0 2 8 4" xfId="2935"/>
    <cellStyle name="#,##0 2 8 5" xfId="2936"/>
    <cellStyle name="#,##0 2 8 6" xfId="2937"/>
    <cellStyle name="#,##0 2 8 7" xfId="2938"/>
    <cellStyle name="#,##0 2 8 8" xfId="2939"/>
    <cellStyle name="#,##0 2 9" xfId="2940"/>
    <cellStyle name="#,##0 2 9 2" xfId="2941"/>
    <cellStyle name="#,##0 2 9 2 2" xfId="2942"/>
    <cellStyle name="#,##0 2 9 2 3" xfId="2943"/>
    <cellStyle name="#,##0 2 9 2 4" xfId="2944"/>
    <cellStyle name="#,##0 2 9 2 5" xfId="2945"/>
    <cellStyle name="#,##0 2 9 2 6" xfId="2946"/>
    <cellStyle name="#,##0 2 9 2 7" xfId="2947"/>
    <cellStyle name="#,##0 2 9 3" xfId="2948"/>
    <cellStyle name="#,##0 2 9 4" xfId="2949"/>
    <cellStyle name="#,##0 2 9 5" xfId="2950"/>
    <cellStyle name="#,##0 2 9 6" xfId="2951"/>
    <cellStyle name="#,##0 2 9 7" xfId="2952"/>
    <cellStyle name="#,##0 2 9 8" xfId="2953"/>
    <cellStyle name="#,##0 3" xfId="2954"/>
    <cellStyle name="#,##0 3 2" xfId="2955"/>
    <cellStyle name="#,##0 3 2 2" xfId="2956"/>
    <cellStyle name="#,##0 3 2 3" xfId="2957"/>
    <cellStyle name="#,##0 3 2 4" xfId="2958"/>
    <cellStyle name="#,##0 3 2 5" xfId="2959"/>
    <cellStyle name="#,##0 3 2 6" xfId="2960"/>
    <cellStyle name="#,##0 3 2 7" xfId="2961"/>
    <cellStyle name="#,##0 3 3" xfId="2962"/>
    <cellStyle name="#,##0 3 4" xfId="2963"/>
    <cellStyle name="#,##0 3 5" xfId="2964"/>
    <cellStyle name="#,##0 3 6" xfId="2965"/>
    <cellStyle name="#,##0 3 7" xfId="2966"/>
    <cellStyle name="#,##0 3 8" xfId="2967"/>
    <cellStyle name="#,##0 4" xfId="2968"/>
    <cellStyle name="#,##0 4 2" xfId="2969"/>
    <cellStyle name="#,##0 4 2 2" xfId="2970"/>
    <cellStyle name="#,##0 4 2 3" xfId="2971"/>
    <cellStyle name="#,##0 4 2 4" xfId="2972"/>
    <cellStyle name="#,##0 4 2 5" xfId="2973"/>
    <cellStyle name="#,##0 4 2 6" xfId="2974"/>
    <cellStyle name="#,##0 4 2 7" xfId="2975"/>
    <cellStyle name="#,##0 4 3" xfId="2976"/>
    <cellStyle name="#,##0 4 4" xfId="2977"/>
    <cellStyle name="#,##0 4 5" xfId="2978"/>
    <cellStyle name="#,##0 4 6" xfId="2979"/>
    <cellStyle name="#,##0 4 7" xfId="2980"/>
    <cellStyle name="#,##0 4 8" xfId="2981"/>
    <cellStyle name="#,##0 5" xfId="2982"/>
    <cellStyle name="#,##0 5 2" xfId="2983"/>
    <cellStyle name="#,##0 5 2 2" xfId="2984"/>
    <cellStyle name="#,##0 5 2 3" xfId="2985"/>
    <cellStyle name="#,##0 5 2 4" xfId="2986"/>
    <cellStyle name="#,##0 5 2 5" xfId="2987"/>
    <cellStyle name="#,##0 5 2 6" xfId="2988"/>
    <cellStyle name="#,##0 5 2 7" xfId="2989"/>
    <cellStyle name="#,##0 5 3" xfId="2990"/>
    <cellStyle name="#,##0 5 4" xfId="2991"/>
    <cellStyle name="#,##0 5 5" xfId="2992"/>
    <cellStyle name="#,##0 5 6" xfId="2993"/>
    <cellStyle name="#,##0 5 7" xfId="2994"/>
    <cellStyle name="#,##0 5 8" xfId="2995"/>
    <cellStyle name="#,##0 6" xfId="2996"/>
    <cellStyle name="#,##0 6 2" xfId="2997"/>
    <cellStyle name="#,##0 6 2 2" xfId="2998"/>
    <cellStyle name="#,##0 6 2 3" xfId="2999"/>
    <cellStyle name="#,##0 6 2 4" xfId="3000"/>
    <cellStyle name="#,##0 6 2 5" xfId="3001"/>
    <cellStyle name="#,##0 6 2 6" xfId="3002"/>
    <cellStyle name="#,##0 6 2 7" xfId="3003"/>
    <cellStyle name="#,##0 6 3" xfId="3004"/>
    <cellStyle name="#,##0 6 4" xfId="3005"/>
    <cellStyle name="#,##0 6 5" xfId="3006"/>
    <cellStyle name="#,##0 6 6" xfId="3007"/>
    <cellStyle name="#,##0 6 7" xfId="3008"/>
    <cellStyle name="#,##0 6 8" xfId="3009"/>
    <cellStyle name="#,##0 7" xfId="3010"/>
    <cellStyle name="#,##0 7 2" xfId="3011"/>
    <cellStyle name="#,##0 7 2 2" xfId="3012"/>
    <cellStyle name="#,##0 7 2 3" xfId="3013"/>
    <cellStyle name="#,##0 7 2 4" xfId="3014"/>
    <cellStyle name="#,##0 7 2 5" xfId="3015"/>
    <cellStyle name="#,##0 7 2 6" xfId="3016"/>
    <cellStyle name="#,##0 7 2 7" xfId="3017"/>
    <cellStyle name="#,##0 7 3" xfId="3018"/>
    <cellStyle name="#,##0 7 4" xfId="3019"/>
    <cellStyle name="#,##0 7 5" xfId="3020"/>
    <cellStyle name="#,##0 7 6" xfId="3021"/>
    <cellStyle name="#,##0 7 7" xfId="3022"/>
    <cellStyle name="#,##0 7 8" xfId="3023"/>
    <cellStyle name="#,##0 8" xfId="3024"/>
    <cellStyle name="#,##0 8 2" xfId="3025"/>
    <cellStyle name="#,##0 8 2 2" xfId="3026"/>
    <cellStyle name="#,##0 8 2 3" xfId="3027"/>
    <cellStyle name="#,##0 8 2 4" xfId="3028"/>
    <cellStyle name="#,##0 8 2 5" xfId="3029"/>
    <cellStyle name="#,##0 8 2 6" xfId="3030"/>
    <cellStyle name="#,##0 8 2 7" xfId="3031"/>
    <cellStyle name="#,##0 8 3" xfId="3032"/>
    <cellStyle name="#,##0 8 4" xfId="3033"/>
    <cellStyle name="#,##0 8 5" xfId="3034"/>
    <cellStyle name="#,##0 8 6" xfId="3035"/>
    <cellStyle name="#,##0 8 7" xfId="3036"/>
    <cellStyle name="#,##0 8 8" xfId="3037"/>
    <cellStyle name="#,##0 9" xfId="3038"/>
    <cellStyle name="#,##0 9 2" xfId="3039"/>
    <cellStyle name="#,##0 9 2 2" xfId="3040"/>
    <cellStyle name="#,##0 9 2 3" xfId="3041"/>
    <cellStyle name="#,##0 9 2 4" xfId="3042"/>
    <cellStyle name="#,##0 9 2 5" xfId="3043"/>
    <cellStyle name="#,##0 9 2 6" xfId="3044"/>
    <cellStyle name="#,##0 9 2 7" xfId="3045"/>
    <cellStyle name="#,##0 9 3" xfId="3046"/>
    <cellStyle name="#,##0 9 4" xfId="3047"/>
    <cellStyle name="#,##0 9 5" xfId="3048"/>
    <cellStyle name="#,##0 9 6" xfId="3049"/>
    <cellStyle name="#,##0 9 7" xfId="3050"/>
    <cellStyle name="#,##0 9 8" xfId="3051"/>
    <cellStyle name="#,##0.0" xfId="3052"/>
    <cellStyle name="#,##0.00" xfId="3053"/>
    <cellStyle name="#,##0.000" xfId="3054"/>
    <cellStyle name="#,##0_4-시행계획서(전기비저항)-추가1지구-최종출력" xfId="3055"/>
    <cellStyle name="#_cost9702 (2)_계통도 (2)_계통도 " xfId="3056"/>
    <cellStyle name="#_cost9702 (2)_계통도 (2)_계통도  2" xfId="3057"/>
    <cellStyle name="#_cost9702 (2)_계통도 (2)_계통도  2 2" xfId="3058"/>
    <cellStyle name="#_cost9702 (2)_계통도 (2)_계통도  2 3" xfId="3059"/>
    <cellStyle name="#_cost9702 (2)_계통도 (2)_계통도  2 4" xfId="3060"/>
    <cellStyle name="#_cost9702 (2)_계통도 (2)_계통도  2 5" xfId="3061"/>
    <cellStyle name="#_cost9702 (2)_계통도 (2)_계통도  2 6" xfId="3062"/>
    <cellStyle name="#_cost9702 (2)_계통도 (2)_계통도  2 7" xfId="3063"/>
    <cellStyle name="#_cost9702 (2)_계통도 (2)_계통도  3" xfId="3064"/>
    <cellStyle name="#_cost9702 (2)_계통도 (2)_계통도  4" xfId="3065"/>
    <cellStyle name="#_cost9702 (2)_계통도 (2)_계통도  5" xfId="3066"/>
    <cellStyle name="#_cost9702 (2)_계통도 (2)_계통도  6" xfId="3067"/>
    <cellStyle name="#_cost9702 (2)_계통도 (2)_계통도  7" xfId="3068"/>
    <cellStyle name="#_cost9702 (2)_계통도 (2)_계통도  8" xfId="3069"/>
    <cellStyle name="#_cost9702 (2)_공사비예산서 (2)_계통도 " xfId="3070"/>
    <cellStyle name="#_cost9702 (2)_공사비예산서 (2)_계통도  2" xfId="3071"/>
    <cellStyle name="#_cost9702 (2)_공사비예산서 (2)_계통도  2 2" xfId="3072"/>
    <cellStyle name="#_cost9702 (2)_공사비예산서 (2)_계통도  2 3" xfId="3073"/>
    <cellStyle name="#_cost9702 (2)_공사비예산서 (2)_계통도  2 4" xfId="3074"/>
    <cellStyle name="#_cost9702 (2)_공사비예산서 (2)_계통도  2 5" xfId="3075"/>
    <cellStyle name="#_cost9702 (2)_공사비예산서 (2)_계통도  2 6" xfId="3076"/>
    <cellStyle name="#_cost9702 (2)_공사비예산서 (2)_계통도  2 7" xfId="3077"/>
    <cellStyle name="#_cost9702 (2)_공사비예산서 (2)_계통도  3" xfId="3078"/>
    <cellStyle name="#_cost9702 (2)_공사비예산서 (2)_계통도  4" xfId="3079"/>
    <cellStyle name="#_cost9702 (2)_공사비예산서 (2)_계통도  5" xfId="3080"/>
    <cellStyle name="#_cost9702 (2)_공사비예산서 (2)_계통도  6" xfId="3081"/>
    <cellStyle name="#_cost9702 (2)_공사비예산서 (2)_계통도  7" xfId="3082"/>
    <cellStyle name="#_cost9702 (2)_공사비예산서 (2)_계통도  8" xfId="3083"/>
    <cellStyle name="#_cost9702 (2)_공사비예산서_계통도 " xfId="3084"/>
    <cellStyle name="#_cost9702 (2)_공사비예산서_계통도  2" xfId="3085"/>
    <cellStyle name="#_cost9702 (2)_공사비예산서_계통도  2 2" xfId="3086"/>
    <cellStyle name="#_cost9702 (2)_공사비예산서_계통도  2 3" xfId="3087"/>
    <cellStyle name="#_cost9702 (2)_공사비예산서_계통도  2 4" xfId="3088"/>
    <cellStyle name="#_cost9702 (2)_공사비예산서_계통도  2 5" xfId="3089"/>
    <cellStyle name="#_cost9702 (2)_공사비예산서_계통도  2 6" xfId="3090"/>
    <cellStyle name="#_cost9702 (2)_공사비예산서_계통도  2 7" xfId="3091"/>
    <cellStyle name="#_cost9702 (2)_공사비예산서_계통도  3" xfId="3092"/>
    <cellStyle name="#_cost9702 (2)_공사비예산서_계통도  4" xfId="3093"/>
    <cellStyle name="#_cost9702 (2)_공사비예산서_계통도  5" xfId="3094"/>
    <cellStyle name="#_cost9702 (2)_공사비예산서_계통도  6" xfId="3095"/>
    <cellStyle name="#_cost9702 (2)_공사비예산서_계통도  7" xfId="3096"/>
    <cellStyle name="#_cost9702 (2)_공사비예산서_계통도  8" xfId="3097"/>
    <cellStyle name="#_cost9702 (2)_예정공정표 (2)_계통도 " xfId="3098"/>
    <cellStyle name="#_cost9702 (2)_예정공정표 (2)_계통도  2" xfId="3099"/>
    <cellStyle name="#_cost9702 (2)_예정공정표 (2)_계통도  2 2" xfId="3100"/>
    <cellStyle name="#_cost9702 (2)_예정공정표 (2)_계통도  2 3" xfId="3101"/>
    <cellStyle name="#_cost9702 (2)_예정공정표 (2)_계통도  2 4" xfId="3102"/>
    <cellStyle name="#_cost9702 (2)_예정공정표 (2)_계통도  2 5" xfId="3103"/>
    <cellStyle name="#_cost9702 (2)_예정공정표 (2)_계통도  2 6" xfId="3104"/>
    <cellStyle name="#_cost9702 (2)_예정공정표 (2)_계통도  2 7" xfId="3105"/>
    <cellStyle name="#_cost9702 (2)_예정공정표 (2)_계통도  3" xfId="3106"/>
    <cellStyle name="#_cost9702 (2)_예정공정표 (2)_계통도  4" xfId="3107"/>
    <cellStyle name="#_cost9702 (2)_예정공정표 (2)_계통도  5" xfId="3108"/>
    <cellStyle name="#_cost9702 (2)_예정공정표 (2)_계통도  6" xfId="3109"/>
    <cellStyle name="#_cost9702 (2)_예정공정표 (2)_계통도  7" xfId="3110"/>
    <cellStyle name="#_cost9702 (2)_예정공정표 (2)_계통도  8" xfId="3111"/>
    <cellStyle name="#_cost9702 (2)_주요자재_계통도 " xfId="3112"/>
    <cellStyle name="#_cost9702 (2)_주요자재_계통도  2" xfId="3113"/>
    <cellStyle name="#_cost9702 (2)_주요자재_계통도  2 2" xfId="3114"/>
    <cellStyle name="#_cost9702 (2)_주요자재_계통도  2 3" xfId="3115"/>
    <cellStyle name="#_cost9702 (2)_주요자재_계통도  2 4" xfId="3116"/>
    <cellStyle name="#_cost9702 (2)_주요자재_계통도  2 5" xfId="3117"/>
    <cellStyle name="#_cost9702 (2)_주요자재_계통도  2 6" xfId="3118"/>
    <cellStyle name="#_cost9702 (2)_주요자재_계통도  2 7" xfId="3119"/>
    <cellStyle name="#_cost9702 (2)_주요자재_계통도  3" xfId="3120"/>
    <cellStyle name="#_cost9702 (2)_주요자재_계통도  4" xfId="3121"/>
    <cellStyle name="#_cost9702 (2)_주요자재_계통도  5" xfId="3122"/>
    <cellStyle name="#_cost9702 (2)_주요자재_계통도  6" xfId="3123"/>
    <cellStyle name="#_cost9702 (2)_주요자재_계통도  7" xfId="3124"/>
    <cellStyle name="#_cost9702 (2)_주요자재_계통도  8" xfId="3125"/>
    <cellStyle name="#_EC앙시장주차장조성사업통신공사(변경)" xfId="3126"/>
    <cellStyle name="#_EC앙시장주차장조성사업통신공사(변경) 2" xfId="3127"/>
    <cellStyle name="#_EC앙시장주차장조성사업통신공사(변경) 2 2" xfId="3128"/>
    <cellStyle name="#_EC앙시장주차장조성사업통신공사(변경) 2 3" xfId="3129"/>
    <cellStyle name="#_EC앙시장주차장조성사업통신공사(변경) 2 4" xfId="3130"/>
    <cellStyle name="#_EC앙시장주차장조성사업통신공사(변경) 2 5" xfId="3131"/>
    <cellStyle name="#_EC앙시장주차장조성사업통신공사(변경) 2 6" xfId="3132"/>
    <cellStyle name="#_EC앙시장주차장조성사업통신공사(변경) 2 7" xfId="3133"/>
    <cellStyle name="#_EC앙시장주차장조성사업통신공사(변경) 3" xfId="3134"/>
    <cellStyle name="#_EC앙시장주차장조성사업통신공사(변경) 4" xfId="3135"/>
    <cellStyle name="#_EC앙시장주차장조성사업통신공사(변경) 5" xfId="3136"/>
    <cellStyle name="#_EC앙시장주차장조성사업통신공사(변경) 6" xfId="3137"/>
    <cellStyle name="#_EC앙시장주차장조성사업통신공사(변경) 7" xfId="3138"/>
    <cellStyle name="#_EC앙시장주차장조성사업통신공사(변경) 8" xfId="3139"/>
    <cellStyle name="#_Sheet1" xfId="3140"/>
    <cellStyle name="#_Sheet1 10" xfId="3141"/>
    <cellStyle name="#_Sheet1 10 2" xfId="3142"/>
    <cellStyle name="#_Sheet1 10 2 2" xfId="3143"/>
    <cellStyle name="#_Sheet1 10 2 3" xfId="3144"/>
    <cellStyle name="#_Sheet1 10 2 4" xfId="3145"/>
    <cellStyle name="#_Sheet1 10 2 5" xfId="3146"/>
    <cellStyle name="#_Sheet1 10 2 6" xfId="3147"/>
    <cellStyle name="#_Sheet1 10 2 7" xfId="3148"/>
    <cellStyle name="#_Sheet1 10 3" xfId="3149"/>
    <cellStyle name="#_Sheet1 10 4" xfId="3150"/>
    <cellStyle name="#_Sheet1 10 5" xfId="3151"/>
    <cellStyle name="#_Sheet1 10 6" xfId="3152"/>
    <cellStyle name="#_Sheet1 10 7" xfId="3153"/>
    <cellStyle name="#_Sheet1 10 8" xfId="3154"/>
    <cellStyle name="#_Sheet1 11" xfId="3155"/>
    <cellStyle name="#_Sheet1 11 2" xfId="3156"/>
    <cellStyle name="#_Sheet1 11 2 2" xfId="3157"/>
    <cellStyle name="#_Sheet1 11 2 3" xfId="3158"/>
    <cellStyle name="#_Sheet1 11 2 4" xfId="3159"/>
    <cellStyle name="#_Sheet1 11 2 5" xfId="3160"/>
    <cellStyle name="#_Sheet1 11 2 6" xfId="3161"/>
    <cellStyle name="#_Sheet1 11 2 7" xfId="3162"/>
    <cellStyle name="#_Sheet1 11 3" xfId="3163"/>
    <cellStyle name="#_Sheet1 11 4" xfId="3164"/>
    <cellStyle name="#_Sheet1 11 5" xfId="3165"/>
    <cellStyle name="#_Sheet1 11 6" xfId="3166"/>
    <cellStyle name="#_Sheet1 11 7" xfId="3167"/>
    <cellStyle name="#_Sheet1 11 8" xfId="3168"/>
    <cellStyle name="#_Sheet1 12" xfId="3169"/>
    <cellStyle name="#_Sheet1 12 2" xfId="3170"/>
    <cellStyle name="#_Sheet1 12 2 2" xfId="3171"/>
    <cellStyle name="#_Sheet1 12 2 3" xfId="3172"/>
    <cellStyle name="#_Sheet1 12 2 4" xfId="3173"/>
    <cellStyle name="#_Sheet1 12 2 5" xfId="3174"/>
    <cellStyle name="#_Sheet1 12 2 6" xfId="3175"/>
    <cellStyle name="#_Sheet1 12 2 7" xfId="3176"/>
    <cellStyle name="#_Sheet1 12 3" xfId="3177"/>
    <cellStyle name="#_Sheet1 12 4" xfId="3178"/>
    <cellStyle name="#_Sheet1 12 5" xfId="3179"/>
    <cellStyle name="#_Sheet1 12 6" xfId="3180"/>
    <cellStyle name="#_Sheet1 12 7" xfId="3181"/>
    <cellStyle name="#_Sheet1 12 8" xfId="3182"/>
    <cellStyle name="#_Sheet1 13" xfId="3183"/>
    <cellStyle name="#_Sheet1 14" xfId="3184"/>
    <cellStyle name="#_Sheet1 2" xfId="3185"/>
    <cellStyle name="#_Sheet1 2 10" xfId="3186"/>
    <cellStyle name="#_Sheet1 2 10 2" xfId="3187"/>
    <cellStyle name="#_Sheet1 2 10 2 2" xfId="3188"/>
    <cellStyle name="#_Sheet1 2 10 2 3" xfId="3189"/>
    <cellStyle name="#_Sheet1 2 10 2 4" xfId="3190"/>
    <cellStyle name="#_Sheet1 2 10 2 5" xfId="3191"/>
    <cellStyle name="#_Sheet1 2 10 2 6" xfId="3192"/>
    <cellStyle name="#_Sheet1 2 10 2 7" xfId="3193"/>
    <cellStyle name="#_Sheet1 2 10 3" xfId="3194"/>
    <cellStyle name="#_Sheet1 2 10 4" xfId="3195"/>
    <cellStyle name="#_Sheet1 2 10 5" xfId="3196"/>
    <cellStyle name="#_Sheet1 2 10 6" xfId="3197"/>
    <cellStyle name="#_Sheet1 2 10 7" xfId="3198"/>
    <cellStyle name="#_Sheet1 2 10 8" xfId="3199"/>
    <cellStyle name="#_Sheet1 2 11" xfId="3200"/>
    <cellStyle name="#_Sheet1 2 11 2" xfId="3201"/>
    <cellStyle name="#_Sheet1 2 11 2 2" xfId="3202"/>
    <cellStyle name="#_Sheet1 2 11 2 3" xfId="3203"/>
    <cellStyle name="#_Sheet1 2 11 2 4" xfId="3204"/>
    <cellStyle name="#_Sheet1 2 11 2 5" xfId="3205"/>
    <cellStyle name="#_Sheet1 2 11 2 6" xfId="3206"/>
    <cellStyle name="#_Sheet1 2 11 2 7" xfId="3207"/>
    <cellStyle name="#_Sheet1 2 11 3" xfId="3208"/>
    <cellStyle name="#_Sheet1 2 11 4" xfId="3209"/>
    <cellStyle name="#_Sheet1 2 11 5" xfId="3210"/>
    <cellStyle name="#_Sheet1 2 11 6" xfId="3211"/>
    <cellStyle name="#_Sheet1 2 11 7" xfId="3212"/>
    <cellStyle name="#_Sheet1 2 11 8" xfId="3213"/>
    <cellStyle name="#_Sheet1 2 12" xfId="3214"/>
    <cellStyle name="#_Sheet1 2 12 2" xfId="3215"/>
    <cellStyle name="#_Sheet1 2 12 2 2" xfId="3216"/>
    <cellStyle name="#_Sheet1 2 12 2 3" xfId="3217"/>
    <cellStyle name="#_Sheet1 2 12 2 4" xfId="3218"/>
    <cellStyle name="#_Sheet1 2 12 2 5" xfId="3219"/>
    <cellStyle name="#_Sheet1 2 12 2 6" xfId="3220"/>
    <cellStyle name="#_Sheet1 2 12 2 7" xfId="3221"/>
    <cellStyle name="#_Sheet1 2 12 3" xfId="3222"/>
    <cellStyle name="#_Sheet1 2 12 4" xfId="3223"/>
    <cellStyle name="#_Sheet1 2 12 5" xfId="3224"/>
    <cellStyle name="#_Sheet1 2 12 6" xfId="3225"/>
    <cellStyle name="#_Sheet1 2 12 7" xfId="3226"/>
    <cellStyle name="#_Sheet1 2 12 8" xfId="3227"/>
    <cellStyle name="#_Sheet1 2 13" xfId="3228"/>
    <cellStyle name="#_Sheet1 2 13 2" xfId="3229"/>
    <cellStyle name="#_Sheet1 2 13 2 2" xfId="3230"/>
    <cellStyle name="#_Sheet1 2 13 2 3" xfId="3231"/>
    <cellStyle name="#_Sheet1 2 13 2 4" xfId="3232"/>
    <cellStyle name="#_Sheet1 2 13 2 5" xfId="3233"/>
    <cellStyle name="#_Sheet1 2 13 2 6" xfId="3234"/>
    <cellStyle name="#_Sheet1 2 13 2 7" xfId="3235"/>
    <cellStyle name="#_Sheet1 2 13 3" xfId="3236"/>
    <cellStyle name="#_Sheet1 2 13 4" xfId="3237"/>
    <cellStyle name="#_Sheet1 2 13 5" xfId="3238"/>
    <cellStyle name="#_Sheet1 2 13 6" xfId="3239"/>
    <cellStyle name="#_Sheet1 2 13 7" xfId="3240"/>
    <cellStyle name="#_Sheet1 2 13 8" xfId="3241"/>
    <cellStyle name="#_Sheet1 2 14" xfId="3242"/>
    <cellStyle name="#_Sheet1 2 15" xfId="3243"/>
    <cellStyle name="#_Sheet1 2 16" xfId="3244"/>
    <cellStyle name="#_Sheet1 2 17" xfId="3245"/>
    <cellStyle name="#_Sheet1 2 2" xfId="3246"/>
    <cellStyle name="#_Sheet1 2 2 2" xfId="3247"/>
    <cellStyle name="#_Sheet1 2 2 2 2" xfId="3248"/>
    <cellStyle name="#_Sheet1 2 2 2 3" xfId="3249"/>
    <cellStyle name="#_Sheet1 2 2 2 4" xfId="3250"/>
    <cellStyle name="#_Sheet1 2 2 2 5" xfId="3251"/>
    <cellStyle name="#_Sheet1 2 2 2 6" xfId="3252"/>
    <cellStyle name="#_Sheet1 2 2 2 7" xfId="3253"/>
    <cellStyle name="#_Sheet1 2 2 3" xfId="3254"/>
    <cellStyle name="#_Sheet1 2 2 4" xfId="3255"/>
    <cellStyle name="#_Sheet1 2 2 5" xfId="3256"/>
    <cellStyle name="#_Sheet1 2 2 6" xfId="3257"/>
    <cellStyle name="#_Sheet1 2 2 7" xfId="3258"/>
    <cellStyle name="#_Sheet1 2 2 8" xfId="3259"/>
    <cellStyle name="#_Sheet1 2 3" xfId="3260"/>
    <cellStyle name="#_Sheet1 2 3 2" xfId="3261"/>
    <cellStyle name="#_Sheet1 2 3 2 2" xfId="3262"/>
    <cellStyle name="#_Sheet1 2 3 2 3" xfId="3263"/>
    <cellStyle name="#_Sheet1 2 3 2 4" xfId="3264"/>
    <cellStyle name="#_Sheet1 2 3 2 5" xfId="3265"/>
    <cellStyle name="#_Sheet1 2 3 2 6" xfId="3266"/>
    <cellStyle name="#_Sheet1 2 3 2 7" xfId="3267"/>
    <cellStyle name="#_Sheet1 2 3 3" xfId="3268"/>
    <cellStyle name="#_Sheet1 2 3 4" xfId="3269"/>
    <cellStyle name="#_Sheet1 2 3 5" xfId="3270"/>
    <cellStyle name="#_Sheet1 2 3 6" xfId="3271"/>
    <cellStyle name="#_Sheet1 2 3 7" xfId="3272"/>
    <cellStyle name="#_Sheet1 2 3 8" xfId="3273"/>
    <cellStyle name="#_Sheet1 2 4" xfId="3274"/>
    <cellStyle name="#_Sheet1 2 4 2" xfId="3275"/>
    <cellStyle name="#_Sheet1 2 4 2 2" xfId="3276"/>
    <cellStyle name="#_Sheet1 2 4 2 3" xfId="3277"/>
    <cellStyle name="#_Sheet1 2 4 2 4" xfId="3278"/>
    <cellStyle name="#_Sheet1 2 4 2 5" xfId="3279"/>
    <cellStyle name="#_Sheet1 2 4 2 6" xfId="3280"/>
    <cellStyle name="#_Sheet1 2 4 2 7" xfId="3281"/>
    <cellStyle name="#_Sheet1 2 4 3" xfId="3282"/>
    <cellStyle name="#_Sheet1 2 4 4" xfId="3283"/>
    <cellStyle name="#_Sheet1 2 4 5" xfId="3284"/>
    <cellStyle name="#_Sheet1 2 4 6" xfId="3285"/>
    <cellStyle name="#_Sheet1 2 4 7" xfId="3286"/>
    <cellStyle name="#_Sheet1 2 4 8" xfId="3287"/>
    <cellStyle name="#_Sheet1 2 5" xfId="3288"/>
    <cellStyle name="#_Sheet1 2 5 2" xfId="3289"/>
    <cellStyle name="#_Sheet1 2 5 2 2" xfId="3290"/>
    <cellStyle name="#_Sheet1 2 5 2 3" xfId="3291"/>
    <cellStyle name="#_Sheet1 2 5 2 4" xfId="3292"/>
    <cellStyle name="#_Sheet1 2 5 2 5" xfId="3293"/>
    <cellStyle name="#_Sheet1 2 5 2 6" xfId="3294"/>
    <cellStyle name="#_Sheet1 2 5 2 7" xfId="3295"/>
    <cellStyle name="#_Sheet1 2 5 3" xfId="3296"/>
    <cellStyle name="#_Sheet1 2 5 4" xfId="3297"/>
    <cellStyle name="#_Sheet1 2 5 5" xfId="3298"/>
    <cellStyle name="#_Sheet1 2 5 6" xfId="3299"/>
    <cellStyle name="#_Sheet1 2 5 7" xfId="3300"/>
    <cellStyle name="#_Sheet1 2 5 8" xfId="3301"/>
    <cellStyle name="#_Sheet1 2 6" xfId="3302"/>
    <cellStyle name="#_Sheet1 2 6 2" xfId="3303"/>
    <cellStyle name="#_Sheet1 2 6 2 2" xfId="3304"/>
    <cellStyle name="#_Sheet1 2 6 2 3" xfId="3305"/>
    <cellStyle name="#_Sheet1 2 6 2 4" xfId="3306"/>
    <cellStyle name="#_Sheet1 2 6 2 5" xfId="3307"/>
    <cellStyle name="#_Sheet1 2 6 2 6" xfId="3308"/>
    <cellStyle name="#_Sheet1 2 6 2 7" xfId="3309"/>
    <cellStyle name="#_Sheet1 2 6 3" xfId="3310"/>
    <cellStyle name="#_Sheet1 2 6 4" xfId="3311"/>
    <cellStyle name="#_Sheet1 2 6 5" xfId="3312"/>
    <cellStyle name="#_Sheet1 2 6 6" xfId="3313"/>
    <cellStyle name="#_Sheet1 2 6 7" xfId="3314"/>
    <cellStyle name="#_Sheet1 2 6 8" xfId="3315"/>
    <cellStyle name="#_Sheet1 2 7" xfId="3316"/>
    <cellStyle name="#_Sheet1 2 7 2" xfId="3317"/>
    <cellStyle name="#_Sheet1 2 7 2 2" xfId="3318"/>
    <cellStyle name="#_Sheet1 2 7 2 3" xfId="3319"/>
    <cellStyle name="#_Sheet1 2 7 2 4" xfId="3320"/>
    <cellStyle name="#_Sheet1 2 7 2 5" xfId="3321"/>
    <cellStyle name="#_Sheet1 2 7 2 6" xfId="3322"/>
    <cellStyle name="#_Sheet1 2 7 2 7" xfId="3323"/>
    <cellStyle name="#_Sheet1 2 7 3" xfId="3324"/>
    <cellStyle name="#_Sheet1 2 7 4" xfId="3325"/>
    <cellStyle name="#_Sheet1 2 7 5" xfId="3326"/>
    <cellStyle name="#_Sheet1 2 7 6" xfId="3327"/>
    <cellStyle name="#_Sheet1 2 7 7" xfId="3328"/>
    <cellStyle name="#_Sheet1 2 7 8" xfId="3329"/>
    <cellStyle name="#_Sheet1 2 8" xfId="3330"/>
    <cellStyle name="#_Sheet1 2 8 2" xfId="3331"/>
    <cellStyle name="#_Sheet1 2 8 2 2" xfId="3332"/>
    <cellStyle name="#_Sheet1 2 8 2 3" xfId="3333"/>
    <cellStyle name="#_Sheet1 2 8 2 4" xfId="3334"/>
    <cellStyle name="#_Sheet1 2 8 2 5" xfId="3335"/>
    <cellStyle name="#_Sheet1 2 8 2 6" xfId="3336"/>
    <cellStyle name="#_Sheet1 2 8 2 7" xfId="3337"/>
    <cellStyle name="#_Sheet1 2 8 3" xfId="3338"/>
    <cellStyle name="#_Sheet1 2 8 4" xfId="3339"/>
    <cellStyle name="#_Sheet1 2 8 5" xfId="3340"/>
    <cellStyle name="#_Sheet1 2 8 6" xfId="3341"/>
    <cellStyle name="#_Sheet1 2 8 7" xfId="3342"/>
    <cellStyle name="#_Sheet1 2 8 8" xfId="3343"/>
    <cellStyle name="#_Sheet1 2 9" xfId="3344"/>
    <cellStyle name="#_Sheet1 2 9 2" xfId="3345"/>
    <cellStyle name="#_Sheet1 2 9 2 2" xfId="3346"/>
    <cellStyle name="#_Sheet1 2 9 2 3" xfId="3347"/>
    <cellStyle name="#_Sheet1 2 9 2 4" xfId="3348"/>
    <cellStyle name="#_Sheet1 2 9 2 5" xfId="3349"/>
    <cellStyle name="#_Sheet1 2 9 2 6" xfId="3350"/>
    <cellStyle name="#_Sheet1 2 9 2 7" xfId="3351"/>
    <cellStyle name="#_Sheet1 2 9 3" xfId="3352"/>
    <cellStyle name="#_Sheet1 2 9 4" xfId="3353"/>
    <cellStyle name="#_Sheet1 2 9 5" xfId="3354"/>
    <cellStyle name="#_Sheet1 2 9 6" xfId="3355"/>
    <cellStyle name="#_Sheet1 2 9 7" xfId="3356"/>
    <cellStyle name="#_Sheet1 2 9 8" xfId="3357"/>
    <cellStyle name="#_Sheet1 3" xfId="3358"/>
    <cellStyle name="#_Sheet1 3 2" xfId="3359"/>
    <cellStyle name="#_Sheet1 3 2 2" xfId="3360"/>
    <cellStyle name="#_Sheet1 3 2 3" xfId="3361"/>
    <cellStyle name="#_Sheet1 3 2 4" xfId="3362"/>
    <cellStyle name="#_Sheet1 3 2 5" xfId="3363"/>
    <cellStyle name="#_Sheet1 3 2 6" xfId="3364"/>
    <cellStyle name="#_Sheet1 3 2 7" xfId="3365"/>
    <cellStyle name="#_Sheet1 3 3" xfId="3366"/>
    <cellStyle name="#_Sheet1 3 4" xfId="3367"/>
    <cellStyle name="#_Sheet1 3 5" xfId="3368"/>
    <cellStyle name="#_Sheet1 3 6" xfId="3369"/>
    <cellStyle name="#_Sheet1 3 7" xfId="3370"/>
    <cellStyle name="#_Sheet1 3 8" xfId="3371"/>
    <cellStyle name="#_Sheet1 4" xfId="3372"/>
    <cellStyle name="#_Sheet1 4 2" xfId="3373"/>
    <cellStyle name="#_Sheet1 4 2 2" xfId="3374"/>
    <cellStyle name="#_Sheet1 4 2 3" xfId="3375"/>
    <cellStyle name="#_Sheet1 4 2 4" xfId="3376"/>
    <cellStyle name="#_Sheet1 4 2 5" xfId="3377"/>
    <cellStyle name="#_Sheet1 4 2 6" xfId="3378"/>
    <cellStyle name="#_Sheet1 4 2 7" xfId="3379"/>
    <cellStyle name="#_Sheet1 4 3" xfId="3380"/>
    <cellStyle name="#_Sheet1 4 4" xfId="3381"/>
    <cellStyle name="#_Sheet1 4 5" xfId="3382"/>
    <cellStyle name="#_Sheet1 4 6" xfId="3383"/>
    <cellStyle name="#_Sheet1 4 7" xfId="3384"/>
    <cellStyle name="#_Sheet1 4 8" xfId="3385"/>
    <cellStyle name="#_Sheet1 5" xfId="3386"/>
    <cellStyle name="#_Sheet1 5 2" xfId="3387"/>
    <cellStyle name="#_Sheet1 5 2 2" xfId="3388"/>
    <cellStyle name="#_Sheet1 5 2 3" xfId="3389"/>
    <cellStyle name="#_Sheet1 5 2 4" xfId="3390"/>
    <cellStyle name="#_Sheet1 5 2 5" xfId="3391"/>
    <cellStyle name="#_Sheet1 5 2 6" xfId="3392"/>
    <cellStyle name="#_Sheet1 5 2 7" xfId="3393"/>
    <cellStyle name="#_Sheet1 5 3" xfId="3394"/>
    <cellStyle name="#_Sheet1 5 4" xfId="3395"/>
    <cellStyle name="#_Sheet1 5 5" xfId="3396"/>
    <cellStyle name="#_Sheet1 5 6" xfId="3397"/>
    <cellStyle name="#_Sheet1 5 7" xfId="3398"/>
    <cellStyle name="#_Sheet1 5 8" xfId="3399"/>
    <cellStyle name="#_Sheet1 6" xfId="3400"/>
    <cellStyle name="#_Sheet1 6 2" xfId="3401"/>
    <cellStyle name="#_Sheet1 6 2 2" xfId="3402"/>
    <cellStyle name="#_Sheet1 6 2 3" xfId="3403"/>
    <cellStyle name="#_Sheet1 6 2 4" xfId="3404"/>
    <cellStyle name="#_Sheet1 6 2 5" xfId="3405"/>
    <cellStyle name="#_Sheet1 6 2 6" xfId="3406"/>
    <cellStyle name="#_Sheet1 6 2 7" xfId="3407"/>
    <cellStyle name="#_Sheet1 6 3" xfId="3408"/>
    <cellStyle name="#_Sheet1 6 4" xfId="3409"/>
    <cellStyle name="#_Sheet1 6 5" xfId="3410"/>
    <cellStyle name="#_Sheet1 6 6" xfId="3411"/>
    <cellStyle name="#_Sheet1 6 7" xfId="3412"/>
    <cellStyle name="#_Sheet1 6 8" xfId="3413"/>
    <cellStyle name="#_Sheet1 7" xfId="3414"/>
    <cellStyle name="#_Sheet1 7 2" xfId="3415"/>
    <cellStyle name="#_Sheet1 7 2 2" xfId="3416"/>
    <cellStyle name="#_Sheet1 7 2 3" xfId="3417"/>
    <cellStyle name="#_Sheet1 7 2 4" xfId="3418"/>
    <cellStyle name="#_Sheet1 7 2 5" xfId="3419"/>
    <cellStyle name="#_Sheet1 7 2 6" xfId="3420"/>
    <cellStyle name="#_Sheet1 7 2 7" xfId="3421"/>
    <cellStyle name="#_Sheet1 7 3" xfId="3422"/>
    <cellStyle name="#_Sheet1 7 4" xfId="3423"/>
    <cellStyle name="#_Sheet1 7 5" xfId="3424"/>
    <cellStyle name="#_Sheet1 7 6" xfId="3425"/>
    <cellStyle name="#_Sheet1 7 7" xfId="3426"/>
    <cellStyle name="#_Sheet1 7 8" xfId="3427"/>
    <cellStyle name="#_Sheet1 8" xfId="3428"/>
    <cellStyle name="#_Sheet1 8 2" xfId="3429"/>
    <cellStyle name="#_Sheet1 8 2 2" xfId="3430"/>
    <cellStyle name="#_Sheet1 8 2 3" xfId="3431"/>
    <cellStyle name="#_Sheet1 8 2 4" xfId="3432"/>
    <cellStyle name="#_Sheet1 8 2 5" xfId="3433"/>
    <cellStyle name="#_Sheet1 8 2 6" xfId="3434"/>
    <cellStyle name="#_Sheet1 8 2 7" xfId="3435"/>
    <cellStyle name="#_Sheet1 8 3" xfId="3436"/>
    <cellStyle name="#_Sheet1 8 4" xfId="3437"/>
    <cellStyle name="#_Sheet1 8 5" xfId="3438"/>
    <cellStyle name="#_Sheet1 8 6" xfId="3439"/>
    <cellStyle name="#_Sheet1 8 7" xfId="3440"/>
    <cellStyle name="#_Sheet1 8 8" xfId="3441"/>
    <cellStyle name="#_Sheet1 9" xfId="3442"/>
    <cellStyle name="#_Sheet1 9 2" xfId="3443"/>
    <cellStyle name="#_Sheet1 9 2 2" xfId="3444"/>
    <cellStyle name="#_Sheet1 9 2 3" xfId="3445"/>
    <cellStyle name="#_Sheet1 9 2 4" xfId="3446"/>
    <cellStyle name="#_Sheet1 9 2 5" xfId="3447"/>
    <cellStyle name="#_Sheet1 9 2 6" xfId="3448"/>
    <cellStyle name="#_Sheet1 9 2 7" xfId="3449"/>
    <cellStyle name="#_Sheet1 9 3" xfId="3450"/>
    <cellStyle name="#_Sheet1 9 4" xfId="3451"/>
    <cellStyle name="#_Sheet1 9 5" xfId="3452"/>
    <cellStyle name="#_Sheet1 9 6" xfId="3453"/>
    <cellStyle name="#_Sheet1 9 7" xfId="3454"/>
    <cellStyle name="#_Sheet1 9 8" xfId="3455"/>
    <cellStyle name="#_품셈 " xfId="3456"/>
    <cellStyle name="$" xfId="55"/>
    <cellStyle name="_x0004__x0004__x0019__x001b__x0004_$_x0010__x0010__x0008__x0001_" xfId="3457"/>
    <cellStyle name="$_0008금감원통합감독검사정보시스템" xfId="3458"/>
    <cellStyle name="$_0009김포공항LED교체공사(광일)" xfId="3459"/>
    <cellStyle name="$_0011KIST소각설비제작설치" xfId="3460"/>
    <cellStyle name="$_0011긴급전화기정산(99년형광일)" xfId="3461"/>
    <cellStyle name="$_0011부산종합경기장전광판" xfId="3462"/>
    <cellStyle name="$_0012문화유적지표석제작설치" xfId="3463"/>
    <cellStyle name="$_0102국제조명신공항분수조명" xfId="3464"/>
    <cellStyle name="$_0103회전식현수막게시대제작설치" xfId="3465"/>
    <cellStyle name="$_0104포항시침출수처리시스템" xfId="3466"/>
    <cellStyle name="$_0105담배자판기개조원가" xfId="3467"/>
    <cellStyle name="$_0106LG인버터냉난방기제작-1" xfId="3468"/>
    <cellStyle name="$_0107광전송장비구매설치" xfId="3469"/>
    <cellStyle name="$_0107도공IBS설비SW부문(참조)" xfId="3470"/>
    <cellStyle name="$_0107문화재복원용목재-8월6일" xfId="3471"/>
    <cellStyle name="$_0107포천영중수배전반(제조,설치)" xfId="3472"/>
    <cellStyle name="$_0108농기반미곡건조기제작설치" xfId="3473"/>
    <cellStyle name="$_0108담배인삼공사영업춘추복" xfId="3474"/>
    <cellStyle name="$_0108한국전기교통-LED교통신호등((원본))" xfId="3475"/>
    <cellStyle name="$_0111해양수산부등명기제작" xfId="3476"/>
    <cellStyle name="$_0111핸디소프트-전자표준문서시스템" xfId="3477"/>
    <cellStyle name="$_0112금감원사무자동화시스템" xfId="3478"/>
    <cellStyle name="$_0112수도권매립지SW원가" xfId="3479"/>
    <cellStyle name="$_0112중고원-HRD종합정보망구축(完)" xfId="3480"/>
    <cellStyle name="$_0201종합예술회관의자제작설치-1" xfId="3481"/>
    <cellStyle name="$_0202마사회근무복" xfId="3482"/>
    <cellStyle name="$_0202부경교재-승강칠판" xfId="3483"/>
    <cellStyle name="$_0204한국석묘납골함-1규격" xfId="3484"/>
    <cellStyle name="$_0206금감원금융정보교환망재구축" xfId="3485"/>
    <cellStyle name="$_0206정통부수납장표기기제작설치" xfId="3486"/>
    <cellStyle name="$_0207담배인삼공사-담요" xfId="3487"/>
    <cellStyle name="$_0208레비텍-다층여과기설계변경" xfId="3488"/>
    <cellStyle name="$_0209이산화염소발생기-설치(50K)" xfId="3489"/>
    <cellStyle name="$_0210현대정보기술-TD이중계" xfId="3490"/>
    <cellStyle name="$_0211조달청-#1대북지원사업정산(1월7일)" xfId="3491"/>
    <cellStyle name="$_0212금감원-법규정보시스템(完)" xfId="3492"/>
    <cellStyle name="$_0301교통방송-CCTV유지보수" xfId="3493"/>
    <cellStyle name="$_0302인천경찰청-무인단속기위탁관리" xfId="3494"/>
    <cellStyle name="$_0302조달청-대북지원2차(안성연)" xfId="3495"/>
    <cellStyle name="$_0302조달청-대북지원2차(최수현)" xfId="3496"/>
    <cellStyle name="$_0302표준문서-쌍용정보통신(신)" xfId="3497"/>
    <cellStyle name="$_0304소프트파워-정부표준전자문서시스템" xfId="3498"/>
    <cellStyle name="$_0304소프트파워-정부표준전자문서시스템(完)" xfId="3499"/>
    <cellStyle name="$_0304철도청-주변환장치-1" xfId="3500"/>
    <cellStyle name="$_0305금감원-금융통계정보시스템구축(完)" xfId="3501"/>
    <cellStyle name="$_0305제낭조합-면범포지" xfId="3502"/>
    <cellStyle name="$_0306제낭공업협동조합-면범포지원단(경비까지)" xfId="3503"/>
    <cellStyle name="$_0307경찰청-무인교통단속표준SW개발용역(完)" xfId="3504"/>
    <cellStyle name="$_0308조달청-#8대북지원사업정산" xfId="3505"/>
    <cellStyle name="$_0309두합크린텍-설치원가" xfId="3506"/>
    <cellStyle name="$_0309조달청-#9대북지원사업정산" xfId="3507"/>
    <cellStyle name="$_0310여주상수도-탈수기(유천ENG)" xfId="3508"/>
    <cellStyle name="$_0311대기해양작업시간" xfId="3509"/>
    <cellStyle name="$_0311대기해양중형등명기" xfId="3510"/>
    <cellStyle name="$_0312국민체육진흥공단-전기부문" xfId="3511"/>
    <cellStyle name="$_0312대기해양-중형등명기제작설치" xfId="3512"/>
    <cellStyle name="$_0312라이준-칼라아스콘4규격" xfId="3513"/>
    <cellStyle name="$_04.웹 기반 기상분석시스템 개발_보고" xfId="3514"/>
    <cellStyle name="$_0401집진기프로그램SW개발비산정" xfId="3515"/>
    <cellStyle name="$_0404도로공사-전자지불(SW부문)" xfId="3516"/>
    <cellStyle name="$_2001-06조달청신성-한냉지형" xfId="3517"/>
    <cellStyle name="$_2002-03경찰대학-졸업식" xfId="3518"/>
    <cellStyle name="$_2002-03경찰청-경찰표지장" xfId="3519"/>
    <cellStyle name="$_2002-03반디-가로등(열주형)" xfId="3520"/>
    <cellStyle name="$_2002-03신화전자-감지기" xfId="3521"/>
    <cellStyle name="$_2002-04강원랜드-슬러트머신" xfId="3522"/>
    <cellStyle name="$_2002-04메가컴-외주무대" xfId="3523"/>
    <cellStyle name="$_2002-04엘지애드-무대" xfId="3524"/>
    <cellStyle name="$_2002-05강원랜드-슬러트머신(넥스터)" xfId="3525"/>
    <cellStyle name="$_2002-05경기경찰청-냉온수기공사" xfId="3526"/>
    <cellStyle name="$_2002-05대통령비서실-카페트" xfId="3527"/>
    <cellStyle name="$_2002결과표" xfId="3528"/>
    <cellStyle name="$_2002결과표1" xfId="3529"/>
    <cellStyle name="$_2003-01정일사-표창5종" xfId="3530"/>
    <cellStyle name="$_db진흥" xfId="56"/>
    <cellStyle name="$_db진흥 2" xfId="57"/>
    <cellStyle name="$_MM" xfId="3531"/>
    <cellStyle name="$_Pilot플랜트-계변경" xfId="3532"/>
    <cellStyle name="$_Pilot플랜트이전설치-변경최종" xfId="3533"/>
    <cellStyle name="$_SE40" xfId="58"/>
    <cellStyle name="$_SE40 2" xfId="3534"/>
    <cellStyle name="$_Sheet1" xfId="3535"/>
    <cellStyle name="$_SW(케이비)" xfId="3536"/>
    <cellStyle name="$_간지,목차,페이지,표지" xfId="3537"/>
    <cellStyle name="$_강릉재료집계" xfId="59"/>
    <cellStyle name="$_개보수토적계산" xfId="60"/>
    <cellStyle name="$_개요" xfId="3538"/>
    <cellStyle name="$_견적2" xfId="61"/>
    <cellStyle name="$_견적2 2" xfId="62"/>
    <cellStyle name="$_결재요약(앵천)(1)" xfId="63"/>
    <cellStyle name="$_경찰청-근무,기동복" xfId="3539"/>
    <cellStyle name="$_공사일반관리비양식" xfId="3540"/>
    <cellStyle name="$_기아" xfId="64"/>
    <cellStyle name="$_기아 2" xfId="3541"/>
    <cellStyle name="$_기초공사" xfId="3542"/>
    <cellStyle name="$_네인텍정보기술-회로카드(수현)" xfId="3543"/>
    <cellStyle name="$_단암토적계산" xfId="65"/>
    <cellStyle name="$_대기해양노무비" xfId="3544"/>
    <cellStyle name="$_대북자재8월분" xfId="3545"/>
    <cellStyle name="$_대북자재8월분-1" xfId="3546"/>
    <cellStyle name="$_도로공사MM" xfId="3547"/>
    <cellStyle name="$_도로공사tcssw" xfId="3548"/>
    <cellStyle name="$_동산용사촌수현(원본)" xfId="3549"/>
    <cellStyle name="$_백제군사전시1" xfId="3550"/>
    <cellStyle name="$_소규모수도시설단가산출기준" xfId="3551"/>
    <cellStyle name="$_수원공제계산서" xfId="66"/>
    <cellStyle name="$_수초제거기(대양기계)" xfId="3552"/>
    <cellStyle name="$_숙소전기공사" xfId="3553"/>
    <cellStyle name="$_시설용역" xfId="3554"/>
    <cellStyle name="$_신대용지매수" xfId="67"/>
    <cellStyle name="$_앵천관정개발" xfId="68"/>
    <cellStyle name="$_앵천지구지하수 " xfId="69"/>
    <cellStyle name="$_예산서및 기타" xfId="3555"/>
    <cellStyle name="$_오리엔탈" xfId="3556"/>
    <cellStyle name="$_원본 - 한국전기교통-개선형신호등 4종" xfId="3557"/>
    <cellStyle name="$_전기앵천" xfId="70"/>
    <cellStyle name="$_제경비율모음" xfId="3558"/>
    <cellStyle name="$_제조원가" xfId="3559"/>
    <cellStyle name="$_조달청-B판사천강교제작(최종본)" xfId="3560"/>
    <cellStyle name="$_조달청-대북지원3차(최수현)" xfId="3561"/>
    <cellStyle name="$_조달청-대북지원4차(최수현)" xfId="3562"/>
    <cellStyle name="$_조달청-대북지원5차(최수현)" xfId="3563"/>
    <cellStyle name="$_조달청-대북지원6차(번호)" xfId="3564"/>
    <cellStyle name="$_조달청-대북지원6차(최수현)" xfId="3565"/>
    <cellStyle name="$_조달청-대북지원7차(최수현)" xfId="3566"/>
    <cellStyle name="$_조달청-대북지원8차(최수현)" xfId="3567"/>
    <cellStyle name="$_조달청-대북지원9차(최수현)" xfId="3568"/>
    <cellStyle name="$_중앙선관위(투표,개표)" xfId="3569"/>
    <cellStyle name="$_중앙선관위(투표,개표)-사본" xfId="3570"/>
    <cellStyle name="$_철공가공조립" xfId="3571"/>
    <cellStyle name="$_최종-한국전기교통-개선형신호등 4종(공수조정)" xfId="3572"/>
    <cellStyle name="$_추풍지재료집계" xfId="71"/>
    <cellStyle name="$_코솔라-제조원가" xfId="3573"/>
    <cellStyle name="$_토지공사-간접비" xfId="3574"/>
    <cellStyle name="$_특수통상자동구분기_작업완료" xfId="3575"/>
    <cellStyle name="$_폐기물" xfId="72"/>
    <cellStyle name="$_한국도로공사" xfId="3576"/>
    <cellStyle name="$_한전내역서-최종" xfId="3577"/>
    <cellStyle name="$_후평수지예산서및기타" xfId="3578"/>
    <cellStyle name="(##.00)" xfId="3579"/>
    <cellStyle name="(△콤마)" xfId="73"/>
    <cellStyle name="(1)" xfId="3580"/>
    <cellStyle name="(1) 2" xfId="3581"/>
    <cellStyle name="(1) 2 2" xfId="3582"/>
    <cellStyle name="(1) 2 3" xfId="3583"/>
    <cellStyle name="(1) 2 4" xfId="3584"/>
    <cellStyle name="(1) 2 5" xfId="3585"/>
    <cellStyle name="(1) 2 6" xfId="3586"/>
    <cellStyle name="(1) 2 7" xfId="3587"/>
    <cellStyle name="(백분율)" xfId="74"/>
    <cellStyle name="(콤마)" xfId="75"/>
    <cellStyle name="(표준)" xfId="76"/>
    <cellStyle name="(표준) 2" xfId="3588"/>
    <cellStyle name="(표준) 2 2" xfId="3589"/>
    <cellStyle name="(표준) 2 2 2" xfId="3590"/>
    <cellStyle name="(표준) 2 2 3" xfId="3591"/>
    <cellStyle name="(표준) 2 2 4" xfId="3592"/>
    <cellStyle name="(표준) 2 2 5" xfId="3593"/>
    <cellStyle name="(표준) 2 2 6" xfId="3594"/>
    <cellStyle name="(표준) 2 2 7" xfId="3595"/>
    <cellStyle name="(표준) 2 3" xfId="3596"/>
    <cellStyle name="(표준) 2 4" xfId="3597"/>
    <cellStyle name="(표준) 2 5" xfId="3598"/>
    <cellStyle name="(표준) 2 6" xfId="3599"/>
    <cellStyle name="(표준) 2 7" xfId="3600"/>
    <cellStyle name="(표준) 2 8" xfId="3601"/>
    <cellStyle name="(표준) 3" xfId="3602"/>
    <cellStyle name="(표준) 3 2" xfId="3603"/>
    <cellStyle name="(표준) 3 2 2" xfId="3604"/>
    <cellStyle name="(표준) 3 2 3" xfId="3605"/>
    <cellStyle name="(표준) 3 2 4" xfId="3606"/>
    <cellStyle name="(표준) 3 2 5" xfId="3607"/>
    <cellStyle name="(표준) 3 2 6" xfId="3608"/>
    <cellStyle name="(표준) 3 2 7" xfId="3609"/>
    <cellStyle name="(표준) 3 3" xfId="3610"/>
    <cellStyle name="(표준) 3 4" xfId="3611"/>
    <cellStyle name="(표준) 3 5" xfId="3612"/>
    <cellStyle name="(표준) 3 6" xfId="3613"/>
    <cellStyle name="(표준) 3 7" xfId="3614"/>
    <cellStyle name="(표준) 3 8" xfId="3615"/>
    <cellStyle name="(표준) 4" xfId="3616"/>
    <cellStyle name="(표준) 5" xfId="3617"/>
    <cellStyle name=")" xfId="3618"/>
    <cellStyle name="??&amp;O?&amp;H?_x0008__x000f__x0007_?_x0007__x0001__x0001_" xfId="77"/>
    <cellStyle name="??&amp;O?&amp;H?_x0008_??_x0007__x0001__x0001_" xfId="78"/>
    <cellStyle name="??&amp;쏗?뷐9_x0008__x0011__x0007_?_x0007__x0001__x0001_" xfId="3619"/>
    <cellStyle name="???­ [0]_¸ð??¸·" xfId="3620"/>
    <cellStyle name="???­_¸ð??¸·" xfId="3621"/>
    <cellStyle name="???Ø_¸ð??¸·" xfId="3622"/>
    <cellStyle name="?Þ¸¶ [0]_¸ð??¸·" xfId="3623"/>
    <cellStyle name="?Þ¸¶_¸ð??¸·" xfId="3624"/>
    <cellStyle name="?W?_laroux" xfId="79"/>
    <cellStyle name="?曹%U?&amp;H?_x0008_?s_x000a__x0007__x0001__x0001_" xfId="3625"/>
    <cellStyle name="?潮%뾁?둃u_x0008_??_x0007__x0001__x0001_" xfId="80"/>
    <cellStyle name="@_laroux" xfId="3626"/>
    <cellStyle name="@_laroux 2" xfId="3627"/>
    <cellStyle name="@_laroux_Sheet1" xfId="3628"/>
    <cellStyle name="@_laroux_Sheet1 2" xfId="3629"/>
    <cellStyle name="@_laroux_제트베인" xfId="3630"/>
    <cellStyle name="@_laroux_제트베인 2" xfId="3631"/>
    <cellStyle name="@_laroux_제트베인_1" xfId="3632"/>
    <cellStyle name="@_laroux_제트베인_1 2" xfId="3633"/>
    <cellStyle name="@_laroux_제트베인_1_Sheet1" xfId="3634"/>
    <cellStyle name="@_laroux_제트베인_1_Sheet1 2" xfId="3635"/>
    <cellStyle name="@_laroux_제트베인_Sheet1" xfId="3636"/>
    <cellStyle name="@_laroux_제트베인_Sheet1 2" xfId="3637"/>
    <cellStyle name="_ 서대2농로포장(04)" xfId="81"/>
    <cellStyle name="_(1.29) - 경구중고등 이전신축(강당 2F)" xfId="3638"/>
    <cellStyle name="_(3.14) - 영주여자고등학교 급식소 및 다목적강당 증축공사" xfId="3639"/>
    <cellStyle name="_(가칭)고령중학교 교사 신축공사(파일수정)" xfId="3640"/>
    <cellStyle name="_(산)우체국 금융의 공정경쟁 추진방안" xfId="3641"/>
    <cellStyle name="_(산)종합물류사업 수행 타당성 및 진출 방안 연구용역" xfId="3642"/>
    <cellStyle name="_(수정김태식0901)고덕국제화지구 내역서(학술연구용역기준)" xfId="3643"/>
    <cellStyle name="_(최종본10.18)(가칭)형곡고등학교 교사신축 BTL사업 기본설계용역" xfId="3644"/>
    <cellStyle name="_@파쇄기(관악구)-rev8" xfId="3645"/>
    <cellStyle name="_~MGPBCNs8rf" xfId="3646"/>
    <cellStyle name="_☆일광설계용역(07(1).3.22경관,물건,공사비변경730억,구조물공삭제)!!!!" xfId="3647"/>
    <cellStyle name="_00 포장공" xfId="82"/>
    <cellStyle name="_003 봉림교(교각수량)" xfId="3648"/>
    <cellStyle name="_003 봉림교(교각수량)_003 봉림교(교각수량)" xfId="3649"/>
    <cellStyle name="_003 봉림교(교각수량)_003 봉림교(교각수량)_003 봉림교(교각수량)" xfId="3650"/>
    <cellStyle name="_003 봉림교(교각수량)_003 봉림교(교각수량)_003 봉림교(교각수량)_부대공수량" xfId="3651"/>
    <cellStyle name="_003 봉림교(교각수량)_003 봉림교(교각수량)_부대공수량" xfId="3652"/>
    <cellStyle name="_003 봉림교(교각수량)_부대공수량" xfId="3653"/>
    <cellStyle name="_01 소하천내역서(동두천시)1차분+전체(계약용)" xfId="3654"/>
    <cellStyle name="_01.05년도 근거리 도입(육상)1" xfId="3655"/>
    <cellStyle name="_01.국민은행 비품류(목제_40번수정)" xfId="3656"/>
    <cellStyle name="_01.깨기" xfId="83"/>
    <cellStyle name="_01.사무실재배치에따른OA가구구매및벽체설치공사" xfId="3657"/>
    <cellStyle name="_01.산출_안테나·EMC측정 지원센터 교육시설 구..." xfId="3658"/>
    <cellStyle name="_01.작업_04-진 독신자숙소 신축공사" xfId="3659"/>
    <cellStyle name="_01.작업_04-진 전기 현대화 공사" xfId="3660"/>
    <cellStyle name="_0106-06-007 금속 및 수장공사 단가견적- 대림" xfId="3661"/>
    <cellStyle name="_015_LGPOWER" xfId="3662"/>
    <cellStyle name="_01토공" xfId="3663"/>
    <cellStyle name="_01토공_02_배수공" xfId="3664"/>
    <cellStyle name="_01토공_2.배 수 공" xfId="3665"/>
    <cellStyle name="_01토공_라멘교 토공" xfId="3666"/>
    <cellStyle name="_01토공_라멘교 토공_02_배수공" xfId="3667"/>
    <cellStyle name="_01토공_라멘교 토공_2.배 수 공" xfId="3668"/>
    <cellStyle name="_01토공_철거" xfId="3669"/>
    <cellStyle name="_01토공_철거_02_배수공" xfId="3670"/>
    <cellStyle name="_01토공_철거_2.배 수 공" xfId="3671"/>
    <cellStyle name="_01토공_철거_라멘교 토공" xfId="3672"/>
    <cellStyle name="_01토공_철거_라멘교 토공_02_배수공" xfId="3673"/>
    <cellStyle name="_01토공_철거_라멘교 토공_2.배 수 공" xfId="3674"/>
    <cellStyle name="_02. 설흥지구 수량산출" xfId="3675"/>
    <cellStyle name="_02. 수량산출서(만리배수지1,2지)" xfId="3676"/>
    <cellStyle name="_02. 수량산출서(만리배수지1,2지)-보관만" xfId="3677"/>
    <cellStyle name="_02.ATM(L사)_ver2.0" xfId="3678"/>
    <cellStyle name="_02.ATM(L사)_수입재료비 완료" xfId="3679"/>
    <cellStyle name="_02.깨기" xfId="84"/>
    <cellStyle name="_02_배수공" xfId="3680"/>
    <cellStyle name="_02_배수공_1" xfId="3681"/>
    <cellStyle name="_021126_목포시청(총괄)" xfId="3682"/>
    <cellStyle name="_02년1차(수정)" xfId="3683"/>
    <cellStyle name="_02수량" xfId="85"/>
    <cellStyle name="_02인천광역시내역서060519" xfId="3684"/>
    <cellStyle name="_03.목차" xfId="3685"/>
    <cellStyle name="_03.터널제트팬(설치)" xfId="3686"/>
    <cellStyle name="_04.웹 기반 기상분석시스템 개발" xfId="3687"/>
    <cellStyle name="_04구조물공" xfId="3688"/>
    <cellStyle name="_04구조물공_부대공수량" xfId="3689"/>
    <cellStyle name="_04오수공" xfId="3690"/>
    <cellStyle name="_05 산출근거(방송)" xfId="3691"/>
    <cellStyle name="_050309 대한상공회의소 운영 1차 수정" xfId="3692"/>
    <cellStyle name="_051216-Ucity 포털사이트-개발예산_이은실" xfId="3693"/>
    <cellStyle name="_05BOX복구공" xfId="3694"/>
    <cellStyle name="_06(1).내역서(한강 가평삼회)" xfId="3695"/>
    <cellStyle name="_06.가로양식공사(단기)" xfId="3696"/>
    <cellStyle name="_060517대신체육공원실시설계용역_낙찰가조정" xfId="3697"/>
    <cellStyle name="_060517도급내역서(연인산)" xfId="3698"/>
    <cellStyle name="_060614_포천시(총괄설계안)ver4.0" xfId="3699"/>
    <cellStyle name="_06-목-부두 전기시설 개선 전기공사(내역서)_ver2.0" xfId="3700"/>
    <cellStyle name="_07-0319-시도시스템 및 공간자료관리 FP (2007)" xfId="3701"/>
    <cellStyle name="_08부대공" xfId="3702"/>
    <cellStyle name="_09 군관리계획_적성-전산화내역서" xfId="3703"/>
    <cellStyle name="_09 군관리계획_적성-전산화내역서(최종)" xfId="3704"/>
    <cellStyle name="_11.통합보안관리서버" xfId="3705"/>
    <cellStyle name="_1220-원가조사-전자지불" xfId="3706"/>
    <cellStyle name="_14(1).FCR(가설계단설치)" xfId="3707"/>
    <cellStyle name="_1안(Turnkey)_030127" xfId="3708"/>
    <cellStyle name="_1차도로(통영1105)" xfId="3709"/>
    <cellStyle name="_2(1).구조물 수량산출서" xfId="86"/>
    <cellStyle name="_2.3 관로부설공" xfId="3710"/>
    <cellStyle name="_2.배 수 공" xfId="3711"/>
    <cellStyle name="_2.배 수 공_02_배수공" xfId="3712"/>
    <cellStyle name="_2.배 수 공_1" xfId="3713"/>
    <cellStyle name="_2.배 수 공_2.배 수 공" xfId="3714"/>
    <cellStyle name="_2.토공" xfId="87"/>
    <cellStyle name="_2001 장애조치" xfId="3715"/>
    <cellStyle name="_2002결과표1" xfId="3716"/>
    <cellStyle name="_2003년 설계서(서울시-기준점측량1)" xfId="3717"/>
    <cellStyle name="_2003년설계품v2.1" xfId="3718"/>
    <cellStyle name="_2004_가격산출 근거서" xfId="3719"/>
    <cellStyle name="_2004_가격산출 근거서_수정" xfId="3720"/>
    <cellStyle name="_2004_산출내역서(최종)_검토_041013" xfId="3721"/>
    <cellStyle name="_2004임율" xfId="3722"/>
    <cellStyle name="_2004한발대비5개지구 설계서-수량산출서" xfId="88"/>
    <cellStyle name="_2004한발대비5개지구 이용시설 설계서-수량산출서" xfId="89"/>
    <cellStyle name="_20050510(지노시스템_서울시청 도로 굴착,복구)" xfId="3723"/>
    <cellStyle name="_2005년 사업 시스템 부문 설계내역서_2.0" xfId="3724"/>
    <cellStyle name="_2005년 사업 시스템 부문 설계내역서_2.3" xfId="3725"/>
    <cellStyle name="_2006 가격제안서_지노" xfId="3726"/>
    <cellStyle name="_20060203-ktis-Security견적v2(김재호과장님)v3" xfId="3727"/>
    <cellStyle name="_2006공사노임" xfId="3728"/>
    <cellStyle name="_2006임율" xfId="3729"/>
    <cellStyle name="_2007년도공사노임" xfId="3730"/>
    <cellStyle name="_2007년제조노임" xfId="3731"/>
    <cellStyle name="_21 봉림교-교대수량" xfId="3732"/>
    <cellStyle name="_21 봉림교-교대수량_부대공수량" xfId="3733"/>
    <cellStyle name="_2-4.상반기실적부문별요약" xfId="90"/>
    <cellStyle name="_2-4.상반기실적부문별요약(표지및목차포함)" xfId="91"/>
    <cellStyle name="_2-4.상반기실적부문별요약(표지및목차포함)_1" xfId="92"/>
    <cellStyle name="_2-4.상반기실적부문별요약_1" xfId="93"/>
    <cellStyle name="_2공구" xfId="3734"/>
    <cellStyle name="_2차분최종" xfId="3735"/>
    <cellStyle name="_3. 탄천1교보수공사" xfId="3736"/>
    <cellStyle name="_3.0 부대공" xfId="94"/>
    <cellStyle name="_3.구조물공" xfId="3737"/>
    <cellStyle name="_3.구조물공_02_배수공" xfId="3738"/>
    <cellStyle name="_3.구조물공_2.배 수 공" xfId="3739"/>
    <cellStyle name="_301대대 변경시행계획(총괄)" xfId="3740"/>
    <cellStyle name="_36전대 급탕탱크 설치공사" xfId="3741"/>
    <cellStyle name="_4.옹 벽 공" xfId="3742"/>
    <cellStyle name="_4.옹 벽 공_02_배수공" xfId="3743"/>
    <cellStyle name="_4.옹 벽 공_2.배 수 공" xfId="3744"/>
    <cellStyle name="_4공구-도급계약(전체분)내역" xfId="3745"/>
    <cellStyle name="_4공구-도급계약(전체분)내역_남강댐(실행)-new" xfId="3746"/>
    <cellStyle name="_4-포장공" xfId="3747"/>
    <cellStyle name="_5.1.2.3 배  수 공" xfId="3748"/>
    <cellStyle name="_5.포장공" xfId="3749"/>
    <cellStyle name="_5옹벽공" xfId="3750"/>
    <cellStyle name="_5옹벽공_맨홀구조물공" xfId="3751"/>
    <cellStyle name="_5옹벽공_수량산출서" xfId="3752"/>
    <cellStyle name="_6-깨기1" xfId="3753"/>
    <cellStyle name="_7.배 수 공" xfId="3754"/>
    <cellStyle name="_7.배 수 공_02_배수공" xfId="3755"/>
    <cellStyle name="_7.배 수 공_2.배 수 공" xfId="3756"/>
    <cellStyle name="_906공구(설계변경)" xfId="3757"/>
    <cellStyle name="_906공구(설계변경)_906공구(설계변경)" xfId="3758"/>
    <cellStyle name="_'99상반기경영개선활동결과(게시용)" xfId="95"/>
    <cellStyle name="_9월" xfId="3759"/>
    <cellStyle name="_A1-토공-유점1L-1" xfId="3760"/>
    <cellStyle name="_ATM(C사)1" xfId="3761"/>
    <cellStyle name="_ATM(효성)" xfId="3762"/>
    <cellStyle name="_BEQ보수공사_ver2.00" xfId="3763"/>
    <cellStyle name="_Book1" xfId="3764"/>
    <cellStyle name="_Book1_2011년-참고자료-붙임-2012년재해예방변경시행계획서-제출용-기술본부" xfId="3765"/>
    <cellStyle name="_Book1_출력3-2012년변경시행계획서(환경지질처-농림부제출)-최종분120821" xfId="3766"/>
    <cellStyle name="_Book3" xfId="3767"/>
    <cellStyle name="_BOX구체" xfId="96"/>
    <cellStyle name="_CCTV-7Set설계내역서(확정)" xfId="3768"/>
    <cellStyle name="_cctv내역서" xfId="3769"/>
    <cellStyle name="_cnm-hw" xfId="3770"/>
    <cellStyle name="_COMPAQServer" xfId="3771"/>
    <cellStyle name="_C앤C" xfId="3772"/>
    <cellStyle name="_C앤C(네트웍)" xfId="3773"/>
    <cellStyle name="_C앤C원가계산" xfId="3774"/>
    <cellStyle name="_DB구축기초금액" xfId="3775"/>
    <cellStyle name="_DB구축기초금액_사본 - 기초금액" xfId="3776"/>
    <cellStyle name="_DB구축설계서(남양주0816)" xfId="3777"/>
    <cellStyle name="_DB설계" xfId="3778"/>
    <cellStyle name="_DL760(엑사큐뷰-김상현) 0304 mail" xfId="3779"/>
    <cellStyle name="_E280R외(2-4)발송" xfId="3780"/>
    <cellStyle name="_E280R외(2-4)발송-수정" xfId="3781"/>
    <cellStyle name="_FM방송국_final" xfId="3782"/>
    <cellStyle name="_FP_설계내역샘플_(가중치직접산정방식)_New" xfId="3783"/>
    <cellStyle name="_FP_설계내역샘플_(평균가중치방식)_New" xfId="3784"/>
    <cellStyle name="_gabion(호안)" xfId="3785"/>
    <cellStyle name="_GIS포털시스템기능고도화 용역예산설계서(050406)" xfId="3786"/>
    <cellStyle name="_H20080730-01(공공사업본부_서울시 하천관리시스템 GIS DB 유지보수 용역)" xfId="3787"/>
    <cellStyle name="_H3.0M-금샘로 방음벽 일위대가" xfId="3788"/>
    <cellStyle name="_i2006-020(토지공사_용인시문화유적분포지도제작)" xfId="3789"/>
    <cellStyle name="_IBM" xfId="3790"/>
    <cellStyle name="_ISP설계_선도소프트" xfId="3791"/>
    <cellStyle name="_ktis-Security견적(giga)_최종-조정안" xfId="3792"/>
    <cellStyle name="_lan구축1차" xfId="3793"/>
    <cellStyle name="_LG(ATM)" xfId="3794"/>
    <cellStyle name="_ms(엑사큐뷰-김상현) 0411" xfId="3795"/>
    <cellStyle name="_P-03-092공통" xfId="3796"/>
    <cellStyle name="_P-04-007(공통)" xfId="3797"/>
    <cellStyle name="_P-04-007(총괄)" xfId="3798"/>
    <cellStyle name="_PC-01. U-City_시설종합관리시스템 개발비_상세내역_(0328)" xfId="3799"/>
    <cellStyle name="_QHP40000514-DY1(엑사큐브)1" xfId="3800"/>
    <cellStyle name="_RAMP-E교-최종000" xfId="3801"/>
    <cellStyle name="_RAMP-E교-최종000_시방서" xfId="3802"/>
    <cellStyle name="_RAMP-E교-최종000_파도 - 모항선 횡배수관 확장" xfId="3803"/>
    <cellStyle name="_RAMP-E교-최종000_파도 - 모항선 횡배수관 확장_시방서" xfId="3804"/>
    <cellStyle name="_SDQ031036캐드랜드(거제시청)" xfId="3805"/>
    <cellStyle name="_Sheet1_1" xfId="3806"/>
    <cellStyle name="_SI부문_김천시" xfId="3807"/>
    <cellStyle name="_SPEC-1" xfId="3808"/>
    <cellStyle name="_UIS설계내역서_1차년도(우대칼스_041029_v1)" xfId="3809"/>
    <cellStyle name="_WebGIS기능_본수_데이터(ver1.0)" xfId="3810"/>
    <cellStyle name="_WP004122" xfId="3811"/>
    <cellStyle name="_WP803010" xfId="3812"/>
    <cellStyle name="_WP805100" xfId="3813"/>
    <cellStyle name="_X" xfId="3814"/>
    <cellStyle name="_X440 0410" xfId="3815"/>
    <cellStyle name="_X440 0506" xfId="3816"/>
    <cellStyle name="_가격산출내역서_93" xfId="3817"/>
    <cellStyle name="_가고리" xfId="3818"/>
    <cellStyle name="_가구내역(연구소)" xfId="3819"/>
    <cellStyle name="_가덕 지방상수도 취수펌프 교체 공사(최종)" xfId="3820"/>
    <cellStyle name="_가디건" xfId="3821"/>
    <cellStyle name="_가양-화곡내역(일위대가)" xfId="3822"/>
    <cellStyle name="_가양-화곡내역(일위대가)_5옹벽공" xfId="3823"/>
    <cellStyle name="_가양-화곡내역(일위대가)_5옹벽공_맨홀구조물공" xfId="3824"/>
    <cellStyle name="_가양-화곡내역(일위대가)_5옹벽공_수량산출서" xfId="3825"/>
    <cellStyle name="_가양-화곡내역(일위대가)_가양-화곡내역(토형100M)" xfId="3826"/>
    <cellStyle name="_가양-화곡내역(일위대가)_가양-화곡내역(토형100M)_5옹벽공" xfId="3827"/>
    <cellStyle name="_가양-화곡내역(일위대가)_가양-화곡내역(토형100M)_5옹벽공_맨홀구조물공" xfId="3828"/>
    <cellStyle name="_가양-화곡내역(일위대가)_가양-화곡내역(토형100M)_5옹벽공_수량산출서" xfId="3829"/>
    <cellStyle name="_가양-화곡내역(일위대가)_가양-화곡내역(토형100M)_맨홀구조물공" xfId="3830"/>
    <cellStyle name="_가양-화곡내역(일위대가)_가양-화곡내역(토형100M)_수량산출" xfId="3831"/>
    <cellStyle name="_가양-화곡내역(일위대가)_가양-화곡내역(토형100M)_수량산출_5옹벽공" xfId="3832"/>
    <cellStyle name="_가양-화곡내역(일위대가)_가양-화곡내역(토형100M)_수량산출_5옹벽공_맨홀구조물공" xfId="3833"/>
    <cellStyle name="_가양-화곡내역(일위대가)_가양-화곡내역(토형100M)_수량산출_5옹벽공_수량산출서" xfId="3834"/>
    <cellStyle name="_가양-화곡내역(일위대가)_가양-화곡내역(토형100M)_수량산출_맨홀구조물공" xfId="3835"/>
    <cellStyle name="_가양-화곡내역(일위대가)_가양-화곡내역(토형100M)_수량산출_수량산출서" xfId="3836"/>
    <cellStyle name="_가양-화곡내역(일위대가)_가양-화곡내역(토형100M)_수량산출_옹벽공" xfId="3837"/>
    <cellStyle name="_가양-화곡내역(일위대가)_가양-화곡내역(토형100M)_수량산출_옹벽공_맨홀구조물공" xfId="3838"/>
    <cellStyle name="_가양-화곡내역(일위대가)_가양-화곡내역(토형100M)_수량산출_옹벽공_수량산출서" xfId="3839"/>
    <cellStyle name="_가양-화곡내역(일위대가)_가양-화곡내역(토형100M)_수량산출_옹벽수량" xfId="3840"/>
    <cellStyle name="_가양-화곡내역(일위대가)_가양-화곡내역(토형100M)_수량산출_옹벽수량_맨홀구조물공" xfId="3841"/>
    <cellStyle name="_가양-화곡내역(일위대가)_가양-화곡내역(토형100M)_수량산출_옹벽수량_수량산출서" xfId="3842"/>
    <cellStyle name="_가양-화곡내역(일위대가)_가양-화곡내역(토형100M)_수량산출서" xfId="3843"/>
    <cellStyle name="_가양-화곡내역(일위대가)_가양-화곡내역(토형100M)_옹벽공" xfId="3844"/>
    <cellStyle name="_가양-화곡내역(일위대가)_가양-화곡내역(토형100M)_옹벽공_맨홀구조물공" xfId="3845"/>
    <cellStyle name="_가양-화곡내역(일위대가)_가양-화곡내역(토형100M)_옹벽공_수량산출서" xfId="3846"/>
    <cellStyle name="_가양-화곡내역(일위대가)_가양-화곡내역(토형100M)_옹벽수량" xfId="3847"/>
    <cellStyle name="_가양-화곡내역(일위대가)_가양-화곡내역(토형100M)_옹벽수량_맨홀구조물공" xfId="3848"/>
    <cellStyle name="_가양-화곡내역(일위대가)_가양-화곡내역(토형100M)_옹벽수량_수량산출서" xfId="3849"/>
    <cellStyle name="_가양-화곡내역(일위대가)_맨홀구조물공" xfId="3850"/>
    <cellStyle name="_가양-화곡내역(일위대가)_수량산출서" xfId="3851"/>
    <cellStyle name="_가양-화곡내역(일위대가)_옹벽공" xfId="3852"/>
    <cellStyle name="_가양-화곡내역(일위대가)_옹벽공_맨홀구조물공" xfId="3853"/>
    <cellStyle name="_가양-화곡내역(일위대가)_옹벽공_수량산출서" xfId="3854"/>
    <cellStyle name="_가양-화곡내역(일위대가)_옹벽수량" xfId="3855"/>
    <cellStyle name="_가양-화곡내역(일위대가)_옹벽수량_맨홀구조물공" xfId="3856"/>
    <cellStyle name="_가양-화곡내역(일위대가)_옹벽수량_수량산출서" xfId="3857"/>
    <cellStyle name="_가양-화곡내역(토형100M)" xfId="3858"/>
    <cellStyle name="_가양-화곡내역(토형100M)_5옹벽공" xfId="3859"/>
    <cellStyle name="_가양-화곡내역(토형100M)_5옹벽공_맨홀구조물공" xfId="3860"/>
    <cellStyle name="_가양-화곡내역(토형100M)_5옹벽공_수량산출서" xfId="3861"/>
    <cellStyle name="_가양-화곡내역(토형100M)_맨홀구조물공" xfId="3862"/>
    <cellStyle name="_가양-화곡내역(토형100M)_수량산출" xfId="3863"/>
    <cellStyle name="_가양-화곡내역(토형100M)_수량산출_5옹벽공" xfId="3864"/>
    <cellStyle name="_가양-화곡내역(토형100M)_수량산출_5옹벽공_맨홀구조물공" xfId="3865"/>
    <cellStyle name="_가양-화곡내역(토형100M)_수량산출_5옹벽공_수량산출서" xfId="3866"/>
    <cellStyle name="_가양-화곡내역(토형100M)_수량산출_맨홀구조물공" xfId="3867"/>
    <cellStyle name="_가양-화곡내역(토형100M)_수량산출_수량산출서" xfId="3868"/>
    <cellStyle name="_가양-화곡내역(토형100M)_수량산출_옹벽공" xfId="3869"/>
    <cellStyle name="_가양-화곡내역(토형100M)_수량산출_옹벽공_맨홀구조물공" xfId="3870"/>
    <cellStyle name="_가양-화곡내역(토형100M)_수량산출_옹벽공_수량산출서" xfId="3871"/>
    <cellStyle name="_가양-화곡내역(토형100M)_수량산출_옹벽수량" xfId="3872"/>
    <cellStyle name="_가양-화곡내역(토형100M)_수량산출_옹벽수량_맨홀구조물공" xfId="3873"/>
    <cellStyle name="_가양-화곡내역(토형100M)_수량산출_옹벽수량_수량산출서" xfId="3874"/>
    <cellStyle name="_가양-화곡내역(토형100M)_수량산출서" xfId="3875"/>
    <cellStyle name="_가양-화곡내역(토형100M)_옹벽공" xfId="3876"/>
    <cellStyle name="_가양-화곡내역(토형100M)_옹벽공_맨홀구조물공" xfId="3877"/>
    <cellStyle name="_가양-화곡내역(토형100M)_옹벽공_수량산출서" xfId="3878"/>
    <cellStyle name="_가양-화곡내역(토형100M)_옹벽수량" xfId="3879"/>
    <cellStyle name="_가양-화곡내역(토형100M)_옹벽수량_맨홀구조물공" xfId="3880"/>
    <cellStyle name="_가양-화곡내역(토형100M)_옹벽수량_수량산출서" xfId="3881"/>
    <cellStyle name="_간이상수도청소포함(최종)" xfId="3882"/>
    <cellStyle name="_간지" xfId="3883"/>
    <cellStyle name="_간지,목차,페이지,표지" xfId="3884"/>
    <cellStyle name="_갈산리 간이상수도 정비공사" xfId="3885"/>
    <cellStyle name="_감가상각(01년도) (2)" xfId="3886"/>
    <cellStyle name="_감가상각(01년도) (3)" xfId="3887"/>
    <cellStyle name="_강남대_네트웍_컴스(시스코쓰리콤견적)" xfId="3888"/>
    <cellStyle name="_강내착공(면제출용)" xfId="3889"/>
    <cellStyle name="_강산FRP" xfId="3890"/>
    <cellStyle name="_강서노인복지관통신관급내역서(방송)" xfId="3891"/>
    <cellStyle name="_개발비 산출양식(웨이버스)" xfId="3892"/>
    <cellStyle name="_개신초등학교 다목적강당 방송설비" xfId="3893"/>
    <cellStyle name="_개요" xfId="3894"/>
    <cellStyle name="_개요(봉림)-참고용" xfId="3895"/>
    <cellStyle name="_개요(봉림)-최종" xfId="3896"/>
    <cellStyle name="_개요(주안-인천)" xfId="3897"/>
    <cellStyle name="_개요_1" xfId="3898"/>
    <cellStyle name="_거게관광호텔 일위대가" xfId="3899"/>
    <cellStyle name="_건교부_과천server내역서3" xfId="3900"/>
    <cellStyle name="_건국대학교 매체제작실 견적서 03.0929" xfId="3901"/>
    <cellStyle name="_건설업 임금실태 조사 보고서(2005년 상하반기)" xfId="3902"/>
    <cellStyle name="_건축" xfId="3903"/>
    <cellStyle name="_건축공사" xfId="3904"/>
    <cellStyle name="_건축내역" xfId="3905"/>
    <cellStyle name="_견적샘플" xfId="3906"/>
    <cellStyle name="_견적서 표지 및 속지" xfId="3907"/>
    <cellStyle name="_견적서(랜공사)_행자부제출용_0210" xfId="3908"/>
    <cellStyle name="_견적서(예보지점)-토코넷v1(1).0" xfId="3909"/>
    <cellStyle name="_견적서_한강시민공원GIS_지노시스템_051207" xfId="3910"/>
    <cellStyle name="_견적서3" xfId="3911"/>
    <cellStyle name="_경늬선_일위대가" xfId="3912"/>
    <cellStyle name="_경량기포콘크리트 일위대가" xfId="3913"/>
    <cellStyle name="_경북031002" xfId="3914"/>
    <cellStyle name="_경북영주시1124" xfId="3915"/>
    <cellStyle name="_경영개선활동상반기실적(990708)" xfId="97"/>
    <cellStyle name="_경영개선활동상반기실적(990708)_1" xfId="98"/>
    <cellStyle name="_경영개선활동상반기실적(990708)_2" xfId="99"/>
    <cellStyle name="_경영개선활성화방안(990802)" xfId="100"/>
    <cellStyle name="_경영개선활성화방안(990802)_1" xfId="101"/>
    <cellStyle name="_경의선_일위대가(060203)" xfId="3916"/>
    <cellStyle name="_계약내역서" xfId="3917"/>
    <cellStyle name="_고무방충재" xfId="3918"/>
    <cellStyle name="_고속도로 영업소 시뮬레이터 개발2" xfId="3919"/>
    <cellStyle name="_공간정보기술(ML570)-1" xfId="3920"/>
    <cellStyle name="_공도우체국 _ 집배실확장공사" xfId="3921"/>
    <cellStyle name="_공사" xfId="3922"/>
    <cellStyle name="_공사노임" xfId="3923"/>
    <cellStyle name="_공사비 증감 대비표" xfId="3924"/>
    <cellStyle name="_공사비비목별요율" xfId="3925"/>
    <cellStyle name="_공사비산출" xfId="3926"/>
    <cellStyle name="_공원.녹지 개발 총괄표( 시스템 및 DB)" xfId="3927"/>
    <cellStyle name="_공주시 도로와 지하시설물도 공동구축사업(SI부문)" xfId="3928"/>
    <cellStyle name="_공주시_도로와_지하시설물도_공동구축사업(SI부문)_산출내역서_절감반영__3(1).0" xfId="3929"/>
    <cellStyle name="_공주시_범용설계서" xfId="3930"/>
    <cellStyle name="_공통" xfId="3931"/>
    <cellStyle name="_공통_(산)우체국 금융의 공정경쟁 추진방안" xfId="3932"/>
    <cellStyle name="_공통_(산)종합물류사업 수행 타당성 및 진출 방안 연구용역" xfId="3933"/>
    <cellStyle name="_공통_01.제작" xfId="3934"/>
    <cellStyle name="_공통_03.목차" xfId="3935"/>
    <cellStyle name="_공통_04.웹 기반 기상분석시스템 개발" xfId="3936"/>
    <cellStyle name="_공통_06년6월" xfId="3937"/>
    <cellStyle name="_공통_06-목-부두 전기시설 개선 전기공사(내역서)_ver2.0" xfId="3938"/>
    <cellStyle name="_공통_2004임율" xfId="3939"/>
    <cellStyle name="_공통_2006공사노임" xfId="3940"/>
    <cellStyle name="_공통_2006임율" xfId="3941"/>
    <cellStyle name="_공통_2007년도공사노임" xfId="3942"/>
    <cellStyle name="_공통_365자동화코너" xfId="3943"/>
    <cellStyle name="_공통_36전대 급탕탱크 설치공사" xfId="3944"/>
    <cellStyle name="_공통_BEQ보수공사_ver2.00" xfId="3945"/>
    <cellStyle name="_공통_MM" xfId="3946"/>
    <cellStyle name="_공통_개요" xfId="3947"/>
    <cellStyle name="_공통_개요_1" xfId="3948"/>
    <cellStyle name="_공통_개요_숙소전기공사" xfId="3949"/>
    <cellStyle name="_공통_개요_특수통상자동구분기_작업완료" xfId="3950"/>
    <cellStyle name="_공통_건축공사" xfId="3951"/>
    <cellStyle name="_공통_공사" xfId="3952"/>
    <cellStyle name="_공통_공사노임" xfId="3953"/>
    <cellStyle name="_공통_교총괄표" xfId="3954"/>
    <cellStyle name="_공통_국가경쟁력 제고" xfId="3955"/>
    <cellStyle name="_공통_금형기초" xfId="3956"/>
    <cellStyle name="_공통_기계" xfId="3957"/>
    <cellStyle name="_공통_기초자료" xfId="3958"/>
    <cellStyle name="_공통_내무대건축" xfId="3959"/>
    <cellStyle name="_공통_내역서" xfId="3960"/>
    <cellStyle name="_공통_내역서(2부두 화장실보수공사)-박팀장" xfId="3961"/>
    <cellStyle name="_공통_단자함" xfId="3962"/>
    <cellStyle name="_공통_목차" xfId="3963"/>
    <cellStyle name="_공통_설치비" xfId="3964"/>
    <cellStyle name="_공통_숙소전기공사" xfId="3965"/>
    <cellStyle name="_공통_스크류콘베이어" xfId="3966"/>
    <cellStyle name="_공통_시제품비2차" xfId="3967"/>
    <cellStyle name="_공통_엔진부품-2" xfId="3968"/>
    <cellStyle name="_공통_용역샘플" xfId="3969"/>
    <cellStyle name="_공통_용역샘플(KDR)" xfId="3970"/>
    <cellStyle name="_공통_전기내역서" xfId="3971"/>
    <cellStyle name="_공통_정비고-토목" xfId="3972"/>
    <cellStyle name="_공통_제6항공전단(최종)" xfId="3973"/>
    <cellStyle name="_공통_제조" xfId="3974"/>
    <cellStyle name="_공통_중기단가산출총괄표(list)" xfId="3975"/>
    <cellStyle name="_공통_특수통상자동구분기_작업완료" xfId="3976"/>
    <cellStyle name="_공통_한국정보시스템" xfId="3977"/>
    <cellStyle name="_공통_환경개선전기공사" xfId="3978"/>
    <cellStyle name="_과기원재료비" xfId="3979"/>
    <cellStyle name="_광가입자전송장비(FLC)삼성" xfId="3980"/>
    <cellStyle name="_광명시GIS_조달청_지노_2" xfId="3981"/>
    <cellStyle name="_광안리내역서(구도)" xfId="3982"/>
    <cellStyle name="_광주광역시_Web GIS_설계내역_5(3억)" xfId="3983"/>
    <cellStyle name="_광주시 2차 시스템" xfId="3984"/>
    <cellStyle name="_광주시 도로와 지하시설물도 공동구축사업(2차) 설계내역서_1.0" xfId="3985"/>
    <cellStyle name="_광주시 도로와 지하시설물도 공동구축사업(2차) 설계내역서_2.0" xfId="3986"/>
    <cellStyle name="_광주시도로와지하시설물도공동구축사업_04072" xfId="3987"/>
    <cellStyle name="_광주평동투찰" xfId="3988"/>
    <cellStyle name="_광주평동투찰_통영중앙시장(최종)" xfId="3989"/>
    <cellStyle name="_광주평동투찰_통영중앙시장(최종)_통영중앙시장(최종)" xfId="3990"/>
    <cellStyle name="_광주평동투찰3" xfId="3991"/>
    <cellStyle name="_광주평동투찰3_통영중앙시장(최종)" xfId="3992"/>
    <cellStyle name="_광주평동투찰3_통영중앙시장(최종)_통영중앙시장(최종)" xfId="3993"/>
    <cellStyle name="_광주평동품의1" xfId="3994"/>
    <cellStyle name="_광주평동품의1_통영중앙시장(최종)" xfId="3995"/>
    <cellStyle name="_광주평동품의1_통영중앙시장(최종)_통영중앙시장(최종)" xfId="3996"/>
    <cellStyle name="_광평초등학교 도서실 리모델링공사(8.4)" xfId="3997"/>
    <cellStyle name="_교각수량_1009" xfId="3998"/>
    <cellStyle name="_교각수량_1009_003 봉림교(교각수량)" xfId="3999"/>
    <cellStyle name="_교각수량_1009_003 봉림교(교각수량)_003 봉림교(교각수량)" xfId="4000"/>
    <cellStyle name="_교각수량_1009_003 봉림교(교각수량)_003 봉림교(교각수량)_부대공수량" xfId="4001"/>
    <cellStyle name="_교각수량_1009_003 봉림교(교각수량)_부대공수량" xfId="4002"/>
    <cellStyle name="_교각수량_1009_부대공수량" xfId="4003"/>
    <cellStyle name="_교량2_수량(하부)" xfId="4004"/>
    <cellStyle name="_교천리" xfId="4005"/>
    <cellStyle name="_교총괄표" xfId="4006"/>
    <cellStyle name="_구조물공" xfId="4007"/>
    <cellStyle name="_구조물공11" xfId="4008"/>
    <cellStyle name="_구조물공사" xfId="102"/>
    <cellStyle name="_구조물수량산출서2" xfId="103"/>
    <cellStyle name="_구포3동공영주차장관급(주차관제)-1" xfId="4009"/>
    <cellStyle name="_국가경쟁력 제고" xfId="4010"/>
    <cellStyle name="_국공유지실태조사(최종)" xfId="4011"/>
    <cellStyle name="_국도23호선영암연소지구내역서" xfId="4012"/>
    <cellStyle name="_국도38호선통리지구내역서" xfId="4013"/>
    <cellStyle name="_국도42호선여량지구오르막차로" xfId="4014"/>
    <cellStyle name="_국토지리정보원 홈페이지 개선용역 예산설계_v2.1" xfId="4015"/>
    <cellStyle name="_군산시_UIS설계서(0308)" xfId="4016"/>
    <cellStyle name="_군위내역서(A동)" xfId="4017"/>
    <cellStyle name="_군포시 지하시설물통합정보시스템 구축사업 설계내역서_2.3" xfId="4018"/>
    <cellStyle name="_금강시스템구축_용역내역서" xfId="4019"/>
    <cellStyle name="_금천청소년수련관(토목林)" xfId="4020"/>
    <cellStyle name="_금형" xfId="4021"/>
    <cellStyle name="_금형기초" xfId="4022"/>
    <cellStyle name="_기계고발주" xfId="4023"/>
    <cellStyle name="_기계수정" xfId="4024"/>
    <cellStyle name="_기본형" xfId="4025"/>
    <cellStyle name="_기준점성과발급시스템_설계예산서(최종)" xfId="4026"/>
    <cellStyle name="_기초" xfId="4027"/>
    <cellStyle name="_기초공사" xfId="4028"/>
    <cellStyle name="_기초자료" xfId="4029"/>
    <cellStyle name="_기초자료_1" xfId="4030"/>
    <cellStyle name="_김제시 GIS 구축사업 설계내역서_시스템부문_4" xfId="4031"/>
    <cellStyle name="_김제시 도로와 지하시설물 공동구축사업 설계서_계약(1차년도)_1" xfId="4032"/>
    <cellStyle name="_김제시 도로와 지하시설물 공동구축사업 설계서_계약(총괄)" xfId="4033"/>
    <cellStyle name="_김제시_UIS설계서(0706)" xfId="4034"/>
    <cellStyle name="_김천시 공원녹지" xfId="4035"/>
    <cellStyle name="_김천시설계서(제출용)" xfId="4036"/>
    <cellStyle name="_김포GIS설계1차(최종본.01.05)" xfId="4037"/>
    <cellStyle name="_김포시 UIS 시스템부문 설계내역서_1.2" xfId="4038"/>
    <cellStyle name="_김포시 UIS-설계내역서" xfId="4039"/>
    <cellStyle name="_김포양촌지구 Eco-Highway(포스코건설,대우건설)" xfId="4040"/>
    <cellStyle name="_김해시 도로및지하시설물도공동구축사업 설계내역서.2.8" xfId="4041"/>
    <cellStyle name="_김해시_도로와지하시설물도공동구축사업 설계내역서.2.9" xfId="4042"/>
    <cellStyle name="_깨기수량(부대)" xfId="4043"/>
    <cellStyle name="_깨기수량(부대)_깨기수량(부대)" xfId="4044"/>
    <cellStyle name="_깨기수량(부대)_깨기수량(부대)_부대공수량" xfId="4045"/>
    <cellStyle name="_깨기수량(부대)_부대공수량" xfId="4046"/>
    <cellStyle name="_깨기조서" xfId="104"/>
    <cellStyle name="_나노엔텍(임금)" xfId="4047"/>
    <cellStyle name="_난계국악당일위대가" xfId="4048"/>
    <cellStyle name="_난계국악당일위대가_1" xfId="4049"/>
    <cellStyle name="_난계국악당일위대가_2" xfId="4050"/>
    <cellStyle name="_남강댐(실행)-new" xfId="4051"/>
    <cellStyle name="_남북공유하천용역설계서(최종)" xfId="4052"/>
    <cellStyle name="_남산-전기" xfId="4053"/>
    <cellStyle name="_남원시_UIS설계서(0624)" xfId="4054"/>
    <cellStyle name="_남원시_설계서_v2" xfId="4055"/>
    <cellStyle name="_내무대건축" xfId="4056"/>
    <cellStyle name="_내수저곡이용시설외주시행" xfId="4057"/>
    <cellStyle name="_내역(991895-7)" xfId="4058"/>
    <cellStyle name="_내역(991895-7)-01" xfId="4059"/>
    <cellStyle name="_내역(991895-7)-12-3일작업" xfId="4060"/>
    <cellStyle name="_내역B동" xfId="4061"/>
    <cellStyle name="_내역서" xfId="4062"/>
    <cellStyle name="_내역서(2부두 화장실보수공사)-박팀장" xfId="4063"/>
    <cellStyle name="_내역서(남구청주차관제)" xfId="4064"/>
    <cellStyle name="_내역서(전광판)-1" xfId="4065"/>
    <cellStyle name="_내역서+개요(월배통신)" xfId="4066"/>
    <cellStyle name="_내역서+개요(전기)-6.7(최종)" xfId="4067"/>
    <cellStyle name="_내역서+개요(통신)" xfId="4068"/>
    <cellStyle name="_노무비계산" xfId="4069"/>
    <cellStyle name="_노후창호개체공사" xfId="4070"/>
    <cellStyle name="_농수로3종외-최종" xfId="4071"/>
    <cellStyle name="_농업 및 생활용수 유지보수설계서(2005)-착공계" xfId="4072"/>
    <cellStyle name="_농업용수 관정 착정공사 변경내역서" xfId="4073"/>
    <cellStyle name="_농촌공사_20080821_v1.0(산출내역서)" xfId="4074"/>
    <cellStyle name="_누전차단기" xfId="4075"/>
    <cellStyle name="_다단터빈펌프" xfId="4076"/>
    <cellStyle name="_다우SW(1023)" xfId="4077"/>
    <cellStyle name="_단가 산출조서" xfId="4078"/>
    <cellStyle name="_단자함" xfId="4079"/>
    <cellStyle name="_대신체육공원실시설계용역" xfId="4080"/>
    <cellStyle name="_대안아곡 실정보고" xfId="4081"/>
    <cellStyle name="_대전망운용국 대수선 전기공사+개요" xfId="4082"/>
    <cellStyle name="_데이터변환 설계품" xfId="4083"/>
    <cellStyle name="_도고천품의안11" xfId="4084"/>
    <cellStyle name="_도고천품의안11_1" xfId="4085"/>
    <cellStyle name="_도고천품의안11_1_통영중앙시장(최종)" xfId="4086"/>
    <cellStyle name="_도고천품의안11_1_통영중앙시장(최종)_통영중앙시장(최종)" xfId="4087"/>
    <cellStyle name="_도고천품의안11_광주평동투찰" xfId="4088"/>
    <cellStyle name="_도고천품의안11_광주평동투찰_통영중앙시장(최종)" xfId="4089"/>
    <cellStyle name="_도고천품의안11_광주평동투찰_통영중앙시장(최종)_통영중앙시장(최종)" xfId="4090"/>
    <cellStyle name="_도고천품의안11_광주평동품의1" xfId="4091"/>
    <cellStyle name="_도고천품의안11_광주평동품의1_통영중앙시장(최종)" xfId="4092"/>
    <cellStyle name="_도고천품의안11_광주평동품의1_통영중앙시장(최종)_통영중앙시장(최종)" xfId="4093"/>
    <cellStyle name="_도고천품의안11_송학하수품의(설계넣고)" xfId="4094"/>
    <cellStyle name="_도고천품의안11_송학하수품의(설계넣고)_통영중앙시장(최종)" xfId="4095"/>
    <cellStyle name="_도고천품의안11_송학하수품의(설계넣고)_통영중앙시장(최종)_통영중앙시장(최종)" xfId="4096"/>
    <cellStyle name="_도고천품의안11_통영중앙시장(최종)" xfId="4097"/>
    <cellStyle name="_도고천품의안11_통영중앙시장(최종)_통영중앙시장(최종)" xfId="4098"/>
    <cellStyle name="_도곡1교 교대 수량" xfId="4099"/>
    <cellStyle name="_도곡1교 교대 수량_RAMP-E교-최종000" xfId="4100"/>
    <cellStyle name="_도곡1교 교대 수량_RAMP-E교-최종000_시방서" xfId="4101"/>
    <cellStyle name="_도곡1교 교대 수량_RAMP-E교-최종000_파도 - 모항선 횡배수관 확장" xfId="4102"/>
    <cellStyle name="_도곡1교 교대 수량_RAMP-E교-최종000_파도 - 모항선 횡배수관 확장_시방서" xfId="4103"/>
    <cellStyle name="_도곡1교 교대 수량_시방서" xfId="4104"/>
    <cellStyle name="_도곡1교 교대(시점) 수량" xfId="4105"/>
    <cellStyle name="_도곡1교 교대(시점) 수량_RAMP-E교-최종000" xfId="4106"/>
    <cellStyle name="_도곡1교 교대(시점) 수량_RAMP-E교-최종000_시방서" xfId="4107"/>
    <cellStyle name="_도곡1교 교대(시점) 수량_RAMP-E교-최종000_파도 - 모항선 횡배수관 확장" xfId="4108"/>
    <cellStyle name="_도곡1교 교대(시점) 수량_RAMP-E교-최종000_파도 - 모항선 횡배수관 확장_시방서" xfId="4109"/>
    <cellStyle name="_도곡1교 교대(시점) 수량_시방서" xfId="4110"/>
    <cellStyle name="_도곡1교 하부공 수량" xfId="4111"/>
    <cellStyle name="_도곡1교 하부공 수량_RAMP-E교-최종000" xfId="4112"/>
    <cellStyle name="_도곡1교 하부공 수량_RAMP-E교-최종000_시방서" xfId="4113"/>
    <cellStyle name="_도곡1교 하부공 수량_RAMP-E교-최종000_파도 - 모항선 횡배수관 확장" xfId="4114"/>
    <cellStyle name="_도곡1교 하부공 수량_RAMP-E교-최종000_파도 - 모항선 횡배수관 확장_시방서" xfId="4115"/>
    <cellStyle name="_도곡1교 하부공 수량_시방서" xfId="4116"/>
    <cellStyle name="_도곡2교 교대 수량" xfId="4117"/>
    <cellStyle name="_도곡2교 교대 수량_RAMP-E교-최종000" xfId="4118"/>
    <cellStyle name="_도곡2교 교대 수량_RAMP-E교-최종000_시방서" xfId="4119"/>
    <cellStyle name="_도곡2교 교대 수량_RAMP-E교-최종000_파도 - 모항선 횡배수관 확장" xfId="4120"/>
    <cellStyle name="_도곡2교 교대 수량_RAMP-E교-최종000_파도 - 모항선 횡배수관 확장_시방서" xfId="4121"/>
    <cellStyle name="_도곡2교 교대 수량_시방서" xfId="4122"/>
    <cellStyle name="_도곡2교 교대(종점) 수량" xfId="4123"/>
    <cellStyle name="_도곡2교 교대(종점) 수량_RAMP-E교-최종000" xfId="4124"/>
    <cellStyle name="_도곡2교 교대(종점) 수량_RAMP-E교-최종000_시방서" xfId="4125"/>
    <cellStyle name="_도곡2교 교대(종점) 수량_RAMP-E교-최종000_파도 - 모항선 횡배수관 확장" xfId="4126"/>
    <cellStyle name="_도곡2교 교대(종점) 수량_RAMP-E교-최종000_파도 - 모항선 횡배수관 확장_시방서" xfId="4127"/>
    <cellStyle name="_도곡2교 교대(종점) 수량_시방서" xfId="4128"/>
    <cellStyle name="_도곡3교 교대 수량" xfId="4129"/>
    <cellStyle name="_도곡3교 교대 수량_RAMP-E교-최종000" xfId="4130"/>
    <cellStyle name="_도곡3교 교대 수량_RAMP-E교-최종000_시방서" xfId="4131"/>
    <cellStyle name="_도곡3교 교대 수량_RAMP-E교-최종000_파도 - 모항선 횡배수관 확장" xfId="4132"/>
    <cellStyle name="_도곡3교 교대 수량_RAMP-E교-최종000_파도 - 모항선 횡배수관 확장_시방서" xfId="4133"/>
    <cellStyle name="_도곡3교 교대 수량_시방서" xfId="4134"/>
    <cellStyle name="_도곡4교 하부공 수량" xfId="4135"/>
    <cellStyle name="_도곡4교 하부공 수량_RAMP-E교-최종000" xfId="4136"/>
    <cellStyle name="_도곡4교 하부공 수량_RAMP-E교-최종000_시방서" xfId="4137"/>
    <cellStyle name="_도곡4교 하부공 수량_RAMP-E교-최종000_파도 - 모항선 횡배수관 확장" xfId="4138"/>
    <cellStyle name="_도곡4교 하부공 수량_RAMP-E교-최종000_파도 - 모항선 횡배수관 확장_시방서" xfId="4139"/>
    <cellStyle name="_도곡4교 하부공 수량_시방서" xfId="4140"/>
    <cellStyle name="_도곡교 교대 수량" xfId="4141"/>
    <cellStyle name="_도곡교 교대 수량_RAMP-E교-최종000" xfId="4142"/>
    <cellStyle name="_도곡교 교대 수량_RAMP-E교-최종000_시방서" xfId="4143"/>
    <cellStyle name="_도곡교 교대 수량_RAMP-E교-최종000_파도 - 모항선 횡배수관 확장" xfId="4144"/>
    <cellStyle name="_도곡교 교대 수량_RAMP-E교-최종000_파도 - 모항선 횡배수관 확장_시방서" xfId="4145"/>
    <cellStyle name="_도곡교 교대 수량_시방서" xfId="4146"/>
    <cellStyle name="_도로 DB 보완구축_산출내역" xfId="4147"/>
    <cellStyle name="_도로,상,하수 DB구축설계서(2,4급)_2005" xfId="4148"/>
    <cellStyle name="_도로+상수+하수(2003년진주시)-1차-최종" xfId="4149"/>
    <cellStyle name="_도로+상수+하수총괄분(진주시)" xfId="4150"/>
    <cellStyle name="_도로+상수+하수총괄분(진주시)-총괄-최종" xfId="4151"/>
    <cellStyle name="_도로공사 예산설계(통합교통정보시스템)" xfId="4152"/>
    <cellStyle name="_도로명 통합시스템 예산설계(051130" xfId="4153"/>
    <cellStyle name="_도로명주소 DB이행 필요예산(안)" xfId="4154"/>
    <cellStyle name="_도로및지하시설물도공동구축사업 설계내역서.1.0" xfId="4155"/>
    <cellStyle name="_도로시설물020517총괄" xfId="4156"/>
    <cellStyle name="_도로와 지하시설물 공동구축사업 설계서" xfId="4157"/>
    <cellStyle name="_도로와 지하시설물도 구축사업(2차) 설계내역서_v4" xfId="4158"/>
    <cellStyle name="_도로와 지하시설물도 시범사업 설계내역서_1.2" xfId="4159"/>
    <cellStyle name="_도리농로" xfId="4160"/>
    <cellStyle name="_돌고개농로" xfId="4161"/>
    <cellStyle name="_돌망태(last)" xfId="105"/>
    <cellStyle name="_동량문화마을오수관로정비공사" xfId="4162"/>
    <cellStyle name="_동목포전화국제4회기성청구서" xfId="4163"/>
    <cellStyle name="_동산농로포장공사(상반기주민숙원사업)" xfId="106"/>
    <cellStyle name="_동산농로포장공사(상반기주민숙원사업)완료" xfId="107"/>
    <cellStyle name="_동서관통도로-인화" xfId="4164"/>
    <cellStyle name="_동서관통도로-지티씨" xfId="4165"/>
    <cellStyle name="_동홍천외12개하천(도급내역)" xfId="4166"/>
    <cellStyle name="_두계변전소하도급" xfId="4167"/>
    <cellStyle name="_두산중공업_021203" xfId="4168"/>
    <cellStyle name="_디아모_한국전산원_Listprice" xfId="4169"/>
    <cellStyle name="_디지털_도시_기반공사_견적_내역" xfId="4170"/>
    <cellStyle name="_디지털산업단지견적서" xfId="4171"/>
    <cellStyle name="_디지펜복수학위연구소(6.11)" xfId="4172"/>
    <cellStyle name="_라멘교 토공" xfId="4173"/>
    <cellStyle name="_라멘교 토공_02_배수공" xfId="4174"/>
    <cellStyle name="_라멘교 토공_2.배 수 공" xfId="4175"/>
    <cellStyle name="_롯데2층일위대가-1" xfId="4176"/>
    <cellStyle name="_롯데2층일위대가-1_1" xfId="4177"/>
    <cellStyle name="_매동초등학교신축공사(2006.11.10)" xfId="4178"/>
    <cellStyle name="_매정견적보고" xfId="4179"/>
    <cellStyle name="_매출분석" xfId="4180"/>
    <cellStyle name="_맨홀구조물공" xfId="4181"/>
    <cellStyle name="_명곡2리-수량산출서" xfId="108"/>
    <cellStyle name="_명암지도로투찰2" xfId="4182"/>
    <cellStyle name="_명암지도로투찰2_통영중앙시장(최종)" xfId="4183"/>
    <cellStyle name="_명암지도로투찰2_통영중앙시장(최종)_통영중앙시장(최종)" xfId="4184"/>
    <cellStyle name="_모바일 지리정보 현장관리시스템 설계서" xfId="4185"/>
    <cellStyle name="_모점3공구" xfId="4186"/>
    <cellStyle name="_목차" xfId="4187"/>
    <cellStyle name="_무안군_UIS설계서(1013)" xfId="4188"/>
    <cellStyle name="_문과장님이 작업한것(옹벽)" xfId="109"/>
    <cellStyle name="_문배동 k-에센스 타운 신축공사" xfId="4189"/>
    <cellStyle name="_문의하수관거 원가계산서" xfId="4190"/>
    <cellStyle name="_문화재GIS_설계내역_040718_v3" xfId="4191"/>
    <cellStyle name="_물건조사" xfId="4192"/>
    <cellStyle name="_물량기본내역및조사탐사내역" xfId="4193"/>
    <cellStyle name="_민락동 내역서( 최종)" xfId="4194"/>
    <cellStyle name="_바이오엑스포 안개분수대 급배수시설보수공사" xfId="110"/>
    <cellStyle name="_반여2동공영주차장-1" xfId="4195"/>
    <cellStyle name="_반여2동사통신내역서" xfId="4196"/>
    <cellStyle name="_반중력식옹벽" xfId="111"/>
    <cellStyle name="_반중력식옹벽단위수량" xfId="112"/>
    <cellStyle name="_발전협의회" xfId="4197"/>
    <cellStyle name="_방동" xfId="4198"/>
    <cellStyle name="_방동_02_배수공" xfId="4199"/>
    <cellStyle name="_방동_03구조~1" xfId="4200"/>
    <cellStyle name="_방동_03구조~1_02_배수공" xfId="4201"/>
    <cellStyle name="_방동_03구조~1_2.배 수 공" xfId="4202"/>
    <cellStyle name="_방동_03구조~1_라멘교 토공" xfId="4203"/>
    <cellStyle name="_방동_03구조~1_라멘교 토공_02_배수공" xfId="4204"/>
    <cellStyle name="_방동_03구조~1_라멘교 토공_2.배 수 공" xfId="4205"/>
    <cellStyle name="_방동_03구조~1_포장" xfId="4206"/>
    <cellStyle name="_방동_03구조~1_포장_02_배수공" xfId="4207"/>
    <cellStyle name="_방동_03구조~1_포장_2.배 수 공" xfId="4208"/>
    <cellStyle name="_방동_03구조~1_포장_라멘교 토공" xfId="4209"/>
    <cellStyle name="_방동_03구조~1_포장_라멘교 토공_02_배수공" xfId="4210"/>
    <cellStyle name="_방동_03구조~1_포장_라멘교 토공_2.배 수 공" xfId="4211"/>
    <cellStyle name="_방동_03구조물공" xfId="4212"/>
    <cellStyle name="_방동_03구조물공_02_배수공" xfId="4213"/>
    <cellStyle name="_방동_03구조물공_2.배 수 공" xfId="4214"/>
    <cellStyle name="_방동_03구조물공_라멘교 토공" xfId="4215"/>
    <cellStyle name="_방동_03구조물공_라멘교 토공_02_배수공" xfId="4216"/>
    <cellStyle name="_방동_03구조물공_라멘교 토공_2.배 수 공" xfId="4217"/>
    <cellStyle name="_방동_03구조물공_포장" xfId="4218"/>
    <cellStyle name="_방동_03구조물공_포장_02_배수공" xfId="4219"/>
    <cellStyle name="_방동_03구조물공_포장_2.배 수 공" xfId="4220"/>
    <cellStyle name="_방동_03구조물공_포장_라멘교 토공" xfId="4221"/>
    <cellStyle name="_방동_03구조물공_포장_라멘교 토공_02_배수공" xfId="4222"/>
    <cellStyle name="_방동_03구조물공_포장_라멘교 토공_2.배 수 공" xfId="4223"/>
    <cellStyle name="_방동_2.배 수 공" xfId="4224"/>
    <cellStyle name="_방동_동막리소교량" xfId="4225"/>
    <cellStyle name="_방동_동막리소교량_02_배수공" xfId="4226"/>
    <cellStyle name="_방동_동막리소교량_2.배 수 공" xfId="4227"/>
    <cellStyle name="_방동_동막리소교량_라멘교 토공" xfId="4228"/>
    <cellStyle name="_방동_동막리소교량_라멘교 토공_02_배수공" xfId="4229"/>
    <cellStyle name="_방동_동막리소교량_라멘교 토공_2.배 수 공" xfId="4230"/>
    <cellStyle name="_방동_동막리소교량_포장" xfId="4231"/>
    <cellStyle name="_방동_동막리소교량_포장_02_배수공" xfId="4232"/>
    <cellStyle name="_방동_동막리소교량_포장_2.배 수 공" xfId="4233"/>
    <cellStyle name="_방동_동막리소교량_포장_라멘교 토공" xfId="4234"/>
    <cellStyle name="_방동_동막리소교량_포장_라멘교 토공_02_배수공" xfId="4235"/>
    <cellStyle name="_방동_동막리소교량_포장_라멘교 토공_2.배 수 공" xfId="4236"/>
    <cellStyle name="_방동_라멘교 토공" xfId="4237"/>
    <cellStyle name="_방동_라멘교 토공_02_배수공" xfId="4238"/>
    <cellStyle name="_방동_라멘교 토공_2.배 수 공" xfId="4239"/>
    <cellStyle name="_방동_마현12~1" xfId="4240"/>
    <cellStyle name="_방동_마현12~1_02_배수공" xfId="4241"/>
    <cellStyle name="_방동_마현12~1_2.배 수 공" xfId="4242"/>
    <cellStyle name="_방동_마현12~1_라멘교 토공" xfId="4243"/>
    <cellStyle name="_방동_마현12~1_라멘교 토공_02_배수공" xfId="4244"/>
    <cellStyle name="_방동_마현12~1_라멘교 토공_2.배 수 공" xfId="4245"/>
    <cellStyle name="_방동_마현12~1_포장" xfId="4246"/>
    <cellStyle name="_방동_마현12~1_포장_02_배수공" xfId="4247"/>
    <cellStyle name="_방동_마현12~1_포장_2.배 수 공" xfId="4248"/>
    <cellStyle name="_방동_마현12~1_포장_라멘교 토공" xfId="4249"/>
    <cellStyle name="_방동_마현12~1_포장_라멘교 토공_02_배수공" xfId="4250"/>
    <cellStyle name="_방동_마현12~1_포장_라멘교 토공_2.배 수 공" xfId="4251"/>
    <cellStyle name="_방동_문혜3리" xfId="4252"/>
    <cellStyle name="_방동_문혜3리_02_배수공" xfId="4253"/>
    <cellStyle name="_방동_문혜3리_2.배 수 공" xfId="4254"/>
    <cellStyle name="_방동_문혜3리_라멘교 토공" xfId="4255"/>
    <cellStyle name="_방동_문혜3리_라멘교 토공_02_배수공" xfId="4256"/>
    <cellStyle name="_방동_문혜3리_라멘교 토공_2.배 수 공" xfId="4257"/>
    <cellStyle name="_방동_문혜3리_포장" xfId="4258"/>
    <cellStyle name="_방동_문혜3리_포장_02_배수공" xfId="4259"/>
    <cellStyle name="_방동_문혜3리_포장_2.배 수 공" xfId="4260"/>
    <cellStyle name="_방동_문혜3리_포장_라멘교 토공" xfId="4261"/>
    <cellStyle name="_방동_문혜3리_포장_라멘교 토공_02_배수공" xfId="4262"/>
    <cellStyle name="_방동_문혜3리_포장_라멘교 토공_2.배 수 공" xfId="4263"/>
    <cellStyle name="_방동_방동" xfId="4264"/>
    <cellStyle name="_방동_방동_02_배수공" xfId="4265"/>
    <cellStyle name="_방동_방동_2.배 수 공" xfId="4266"/>
    <cellStyle name="_방동_방동_라멘교 토공" xfId="4267"/>
    <cellStyle name="_방동_방동_라멘교 토공_02_배수공" xfId="4268"/>
    <cellStyle name="_방동_방동_라멘교 토공_2.배 수 공" xfId="4269"/>
    <cellStyle name="_방동_방동_포장" xfId="4270"/>
    <cellStyle name="_방동_방동_포장_02_배수공" xfId="4271"/>
    <cellStyle name="_방동_방동_포장_2.배 수 공" xfId="4272"/>
    <cellStyle name="_방동_방동_포장_라멘교 토공" xfId="4273"/>
    <cellStyle name="_방동_방동_포장_라멘교 토공_02_배수공" xfId="4274"/>
    <cellStyle name="_방동_방동_포장_라멘교 토공_2.배 수 공" xfId="4275"/>
    <cellStyle name="_방동_산양2리지구" xfId="4276"/>
    <cellStyle name="_방동_산양2리지구_02_배수공" xfId="4277"/>
    <cellStyle name="_방동_산양2리지구_2.배 수 공" xfId="4278"/>
    <cellStyle name="_방동_산양2리지구_라멘교 토공" xfId="4279"/>
    <cellStyle name="_방동_산양2리지구_라멘교 토공_02_배수공" xfId="4280"/>
    <cellStyle name="_방동_산양2리지구_라멘교 토공_2.배 수 공" xfId="4281"/>
    <cellStyle name="_방동_산양2리지구_포장" xfId="4282"/>
    <cellStyle name="_방동_산양2리지구_포장_02_배수공" xfId="4283"/>
    <cellStyle name="_방동_산양2리지구_포장_2.배 수 공" xfId="4284"/>
    <cellStyle name="_방동_산양2리지구_포장_라멘교 토공" xfId="4285"/>
    <cellStyle name="_방동_산양2리지구_포장_라멘교 토공_02_배수공" xfId="4286"/>
    <cellStyle name="_방동_산양2리지구_포장_라멘교 토공_2.배 수 공" xfId="4287"/>
    <cellStyle name="_방동_산양리지구" xfId="4288"/>
    <cellStyle name="_방동_산양리지구_02_배수공" xfId="4289"/>
    <cellStyle name="_방동_산양리지구_2.배 수 공" xfId="4290"/>
    <cellStyle name="_방동_산양리지구_라멘교 토공" xfId="4291"/>
    <cellStyle name="_방동_산양리지구_라멘교 토공_02_배수공" xfId="4292"/>
    <cellStyle name="_방동_산양리지구_라멘교 토공_2.배 수 공" xfId="4293"/>
    <cellStyle name="_방동_산양리지구_포장" xfId="4294"/>
    <cellStyle name="_방동_산양리지구_포장_02_배수공" xfId="4295"/>
    <cellStyle name="_방동_산양리지구_포장_2.배 수 공" xfId="4296"/>
    <cellStyle name="_방동_산양리지구_포장_라멘교 토공" xfId="4297"/>
    <cellStyle name="_방동_산양리지구_포장_라멘교 토공_02_배수공" xfId="4298"/>
    <cellStyle name="_방동_산양리지구_포장_라멘교 토공_2.배 수 공" xfId="4299"/>
    <cellStyle name="_방동_서상2리" xfId="4300"/>
    <cellStyle name="_방동_서상2리_02_배수공" xfId="4301"/>
    <cellStyle name="_방동_서상2리_2.배 수 공" xfId="4302"/>
    <cellStyle name="_방동_서상2리_라멘교 토공" xfId="4303"/>
    <cellStyle name="_방동_서상2리_라멘교 토공_02_배수공" xfId="4304"/>
    <cellStyle name="_방동_서상2리_라멘교 토공_2.배 수 공" xfId="4305"/>
    <cellStyle name="_방동_서상2리_포장" xfId="4306"/>
    <cellStyle name="_방동_서상2리_포장_02_배수공" xfId="4307"/>
    <cellStyle name="_방동_서상2리_포장_2.배 수 공" xfId="4308"/>
    <cellStyle name="_방동_서상2리_포장_라멘교 토공" xfId="4309"/>
    <cellStyle name="_방동_서상2리_포장_라멘교 토공_02_배수공" xfId="4310"/>
    <cellStyle name="_방동_서상2리_포장_라멘교 토공_2.배 수 공" xfId="4311"/>
    <cellStyle name="_방동_오항" xfId="4312"/>
    <cellStyle name="_방동_오항_02_배수공" xfId="4313"/>
    <cellStyle name="_방동_오항_2.배 수 공" xfId="4314"/>
    <cellStyle name="_방동_오항_라멘교 토공" xfId="4315"/>
    <cellStyle name="_방동_오항_라멘교 토공_02_배수공" xfId="4316"/>
    <cellStyle name="_방동_오항_라멘교 토공_2.배 수 공" xfId="4317"/>
    <cellStyle name="_방동_오항_포장" xfId="4318"/>
    <cellStyle name="_방동_오항_포장_02_배수공" xfId="4319"/>
    <cellStyle name="_방동_오항_포장_2.배 수 공" xfId="4320"/>
    <cellStyle name="_방동_오항_포장_라멘교 토공" xfId="4321"/>
    <cellStyle name="_방동_오항_포장_라멘교 토공_02_배수공" xfId="4322"/>
    <cellStyle name="_방동_오항_포장_라멘교 토공_2.배 수 공" xfId="4323"/>
    <cellStyle name="_방동_원평" xfId="4324"/>
    <cellStyle name="_방동_원평_02_배수공" xfId="4325"/>
    <cellStyle name="_방동_원평_2.배 수 공" xfId="4326"/>
    <cellStyle name="_방동_원평_라멘교 토공" xfId="4327"/>
    <cellStyle name="_방동_원평_라멘교 토공_02_배수공" xfId="4328"/>
    <cellStyle name="_방동_원평_라멘교 토공_2.배 수 공" xfId="4329"/>
    <cellStyle name="_방동_원평_포장" xfId="4330"/>
    <cellStyle name="_방동_원평_포장_02_배수공" xfId="4331"/>
    <cellStyle name="_방동_원평_포장_2.배 수 공" xfId="4332"/>
    <cellStyle name="_방동_원평_포장_라멘교 토공" xfId="4333"/>
    <cellStyle name="_방동_원평_포장_라멘교 토공_02_배수공" xfId="4334"/>
    <cellStyle name="_방동_원평_포장_라멘교 토공_2.배 수 공" xfId="4335"/>
    <cellStyle name="_방동_추곡" xfId="4336"/>
    <cellStyle name="_방동_추곡_02_배수공" xfId="4337"/>
    <cellStyle name="_방동_추곡_2.배 수 공" xfId="4338"/>
    <cellStyle name="_방동_추곡_라멘교 토공" xfId="4339"/>
    <cellStyle name="_방동_추곡_라멘교 토공_02_배수공" xfId="4340"/>
    <cellStyle name="_방동_추곡_라멘교 토공_2.배 수 공" xfId="4341"/>
    <cellStyle name="_방동_추곡_포장" xfId="4342"/>
    <cellStyle name="_방동_추곡_포장_02_배수공" xfId="4343"/>
    <cellStyle name="_방동_추곡_포장_2.배 수 공" xfId="4344"/>
    <cellStyle name="_방동_추곡_포장_라멘교 토공" xfId="4345"/>
    <cellStyle name="_방동_추곡_포장_라멘교 토공_02_배수공" xfId="4346"/>
    <cellStyle name="_방동_추곡_포장_라멘교 토공_2.배 수 공" xfId="4347"/>
    <cellStyle name="_방동_포장" xfId="4348"/>
    <cellStyle name="_방동_포장_02_배수공" xfId="4349"/>
    <cellStyle name="_방동_포장_2.배 수 공" xfId="4350"/>
    <cellStyle name="_방동_포장_라멘교 토공" xfId="4351"/>
    <cellStyle name="_방동_포장_라멘교 토공_02_배수공" xfId="4352"/>
    <cellStyle name="_방동_포장_라멘교 토공_2.배 수 공" xfId="4353"/>
    <cellStyle name="_방범서비스 년도별 매출분석_20051216" xfId="4354"/>
    <cellStyle name="_방송내역서" xfId="4355"/>
    <cellStyle name="_배,포,부,자" xfId="4356"/>
    <cellStyle name="_배,포,부,자재집" xfId="4357"/>
    <cellStyle name="_배니장치발주설계(1계열)_0912_창원염소교체(검토후)(1)" xfId="4358"/>
    <cellStyle name="_배니장치발주설계(1계열)_활성탄모노레일" xfId="4359"/>
    <cellStyle name="_배수공" xfId="4360"/>
    <cellStyle name="_배수공(인제군)" xfId="4361"/>
    <cellStyle name="_배수공1" xfId="4362"/>
    <cellStyle name="_배수공3" xfId="4363"/>
    <cellStyle name="_백암선 석축(찰쌓기) (version 1)" xfId="113"/>
    <cellStyle name="_백암선 석축(찰쌓기1)" xfId="114"/>
    <cellStyle name="_범용 공동구축사업 설계내역서_샘플1.3" xfId="4364"/>
    <cellStyle name="_범용 공동구축사업 설계내역서_샘플1.4" xfId="4365"/>
    <cellStyle name="_범용추가개발 설계내역서(평균가중치방식)" xfId="4366"/>
    <cellStyle name="_범용추가개발내역" xfId="4367"/>
    <cellStyle name="_범용프로그램도입 예산설계서(2003기준)_1.6" xfId="4368"/>
    <cellStyle name="_범용프로그램도입 예산설계서_1.2" xfId="4369"/>
    <cellStyle name="_변경내역5" xfId="4370"/>
    <cellStyle name="_변경내역7(보고)" xfId="4371"/>
    <cellStyle name="_변경내역서-이용시설" xfId="4372"/>
    <cellStyle name="_별첨(계획서및실적서양식)" xfId="115"/>
    <cellStyle name="_별첨(계획서및실적서양식)_1" xfId="116"/>
    <cellStyle name="_보령시 GIS 기본계획 산출내역서" xfId="4373"/>
    <cellStyle name="_보령시 ISP 예산설계서_v1" xfId="4374"/>
    <cellStyle name="_보령시_설계서_01(20070116)" xfId="4375"/>
    <cellStyle name="_보령시gis기본계획설계-최종2안" xfId="4376"/>
    <cellStyle name="_보성우회도로(투찰)" xfId="4377"/>
    <cellStyle name="_보수공사" xfId="4378"/>
    <cellStyle name="_보완측량_시설물" xfId="4379"/>
    <cellStyle name="_본동-수량산출서(보수만)" xfId="4380"/>
    <cellStyle name="_본문" xfId="4381"/>
    <cellStyle name="_본사용(원가분석)" xfId="4382"/>
    <cellStyle name="_봉림고교 교사신축(최종)" xfId="4383"/>
    <cellStyle name="_봉림고교 교사신축(최종)-참고용" xfId="4384"/>
    <cellStyle name="_봉림리1공구" xfId="4385"/>
    <cellStyle name="_부대공" xfId="4386"/>
    <cellStyle name="_부대공_2008년 어암 농업용수 이용시설" xfId="4387"/>
    <cellStyle name="_부대공_강내착공(면제출용)" xfId="4388"/>
    <cellStyle name="_부대공_미원화원-개발설계" xfId="4389"/>
    <cellStyle name="_부대공_박자포 이용시설 설계(정리)" xfId="4390"/>
    <cellStyle name="_부대공_선고지구변공내역서(완본)" xfId="4391"/>
    <cellStyle name="_부대공_설계서-성재1리" xfId="4392"/>
    <cellStyle name="_부대공_성재리설계서-관로" xfId="4393"/>
    <cellStyle name="_부대공_성재리설계서-이용시설" xfId="4394"/>
    <cellStyle name="_부대공_오창호수공원(확정)" xfId="4395"/>
    <cellStyle name="_부대공_이용시설설계" xfId="4396"/>
    <cellStyle name="_부대공_제천성내지구설계내역서" xfId="4397"/>
    <cellStyle name="_부대공_지하수개발설계-8인치(농업용)" xfId="4398"/>
    <cellStyle name="_부대공수량" xfId="4399"/>
    <cellStyle name="_부대입찰확약서" xfId="4400"/>
    <cellStyle name="_부산교통가격제안서" xfId="4401"/>
    <cellStyle name="_부천시 지하시설물통합정보시스템 구축사업 설계내역서_0514(FP)" xfId="4402"/>
    <cellStyle name="_부천시 지하시설물통합정보시스템 구축사업 설계내역서_2.1(FP)" xfId="4403"/>
    <cellStyle name="_부천시 현장시설물관리시스템 구축사업 설계내역서_1.2" xfId="4404"/>
    <cellStyle name="_부천시 현장시설물관리시스템 구축사업 설계내역서_2.1(FP)" xfId="4405"/>
    <cellStyle name="_북이면 부연2리 양수옥보수공사" xfId="4406"/>
    <cellStyle name="_분리용역(MM)" xfId="4407"/>
    <cellStyle name="_분전반(kd-수산과학원)" xfId="4408"/>
    <cellStyle name="_비탈면보호공" xfId="4409"/>
    <cellStyle name="_사동초중" xfId="4410"/>
    <cellStyle name="_사본 - 기초금액" xfId="4411"/>
    <cellStyle name="_사본 - 사양배수로정비공사(주민숙원사업)" xfId="117"/>
    <cellStyle name="_사본 - 월전배수로정비공사(주민숙원사업)" xfId="118"/>
    <cellStyle name="_사상구청쓰레기투기-CCTV 내역서" xfId="4412"/>
    <cellStyle name="_사시농로" xfId="4413"/>
    <cellStyle name="_사양리배수로 설치공사(상반기주민숙원사업)완료" xfId="119"/>
    <cellStyle name="_사업대가기준(최신자료)" xfId="4414"/>
    <cellStyle name="_사천시 2차사업 설계내역서_최종(2004.6.10)" xfId="4415"/>
    <cellStyle name="_사천시_인트라넷설계서(0316)" xfId="4416"/>
    <cellStyle name="_산동 농협동로지소 청사 신축공사-1" xfId="4417"/>
    <cellStyle name="_산동 농협동로지소 청사 신축공사-1_1" xfId="4418"/>
    <cellStyle name="_산출내역서_설계변경(최종수정) KLIS확산사업 - 복사본" xfId="4419"/>
    <cellStyle name="_삼척시GIS구축사업장비견적_기준가_0731" xfId="4420"/>
    <cellStyle name="_삼흥지구-착공내역" xfId="4421"/>
    <cellStyle name="_상계하천정화및화계하수구정비" xfId="120"/>
    <cellStyle name="_상수도시설물관리시스템 견적서" xfId="4422"/>
    <cellStyle name="_상주시 지리정보시스템(GIS) 기본계획수립용역 설계내역서" xfId="4423"/>
    <cellStyle name="_상하수도 범용도입 설계내역서2.0" xfId="4424"/>
    <cellStyle name="_새만금자료관리시스템_산출내역서(초안Ver1.0)" xfId="4425"/>
    <cellStyle name="_새주소웹서버" xfId="4426"/>
    <cellStyle name="_서대2농로포장변경" xfId="121"/>
    <cellStyle name="_서울과학관의장" xfId="4427"/>
    <cellStyle name="_서울시 도로굴착복구관리시스템 구축사업 예산설계서_v5" xfId="4428"/>
    <cellStyle name="_서울시 도로굴착복구관리시스템 구축용역사업 설계서(FP방식)_최종" xfId="4429"/>
    <cellStyle name="_서울시 도로굴착복구관리시스템 장비구매산출기초조사서_v1" xfId="4430"/>
    <cellStyle name="_서울시 도로굴착복구관리시스템(2단계) 가격산출내역서_계약" xfId="4431"/>
    <cellStyle name="_서울시 도로굴착복구관리시스템(2단계) 설계내역서_v6" xfId="4432"/>
    <cellStyle name="_서울시 웹환경 도로관리시스템 전환구축사업 설계서_1" xfId="4433"/>
    <cellStyle name="_서울시 주차장관리시스템 설계내역서_2" xfId="4434"/>
    <cellStyle name="_서울시_측량기준점관리시스템_설계내역서_v5" xfId="4435"/>
    <cellStyle name="_서울시하천관리유지보수산출내역서(01.30)" xfId="4436"/>
    <cellStyle name="_서울역 내역서-최종" xfId="4437"/>
    <cellStyle name="_서정및옥각하수구정비" xfId="122"/>
    <cellStyle name="_석교농로" xfId="4438"/>
    <cellStyle name="_선고지구변공내역서(완본)" xfId="4439"/>
    <cellStyle name="_선도2억5천-20080130-고광돈-002" xfId="4440"/>
    <cellStyle name="_설계내역서" xfId="4441"/>
    <cellStyle name="_설계내역서(2_3차분)_계약예정" xfId="4442"/>
    <cellStyle name="_설계내역서(계약용)" xfId="4443"/>
    <cellStyle name="_설계내역서(중앙_2006.11.8)" xfId="4444"/>
    <cellStyle name="_설계변경-rev1" xfId="4445"/>
    <cellStyle name="_설계변경최종(내역서)" xfId="4446"/>
    <cellStyle name="_설계서" xfId="4447"/>
    <cellStyle name="_설계서 -20050123" xfId="4448"/>
    <cellStyle name="_설계서 용지" xfId="4449"/>
    <cellStyle name="_설계서(2004년 sample)" xfId="4450"/>
    <cellStyle name="_설계서(재재재수정)" xfId="4451"/>
    <cellStyle name="_설계서00_연기" xfId="4452"/>
    <cellStyle name="_설계예산서(참고)" xfId="4453"/>
    <cellStyle name="_설계추정2(토목)대림" xfId="4454"/>
    <cellStyle name="_설치비" xfId="4455"/>
    <cellStyle name="_성남 실내체육관 영상,음향 장비 설치구매 내역서" xfId="4456"/>
    <cellStyle name="_성남 전관방송 공사_final(05.06.24)" xfId="4457"/>
    <cellStyle name="_성암2하수구정비" xfId="123"/>
    <cellStyle name="_성주군 어린이 집 신축공사(실적공사)" xfId="4458"/>
    <cellStyle name="_세원IBS-한림대학교" xfId="4459"/>
    <cellStyle name="_소모품" xfId="4460"/>
    <cellStyle name="_소요예산산출내역서(EIP구축최종)" xfId="4461"/>
    <cellStyle name="_소요용역비산출내역" xfId="4462"/>
    <cellStyle name="_소프트웨어개발규모산정(기능점수)" xfId="4463"/>
    <cellStyle name="_소프트웨어사업비 설계의 예_060427" xfId="4464"/>
    <cellStyle name="_솔뫼" xfId="4465"/>
    <cellStyle name="_송암1리 간이상수도 보수공사" xfId="124"/>
    <cellStyle name="_송학하수품의(설계넣고)" xfId="4466"/>
    <cellStyle name="_송학하수품의(설계넣고)_통영중앙시장(최종)" xfId="4467"/>
    <cellStyle name="_송학하수품의(설계넣고)_통영중앙시장(최종)_통영중앙시장(최종)" xfId="4468"/>
    <cellStyle name="_수동, 명암배수지 자동제어시스템 보수공사-최종1" xfId="4469"/>
    <cellStyle name="_수량(삼가리도로부)" xfId="4470"/>
    <cellStyle name="_수량산출서" xfId="125"/>
    <cellStyle name="_수량산출서(10호정골)" xfId="4471"/>
    <cellStyle name="_수량산출집계(옥외간선포함)" xfId="4472"/>
    <cellStyle name="_수원시 지하시설물통합정보시스템 구축사업 설계내역서(직접경비)" xfId="4473"/>
    <cellStyle name="_수원시_장기미집행관리프록그램_설계내역_v1" xfId="4474"/>
    <cellStyle name="_수원-오리간 복선전철(삼보기술단)" xfId="4475"/>
    <cellStyle name="_수전설비내역" xfId="4476"/>
    <cellStyle name="_수중모터펌프 교체" xfId="4477"/>
    <cellStyle name="_수회구조물공" xfId="4478"/>
    <cellStyle name="_수회토공" xfId="4479"/>
    <cellStyle name="_수회포장공" xfId="4480"/>
    <cellStyle name="_숙소전기공사" xfId="4481"/>
    <cellStyle name="_스크류콘베이어" xfId="4482"/>
    <cellStyle name="_승정원일기원가계산표" xfId="4483"/>
    <cellStyle name="_시방서" xfId="4484"/>
    <cellStyle name="_시설물관리시스템상세내역" xfId="4485"/>
    <cellStyle name="_시스템" xfId="4486"/>
    <cellStyle name="_시스템 부문(전체)" xfId="4487"/>
    <cellStyle name="_시스템개발산출양식_2003" xfId="4488"/>
    <cellStyle name="_시스템개발세부내역서" xfId="4489"/>
    <cellStyle name="_시제품비2차" xfId="4490"/>
    <cellStyle name="_시흥시견적" xfId="4491"/>
    <cellStyle name="_신기1안길재포장변경" xfId="126"/>
    <cellStyle name="_신단천깨기" xfId="4492"/>
    <cellStyle name="_신대농로" xfId="4493"/>
    <cellStyle name="_실행최종(12.18)" xfId="4494"/>
    <cellStyle name="_안성시 GIS 총괄 설계내역서_1.0" xfId="4495"/>
    <cellStyle name="_앙성수량총괄(관수정)" xfId="127"/>
    <cellStyle name="_앙성수량총괄(관수정)_03_호안공" xfId="4496"/>
    <cellStyle name="_앙성수량총괄(관수정)_1" xfId="128"/>
    <cellStyle name="_앙성수량총괄(관수정)_2" xfId="129"/>
    <cellStyle name="_앙성수량총괄(관수정)_2.배 수 공" xfId="4497"/>
    <cellStyle name="_앙성수량총괄(관수정)_2_03_호안공" xfId="4498"/>
    <cellStyle name="_앙성수량총괄(관수정)_2_2.배 수 공" xfId="4499"/>
    <cellStyle name="_앙성수량총괄(관수정)_2_4-포장공" xfId="4500"/>
    <cellStyle name="_앙성수량총괄(관수정)_2_6-깨기1" xfId="4501"/>
    <cellStyle name="_앙성수량총괄(관수정)_2_선고지구변공내역서(완본)" xfId="4502"/>
    <cellStyle name="_앙성수량총괄(관수정)_2_성재리설계서-이용시설" xfId="4503"/>
    <cellStyle name="_앙성수량총괄(관수정)_2_오창호수공원(확정)" xfId="4504"/>
    <cellStyle name="_앙성수량총괄(관수정)_2_제천성내지구설계내역서" xfId="4505"/>
    <cellStyle name="_앙성수량총괄(관수정)_2_지하수개발설계-8인치(농업용)" xfId="4506"/>
    <cellStyle name="_앙성수량총괄(관수정)_2_폐공처리설계서" xfId="4507"/>
    <cellStyle name="_앙성수량총괄(관수정)_4-포장공" xfId="4508"/>
    <cellStyle name="_앙성수량총괄(관수정)_6-깨기1" xfId="4509"/>
    <cellStyle name="_앙성수량총괄(관수정)_선고지구변공내역서(완본)" xfId="4510"/>
    <cellStyle name="_앙성수량총괄(관수정)_성재리설계서-이용시설" xfId="4511"/>
    <cellStyle name="_앙성수량총괄(관수정)_오창호수공원(확정)" xfId="4512"/>
    <cellStyle name="_앙성수량총괄(관수정)_제천성내지구설계내역서" xfId="4513"/>
    <cellStyle name="_앙성수량총괄(관수정)_지하수개발설계-8인치(농업용)" xfId="4514"/>
    <cellStyle name="_앙성수량총괄(관수정)_폐공처리설계서" xfId="4515"/>
    <cellStyle name="_양산시 가격설계내역서_1" xfId="4516"/>
    <cellStyle name="_양식" xfId="130"/>
    <cellStyle name="_양식_1" xfId="131"/>
    <cellStyle name="_양식_2" xfId="132"/>
    <cellStyle name="_양양상수도공내역서" xfId="4517"/>
    <cellStyle name="_엑사큐브- 건기원납품업체" xfId="4518"/>
    <cellStyle name="_엑사큐브한국건설기술협회" xfId="4519"/>
    <cellStyle name="_여과지수문설치_황지도장공사" xfId="4520"/>
    <cellStyle name="_여근무복" xfId="4521"/>
    <cellStyle name="_여근무복바지" xfId="4522"/>
    <cellStyle name="_연수복" xfId="4523"/>
    <cellStyle name="_연화-01.터널제트팬(KKN)" xfId="4524"/>
    <cellStyle name="_영광군설계서_전체" xfId="4525"/>
    <cellStyle name="_영주국도대체도로" xfId="4526"/>
    <cellStyle name="_영주시-계약용_설계내역서" xfId="4527"/>
    <cellStyle name="_예림교(가실행)-수정" xfId="4528"/>
    <cellStyle name="_예보지점정보관리-견적서v2(1).0" xfId="4529"/>
    <cellStyle name="_예산설계(서울시 GIS포털시스템 추가 구축)" xfId="4530"/>
    <cellStyle name="_오동1리 농로및배수로정비공사(100%)" xfId="133"/>
    <cellStyle name="_오동1리 농로및배수로정비공사(70%)" xfId="134"/>
    <cellStyle name="_오동2리 송수관로 매설공사" xfId="135"/>
    <cellStyle name="_오동2리 송수관로매설(주민숙원사업)" xfId="136"/>
    <cellStyle name="_오송생명과학단지 항공사진측량용역" xfId="4531"/>
    <cellStyle name="_오트로닉스비교 RMS1800STD" xfId="4532"/>
    <cellStyle name="_옥동천변경내역(최종)" xfId="4533"/>
    <cellStyle name="_옥전리 1,2공구" xfId="4534"/>
    <cellStyle name="_온더아이티_BS 서버견적" xfId="4535"/>
    <cellStyle name="_옹벽공" xfId="4536"/>
    <cellStyle name="_옹벽공_맨홀구조물공" xfId="4537"/>
    <cellStyle name="_옹벽공_수량산출서" xfId="4538"/>
    <cellStyle name="_옹벽수량" xfId="4539"/>
    <cellStyle name="_옹벽수량_맨홀구조물공" xfId="4540"/>
    <cellStyle name="_옹벽수량_수량산출서" xfId="4541"/>
    <cellStyle name="_외부2리 포장" xfId="137"/>
    <cellStyle name="_요약" xfId="4542"/>
    <cellStyle name="_요약,목적" xfId="4543"/>
    <cellStyle name="_요약예" xfId="4544"/>
    <cellStyle name="_용역비산출내역(1차,2차)" xfId="4545"/>
    <cellStyle name="_용역비세부산출내역2008(0402)" xfId="4546"/>
    <cellStyle name="_용역샘플" xfId="4547"/>
    <cellStyle name="_용역샘플(KDR)" xfId="4548"/>
    <cellStyle name="_용인흥덕_시설종합관리_200610_15" xfId="4549"/>
    <cellStyle name="_용정2p3(아포)" xfId="4550"/>
    <cellStyle name="_우" xfId="4551"/>
    <cellStyle name="_우_광주평동투찰" xfId="4552"/>
    <cellStyle name="_우_광주평동투찰_통영중앙시장(최종)" xfId="4553"/>
    <cellStyle name="_우_광주평동투찰_통영중앙시장(최종)_통영중앙시장(최종)" xfId="4554"/>
    <cellStyle name="_우_광주평동품의1" xfId="4555"/>
    <cellStyle name="_우_광주평동품의1_통영중앙시장(최종)" xfId="4556"/>
    <cellStyle name="_우_광주평동품의1_통영중앙시장(최종)_통영중앙시장(최종)" xfId="4557"/>
    <cellStyle name="_우_송학하수품의(설계넣고)" xfId="4558"/>
    <cellStyle name="_우_송학하수품의(설계넣고)_통영중앙시장(최종)" xfId="4559"/>
    <cellStyle name="_우_송학하수품의(설계넣고)_통영중앙시장(최종)_통영중앙시장(최종)" xfId="4560"/>
    <cellStyle name="_우_우주센터투찰" xfId="4561"/>
    <cellStyle name="_우_우주센터투찰_광주평동투찰" xfId="4562"/>
    <cellStyle name="_우_우주센터투찰_광주평동투찰_통영중앙시장(최종)" xfId="4563"/>
    <cellStyle name="_우_우주센터투찰_광주평동투찰_통영중앙시장(최종)_통영중앙시장(최종)" xfId="4564"/>
    <cellStyle name="_우_우주센터투찰_광주평동품의1" xfId="4565"/>
    <cellStyle name="_우_우주센터투찰_광주평동품의1_통영중앙시장(최종)" xfId="4566"/>
    <cellStyle name="_우_우주센터투찰_광주평동품의1_통영중앙시장(최종)_통영중앙시장(최종)" xfId="4567"/>
    <cellStyle name="_우_우주센터투찰_송학하수품의(설계넣고)" xfId="4568"/>
    <cellStyle name="_우_우주센터투찰_송학하수품의(설계넣고)_통영중앙시장(최종)" xfId="4569"/>
    <cellStyle name="_우_우주센터투찰_송학하수품의(설계넣고)_통영중앙시장(최종)_통영중앙시장(최종)" xfId="4570"/>
    <cellStyle name="_우_우주센터투찰_통영중앙시장(최종)" xfId="4571"/>
    <cellStyle name="_우_우주센터투찰_통영중앙시장(최종)_통영중앙시장(최종)" xfId="4572"/>
    <cellStyle name="_우_통영중앙시장(최종)" xfId="4573"/>
    <cellStyle name="_우_통영중앙시장(최종)_통영중앙시장(최종)" xfId="4574"/>
    <cellStyle name="_우주센" xfId="4575"/>
    <cellStyle name="_우주센_광주평동투찰" xfId="4576"/>
    <cellStyle name="_우주센_광주평동투찰_통영중앙시장(최종)" xfId="4577"/>
    <cellStyle name="_우주센_광주평동투찰_통영중앙시장(최종)_통영중앙시장(최종)" xfId="4578"/>
    <cellStyle name="_우주센_광주평동품의1" xfId="4579"/>
    <cellStyle name="_우주센_광주평동품의1_통영중앙시장(최종)" xfId="4580"/>
    <cellStyle name="_우주센_광주평동품의1_통영중앙시장(최종)_통영중앙시장(최종)" xfId="4581"/>
    <cellStyle name="_우주센_송학하수품의(설계넣고)" xfId="4582"/>
    <cellStyle name="_우주센_송학하수품의(설계넣고)_통영중앙시장(최종)" xfId="4583"/>
    <cellStyle name="_우주센_송학하수품의(설계넣고)_통영중앙시장(최종)_통영중앙시장(최종)" xfId="4584"/>
    <cellStyle name="_우주센_우주센터투찰" xfId="4585"/>
    <cellStyle name="_우주센_우주센터투찰_광주평동투찰" xfId="4586"/>
    <cellStyle name="_우주센_우주센터투찰_광주평동투찰_통영중앙시장(최종)" xfId="4587"/>
    <cellStyle name="_우주센_우주센터투찰_광주평동투찰_통영중앙시장(최종)_통영중앙시장(최종)" xfId="4588"/>
    <cellStyle name="_우주센_우주센터투찰_광주평동품의1" xfId="4589"/>
    <cellStyle name="_우주센_우주센터투찰_광주평동품의1_통영중앙시장(최종)" xfId="4590"/>
    <cellStyle name="_우주센_우주센터투찰_광주평동품의1_통영중앙시장(최종)_통영중앙시장(최종)" xfId="4591"/>
    <cellStyle name="_우주센_우주센터투찰_송학하수품의(설계넣고)" xfId="4592"/>
    <cellStyle name="_우주센_우주센터투찰_송학하수품의(설계넣고)_통영중앙시장(최종)" xfId="4593"/>
    <cellStyle name="_우주센_우주센터투찰_송학하수품의(설계넣고)_통영중앙시장(최종)_통영중앙시장(최종)" xfId="4594"/>
    <cellStyle name="_우주센_우주센터투찰_통영중앙시장(최종)" xfId="4595"/>
    <cellStyle name="_우주센_우주센터투찰_통영중앙시장(최종)_통영중앙시장(최종)" xfId="4596"/>
    <cellStyle name="_우주센_통영중앙시장(최종)" xfId="4597"/>
    <cellStyle name="_우주센_통영중앙시장(최종)_통영중앙시장(최종)" xfId="4598"/>
    <cellStyle name="_울산시_현장관리시스템_설계내역서_v1" xfId="4599"/>
    <cellStyle name="_울산시총괄안-20030509v1" xfId="4600"/>
    <cellStyle name="_원가결과-기능,코드" xfId="4601"/>
    <cellStyle name="_원가계산서" xfId="4602"/>
    <cellStyle name="_원각하수구정비" xfId="138"/>
    <cellStyle name="_월성사택골프연습장 신축공사" xfId="4603"/>
    <cellStyle name="_월전리 배수로 설치공사(상반기주민숙원사업)완료" xfId="139"/>
    <cellStyle name="_웹기반 범용프로그램 기본설계용역 예산설계서_050322" xfId="4604"/>
    <cellStyle name="_웹기반 범용프로그램 기본설계용역 예산설계서_051006" xfId="4605"/>
    <cellStyle name="_웹기반 수치지도 관리시스템 개발 용역 산출내역서_1.2" xfId="4606"/>
    <cellStyle name="_웹기반 수치지도 활용시스템 도입 설계서_1.1" xfId="4607"/>
    <cellStyle name="_웹기반 수치지도 활용시스템 도입 설계서_2.0" xfId="4608"/>
    <cellStyle name="_웹기반 지리정보 공동활용체계 구축 설계서(성남시)" xfId="4609"/>
    <cellStyle name="_유류탱크청소용역ver2" xfId="4610"/>
    <cellStyle name="_유첨3(서식)" xfId="140"/>
    <cellStyle name="_유첨3(서식)_1" xfId="141"/>
    <cellStyle name="_음성방향-p1" xfId="4611"/>
    <cellStyle name="_의왕 왕송저수지 조성사업 환경재해영향평가용역" xfId="4612"/>
    <cellStyle name="_의정부  상하수도 설계내역서_1.2" xfId="4613"/>
    <cellStyle name="_의정부_설계내역서" xfId="4614"/>
    <cellStyle name="_의정부_설계내역서(제출용)" xfId="4615"/>
    <cellStyle name="_이담지리지 보완확장사업 설계내역서_1.1" xfId="4616"/>
    <cellStyle name="_이양능주(2공구)bid전기" xfId="4617"/>
    <cellStyle name="_이양능주(2공구)bid전기_통영중앙시장(최종)" xfId="4618"/>
    <cellStyle name="_이양능주(2공구)bid전기_통영중앙시장(최종)_통영중앙시장(최종)" xfId="4619"/>
    <cellStyle name="_이중벽관" xfId="142"/>
    <cellStyle name="_인건비" xfId="4620"/>
    <cellStyle name="_인쇄산정기준표" xfId="4621"/>
    <cellStyle name="_인원계획표 " xfId="4622"/>
    <cellStyle name="_인원계획표 _45호선 11공구 유지관리 사면계측(도로교통기술원)" xfId="4623"/>
    <cellStyle name="_인원계획표 _45호선 11공구 유지관리 사면계측(도로교통기술원)_45호선 11공구 유지관리 사면계측(도로교통기술원)" xfId="4624"/>
    <cellStyle name="_인원계획표 _45호선 11공구 유지관리 사면계측(도로교통기술원)_45호선 11공구 유지관리 사면계측(도로교통기술원)_45호선 11공구 유지관리 사면계측(도로교통기술원)" xfId="4625"/>
    <cellStyle name="_인원계획표 _광주평동투찰" xfId="4626"/>
    <cellStyle name="_인원계획표 _광주평동투찰_통영중앙시장(최종)" xfId="4627"/>
    <cellStyle name="_인원계획표 _광주평동투찰_통영중앙시장(최종)_통영중앙시장(최종)" xfId="4628"/>
    <cellStyle name="_인원계획표 _광주평동품의1" xfId="4629"/>
    <cellStyle name="_인원계획표 _광주평동품의1_통영중앙시장(최종)" xfId="4630"/>
    <cellStyle name="_인원계획표 _광주평동품의1_통영중앙시장(최종)_통영중앙시장(최종)" xfId="4631"/>
    <cellStyle name="_인원계획표 _송학하수품의(설계넣고)" xfId="4632"/>
    <cellStyle name="_인원계획표 _송학하수품의(설계넣고)_통영중앙시장(최종)" xfId="4633"/>
    <cellStyle name="_인원계획표 _송학하수품의(설계넣고)_통영중앙시장(최종)_통영중앙시장(최종)" xfId="4634"/>
    <cellStyle name="_인원계획표 _수도권상수도6-2공구(삼성물산)" xfId="4635"/>
    <cellStyle name="_인원계획표 _수도권상수도6-2공구(삼성물산)_45호선 11공구 유지관리 사면계측(도로교통기술원)" xfId="4636"/>
    <cellStyle name="_인원계획표 _수도권상수도6-2공구(삼성물산)_수도권상수도6-2공구(삼성물산)" xfId="4637"/>
    <cellStyle name="_인원계획표 _수도권상수도6-2공구(삼성물산)_수도권상수도6-2공구(삼성물산)_45호선 11공구 유지관리 사면계측(도로교통기술원)" xfId="4638"/>
    <cellStyle name="_인원계획표 _적격 " xfId="4639"/>
    <cellStyle name="_인원계획표 _적격 _45호선 11공구 유지관리 사면계측(도로교통기술원)" xfId="4640"/>
    <cellStyle name="_인원계획표 _적격 _45호선 11공구 유지관리 사면계측(도로교통기술원)_45호선 11공구 유지관리 사면계측(도로교통기술원)" xfId="4641"/>
    <cellStyle name="_인원계획표 _적격 _45호선 11공구 유지관리 사면계측(도로교통기술원)_45호선 11공구 유지관리 사면계측(도로교통기술원)_45호선 11공구 유지관리 사면계측(도로교통기술원)" xfId="4642"/>
    <cellStyle name="_인원계획표 _적격 _광주평동투찰" xfId="4643"/>
    <cellStyle name="_인원계획표 _적격 _광주평동투찰_통영중앙시장(최종)" xfId="4644"/>
    <cellStyle name="_인원계획표 _적격 _광주평동투찰_통영중앙시장(최종)_통영중앙시장(최종)" xfId="4645"/>
    <cellStyle name="_인원계획표 _적격 _광주평동품의1" xfId="4646"/>
    <cellStyle name="_인원계획표 _적격 _광주평동품의1_통영중앙시장(최종)" xfId="4647"/>
    <cellStyle name="_인원계획표 _적격 _광주평동품의1_통영중앙시장(최종)_통영중앙시장(최종)" xfId="4648"/>
    <cellStyle name="_인원계획표 _적격 _송학하수품의(설계넣고)" xfId="4649"/>
    <cellStyle name="_인원계획표 _적격 _송학하수품의(설계넣고)_통영중앙시장(최종)" xfId="4650"/>
    <cellStyle name="_인원계획표 _적격 _송학하수품의(설계넣고)_통영중앙시장(최종)_통영중앙시장(최종)" xfId="4651"/>
    <cellStyle name="_인원계획표 _적격 _수도권상수도6-2공구(삼성물산)" xfId="4652"/>
    <cellStyle name="_인원계획표 _적격 _수도권상수도6-2공구(삼성물산)_45호선 11공구 유지관리 사면계측(도로교통기술원)" xfId="4653"/>
    <cellStyle name="_인원계획표 _적격 _수도권상수도6-2공구(삼성물산)_수도권상수도6-2공구(삼성물산)" xfId="4654"/>
    <cellStyle name="_인원계획표 _적격 _수도권상수도6-2공구(삼성물산)_수도권상수도6-2공구(삼성물산)_45호선 11공구 유지관리 사면계측(도로교통기술원)" xfId="4655"/>
    <cellStyle name="_인원계획표 _적격 _제2경부고속도로(한국해외기술공사)" xfId="4656"/>
    <cellStyle name="_인원계획표 _적격 _청계천 복원사업중 계측관리" xfId="4657"/>
    <cellStyle name="_인원계획표 _적격 _청계천 복원사업중 계측관리(2004-04이후)" xfId="4658"/>
    <cellStyle name="_인원계획표 _적격 _청계천 복원사업중 계측관리(2004-04이후)_45호선 11공구 유지관리 사면계측(도로교통기술원)" xfId="4659"/>
    <cellStyle name="_인원계획표 _적격 _청계천 복원사업중 계측관리_45호선 11공구 유지관리 사면계측(도로교통기술원)" xfId="4660"/>
    <cellStyle name="_인원계획표 _적격 _청계천 복원사업중 계측관리_Book2" xfId="4661"/>
    <cellStyle name="_인원계획표 _적격 _청계천 복원사업중 계측관리_Book2_45호선 11공구 유지관리 사면계측(도로교통기술원)" xfId="4662"/>
    <cellStyle name="_인원계획표 _적격 _청계천 복원사업중 계측관리_Book2_청계천 복원사업중 계측관리(2004-04이후)" xfId="4663"/>
    <cellStyle name="_인원계획표 _적격 _청계천 복원사업중 계측관리_Book2_청계천 복원사업중 계측관리(2004-04이후)_45호선 11공구 유지관리 사면계측(도로교통기술원)" xfId="4664"/>
    <cellStyle name="_인원계획표 _적격 _청계천 복원사업중 계측관리_청계천 복원사업중 계측관리(2004-04이후)" xfId="4665"/>
    <cellStyle name="_인원계획표 _적격 _청계천 복원사업중 계측관리_청계천 복원사업중 계측관리(2004-04이후)_45호선 11공구 유지관리 사면계측(도로교통기술원)" xfId="4666"/>
    <cellStyle name="_인원계획표 _적격 _통영중앙시장(최종)" xfId="4667"/>
    <cellStyle name="_인원계획표 _적격 _통영중앙시장(최종)_통영중앙시장(최종)" xfId="4668"/>
    <cellStyle name="_인원계획표 _제2경부고속도로(한국해외기술공사)" xfId="4669"/>
    <cellStyle name="_인원계획표 _청계천 복원사업중 계측관리" xfId="4670"/>
    <cellStyle name="_인원계획표 _청계천 복원사업중 계측관리(2004-04이후)" xfId="4671"/>
    <cellStyle name="_인원계획표 _청계천 복원사업중 계측관리(2004-04이후)_45호선 11공구 유지관리 사면계측(도로교통기술원)" xfId="4672"/>
    <cellStyle name="_인원계획표 _청계천 복원사업중 계측관리_45호선 11공구 유지관리 사면계측(도로교통기술원)" xfId="4673"/>
    <cellStyle name="_인원계획표 _청계천 복원사업중 계측관리_Book2" xfId="4674"/>
    <cellStyle name="_인원계획표 _청계천 복원사업중 계측관리_Book2_45호선 11공구 유지관리 사면계측(도로교통기술원)" xfId="4675"/>
    <cellStyle name="_인원계획표 _청계천 복원사업중 계측관리_Book2_청계천 복원사업중 계측관리(2004-04이후)" xfId="4676"/>
    <cellStyle name="_인원계획표 _청계천 복원사업중 계측관리_Book2_청계천 복원사업중 계측관리(2004-04이후)_45호선 11공구 유지관리 사면계측(도로교통기술원)" xfId="4677"/>
    <cellStyle name="_인원계획표 _청계천 복원사업중 계측관리_청계천 복원사업중 계측관리(2004-04이후)" xfId="4678"/>
    <cellStyle name="_인원계획표 _청계천 복원사업중 계측관리_청계천 복원사업중 계측관리(2004-04이후)_45호선 11공구 유지관리 사면계측(도로교통기술원)" xfId="4679"/>
    <cellStyle name="_인원계획표 _통영중앙시장(최종)" xfId="4680"/>
    <cellStyle name="_인원계획표 _통영중앙시장(최종)_통영중앙시장(최종)" xfId="4681"/>
    <cellStyle name="_인증견적자료" xfId="4682"/>
    <cellStyle name="_인천광역시GIS고도화사업설계서_20070327" xfId="4683"/>
    <cellStyle name="_인천국제공항철도" xfId="4684"/>
    <cellStyle name="_인천국제공항철도(설계가-품셈)" xfId="4685"/>
    <cellStyle name="_인천국제공항철도(설계가-품셈)_45호선 11공구 유지관리 사면계측(도로교통기술원)" xfId="4686"/>
    <cellStyle name="_인천국제공항철도(설계가-품셈)_수도권상수도6-2공구(삼성물산)" xfId="4687"/>
    <cellStyle name="_인천국제공항철도(설계가-품셈)_수도권상수도6-2공구(삼성물산)_45호선 11공구 유지관리 사면계측(도로교통기술원)" xfId="4688"/>
    <cellStyle name="_인천국제공항철도(설계가-품셈)_수도권상수도6-2공구(삼성물산)_수도권상수도6-2공구(삼성물산)" xfId="4689"/>
    <cellStyle name="_인천국제공항철도(설계가-품셈)_수도권상수도6-2공구(삼성물산)_수도권상수도6-2공구(삼성물산)_45호선 11공구 유지관리 사면계측(도로교통기술원)" xfId="4690"/>
    <cellStyle name="_인천국제공항철도(설계가-품셈)_인천국제공항철도(설계가-품셈)" xfId="4691"/>
    <cellStyle name="_인천국제공항철도(설계가-품셈)_인천국제공항철도(설계가-품셈)_45호선 11공구 유지관리 사면계측(도로교통기술원)" xfId="4692"/>
    <cellStyle name="_인천국제공항철도(설계가-품셈)_인천국제공항철도(설계가-품셈)_수도권상수도6-2공구(삼성물산)" xfId="4693"/>
    <cellStyle name="_인천국제공항철도(설계가-품셈)_인천국제공항철도(설계가-품셈)_수도권상수도6-2공구(삼성물산)_45호선 11공구 유지관리 사면계측(도로교통기술원)" xfId="4694"/>
    <cellStyle name="_인천국제공항철도(설계가-품셈)_인천국제공항철도(설계가-품셈)_수도권상수도6-2공구(삼성물산)_수도권상수도6-2공구(삼성물산)" xfId="4695"/>
    <cellStyle name="_인천국제공항철도(설계가-품셈)_인천국제공항철도(설계가-품셈)_수도권상수도6-2공구(삼성물산)_수도권상수도6-2공구(삼성물산)_45호선 11공구 유지관리 사면계측(도로교통기술원)" xfId="4696"/>
    <cellStyle name="_인천국제공항철도(설계가-품셈)_인천국제공항철도(설계가-품셈)_청계천 복원사업중 계측관리" xfId="4697"/>
    <cellStyle name="_인천국제공항철도(설계가-품셈)_인천국제공항철도(설계가-품셈)_청계천 복원사업중 계측관리(2004-04이후)" xfId="4698"/>
    <cellStyle name="_인천국제공항철도(설계가-품셈)_인천국제공항철도(설계가-품셈)_청계천 복원사업중 계측관리(2004-04이후)_45호선 11공구 유지관리 사면계측(도로교통기술원)" xfId="4699"/>
    <cellStyle name="_인천국제공항철도(설계가-품셈)_인천국제공항철도(설계가-품셈)_청계천 복원사업중 계측관리_45호선 11공구 유지관리 사면계측(도로교통기술원)" xfId="4700"/>
    <cellStyle name="_인천국제공항철도(설계가-품셈)_인천국제공항철도(설계가-품셈)_청계천 복원사업중 계측관리_Book2" xfId="4701"/>
    <cellStyle name="_인천국제공항철도(설계가-품셈)_인천국제공항철도(설계가-품셈)_청계천 복원사업중 계측관리_Book2_45호선 11공구 유지관리 사면계측(도로교통기술원)" xfId="4702"/>
    <cellStyle name="_인천국제공항철도(설계가-품셈)_인천국제공항철도(설계가-품셈)_청계천 복원사업중 계측관리_Book2_청계천 복원사업중 계측관리(2004-04이후)" xfId="4703"/>
    <cellStyle name="_인천국제공항철도(설계가-품셈)_인천국제공항철도(설계가-품셈)_청계천 복원사업중 계측관리_Book2_청계천 복원사업중 계측관리(2004-04이후)_45호선 11공구 유지관리 사면계측(도로교통기술원)" xfId="4704"/>
    <cellStyle name="_인천국제공항철도(설계가-품셈)_인천국제공항철도(설계가-품셈)_청계천 복원사업중 계측관리_청계천 복원사업중 계측관리(2004-04이후)" xfId="4705"/>
    <cellStyle name="_인천국제공항철도(설계가-품셈)_인천국제공항철도(설계가-품셈)_청계천 복원사업중 계측관리_청계천 복원사업중 계측관리(2004-04이후)_45호선 11공구 유지관리 사면계측(도로교통기술원)" xfId="4706"/>
    <cellStyle name="_인천국제공항철도(설계가-품셈)_청계천 복원사업중 계측관리" xfId="4707"/>
    <cellStyle name="_인천국제공항철도(설계가-품셈)_청계천 복원사업중 계측관리(2004-04이후)" xfId="4708"/>
    <cellStyle name="_인천국제공항철도(설계가-품셈)_청계천 복원사업중 계측관리(2004-04이후)_45호선 11공구 유지관리 사면계측(도로교통기술원)" xfId="4709"/>
    <cellStyle name="_인천국제공항철도(설계가-품셈)_청계천 복원사업중 계측관리_45호선 11공구 유지관리 사면계측(도로교통기술원)" xfId="4710"/>
    <cellStyle name="_인천국제공항철도(설계가-품셈)_청계천 복원사업중 계측관리_Book2" xfId="4711"/>
    <cellStyle name="_인천국제공항철도(설계가-품셈)_청계천 복원사업중 계측관리_Book2_45호선 11공구 유지관리 사면계측(도로교통기술원)" xfId="4712"/>
    <cellStyle name="_인천국제공항철도(설계가-품셈)_청계천 복원사업중 계측관리_Book2_청계천 복원사업중 계측관리(2004-04이후)" xfId="4713"/>
    <cellStyle name="_인천국제공항철도(설계가-품셈)_청계천 복원사업중 계측관리_Book2_청계천 복원사업중 계측관리(2004-04이후)_45호선 11공구 유지관리 사면계측(도로교통기술원)" xfId="4714"/>
    <cellStyle name="_인천국제공항철도(설계가-품셈)_청계천 복원사업중 계측관리_청계천 복원사업중 계측관리(2004-04이후)" xfId="4715"/>
    <cellStyle name="_인천국제공항철도(설계가-품셈)_청계천 복원사업중 계측관리_청계천 복원사업중 계측관리(2004-04이후)_45호선 11공구 유지관리 사면계측(도로교통기술원)" xfId="4716"/>
    <cellStyle name="_인천국제공항철도_45호선 11공구 유지관리 사면계측(도로교통기술원)" xfId="4717"/>
    <cellStyle name="_인천국제공항철도_906공구(설계변경)" xfId="4718"/>
    <cellStyle name="_인천국제공항철도_906공구(설계변경)_906공구(설계변경)" xfId="4719"/>
    <cellStyle name="_인천국제공항철도_수도권상수도6-2공구(삼성물산)" xfId="4720"/>
    <cellStyle name="_인천국제공항철도_수도권상수도6-2공구(삼성물산)_45호선 11공구 유지관리 사면계측(도로교통기술원)" xfId="4721"/>
    <cellStyle name="_인천국제공항철도_수도권상수도6-2공구(삼성물산)_수도권상수도6-2공구(삼성물산)" xfId="4722"/>
    <cellStyle name="_인천국제공항철도_수도권상수도6-2공구(삼성물산)_수도권상수도6-2공구(삼성물산)_45호선 11공구 유지관리 사면계측(도로교통기술원)" xfId="4723"/>
    <cellStyle name="_인천국제공항철도_인천국제공항철도" xfId="4724"/>
    <cellStyle name="_인천국제공항철도_인천국제공항철도(설계가-품셈)" xfId="4725"/>
    <cellStyle name="_인천국제공항철도_인천국제공항철도(설계가-품셈)_45호선 11공구 유지관리 사면계측(도로교통기술원)" xfId="4726"/>
    <cellStyle name="_인천국제공항철도_인천국제공항철도(설계가-품셈)_수도권상수도6-2공구(삼성물산)" xfId="4727"/>
    <cellStyle name="_인천국제공항철도_인천국제공항철도(설계가-품셈)_수도권상수도6-2공구(삼성물산)_45호선 11공구 유지관리 사면계측(도로교통기술원)" xfId="4728"/>
    <cellStyle name="_인천국제공항철도_인천국제공항철도(설계가-품셈)_수도권상수도6-2공구(삼성물산)_수도권상수도6-2공구(삼성물산)" xfId="4729"/>
    <cellStyle name="_인천국제공항철도_인천국제공항철도(설계가-품셈)_수도권상수도6-2공구(삼성물산)_수도권상수도6-2공구(삼성물산)_45호선 11공구 유지관리 사면계측(도로교통기술원)" xfId="4730"/>
    <cellStyle name="_인천국제공항철도_인천국제공항철도(설계가-품셈)_인천국제공항철도(설계가-품셈)" xfId="4731"/>
    <cellStyle name="_인천국제공항철도_인천국제공항철도(설계가-품셈)_인천국제공항철도(설계가-품셈)_45호선 11공구 유지관리 사면계측(도로교통기술원)" xfId="4732"/>
    <cellStyle name="_인천국제공항철도_인천국제공항철도(설계가-품셈)_인천국제공항철도(설계가-품셈)_수도권상수도6-2공구(삼성물산)" xfId="4733"/>
    <cellStyle name="_인천국제공항철도_인천국제공항철도(설계가-품셈)_인천국제공항철도(설계가-품셈)_수도권상수도6-2공구(삼성물산)_45호선 11공구 유지관리 사면계측(도로교통기술원)" xfId="4734"/>
    <cellStyle name="_인천국제공항철도_인천국제공항철도(설계가-품셈)_인천국제공항철도(설계가-품셈)_수도권상수도6-2공구(삼성물산)_수도권상수도6-2공구(삼성물산)" xfId="4735"/>
    <cellStyle name="_인천국제공항철도_인천국제공항철도(설계가-품셈)_인천국제공항철도(설계가-품셈)_수도권상수도6-2공구(삼성물산)_수도권상수도6-2공구(삼성물산)_45호선 11공구 유지관리 사면계측(도로교통기술원)" xfId="4736"/>
    <cellStyle name="_인천국제공항철도_인천국제공항철도(설계가-품셈)_인천국제공항철도(설계가-품셈)_청계천 복원사업중 계측관리" xfId="4737"/>
    <cellStyle name="_인천국제공항철도_인천국제공항철도(설계가-품셈)_인천국제공항철도(설계가-품셈)_청계천 복원사업중 계측관리(2004-04이후)" xfId="4738"/>
    <cellStyle name="_인천국제공항철도_인천국제공항철도(설계가-품셈)_인천국제공항철도(설계가-품셈)_청계천 복원사업중 계측관리(2004-04이후)_45호선 11공구 유지관리 사면계측(도로교통기술원)" xfId="4739"/>
    <cellStyle name="_인천국제공항철도_인천국제공항철도(설계가-품셈)_인천국제공항철도(설계가-품셈)_청계천 복원사업중 계측관리_45호선 11공구 유지관리 사면계측(도로교통기술원)" xfId="4740"/>
    <cellStyle name="_인천국제공항철도_인천국제공항철도(설계가-품셈)_인천국제공항철도(설계가-품셈)_청계천 복원사업중 계측관리_Book2" xfId="4741"/>
    <cellStyle name="_인천국제공항철도_인천국제공항철도(설계가-품셈)_인천국제공항철도(설계가-품셈)_청계천 복원사업중 계측관리_Book2_45호선 11공구 유지관리 사면계측(도로교통기술원)" xfId="4742"/>
    <cellStyle name="_인천국제공항철도_인천국제공항철도(설계가-품셈)_인천국제공항철도(설계가-품셈)_청계천 복원사업중 계측관리_Book2_청계천 복원사업중 계측관리(2004-04이후)" xfId="4743"/>
    <cellStyle name="_인천국제공항철도_인천국제공항철도(설계가-품셈)_인천국제공항철도(설계가-품셈)_청계천 복원사업중 계측관리_Book2_청계천 복원사업중 계측관리(2004-04이후)_45호선 11공구 유지관리 사면계측(도로교통기술원)" xfId="4744"/>
    <cellStyle name="_인천국제공항철도_인천국제공항철도(설계가-품셈)_인천국제공항철도(설계가-품셈)_청계천 복원사업중 계측관리_청계천 복원사업중 계측관리(2004-04이후)" xfId="4745"/>
    <cellStyle name="_인천국제공항철도_인천국제공항철도(설계가-품셈)_인천국제공항철도(설계가-품셈)_청계천 복원사업중 계측관리_청계천 복원사업중 계측관리(2004-04이후)_45호선 11공구 유지관리 사면계측(도로교통기술원)" xfId="4746"/>
    <cellStyle name="_인천국제공항철도_인천국제공항철도(설계가-품셈)_청계천 복원사업중 계측관리" xfId="4747"/>
    <cellStyle name="_인천국제공항철도_인천국제공항철도(설계가-품셈)_청계천 복원사업중 계측관리(2004-04이후)" xfId="4748"/>
    <cellStyle name="_인천국제공항철도_인천국제공항철도(설계가-품셈)_청계천 복원사업중 계측관리(2004-04이후)_45호선 11공구 유지관리 사면계측(도로교통기술원)" xfId="4749"/>
    <cellStyle name="_인천국제공항철도_인천국제공항철도(설계가-품셈)_청계천 복원사업중 계측관리_45호선 11공구 유지관리 사면계측(도로교통기술원)" xfId="4750"/>
    <cellStyle name="_인천국제공항철도_인천국제공항철도(설계가-품셈)_청계천 복원사업중 계측관리_Book2" xfId="4751"/>
    <cellStyle name="_인천국제공항철도_인천국제공항철도(설계가-품셈)_청계천 복원사업중 계측관리_Book2_45호선 11공구 유지관리 사면계측(도로교통기술원)" xfId="4752"/>
    <cellStyle name="_인천국제공항철도_인천국제공항철도(설계가-품셈)_청계천 복원사업중 계측관리_Book2_청계천 복원사업중 계측관리(2004-04이후)" xfId="4753"/>
    <cellStyle name="_인천국제공항철도_인천국제공항철도(설계가-품셈)_청계천 복원사업중 계측관리_Book2_청계천 복원사업중 계측관리(2004-04이후)_45호선 11공구 유지관리 사면계측(도로교통기술원)" xfId="4754"/>
    <cellStyle name="_인천국제공항철도_인천국제공항철도(설계가-품셈)_청계천 복원사업중 계측관리_청계천 복원사업중 계측관리(2004-04이후)" xfId="4755"/>
    <cellStyle name="_인천국제공항철도_인천국제공항철도(설계가-품셈)_청계천 복원사업중 계측관리_청계천 복원사업중 계측관리(2004-04이후)_45호선 11공구 유지관리 사면계측(도로교통기술원)" xfId="4756"/>
    <cellStyle name="_인천국제공항철도_인천국제공항철도_45호선 11공구 유지관리 사면계측(도로교통기술원)" xfId="4757"/>
    <cellStyle name="_인천국제공항철도_인천국제공항철도_906공구(설계변경)" xfId="4758"/>
    <cellStyle name="_인천국제공항철도_인천국제공항철도_906공구(설계변경)_906공구(설계변경)" xfId="4759"/>
    <cellStyle name="_인천국제공항철도_인천국제공항철도_수도권상수도6-2공구(삼성물산)" xfId="4760"/>
    <cellStyle name="_인천국제공항철도_인천국제공항철도_수도권상수도6-2공구(삼성물산)_45호선 11공구 유지관리 사면계측(도로교통기술원)" xfId="4761"/>
    <cellStyle name="_인천국제공항철도_인천국제공항철도_수도권상수도6-2공구(삼성물산)_수도권상수도6-2공구(삼성물산)" xfId="4762"/>
    <cellStyle name="_인천국제공항철도_인천국제공항철도_수도권상수도6-2공구(삼성물산)_수도권상수도6-2공구(삼성물산)_45호선 11공구 유지관리 사면계측(도로교통기술원)" xfId="4763"/>
    <cellStyle name="_인천국제공항철도_인천국제공항철도_인천국제공항철도" xfId="4764"/>
    <cellStyle name="_인천국제공항철도_인천국제공항철도_인천국제공항철도(설계가-품셈)" xfId="4765"/>
    <cellStyle name="_인천국제공항철도_인천국제공항철도_인천국제공항철도(설계가-품셈)_45호선 11공구 유지관리 사면계측(도로교통기술원)" xfId="4766"/>
    <cellStyle name="_인천국제공항철도_인천국제공항철도_인천국제공항철도(설계가-품셈)_수도권상수도6-2공구(삼성물산)" xfId="4767"/>
    <cellStyle name="_인천국제공항철도_인천국제공항철도_인천국제공항철도(설계가-품셈)_수도권상수도6-2공구(삼성물산)_45호선 11공구 유지관리 사면계측(도로교통기술원)" xfId="4768"/>
    <cellStyle name="_인천국제공항철도_인천국제공항철도_인천국제공항철도(설계가-품셈)_수도권상수도6-2공구(삼성물산)_수도권상수도6-2공구(삼성물산)" xfId="4769"/>
    <cellStyle name="_인천국제공항철도_인천국제공항철도_인천국제공항철도(설계가-품셈)_수도권상수도6-2공구(삼성물산)_수도권상수도6-2공구(삼성물산)_45호선 11공구 유지관리 사면계측(도로교통기술원)" xfId="4770"/>
    <cellStyle name="_인천국제공항철도_인천국제공항철도_인천국제공항철도(설계가-품셈)_인천국제공항철도(설계가-품셈)" xfId="4771"/>
    <cellStyle name="_인천국제공항철도_인천국제공항철도_인천국제공항철도(설계가-품셈)_인천국제공항철도(설계가-품셈)_45호선 11공구 유지관리 사면계측(도로교통기술원)" xfId="4772"/>
    <cellStyle name="_인천국제공항철도_인천국제공항철도_인천국제공항철도(설계가-품셈)_인천국제공항철도(설계가-품셈)_수도권상수도6-2공구(삼성물산)" xfId="4773"/>
    <cellStyle name="_인천국제공항철도_인천국제공항철도_인천국제공항철도(설계가-품셈)_인천국제공항철도(설계가-품셈)_수도권상수도6-2공구(삼성물산)_45호선 11공구 유지관리 사면계측(도로교통기술원)" xfId="4774"/>
    <cellStyle name="_인천국제공항철도_인천국제공항철도_인천국제공항철도(설계가-품셈)_인천국제공항철도(설계가-품셈)_수도권상수도6-2공구(삼성물산)_수도권상수도6-2공구(삼성물산)" xfId="4775"/>
    <cellStyle name="_인천국제공항철도_인천국제공항철도_인천국제공항철도(설계가-품셈)_인천국제공항철도(설계가-품셈)_수도권상수도6-2공구(삼성물산)_수도권상수도6-2공구(삼성물산)_45호선 11공구 유지관리 사면계측(도로교통기술원)" xfId="4776"/>
    <cellStyle name="_인천국제공항철도_인천국제공항철도_인천국제공항철도(설계가-품셈)_인천국제공항철도(설계가-품셈)_청계천 복원사업중 계측관리" xfId="4777"/>
    <cellStyle name="_인천국제공항철도_인천국제공항철도_인천국제공항철도(설계가-품셈)_인천국제공항철도(설계가-품셈)_청계천 복원사업중 계측관리(2004-04이후)" xfId="4778"/>
    <cellStyle name="_인천국제공항철도_인천국제공항철도_인천국제공항철도(설계가-품셈)_인천국제공항철도(설계가-품셈)_청계천 복원사업중 계측관리(2004-04이후)_45호선 11공구 유지관리 사면계측(도로교통기술원)" xfId="4779"/>
    <cellStyle name="_인천국제공항철도_인천국제공항철도_인천국제공항철도(설계가-품셈)_인천국제공항철도(설계가-품셈)_청계천 복원사업중 계측관리_45호선 11공구 유지관리 사면계측(도로교통기술원)" xfId="4780"/>
    <cellStyle name="_인천국제공항철도_인천국제공항철도_인천국제공항철도(설계가-품셈)_인천국제공항철도(설계가-품셈)_청계천 복원사업중 계측관리_Book2" xfId="4781"/>
    <cellStyle name="_인천국제공항철도_인천국제공항철도_인천국제공항철도(설계가-품셈)_인천국제공항철도(설계가-품셈)_청계천 복원사업중 계측관리_Book2_45호선 11공구 유지관리 사면계측(도로교통기술원)" xfId="4782"/>
    <cellStyle name="_인천국제공항철도_인천국제공항철도_인천국제공항철도(설계가-품셈)_인천국제공항철도(설계가-품셈)_청계천 복원사업중 계측관리_Book2_청계천 복원사업중 계측관리(2004-04이후)" xfId="4783"/>
    <cellStyle name="_인천국제공항철도_인천국제공항철도_인천국제공항철도(설계가-품셈)_인천국제공항철도(설계가-품셈)_청계천 복원사업중 계측관리_Book2_청계천 복원사업중 계측관리(2004-04이후)_45호선 11공구 유지관리 사면계측(도로교통기술원)" xfId="4784"/>
    <cellStyle name="_인천국제공항철도_인천국제공항철도_인천국제공항철도(설계가-품셈)_인천국제공항철도(설계가-품셈)_청계천 복원사업중 계측관리_청계천 복원사업중 계측관리(2004-04이후)" xfId="4785"/>
    <cellStyle name="_인천국제공항철도_인천국제공항철도_인천국제공항철도(설계가-품셈)_인천국제공항철도(설계가-품셈)_청계천 복원사업중 계측관리_청계천 복원사업중 계측관리(2004-04이후)_45호선 11공구 유지관리 사면계측(도로교통기술원)" xfId="4786"/>
    <cellStyle name="_인천국제공항철도_인천국제공항철도_인천국제공항철도(설계가-품셈)_청계천 복원사업중 계측관리" xfId="4787"/>
    <cellStyle name="_인천국제공항철도_인천국제공항철도_인천국제공항철도(설계가-품셈)_청계천 복원사업중 계측관리(2004-04이후)" xfId="4788"/>
    <cellStyle name="_인천국제공항철도_인천국제공항철도_인천국제공항철도(설계가-품셈)_청계천 복원사업중 계측관리(2004-04이후)_45호선 11공구 유지관리 사면계측(도로교통기술원)" xfId="4789"/>
    <cellStyle name="_인천국제공항철도_인천국제공항철도_인천국제공항철도(설계가-품셈)_청계천 복원사업중 계측관리_45호선 11공구 유지관리 사면계측(도로교통기술원)" xfId="4790"/>
    <cellStyle name="_인천국제공항철도_인천국제공항철도_인천국제공항철도(설계가-품셈)_청계천 복원사업중 계측관리_Book2" xfId="4791"/>
    <cellStyle name="_인천국제공항철도_인천국제공항철도_인천국제공항철도(설계가-품셈)_청계천 복원사업중 계측관리_Book2_45호선 11공구 유지관리 사면계측(도로교통기술원)" xfId="4792"/>
    <cellStyle name="_인천국제공항철도_인천국제공항철도_인천국제공항철도(설계가-품셈)_청계천 복원사업중 계측관리_Book2_청계천 복원사업중 계측관리(2004-04이후)" xfId="4793"/>
    <cellStyle name="_인천국제공항철도_인천국제공항철도_인천국제공항철도(설계가-품셈)_청계천 복원사업중 계측관리_Book2_청계천 복원사업중 계측관리(2004-04이후)_45호선 11공구 유지관리 사면계측(도로교통기술원)" xfId="4794"/>
    <cellStyle name="_인천국제공항철도_인천국제공항철도_인천국제공항철도(설계가-품셈)_청계천 복원사업중 계측관리_청계천 복원사업중 계측관리(2004-04이후)" xfId="4795"/>
    <cellStyle name="_인천국제공항철도_인천국제공항철도_인천국제공항철도(설계가-품셈)_청계천 복원사업중 계측관리_청계천 복원사업중 계측관리(2004-04이후)_45호선 11공구 유지관리 사면계측(도로교통기술원)" xfId="4796"/>
    <cellStyle name="_인천국제공항철도_인천국제공항철도_인천국제공항철도_45호선 11공구 유지관리 사면계측(도로교통기술원)" xfId="4797"/>
    <cellStyle name="_인천국제공항철도_인천국제공항철도_인천국제공항철도_수도권상수도6-2공구(삼성물산)" xfId="4798"/>
    <cellStyle name="_인천국제공항철도_인천국제공항철도_인천국제공항철도_수도권상수도6-2공구(삼성물산)_45호선 11공구 유지관리 사면계측(도로교통기술원)" xfId="4799"/>
    <cellStyle name="_인천국제공항철도_인천국제공항철도_인천국제공항철도_수도권상수도6-2공구(삼성물산)_수도권상수도6-2공구(삼성물산)" xfId="4800"/>
    <cellStyle name="_인천국제공항철도_인천국제공항철도_인천국제공항철도_수도권상수도6-2공구(삼성물산)_수도권상수도6-2공구(삼성물산)_45호선 11공구 유지관리 사면계측(도로교통기술원)" xfId="4801"/>
    <cellStyle name="_인천국제공항철도_인천국제공항철도_인천국제공항철도_인천국제공항철도(설계가-품셈)" xfId="4802"/>
    <cellStyle name="_인천국제공항철도_인천국제공항철도_인천국제공항철도_인천국제공항철도(설계가-품셈)_45호선 11공구 유지관리 사면계측(도로교통기술원)" xfId="4803"/>
    <cellStyle name="_인천국제공항철도_인천국제공항철도_인천국제공항철도_인천국제공항철도(설계가-품셈)_수도권상수도6-2공구(삼성물산)" xfId="4804"/>
    <cellStyle name="_인천국제공항철도_인천국제공항철도_인천국제공항철도_인천국제공항철도(설계가-품셈)_수도권상수도6-2공구(삼성물산)_45호선 11공구 유지관리 사면계측(도로교통기술원)" xfId="4805"/>
    <cellStyle name="_인천국제공항철도_인천국제공항철도_인천국제공항철도_인천국제공항철도(설계가-품셈)_수도권상수도6-2공구(삼성물산)_수도권상수도6-2공구(삼성물산)" xfId="4806"/>
    <cellStyle name="_인천국제공항철도_인천국제공항철도_인천국제공항철도_인천국제공항철도(설계가-품셈)_수도권상수도6-2공구(삼성물산)_수도권상수도6-2공구(삼성물산)_45호선 11공구 유지관리 사면계측(도로교통기술원)" xfId="4807"/>
    <cellStyle name="_인천국제공항철도_인천국제공항철도_인천국제공항철도_인천국제공항철도(설계가-품셈)_인천국제공항철도(설계가-품셈)" xfId="4808"/>
    <cellStyle name="_인천국제공항철도_인천국제공항철도_인천국제공항철도_인천국제공항철도(설계가-품셈)_인천국제공항철도(설계가-품셈)_45호선 11공구 유지관리 사면계측(도로교통기술원)" xfId="4809"/>
    <cellStyle name="_인천국제공항철도_인천국제공항철도_인천국제공항철도_인천국제공항철도(설계가-품셈)_인천국제공항철도(설계가-품셈)_수도권상수도6-2공구(삼성물산)" xfId="4810"/>
    <cellStyle name="_인천국제공항철도_인천국제공항철도_인천국제공항철도_인천국제공항철도(설계가-품셈)_인천국제공항철도(설계가-품셈)_수도권상수도6-2공구(삼성물산)_45호선 11공구 유지관리 사면계측(도로교통기술원)" xfId="4811"/>
    <cellStyle name="_인천국제공항철도_인천국제공항철도_인천국제공항철도_인천국제공항철도(설계가-품셈)_인천국제공항철도(설계가-품셈)_수도권상수도6-2공구(삼성물산)_수도권상수도6-2공구(삼성물산)" xfId="4812"/>
    <cellStyle name="_인천국제공항철도_인천국제공항철도_인천국제공항철도_인천국제공항철도(설계가-품셈)_인천국제공항철도(설계가-품셈)_수도권상수도6-2공구(삼성물산)_수도권상수도6-2공구(삼성물산)_45호선 11공구 유지관리 사면계측(도로교통기술원)" xfId="4813"/>
    <cellStyle name="_인천국제공항철도_인천국제공항철도_인천국제공항철도_인천국제공항철도(설계가-품셈)_인천국제공항철도(설계가-품셈)_청계천 복원사업중 계측관리" xfId="4814"/>
    <cellStyle name="_인천국제공항철도_인천국제공항철도_인천국제공항철도_인천국제공항철도(설계가-품셈)_인천국제공항철도(설계가-품셈)_청계천 복원사업중 계측관리(2004-04이후)" xfId="4815"/>
    <cellStyle name="_인천국제공항철도_인천국제공항철도_인천국제공항철도_인천국제공항철도(설계가-품셈)_인천국제공항철도(설계가-품셈)_청계천 복원사업중 계측관리(2004-04이후)_45호선 11공구 유지관리 사면계측(도로교통기술원)" xfId="4816"/>
    <cellStyle name="_인천국제공항철도_인천국제공항철도_인천국제공항철도_인천국제공항철도(설계가-품셈)_인천국제공항철도(설계가-품셈)_청계천 복원사업중 계측관리_45호선 11공구 유지관리 사면계측(도로교통기술원)" xfId="4817"/>
    <cellStyle name="_인천국제공항철도_인천국제공항철도_인천국제공항철도_인천국제공항철도(설계가-품셈)_인천국제공항철도(설계가-품셈)_청계천 복원사업중 계측관리_Book2" xfId="4818"/>
    <cellStyle name="_인천국제공항철도_인천국제공항철도_인천국제공항철도_인천국제공항철도(설계가-품셈)_인천국제공항철도(설계가-품셈)_청계천 복원사업중 계측관리_Book2_45호선 11공구 유지관리 사면계측(도로교통기술원)" xfId="4819"/>
    <cellStyle name="_인천국제공항철도_인천국제공항철도_인천국제공항철도_인천국제공항철도(설계가-품셈)_인천국제공항철도(설계가-품셈)_청계천 복원사업중 계측관리_Book2_청계천 복원사업중 계측관리(2004-04이후)" xfId="4820"/>
    <cellStyle name="_인천국제공항철도_인천국제공항철도_인천국제공항철도_인천국제공항철도(설계가-품셈)_인천국제공항철도(설계가-품셈)_청계천 복원사업중 계측관리_Book2_청계천 복원사업중 계측관리(2004-04이후)_45호선 11공구 유지관리 사면계측(도로교통기술원)" xfId="4821"/>
    <cellStyle name="_인천국제공항철도_인천국제공항철도_인천국제공항철도_인천국제공항철도(설계가-품셈)_인천국제공항철도(설계가-품셈)_청계천 복원사업중 계측관리_청계천 복원사업중 계측관리(2004-04이후)" xfId="4822"/>
    <cellStyle name="_인천국제공항철도_인천국제공항철도_인천국제공항철도_인천국제공항철도(설계가-품셈)_인천국제공항철도(설계가-품셈)_청계천 복원사업중 계측관리_청계천 복원사업중 계측관리(2004-04이후)_45호선 11공구 유지관리 사면계측(도로교통기술원)" xfId="4823"/>
    <cellStyle name="_인천국제공항철도_인천국제공항철도_인천국제공항철도_인천국제공항철도(설계가-품셈)_청계천 복원사업중 계측관리" xfId="4824"/>
    <cellStyle name="_인천국제공항철도_인천국제공항철도_인천국제공항철도_인천국제공항철도(설계가-품셈)_청계천 복원사업중 계측관리(2004-04이후)" xfId="4825"/>
    <cellStyle name="_인천국제공항철도_인천국제공항철도_인천국제공항철도_인천국제공항철도(설계가-품셈)_청계천 복원사업중 계측관리(2004-04이후)_45호선 11공구 유지관리 사면계측(도로교통기술원)" xfId="4826"/>
    <cellStyle name="_인천국제공항철도_인천국제공항철도_인천국제공항철도_인천국제공항철도(설계가-품셈)_청계천 복원사업중 계측관리_45호선 11공구 유지관리 사면계측(도로교통기술원)" xfId="4827"/>
    <cellStyle name="_인천국제공항철도_인천국제공항철도_인천국제공항철도_인천국제공항철도(설계가-품셈)_청계천 복원사업중 계측관리_Book2" xfId="4828"/>
    <cellStyle name="_인천국제공항철도_인천국제공항철도_인천국제공항철도_인천국제공항철도(설계가-품셈)_청계천 복원사업중 계측관리_Book2_45호선 11공구 유지관리 사면계측(도로교통기술원)" xfId="4829"/>
    <cellStyle name="_인천국제공항철도_인천국제공항철도_인천국제공항철도_인천국제공항철도(설계가-품셈)_청계천 복원사업중 계측관리_Book2_청계천 복원사업중 계측관리(2004-04이후)" xfId="4830"/>
    <cellStyle name="_인천국제공항철도_인천국제공항철도_인천국제공항철도_인천국제공항철도(설계가-품셈)_청계천 복원사업중 계측관리_Book2_청계천 복원사업중 계측관리(2004-04이후)_45호선 11공구 유지관리 사면계측(도로교통기술원)" xfId="4831"/>
    <cellStyle name="_인천국제공항철도_인천국제공항철도_인천국제공항철도_인천국제공항철도(설계가-품셈)_청계천 복원사업중 계측관리_청계천 복원사업중 계측관리(2004-04이후)" xfId="4832"/>
    <cellStyle name="_인천국제공항철도_인천국제공항철도_인천국제공항철도_인천국제공항철도(설계가-품셈)_청계천 복원사업중 계측관리_청계천 복원사업중 계측관리(2004-04이후)_45호선 11공구 유지관리 사면계측(도로교통기술원)" xfId="4833"/>
    <cellStyle name="_인천국제공항철도_인천국제공항철도_인천국제공항철도_청계천 복원사업중 계측관리" xfId="4834"/>
    <cellStyle name="_인천국제공항철도_인천국제공항철도_인천국제공항철도_청계천 복원사업중 계측관리(2004-04이후)" xfId="4835"/>
    <cellStyle name="_인천국제공항철도_인천국제공항철도_인천국제공항철도_청계천 복원사업중 계측관리(2004-04이후)_45호선 11공구 유지관리 사면계측(도로교통기술원)" xfId="4836"/>
    <cellStyle name="_인천국제공항철도_인천국제공항철도_인천국제공항철도_청계천 복원사업중 계측관리_45호선 11공구 유지관리 사면계측(도로교통기술원)" xfId="4837"/>
    <cellStyle name="_인천국제공항철도_인천국제공항철도_인천국제공항철도_청계천 복원사업중 계측관리_Book2" xfId="4838"/>
    <cellStyle name="_인천국제공항철도_인천국제공항철도_인천국제공항철도_청계천 복원사업중 계측관리_Book2_45호선 11공구 유지관리 사면계측(도로교통기술원)" xfId="4839"/>
    <cellStyle name="_인천국제공항철도_인천국제공항철도_인천국제공항철도_청계천 복원사업중 계측관리_Book2_청계천 복원사업중 계측관리(2004-04이후)" xfId="4840"/>
    <cellStyle name="_인천국제공항철도_인천국제공항철도_인천국제공항철도_청계천 복원사업중 계측관리_Book2_청계천 복원사업중 계측관리(2004-04이후)_45호선 11공구 유지관리 사면계측(도로교통기술원)" xfId="4841"/>
    <cellStyle name="_인천국제공항철도_인천국제공항철도_인천국제공항철도_청계천 복원사업중 계측관리_청계천 복원사업중 계측관리(2004-04이후)" xfId="4842"/>
    <cellStyle name="_인천국제공항철도_인천국제공항철도_인천국제공항철도_청계천 복원사업중 계측관리_청계천 복원사업중 계측관리(2004-04이후)_45호선 11공구 유지관리 사면계측(도로교통기술원)" xfId="4843"/>
    <cellStyle name="_인천국제공항철도_인천국제공항철도_창선-삼천포간 교량_광케이블내역" xfId="4844"/>
    <cellStyle name="_인천국제공항철도_인천국제공항철도_창선-삼천포간 교량_삼천포대교 기성관리" xfId="4845"/>
    <cellStyle name="_인천국제공항철도_인천국제공항철도_창선-삼천포간 교량_초양대교 기성관리" xfId="4846"/>
    <cellStyle name="_인천국제공항철도_인천국제공항철도_창선-삼천포간 교량_통합기성관리(삼천포,초양)_변경계약내역반영" xfId="4847"/>
    <cellStyle name="_인천국제공항철도_인천국제공항철도_청계천 복원사업중 계측관리" xfId="4848"/>
    <cellStyle name="_인천국제공항철도_인천국제공항철도_청계천 복원사업중 계측관리(2004-04이후)" xfId="4849"/>
    <cellStyle name="_인천국제공항철도_인천국제공항철도_청계천 복원사업중 계측관리(2004-04이후)_45호선 11공구 유지관리 사면계측(도로교통기술원)" xfId="4850"/>
    <cellStyle name="_인천국제공항철도_인천국제공항철도_청계천 복원사업중 계측관리_45호선 11공구 유지관리 사면계측(도로교통기술원)" xfId="4851"/>
    <cellStyle name="_인천국제공항철도_인천국제공항철도_청계천 복원사업중 계측관리_Book2" xfId="4852"/>
    <cellStyle name="_인천국제공항철도_인천국제공항철도_청계천 복원사업중 계측관리_Book2_45호선 11공구 유지관리 사면계측(도로교통기술원)" xfId="4853"/>
    <cellStyle name="_인천국제공항철도_인천국제공항철도_청계천 복원사업중 계측관리_Book2_청계천 복원사업중 계측관리(2004-04이후)" xfId="4854"/>
    <cellStyle name="_인천국제공항철도_인천국제공항철도_청계천 복원사업중 계측관리_Book2_청계천 복원사업중 계측관리(2004-04이후)_45호선 11공구 유지관리 사면계측(도로교통기술원)" xfId="4855"/>
    <cellStyle name="_인천국제공항철도_인천국제공항철도_청계천 복원사업중 계측관리_청계천 복원사업중 계측관리(2004-04이후)" xfId="4856"/>
    <cellStyle name="_인천국제공항철도_인천국제공항철도_청계천 복원사업중 계측관리_청계천 복원사업중 계측관리(2004-04이후)_45호선 11공구 유지관리 사면계측(도로교통기술원)" xfId="4857"/>
    <cellStyle name="_인천국제공항철도_창선-삼천포간 교량_광케이블내역" xfId="4858"/>
    <cellStyle name="_인천국제공항철도_창선-삼천포간 교량_삼천포대교 기성관리" xfId="4859"/>
    <cellStyle name="_인천국제공항철도_창선-삼천포간 교량_초양대교 기성관리" xfId="4860"/>
    <cellStyle name="_인천국제공항철도_창선-삼천포간 교량_통합기성관리(삼천포,초양)_변경계약내역반영" xfId="4861"/>
    <cellStyle name="_인천국제공항철도_청계천 복원사업중 계측관리" xfId="4862"/>
    <cellStyle name="_인천국제공항철도_청계천 복원사업중 계측관리(2004-04이후)" xfId="4863"/>
    <cellStyle name="_인천국제공항철도_청계천 복원사업중 계측관리(2004-04이후)_45호선 11공구 유지관리 사면계측(도로교통기술원)" xfId="4864"/>
    <cellStyle name="_인천국제공항철도_청계천 복원사업중 계측관리_45호선 11공구 유지관리 사면계측(도로교통기술원)" xfId="4865"/>
    <cellStyle name="_인천국제공항철도_청계천 복원사업중 계측관리_Book2" xfId="4866"/>
    <cellStyle name="_인천국제공항철도_청계천 복원사업중 계측관리_Book2_45호선 11공구 유지관리 사면계측(도로교통기술원)" xfId="4867"/>
    <cellStyle name="_인천국제공항철도_청계천 복원사업중 계측관리_Book2_청계천 복원사업중 계측관리(2004-04이후)" xfId="4868"/>
    <cellStyle name="_인천국제공항철도_청계천 복원사업중 계측관리_Book2_청계천 복원사업중 계측관리(2004-04이후)_45호선 11공구 유지관리 사면계측(도로교통기술원)" xfId="4869"/>
    <cellStyle name="_인천국제공항철도_청계천 복원사업중 계측관리_청계천 복원사업중 계측관리(2004-04이후)" xfId="4870"/>
    <cellStyle name="_인천국제공항철도_청계천 복원사업중 계측관리_청계천 복원사업중 계측관리(2004-04이후)_45호선 11공구 유지관리 사면계측(도로교통기술원)" xfId="4871"/>
    <cellStyle name="_인천시 지하시설물통합정보시스템 구축사업 설계내역서_0514(FP)" xfId="4872"/>
    <cellStyle name="_인터넷서버 " xfId="4873"/>
    <cellStyle name="_인트라넷개발내역" xfId="4874"/>
    <cellStyle name="_일산사업소(청소,세정공사)" xfId="4875"/>
    <cellStyle name="_일위대가" xfId="4876"/>
    <cellStyle name="_일위대가(신재토건)" xfId="4877"/>
    <cellStyle name="_일위대가_1" xfId="4878"/>
    <cellStyle name="_일위대가_2" xfId="4879"/>
    <cellStyle name="_임진강-산출내역v1(1).0" xfId="4880"/>
    <cellStyle name="_입찰표지 " xfId="4881"/>
    <cellStyle name="_입찰표지 _45호선 11공구 유지관리 사면계측(도로교통기술원)" xfId="4882"/>
    <cellStyle name="_입찰표지 _45호선 11공구 유지관리 사면계측(도로교통기술원)_45호선 11공구 유지관리 사면계측(도로교통기술원)" xfId="4883"/>
    <cellStyle name="_입찰표지 _45호선 11공구 유지관리 사면계측(도로교통기술원)_45호선 11공구 유지관리 사면계측(도로교통기술원)_45호선 11공구 유지관리 사면계측(도로교통기술원)" xfId="4884"/>
    <cellStyle name="_입찰표지 _광주평동투찰" xfId="4885"/>
    <cellStyle name="_입찰표지 _광주평동투찰_통영중앙시장(최종)" xfId="4886"/>
    <cellStyle name="_입찰표지 _광주평동투찰_통영중앙시장(최종)_통영중앙시장(최종)" xfId="4887"/>
    <cellStyle name="_입찰표지 _광주평동품의1" xfId="4888"/>
    <cellStyle name="_입찰표지 _광주평동품의1_통영중앙시장(최종)" xfId="4889"/>
    <cellStyle name="_입찰표지 _광주평동품의1_통영중앙시장(최종)_통영중앙시장(최종)" xfId="4890"/>
    <cellStyle name="_입찰표지 _송학하수품의(설계넣고)" xfId="4891"/>
    <cellStyle name="_입찰표지 _송학하수품의(설계넣고)_통영중앙시장(최종)" xfId="4892"/>
    <cellStyle name="_입찰표지 _송학하수품의(설계넣고)_통영중앙시장(최종)_통영중앙시장(최종)" xfId="4893"/>
    <cellStyle name="_입찰표지 _수도권상수도6-2공구(삼성물산)" xfId="4894"/>
    <cellStyle name="_입찰표지 _수도권상수도6-2공구(삼성물산)_45호선 11공구 유지관리 사면계측(도로교통기술원)" xfId="4895"/>
    <cellStyle name="_입찰표지 _수도권상수도6-2공구(삼성물산)_수도권상수도6-2공구(삼성물산)" xfId="4896"/>
    <cellStyle name="_입찰표지 _수도권상수도6-2공구(삼성물산)_수도권상수도6-2공구(삼성물산)_45호선 11공구 유지관리 사면계측(도로교통기술원)" xfId="4897"/>
    <cellStyle name="_입찰표지 _제2경부고속도로(한국해외기술공사)" xfId="4898"/>
    <cellStyle name="_입찰표지 _청계천 복원사업중 계측관리" xfId="4899"/>
    <cellStyle name="_입찰표지 _청계천 복원사업중 계측관리(2004-04이후)" xfId="4900"/>
    <cellStyle name="_입찰표지 _청계천 복원사업중 계측관리(2004-04이후)_45호선 11공구 유지관리 사면계측(도로교통기술원)" xfId="4901"/>
    <cellStyle name="_입찰표지 _청계천 복원사업중 계측관리_45호선 11공구 유지관리 사면계측(도로교통기술원)" xfId="4902"/>
    <cellStyle name="_입찰표지 _청계천 복원사업중 계측관리_Book2" xfId="4903"/>
    <cellStyle name="_입찰표지 _청계천 복원사업중 계측관리_Book2_45호선 11공구 유지관리 사면계측(도로교통기술원)" xfId="4904"/>
    <cellStyle name="_입찰표지 _청계천 복원사업중 계측관리_Book2_청계천 복원사업중 계측관리(2004-04이후)" xfId="4905"/>
    <cellStyle name="_입찰표지 _청계천 복원사업중 계측관리_Book2_청계천 복원사업중 계측관리(2004-04이후)_45호선 11공구 유지관리 사면계측(도로교통기술원)" xfId="4906"/>
    <cellStyle name="_입찰표지 _청계천 복원사업중 계측관리_청계천 복원사업중 계측관리(2004-04이후)" xfId="4907"/>
    <cellStyle name="_입찰표지 _청계천 복원사업중 계측관리_청계천 복원사업중 계측관리(2004-04이후)_45호선 11공구 유지관리 사면계측(도로교통기술원)" xfId="4908"/>
    <cellStyle name="_입찰표지 _통영중앙시장(최종)" xfId="4909"/>
    <cellStyle name="_입찰표지 _통영중앙시장(최종)_통영중앙시장(최종)" xfId="4910"/>
    <cellStyle name="_자동화저장설비정비유지" xfId="4911"/>
    <cellStyle name="_자재집계표" xfId="4912"/>
    <cellStyle name="_장비" xfId="4913"/>
    <cellStyle name="_장비견적분석" xfId="4914"/>
    <cellStyle name="_장용산휴양림 지하수개발 및 물탱크설치공사 도급내역서" xfId="143"/>
    <cellStyle name="_장천3공구" xfId="4915"/>
    <cellStyle name="_장천4공구" xfId="4916"/>
    <cellStyle name="_장천5공구" xfId="4917"/>
    <cellStyle name="_장천6공구" xfId="4918"/>
    <cellStyle name="_장천총괄내역수량" xfId="4919"/>
    <cellStyle name="_장현중(내역서+개요)" xfId="4920"/>
    <cellStyle name="_재료물량산출내역서" xfId="4921"/>
    <cellStyle name="_재료비" xfId="4922"/>
    <cellStyle name="_적격 " xfId="4923"/>
    <cellStyle name="_적격 _45호선 11공구 유지관리 사면계측(도로교통기술원)" xfId="4924"/>
    <cellStyle name="_적격 _45호선 11공구 유지관리 사면계측(도로교통기술원)_45호선 11공구 유지관리 사면계측(도로교통기술원)" xfId="4925"/>
    <cellStyle name="_적격 _45호선 11공구 유지관리 사면계측(도로교통기술원)_45호선 11공구 유지관리 사면계측(도로교통기술원)_45호선 11공구 유지관리 사면계측(도로교통기술원)" xfId="4926"/>
    <cellStyle name="_적격 _광주평동투찰" xfId="4927"/>
    <cellStyle name="_적격 _광주평동투찰_통영중앙시장(최종)" xfId="4928"/>
    <cellStyle name="_적격 _광주평동투찰_통영중앙시장(최종)_통영중앙시장(최종)" xfId="4929"/>
    <cellStyle name="_적격 _광주평동품의1" xfId="4930"/>
    <cellStyle name="_적격 _광주평동품의1_통영중앙시장(최종)" xfId="4931"/>
    <cellStyle name="_적격 _광주평동품의1_통영중앙시장(최종)_통영중앙시장(최종)" xfId="4932"/>
    <cellStyle name="_적격 _송학하수품의(설계넣고)" xfId="4933"/>
    <cellStyle name="_적격 _송학하수품의(설계넣고)_통영중앙시장(최종)" xfId="4934"/>
    <cellStyle name="_적격 _송학하수품의(설계넣고)_통영중앙시장(최종)_통영중앙시장(최종)" xfId="4935"/>
    <cellStyle name="_적격 _수도권상수도6-2공구(삼성물산)" xfId="4936"/>
    <cellStyle name="_적격 _수도권상수도6-2공구(삼성물산)_45호선 11공구 유지관리 사면계측(도로교통기술원)" xfId="4937"/>
    <cellStyle name="_적격 _수도권상수도6-2공구(삼성물산)_수도권상수도6-2공구(삼성물산)" xfId="4938"/>
    <cellStyle name="_적격 _수도권상수도6-2공구(삼성물산)_수도권상수도6-2공구(삼성물산)_45호선 11공구 유지관리 사면계측(도로교통기술원)" xfId="4939"/>
    <cellStyle name="_적격 _제2경부고속도로(한국해외기술공사)" xfId="4940"/>
    <cellStyle name="_적격 _집행갑지 " xfId="4941"/>
    <cellStyle name="_적격 _집행갑지 _45호선 11공구 유지관리 사면계측(도로교통기술원)" xfId="4942"/>
    <cellStyle name="_적격 _집행갑지 _45호선 11공구 유지관리 사면계측(도로교통기술원)_45호선 11공구 유지관리 사면계측(도로교통기술원)" xfId="4943"/>
    <cellStyle name="_적격 _집행갑지 _45호선 11공구 유지관리 사면계측(도로교통기술원)_45호선 11공구 유지관리 사면계측(도로교통기술원)_45호선 11공구 유지관리 사면계측(도로교통기술원)" xfId="4944"/>
    <cellStyle name="_적격 _집행갑지 _광주평동투찰" xfId="4945"/>
    <cellStyle name="_적격 _집행갑지 _광주평동투찰_통영중앙시장(최종)" xfId="4946"/>
    <cellStyle name="_적격 _집행갑지 _광주평동투찰_통영중앙시장(최종)_통영중앙시장(최종)" xfId="4947"/>
    <cellStyle name="_적격 _집행갑지 _광주평동품의1" xfId="4948"/>
    <cellStyle name="_적격 _집행갑지 _광주평동품의1_통영중앙시장(최종)" xfId="4949"/>
    <cellStyle name="_적격 _집행갑지 _광주평동품의1_통영중앙시장(최종)_통영중앙시장(최종)" xfId="4950"/>
    <cellStyle name="_적격 _집행갑지 _송학하수품의(설계넣고)" xfId="4951"/>
    <cellStyle name="_적격 _집행갑지 _송학하수품의(설계넣고)_통영중앙시장(최종)" xfId="4952"/>
    <cellStyle name="_적격 _집행갑지 _송학하수품의(설계넣고)_통영중앙시장(최종)_통영중앙시장(최종)" xfId="4953"/>
    <cellStyle name="_적격 _집행갑지 _수도권상수도6-2공구(삼성물산)" xfId="4954"/>
    <cellStyle name="_적격 _집행갑지 _수도권상수도6-2공구(삼성물산)_45호선 11공구 유지관리 사면계측(도로교통기술원)" xfId="4955"/>
    <cellStyle name="_적격 _집행갑지 _수도권상수도6-2공구(삼성물산)_수도권상수도6-2공구(삼성물산)" xfId="4956"/>
    <cellStyle name="_적격 _집행갑지 _수도권상수도6-2공구(삼성물산)_수도권상수도6-2공구(삼성물산)_45호선 11공구 유지관리 사면계측(도로교통기술원)" xfId="4957"/>
    <cellStyle name="_적격 _집행갑지 _제2경부고속도로(한국해외기술공사)" xfId="4958"/>
    <cellStyle name="_적격 _집행갑지 _청계천 복원사업중 계측관리" xfId="4959"/>
    <cellStyle name="_적격 _집행갑지 _청계천 복원사업중 계측관리(2004-04이후)" xfId="4960"/>
    <cellStyle name="_적격 _집행갑지 _청계천 복원사업중 계측관리(2004-04이후)_45호선 11공구 유지관리 사면계측(도로교통기술원)" xfId="4961"/>
    <cellStyle name="_적격 _집행갑지 _청계천 복원사업중 계측관리_45호선 11공구 유지관리 사면계측(도로교통기술원)" xfId="4962"/>
    <cellStyle name="_적격 _집행갑지 _청계천 복원사업중 계측관리_Book2" xfId="4963"/>
    <cellStyle name="_적격 _집행갑지 _청계천 복원사업중 계측관리_Book2_45호선 11공구 유지관리 사면계측(도로교통기술원)" xfId="4964"/>
    <cellStyle name="_적격 _집행갑지 _청계천 복원사업중 계측관리_Book2_청계천 복원사업중 계측관리(2004-04이후)" xfId="4965"/>
    <cellStyle name="_적격 _집행갑지 _청계천 복원사업중 계측관리_Book2_청계천 복원사업중 계측관리(2004-04이후)_45호선 11공구 유지관리 사면계측(도로교통기술원)" xfId="4966"/>
    <cellStyle name="_적격 _집행갑지 _청계천 복원사업중 계측관리_청계천 복원사업중 계측관리(2004-04이후)" xfId="4967"/>
    <cellStyle name="_적격 _집행갑지 _청계천 복원사업중 계측관리_청계천 복원사업중 계측관리(2004-04이후)_45호선 11공구 유지관리 사면계측(도로교통기술원)" xfId="4968"/>
    <cellStyle name="_적격 _집행갑지 _통영중앙시장(최종)" xfId="4969"/>
    <cellStyle name="_적격 _집행갑지 _통영중앙시장(최종)_통영중앙시장(최종)" xfId="4970"/>
    <cellStyle name="_적격 _집행설계분석 " xfId="4971"/>
    <cellStyle name="_적격 _집행설계분석 _45호선 11공구 유지관리 사면계측(도로교통기술원)" xfId="4972"/>
    <cellStyle name="_적격 _집행설계분석 _45호선 11공구 유지관리 사면계측(도로교통기술원)_45호선 11공구 유지관리 사면계측(도로교통기술원)" xfId="4973"/>
    <cellStyle name="_적격 _집행설계분석 _45호선 11공구 유지관리 사면계측(도로교통기술원)_45호선 11공구 유지관리 사면계측(도로교통기술원)_45호선 11공구 유지관리 사면계측(도로교통기술원)" xfId="4974"/>
    <cellStyle name="_적격 _집행설계분석 _수도권상수도6-2공구(삼성물산)" xfId="4975"/>
    <cellStyle name="_적격 _집행설계분석 _수도권상수도6-2공구(삼성물산)_45호선 11공구 유지관리 사면계측(도로교통기술원)" xfId="4976"/>
    <cellStyle name="_적격 _집행설계분석 _수도권상수도6-2공구(삼성물산)_수도권상수도6-2공구(삼성물산)" xfId="4977"/>
    <cellStyle name="_적격 _집행설계분석 _수도권상수도6-2공구(삼성물산)_수도권상수도6-2공구(삼성물산)_45호선 11공구 유지관리 사면계측(도로교통기술원)" xfId="4978"/>
    <cellStyle name="_적격 _집행설계분석 _제2경부고속도로(한국해외기술공사)" xfId="4979"/>
    <cellStyle name="_적격 _집행설계분석 _청계천 복원사업중 계측관리" xfId="4980"/>
    <cellStyle name="_적격 _집행설계분석 _청계천 복원사업중 계측관리(2004-04이후)" xfId="4981"/>
    <cellStyle name="_적격 _집행설계분석 _청계천 복원사업중 계측관리(2004-04이후)_45호선 11공구 유지관리 사면계측(도로교통기술원)" xfId="4982"/>
    <cellStyle name="_적격 _집행설계분석 _청계천 복원사업중 계측관리_45호선 11공구 유지관리 사면계측(도로교통기술원)" xfId="4983"/>
    <cellStyle name="_적격 _집행설계분석 _청계천 복원사업중 계측관리_Book2" xfId="4984"/>
    <cellStyle name="_적격 _집행설계분석 _청계천 복원사업중 계측관리_Book2_45호선 11공구 유지관리 사면계측(도로교통기술원)" xfId="4985"/>
    <cellStyle name="_적격 _집행설계분석 _청계천 복원사업중 계측관리_Book2_청계천 복원사업중 계측관리(2004-04이후)" xfId="4986"/>
    <cellStyle name="_적격 _집행설계분석 _청계천 복원사업중 계측관리_Book2_청계천 복원사업중 계측관리(2004-04이후)_45호선 11공구 유지관리 사면계측(도로교통기술원)" xfId="4987"/>
    <cellStyle name="_적격 _집행설계분석 _청계천 복원사업중 계측관리_청계천 복원사업중 계측관리(2004-04이후)" xfId="4988"/>
    <cellStyle name="_적격 _집행설계분석 _청계천 복원사업중 계측관리_청계천 복원사업중 계측관리(2004-04이후)_45호선 11공구 유지관리 사면계측(도로교통기술원)" xfId="4989"/>
    <cellStyle name="_적격 _청계천 복원사업중 계측관리" xfId="4990"/>
    <cellStyle name="_적격 _청계천 복원사업중 계측관리(2004-04이후)" xfId="4991"/>
    <cellStyle name="_적격 _청계천 복원사업중 계측관리(2004-04이후)_45호선 11공구 유지관리 사면계측(도로교통기술원)" xfId="4992"/>
    <cellStyle name="_적격 _청계천 복원사업중 계측관리_45호선 11공구 유지관리 사면계측(도로교통기술원)" xfId="4993"/>
    <cellStyle name="_적격 _청계천 복원사업중 계측관리_Book2" xfId="4994"/>
    <cellStyle name="_적격 _청계천 복원사업중 계측관리_Book2_45호선 11공구 유지관리 사면계측(도로교통기술원)" xfId="4995"/>
    <cellStyle name="_적격 _청계천 복원사업중 계측관리_Book2_청계천 복원사업중 계측관리(2004-04이후)" xfId="4996"/>
    <cellStyle name="_적격 _청계천 복원사업중 계측관리_Book2_청계천 복원사업중 계측관리(2004-04이후)_45호선 11공구 유지관리 사면계측(도로교통기술원)" xfId="4997"/>
    <cellStyle name="_적격 _청계천 복원사업중 계측관리_청계천 복원사업중 계측관리(2004-04이후)" xfId="4998"/>
    <cellStyle name="_적격 _청계천 복원사업중 계측관리_청계천 복원사업중 계측관리(2004-04이후)_45호선 11공구 유지관리 사면계측(도로교통기술원)" xfId="4999"/>
    <cellStyle name="_적격 _통영중앙시장(최종)" xfId="5000"/>
    <cellStyle name="_적격 _통영중앙시장(최종)_통영중앙시장(최종)" xfId="5001"/>
    <cellStyle name="_적격(화산) " xfId="5002"/>
    <cellStyle name="_적격(화산) _45호선 11공구 유지관리 사면계측(도로교통기술원)" xfId="5003"/>
    <cellStyle name="_적격(화산) _45호선 11공구 유지관리 사면계측(도로교통기술원)_45호선 11공구 유지관리 사면계측(도로교통기술원)" xfId="5004"/>
    <cellStyle name="_적격(화산) _45호선 11공구 유지관리 사면계측(도로교통기술원)_45호선 11공구 유지관리 사면계측(도로교통기술원)_45호선 11공구 유지관리 사면계측(도로교통기술원)" xfId="5005"/>
    <cellStyle name="_적격(화산) _광주평동투찰" xfId="5006"/>
    <cellStyle name="_적격(화산) _광주평동투찰_통영중앙시장(최종)" xfId="5007"/>
    <cellStyle name="_적격(화산) _광주평동투찰_통영중앙시장(최종)_통영중앙시장(최종)" xfId="5008"/>
    <cellStyle name="_적격(화산) _광주평동품의1" xfId="5009"/>
    <cellStyle name="_적격(화산) _광주평동품의1_통영중앙시장(최종)" xfId="5010"/>
    <cellStyle name="_적격(화산) _광주평동품의1_통영중앙시장(최종)_통영중앙시장(최종)" xfId="5011"/>
    <cellStyle name="_적격(화산) _송학하수품의(설계넣고)" xfId="5012"/>
    <cellStyle name="_적격(화산) _송학하수품의(설계넣고)_통영중앙시장(최종)" xfId="5013"/>
    <cellStyle name="_적격(화산) _송학하수품의(설계넣고)_통영중앙시장(최종)_통영중앙시장(최종)" xfId="5014"/>
    <cellStyle name="_적격(화산) _수도권상수도6-2공구(삼성물산)" xfId="5015"/>
    <cellStyle name="_적격(화산) _수도권상수도6-2공구(삼성물산)_45호선 11공구 유지관리 사면계측(도로교통기술원)" xfId="5016"/>
    <cellStyle name="_적격(화산) _수도권상수도6-2공구(삼성물산)_수도권상수도6-2공구(삼성물산)" xfId="5017"/>
    <cellStyle name="_적격(화산) _수도권상수도6-2공구(삼성물산)_수도권상수도6-2공구(삼성물산)_45호선 11공구 유지관리 사면계측(도로교통기술원)" xfId="5018"/>
    <cellStyle name="_적격(화산) _제2경부고속도로(한국해외기술공사)" xfId="5019"/>
    <cellStyle name="_적격(화산) _청계천 복원사업중 계측관리" xfId="5020"/>
    <cellStyle name="_적격(화산) _청계천 복원사업중 계측관리(2004-04이후)" xfId="5021"/>
    <cellStyle name="_적격(화산) _청계천 복원사업중 계측관리(2004-04이후)_45호선 11공구 유지관리 사면계측(도로교통기술원)" xfId="5022"/>
    <cellStyle name="_적격(화산) _청계천 복원사업중 계측관리_45호선 11공구 유지관리 사면계측(도로교통기술원)" xfId="5023"/>
    <cellStyle name="_적격(화산) _청계천 복원사업중 계측관리_Book2" xfId="5024"/>
    <cellStyle name="_적격(화산) _청계천 복원사업중 계측관리_Book2_45호선 11공구 유지관리 사면계측(도로교통기술원)" xfId="5025"/>
    <cellStyle name="_적격(화산) _청계천 복원사업중 계측관리_Book2_청계천 복원사업중 계측관리(2004-04이후)" xfId="5026"/>
    <cellStyle name="_적격(화산) _청계천 복원사업중 계측관리_Book2_청계천 복원사업중 계측관리(2004-04이후)_45호선 11공구 유지관리 사면계측(도로교통기술원)" xfId="5027"/>
    <cellStyle name="_적격(화산) _청계천 복원사업중 계측관리_청계천 복원사업중 계측관리(2004-04이후)" xfId="5028"/>
    <cellStyle name="_적격(화산) _청계천 복원사업중 계측관리_청계천 복원사업중 계측관리(2004-04이후)_45호선 11공구 유지관리 사면계측(도로교통기술원)" xfId="5029"/>
    <cellStyle name="_적격(화산) _통영중앙시장(최종)" xfId="5030"/>
    <cellStyle name="_적격(화산) _통영중앙시장(최종)_통영중앙시장(최종)" xfId="5031"/>
    <cellStyle name="_전기공사 내역(근로복지공단)-88-051208" xfId="5032"/>
    <cellStyle name="_전기공사일위대가(복사용)" xfId="5033"/>
    <cellStyle name="_전기공사일위대가(참고용)" xfId="5034"/>
    <cellStyle name="_전기공사일위대가-060501" xfId="5035"/>
    <cellStyle name="_전기공사일위대가-060509" xfId="5036"/>
    <cellStyle name="_전기내역서" xfId="5037"/>
    <cellStyle name="_전기자재" xfId="5038"/>
    <cellStyle name="_전시장설치" xfId="5039"/>
    <cellStyle name="_전자지불(삼성SDS)" xfId="5040"/>
    <cellStyle name="_전자지불-(케이비)" xfId="5041"/>
    <cellStyle name="_전주시_UIS 확장사업 설계내역서_2" xfId="5042"/>
    <cellStyle name="_전주시관내우회도로(용정-용진)-(한국해외기술공사-현산)" xfId="5043"/>
    <cellStyle name="_접근불능지역(최종)" xfId="5044"/>
    <cellStyle name="_정기점검결과" xfId="5045"/>
    <cellStyle name="_정기점검결과_1" xfId="5046"/>
    <cellStyle name="_정기점검결과_2" xfId="5047"/>
    <cellStyle name="_정기점검결과_3" xfId="5048"/>
    <cellStyle name="_정보관건축내역(2층완성)" xfId="5049"/>
    <cellStyle name="_정비고-토목" xfId="5050"/>
    <cellStyle name="_정사사진제작및웹서비스" xfId="5051"/>
    <cellStyle name="_정사영상제작_소프트웨어" xfId="5052"/>
    <cellStyle name="_정읍시_UIS설계서(0302)" xfId="5053"/>
    <cellStyle name="_정읍시GIS 견적서_지노시스템1" xfId="5054"/>
    <cellStyle name="_제1보급창(총괄)" xfId="5055"/>
    <cellStyle name="_제1보급창SW유지보수(총괄)" xfId="5056"/>
    <cellStyle name="_제2경부고속도로(한국해외기술공사)" xfId="5057"/>
    <cellStyle name="_제6항공전단(최종)" xfId="5058"/>
    <cellStyle name="_제경비-1" xfId="5059"/>
    <cellStyle name="_제안견적서" xfId="5060"/>
    <cellStyle name="_제안첨부 상세0411" xfId="5061"/>
    <cellStyle name="_제조" xfId="5062"/>
    <cellStyle name="_제조(LG엔시스)" xfId="5063"/>
    <cellStyle name="_제조_06.가로양식공사(단기)" xfId="5064"/>
    <cellStyle name="_제조_간이상수도청소포함(최종)" xfId="5065"/>
    <cellStyle name="_제조_유류탱크청소용역ver2" xfId="5066"/>
    <cellStyle name="_제주시_운용소프트웨어개발" xfId="5067"/>
    <cellStyle name="_제출용병천하수(지역관로1)" xfId="5068"/>
    <cellStyle name="_제출용병천하수(지역관로1)_광주평동투찰" xfId="5069"/>
    <cellStyle name="_제출용병천하수(지역관로1)_광주평동투찰_통영중앙시장(최종)" xfId="5070"/>
    <cellStyle name="_제출용병천하수(지역관로1)_광주평동투찰_통영중앙시장(최종)_통영중앙시장(최종)" xfId="5071"/>
    <cellStyle name="_제출용병천하수(지역관로1)_광주평동품의1" xfId="5072"/>
    <cellStyle name="_제출용병천하수(지역관로1)_광주평동품의1_통영중앙시장(최종)" xfId="5073"/>
    <cellStyle name="_제출용병천하수(지역관로1)_광주평동품의1_통영중앙시장(최종)_통영중앙시장(최종)" xfId="5074"/>
    <cellStyle name="_제출용병천하수(지역관로1)_송학하수품의(설계넣고)" xfId="5075"/>
    <cellStyle name="_제출용병천하수(지역관로1)_송학하수품의(설계넣고)_통영중앙시장(최종)" xfId="5076"/>
    <cellStyle name="_제출용병천하수(지역관로1)_송학하수품의(설계넣고)_통영중앙시장(최종)_통영중앙시장(최종)" xfId="5077"/>
    <cellStyle name="_제출용병천하수(지역관로1)_통영중앙시장(최종)" xfId="5078"/>
    <cellStyle name="_제출용병천하수(지역관로1)_통영중앙시장(최종)_통영중앙시장(최종)" xfId="5079"/>
    <cellStyle name="_조달청_계약내역(기성1차)" xfId="5080"/>
    <cellStyle name="_종포농로" xfId="5081"/>
    <cellStyle name="_종합통제보안 견적(선도_KTN_토공)_20060206" xfId="5082"/>
    <cellStyle name="_중기단가산출서" xfId="5083"/>
    <cellStyle name="_지정과제1분기실적(확정990408)" xfId="144"/>
    <cellStyle name="_지정과제1분기실적(확정990408)_1" xfId="145"/>
    <cellStyle name="_지정과제2차심의list" xfId="146"/>
    <cellStyle name="_지정과제2차심의list_1" xfId="147"/>
    <cellStyle name="_지정과제2차심의list_2" xfId="148"/>
    <cellStyle name="_지정과제2차심의결과" xfId="149"/>
    <cellStyle name="_지정과제2차심의결과(금액조정후최종)" xfId="150"/>
    <cellStyle name="_지정과제2차심의결과(금액조정후최종)_1" xfId="151"/>
    <cellStyle name="_지정과제2차심의결과(금액조정후최종)_1_dimon" xfId="152"/>
    <cellStyle name="_지정과제2차심의결과(금액조정후최종)_1_경영개선실적보고(전주공장)" xfId="153"/>
    <cellStyle name="_지정과제2차심의결과(금액조정후최종)_1_별첨1_2" xfId="154"/>
    <cellStyle name="_지정과제2차심의결과(금액조정후최종)_1_제안과제집계표(공장전체)" xfId="155"/>
    <cellStyle name="_지정과제2차심의결과(금액조정후최종)_dimon" xfId="156"/>
    <cellStyle name="_지정과제2차심의결과(금액조정후최종)_경영개선실적보고(전주공장)" xfId="157"/>
    <cellStyle name="_지정과제2차심의결과(금액조정후최종)_별첨1_2" xfId="158"/>
    <cellStyle name="_지정과제2차심의결과(금액조정후최종)_제안과제집계표(공장전체)" xfId="159"/>
    <cellStyle name="_지정과제2차심의결과_1" xfId="160"/>
    <cellStyle name="_지하수개발설계-추정1리" xfId="5084"/>
    <cellStyle name="_지하시설물 통합정보시스템 구축 사업 예산내역서_1.1" xfId="5085"/>
    <cellStyle name="_지하시설물관리현장지원시스템구축 산출내역서_1.0" xfId="5086"/>
    <cellStyle name="_지하시설물구축" xfId="5087"/>
    <cellStyle name="_지하시설물구축총괄분" xfId="5088"/>
    <cellStyle name="_지하시설물구축총괄분-기준" xfId="5089"/>
    <cellStyle name="_지하시설물통합관리설계내역서_1.0" xfId="5090"/>
    <cellStyle name="_지하시설물통합및굴착복구관리 설계내역서_1.1" xfId="5091"/>
    <cellStyle name="_직접경비" xfId="5092"/>
    <cellStyle name="_집중관리(981231)" xfId="161"/>
    <cellStyle name="_집중관리(981231)_1" xfId="162"/>
    <cellStyle name="_집중관리(지정과제및 양식)" xfId="163"/>
    <cellStyle name="_집중관리(지정과제및 양식)_1" xfId="164"/>
    <cellStyle name="_집행갑지 " xfId="5093"/>
    <cellStyle name="_집행갑지 _45호선 11공구 유지관리 사면계측(도로교통기술원)" xfId="5094"/>
    <cellStyle name="_집행갑지 _45호선 11공구 유지관리 사면계측(도로교통기술원)_45호선 11공구 유지관리 사면계측(도로교통기술원)" xfId="5095"/>
    <cellStyle name="_집행갑지 _45호선 11공구 유지관리 사면계측(도로교통기술원)_45호선 11공구 유지관리 사면계측(도로교통기술원)_45호선 11공구 유지관리 사면계측(도로교통기술원)" xfId="5096"/>
    <cellStyle name="_집행갑지 _광주평동투찰" xfId="5097"/>
    <cellStyle name="_집행갑지 _광주평동투찰_통영중앙시장(최종)" xfId="5098"/>
    <cellStyle name="_집행갑지 _광주평동투찰_통영중앙시장(최종)_통영중앙시장(최종)" xfId="5099"/>
    <cellStyle name="_집행갑지 _광주평동품의1" xfId="5100"/>
    <cellStyle name="_집행갑지 _광주평동품의1_통영중앙시장(최종)" xfId="5101"/>
    <cellStyle name="_집행갑지 _광주평동품의1_통영중앙시장(최종)_통영중앙시장(최종)" xfId="5102"/>
    <cellStyle name="_집행갑지 _송학하수품의(설계넣고)" xfId="5103"/>
    <cellStyle name="_집행갑지 _송학하수품의(설계넣고)_통영중앙시장(최종)" xfId="5104"/>
    <cellStyle name="_집행갑지 _송학하수품의(설계넣고)_통영중앙시장(최종)_통영중앙시장(최종)" xfId="5105"/>
    <cellStyle name="_집행갑지 _수도권상수도6-2공구(삼성물산)" xfId="5106"/>
    <cellStyle name="_집행갑지 _수도권상수도6-2공구(삼성물산)_45호선 11공구 유지관리 사면계측(도로교통기술원)" xfId="5107"/>
    <cellStyle name="_집행갑지 _수도권상수도6-2공구(삼성물산)_수도권상수도6-2공구(삼성물산)" xfId="5108"/>
    <cellStyle name="_집행갑지 _수도권상수도6-2공구(삼성물산)_수도권상수도6-2공구(삼성물산)_45호선 11공구 유지관리 사면계측(도로교통기술원)" xfId="5109"/>
    <cellStyle name="_집행갑지 _제2경부고속도로(한국해외기술공사)" xfId="5110"/>
    <cellStyle name="_집행갑지 _청계천 복원사업중 계측관리" xfId="5111"/>
    <cellStyle name="_집행갑지 _청계천 복원사업중 계측관리(2004-04이후)" xfId="5112"/>
    <cellStyle name="_집행갑지 _청계천 복원사업중 계측관리(2004-04이후)_45호선 11공구 유지관리 사면계측(도로교통기술원)" xfId="5113"/>
    <cellStyle name="_집행갑지 _청계천 복원사업중 계측관리_45호선 11공구 유지관리 사면계측(도로교통기술원)" xfId="5114"/>
    <cellStyle name="_집행갑지 _청계천 복원사업중 계측관리_Book2" xfId="5115"/>
    <cellStyle name="_집행갑지 _청계천 복원사업중 계측관리_Book2_45호선 11공구 유지관리 사면계측(도로교통기술원)" xfId="5116"/>
    <cellStyle name="_집행갑지 _청계천 복원사업중 계측관리_Book2_청계천 복원사업중 계측관리(2004-04이후)" xfId="5117"/>
    <cellStyle name="_집행갑지 _청계천 복원사업중 계측관리_Book2_청계천 복원사업중 계측관리(2004-04이후)_45호선 11공구 유지관리 사면계측(도로교통기술원)" xfId="5118"/>
    <cellStyle name="_집행갑지 _청계천 복원사업중 계측관리_청계천 복원사업중 계측관리(2004-04이후)" xfId="5119"/>
    <cellStyle name="_집행갑지 _청계천 복원사업중 계측관리_청계천 복원사업중 계측관리(2004-04이후)_45호선 11공구 유지관리 사면계측(도로교통기술원)" xfId="5120"/>
    <cellStyle name="_집행갑지 _통영중앙시장(최종)" xfId="5121"/>
    <cellStyle name="_집행갑지 _통영중앙시장(최종)_통영중앙시장(최종)" xfId="5122"/>
    <cellStyle name="_착공내역청석굴이용시설-모터,전기" xfId="5123"/>
    <cellStyle name="_참고_설계내역서" xfId="5124"/>
    <cellStyle name="_창(에리트(설치제외)" xfId="5125"/>
    <cellStyle name="_창(에리트-최종)" xfId="5126"/>
    <cellStyle name="_창동코드라인수원가0905" xfId="5127"/>
    <cellStyle name="_창선-삼천포간 교량_광케이블내역" xfId="5128"/>
    <cellStyle name="_창선-삼천포간 교량_삼천포대교 기성관리" xfId="5129"/>
    <cellStyle name="_창선-삼천포간 교량_초양대교 기성관리" xfId="5130"/>
    <cellStyle name="_창선-삼천포간 교량_통합기성관리(삼천포,초양)_변경계약내역반영" xfId="5131"/>
    <cellStyle name="_천안시_산출내역서" xfId="5132"/>
    <cellStyle name="_천정리 1공구" xfId="5133"/>
    <cellStyle name="_천체투영실설치공사" xfId="5134"/>
    <cellStyle name="_청계천 복원사업(2공구)중 계측관리" xfId="5135"/>
    <cellStyle name="_청계천 복원사업(2공구)중 계측관리_45호선 11공구 유지관리 사면계측(도로교통기술원)" xfId="5136"/>
    <cellStyle name="_청계천 복원사업(2공구)중 계측관리_수도권상수도6-2공구(삼성물산)" xfId="5137"/>
    <cellStyle name="_청계천 복원사업(2공구)중 계측관리_수도권상수도6-2공구(삼성물산)_45호선 11공구 유지관리 사면계측(도로교통기술원)" xfId="5138"/>
    <cellStyle name="_청계천 복원사업(2공구)중 계측관리_수도권상수도6-2공구(삼성물산)_수도권상수도6-2공구(삼성물산)" xfId="5139"/>
    <cellStyle name="_청계천 복원사업(2공구)중 계측관리_수도권상수도6-2공구(삼성물산)_수도권상수도6-2공구(삼성물산)_45호선 11공구 유지관리 사면계측(도로교통기술원)" xfId="5140"/>
    <cellStyle name="_청계천 복원사업(2공구)중 계측관리_청계천 복원사업중 계측관리" xfId="5141"/>
    <cellStyle name="_청계천 복원사업(2공구)중 계측관리_청계천 복원사업중 계측관리(2004-04이후)" xfId="5142"/>
    <cellStyle name="_청계천 복원사업(2공구)중 계측관리_청계천 복원사업중 계측관리(2004-04이후)_45호선 11공구 유지관리 사면계측(도로교통기술원)" xfId="5143"/>
    <cellStyle name="_청계천 복원사업(2공구)중 계측관리_청계천 복원사업중 계측관리_45호선 11공구 유지관리 사면계측(도로교통기술원)" xfId="5144"/>
    <cellStyle name="_청계천 복원사업(2공구)중 계측관리_청계천 복원사업중 계측관리_Book2" xfId="5145"/>
    <cellStyle name="_청계천 복원사업(2공구)중 계측관리_청계천 복원사업중 계측관리_Book2_45호선 11공구 유지관리 사면계측(도로교통기술원)" xfId="5146"/>
    <cellStyle name="_청계천 복원사업(2공구)중 계측관리_청계천 복원사업중 계측관리_Book2_청계천 복원사업중 계측관리(2004-04이후)" xfId="5147"/>
    <cellStyle name="_청계천 복원사업(2공구)중 계측관리_청계천 복원사업중 계측관리_Book2_청계천 복원사업중 계측관리(2004-04이후)_45호선 11공구 유지관리 사면계측(도로교통기술원)" xfId="5148"/>
    <cellStyle name="_청계천 복원사업(2공구)중 계측관리_청계천 복원사업중 계측관리_청계천 복원사업중 계측관리(2004-04이후)" xfId="5149"/>
    <cellStyle name="_청계천 복원사업(2공구)중 계측관리_청계천 복원사업중 계측관리_청계천 복원사업중 계측관리(2004-04이후)_45호선 11공구 유지관리 사면계측(도로교통기술원)" xfId="5150"/>
    <cellStyle name="_청성거포지구외 1개소 지하수개발(옥천군)도급-1" xfId="165"/>
    <cellStyle name="_청소년문화시설 조성사업 사전재해 견적서" xfId="5151"/>
    <cellStyle name="_청소년수련관산출근거조서" xfId="5152"/>
    <cellStyle name="_청소년수련관산출근거조서_1" xfId="5153"/>
    <cellStyle name="_청소년수련관일위대가" xfId="5154"/>
    <cellStyle name="_청소년수련관일위대가_1" xfId="5155"/>
    <cellStyle name="_청원군옥산배수지수위계설치공사_착공내역서수정" xfId="5156"/>
    <cellStyle name="_청주우회(남면-북면)" xfId="5157"/>
    <cellStyle name="_청주우회(남면-북면)_4공구-도급계약(전체분)내역" xfId="5158"/>
    <cellStyle name="_청주우회(남면-북면)_4공구-도급계약(전체분)내역_남강댐(실행)-new" xfId="5159"/>
    <cellStyle name="_총갈견적서" xfId="5160"/>
    <cellStyle name="_총괄설계내역서" xfId="5161"/>
    <cellStyle name="_총괄설계내역서(통영11(1).8)" xfId="5162"/>
    <cellStyle name="_총자재집계" xfId="166"/>
    <cellStyle name="_최종원가(GIS)" xfId="5163"/>
    <cellStyle name="_최종원가(기반시설)" xfId="5164"/>
    <cellStyle name="_최종원가(방범)" xfId="5165"/>
    <cellStyle name="_최종원가(인테리어)" xfId="5166"/>
    <cellStyle name="_최종원가(종합보안)" xfId="5167"/>
    <cellStyle name="_추가물량" xfId="5168"/>
    <cellStyle name="_추곡" xfId="5169"/>
    <cellStyle name="_추곡_02_배수공" xfId="5170"/>
    <cellStyle name="_추곡_2.배 수 공" xfId="5171"/>
    <cellStyle name="_추곡_라멘교 토공" xfId="5172"/>
    <cellStyle name="_추곡_라멘교 토공_02_배수공" xfId="5173"/>
    <cellStyle name="_추곡_라멘교 토공_2.배 수 공" xfId="5174"/>
    <cellStyle name="_추곡_추곡" xfId="5175"/>
    <cellStyle name="_추곡_추곡_02_배수공" xfId="5176"/>
    <cellStyle name="_추곡_추곡_2.배 수 공" xfId="5177"/>
    <cellStyle name="_추곡_추곡_라멘교 토공" xfId="5178"/>
    <cellStyle name="_추곡_추곡_라멘교 토공_02_배수공" xfId="5179"/>
    <cellStyle name="_추곡_추곡_라멘교 토공_2.배 수 공" xfId="5180"/>
    <cellStyle name="_추곡_추곡_포장" xfId="5181"/>
    <cellStyle name="_추곡_추곡_포장_02_배수공" xfId="5182"/>
    <cellStyle name="_추곡_추곡_포장_2.배 수 공" xfId="5183"/>
    <cellStyle name="_추곡_추곡_포장_라멘교 토공" xfId="5184"/>
    <cellStyle name="_추곡_추곡_포장_라멘교 토공_02_배수공" xfId="5185"/>
    <cellStyle name="_추곡_추곡_포장_라멘교 토공_2.배 수 공" xfId="5186"/>
    <cellStyle name="_추곡_포장" xfId="5187"/>
    <cellStyle name="_추곡_포장_02_배수공" xfId="5188"/>
    <cellStyle name="_추곡_포장_2.배 수 공" xfId="5189"/>
    <cellStyle name="_추곡_포장_라멘교 토공" xfId="5190"/>
    <cellStyle name="_추곡_포장_라멘교 토공_02_배수공" xfId="5191"/>
    <cellStyle name="_추곡_포장_라멘교 토공_2.배 수 공" xfId="5192"/>
    <cellStyle name="_춘천전화국증축통신+개요" xfId="5193"/>
    <cellStyle name="_춘천합동내역+개요(수정한최종)" xfId="5194"/>
    <cellStyle name="_측량성과관리시스템개선_초안(0703)" xfId="5195"/>
    <cellStyle name="_코마스HW(1023)" xfId="5196"/>
    <cellStyle name="_탄동지구 이용시설공사(예산적용)" xfId="167"/>
    <cellStyle name="_탄동지구 이용시설공사(착공계)" xfId="5197"/>
    <cellStyle name="_태종대1차" xfId="5198"/>
    <cellStyle name="_태종대2차" xfId="5199"/>
    <cellStyle name="_태종대공영주차장통신내역서(총괄)1" xfId="5200"/>
    <cellStyle name="_터널제트팬(final_2004.08.06))" xfId="5201"/>
    <cellStyle name="_테마공사새로03" xfId="5202"/>
    <cellStyle name="_토공" xfId="5203"/>
    <cellStyle name="_토공_1" xfId="5204"/>
    <cellStyle name="_토공1" xfId="5205"/>
    <cellStyle name="_토공깨기" xfId="5206"/>
    <cellStyle name="_통신내역서" xfId="5207"/>
    <cellStyle name="_특수통상자동구분기_작업완료" xfId="5208"/>
    <cellStyle name="_파속기(우편물자동파속기)" xfId="5209"/>
    <cellStyle name="_파주 GIS 시스템설계서(도로,상,하수 시스템)_050406" xfId="5210"/>
    <cellStyle name="_파주시_도로 및 상,하수 범용 도입_050314" xfId="5211"/>
    <cellStyle name="_평곡리 배수로정비공사(면장포괄사업)" xfId="168"/>
    <cellStyle name="_포스장비" xfId="5212"/>
    <cellStyle name="_포장" xfId="5213"/>
    <cellStyle name="_포장_02_배수공" xfId="5214"/>
    <cellStyle name="_포장_2.배 수 공" xfId="5215"/>
    <cellStyle name="_포장_라멘교 토공" xfId="5216"/>
    <cellStyle name="_포장_라멘교 토공_02_배수공" xfId="5217"/>
    <cellStyle name="_포장_라멘교 토공_2.배 수 공" xfId="5218"/>
    <cellStyle name="_포장공(2공구)" xfId="169"/>
    <cellStyle name="_포장공(괴목배수로)" xfId="5219"/>
    <cellStyle name="_포장공제" xfId="170"/>
    <cellStyle name="_포장수량" xfId="171"/>
    <cellStyle name="_포천GIS설계_전체" xfId="5220"/>
    <cellStyle name="_포천시 UIS 시스템부문 설계내역서_1.0" xfId="5221"/>
    <cellStyle name="_포천시 산출내역서(최종본)" xfId="5222"/>
    <cellStyle name="_표시핀설치(ok)" xfId="5223"/>
    <cellStyle name="_표지" xfId="5224"/>
    <cellStyle name="_표지_1" xfId="5225"/>
    <cellStyle name="_플로터dsj5500" xfId="5226"/>
    <cellStyle name="_하남지구 밭기반 설계용역" xfId="5227"/>
    <cellStyle name="_하이마트_최종네고_0707" xfId="5228"/>
    <cellStyle name="_한강시민공원통합시스템_산출내역서_050617" xfId="5229"/>
    <cellStyle name="_함평1지구0724(L=3.4km)" xfId="5230"/>
    <cellStyle name="_항공측량용역예산서-최종(지적빼고)1" xfId="5231"/>
    <cellStyle name="_항만해운청전기산출근거" xfId="5232"/>
    <cellStyle name="_항측-ok" xfId="5233"/>
    <cellStyle name="_해군LAN공사견적서" xfId="5234"/>
    <cellStyle name="_현관" xfId="5235"/>
    <cellStyle name="_호남선두계역외2개소연결통로" xfId="5236"/>
    <cellStyle name="_호남선전철화송정리역사111" xfId="5237"/>
    <cellStyle name="_화성시공원녹지관리시스템-DB구축설계내역서 v2" xfId="5238"/>
    <cellStyle name="_화전리2,3공구" xfId="5239"/>
    <cellStyle name="_확보방안(설계서)" xfId="5240"/>
    <cellStyle name="_환경개선전기공사" xfId="5241"/>
    <cellStyle name="_회명정보통신Q1" xfId="5242"/>
    <cellStyle name="_횡배수관수량" xfId="172"/>
    <cellStyle name="_효교리1공구" xfId="5243"/>
    <cellStyle name="_효교리2공구" xfId="5244"/>
    <cellStyle name="_효성(KKN)" xfId="5245"/>
    <cellStyle name="_흙막이공사(일위)" xfId="5246"/>
    <cellStyle name="_흥덕지구_초기설계금액" xfId="5247"/>
    <cellStyle name="``" xfId="5248"/>
    <cellStyle name="´þ" xfId="5249"/>
    <cellStyle name="´Þ·?" xfId="5250"/>
    <cellStyle name="´Þ·¯" xfId="5251"/>
    <cellStyle name="’E‰Y [0.00]_laroux" xfId="173"/>
    <cellStyle name="’E‰Y_laroux" xfId="174"/>
    <cellStyle name="￠RERERERIiU￠RERERERE?￠RERERERER ￠RERERERE?A￠RERERERE￠RERERERIA CIAI￠RERERER¡ERERER￠RERER￠RERE?¡ERERERERU￠RERERERE￠RERERER¡ERER￠RER¡ER¡E?I￠RERER￠RER¡ER￠R￠?I￠RERERERIiA￠RERERER¡ERERER￠RERER￠RERE?I" xfId="5252"/>
    <cellStyle name="¤@?e_TEST-1 " xfId="5253"/>
    <cellStyle name="+,-,0" xfId="5254"/>
    <cellStyle name="=C:\WINDOWS\SYSTEM32\COMMAND.COM" xfId="5255"/>
    <cellStyle name="△ []" xfId="5256"/>
    <cellStyle name="△ [0]" xfId="5257"/>
    <cellStyle name="△백분율" xfId="175"/>
    <cellStyle name="△콤마" xfId="176"/>
    <cellStyle name="°ia¤¼o " xfId="5258"/>
    <cellStyle name="°iA¤¼O¼yA¡" xfId="5259"/>
    <cellStyle name="°íÁ¤¼Ò¼ýÁ¡" xfId="5260"/>
    <cellStyle name="°iA¤¼O¼yA¡_매립-토목(5차)" xfId="5261"/>
    <cellStyle name="°íÁ¤¼Ò¼ýÁ¡_소각-기계(5차)" xfId="5262"/>
    <cellStyle name="°iA¤¼O¼yA¡_조경내역" xfId="5263"/>
    <cellStyle name="°íÁ¤¼Ò¼ýÁ¡_파주기계,토목단가" xfId="5264"/>
    <cellStyle name="°ia¤aa " xfId="5265"/>
    <cellStyle name="°iA¤Aa·A1" xfId="5266"/>
    <cellStyle name="°íÁ¤Ãâ·Â1" xfId="5267"/>
    <cellStyle name="°iA¤Aa·A2" xfId="5268"/>
    <cellStyle name="°íÁ¤Ãâ·Â2" xfId="5269"/>
    <cellStyle name="µÚ¿¡ ¿À´Â ÇÏÀÌÆÛ¸µÅ©" xfId="5270"/>
    <cellStyle name="" xfId="5271"/>
    <cellStyle name="_동신(중간정산)" xfId="5272"/>
    <cellStyle name="_엔진부품-2" xfId="5273"/>
    <cellStyle name="_엔진부품-2_건축+기계" xfId="5274"/>
    <cellStyle name="_x0007_ _x000d__x000d_­­_x0007_ ­" xfId="5275"/>
    <cellStyle name="_x0007__x0009__x000d__x000d_­­_x0007__x0009_­" xfId="5276"/>
    <cellStyle name="0" xfId="177"/>
    <cellStyle name="0 10" xfId="5277"/>
    <cellStyle name="0 10 2" xfId="5278"/>
    <cellStyle name="0 10 2 2" xfId="5279"/>
    <cellStyle name="0 10 2 3" xfId="5280"/>
    <cellStyle name="0 10 2 4" xfId="5281"/>
    <cellStyle name="0 10 2 5" xfId="5282"/>
    <cellStyle name="0 10 2 6" xfId="5283"/>
    <cellStyle name="0 10 2 7" xfId="5284"/>
    <cellStyle name="0 10 3" xfId="5285"/>
    <cellStyle name="0 10 4" xfId="5286"/>
    <cellStyle name="0 10 5" xfId="5287"/>
    <cellStyle name="0 10 6" xfId="5288"/>
    <cellStyle name="0 10 7" xfId="5289"/>
    <cellStyle name="0 10 8" xfId="5290"/>
    <cellStyle name="0 11" xfId="5291"/>
    <cellStyle name="0 11 2" xfId="5292"/>
    <cellStyle name="0 11 2 2" xfId="5293"/>
    <cellStyle name="0 11 2 3" xfId="5294"/>
    <cellStyle name="0 11 2 4" xfId="5295"/>
    <cellStyle name="0 11 2 5" xfId="5296"/>
    <cellStyle name="0 11 2 6" xfId="5297"/>
    <cellStyle name="0 11 2 7" xfId="5298"/>
    <cellStyle name="0 11 3" xfId="5299"/>
    <cellStyle name="0 11 4" xfId="5300"/>
    <cellStyle name="0 11 5" xfId="5301"/>
    <cellStyle name="0 11 6" xfId="5302"/>
    <cellStyle name="0 11 7" xfId="5303"/>
    <cellStyle name="0 11 8" xfId="5304"/>
    <cellStyle name="0 12" xfId="5305"/>
    <cellStyle name="0 12 2" xfId="5306"/>
    <cellStyle name="0 12 2 2" xfId="5307"/>
    <cellStyle name="0 12 2 3" xfId="5308"/>
    <cellStyle name="0 12 2 4" xfId="5309"/>
    <cellStyle name="0 12 2 5" xfId="5310"/>
    <cellStyle name="0 12 2 6" xfId="5311"/>
    <cellStyle name="0 12 2 7" xfId="5312"/>
    <cellStyle name="0 12 3" xfId="5313"/>
    <cellStyle name="0 12 4" xfId="5314"/>
    <cellStyle name="0 12 5" xfId="5315"/>
    <cellStyle name="0 12 6" xfId="5316"/>
    <cellStyle name="0 12 7" xfId="5317"/>
    <cellStyle name="0 12 8" xfId="5318"/>
    <cellStyle name="0 13" xfId="5319"/>
    <cellStyle name="0 13 2" xfId="5320"/>
    <cellStyle name="0 13 2 2" xfId="5321"/>
    <cellStyle name="0 13 2 3" xfId="5322"/>
    <cellStyle name="0 13 2 4" xfId="5323"/>
    <cellStyle name="0 13 2 5" xfId="5324"/>
    <cellStyle name="0 13 2 6" xfId="5325"/>
    <cellStyle name="0 13 2 7" xfId="5326"/>
    <cellStyle name="0 13 3" xfId="5327"/>
    <cellStyle name="0 13 4" xfId="5328"/>
    <cellStyle name="0 13 5" xfId="5329"/>
    <cellStyle name="0 13 6" xfId="5330"/>
    <cellStyle name="0 13 7" xfId="5331"/>
    <cellStyle name="0 13 8" xfId="5332"/>
    <cellStyle name="0 14" xfId="5333"/>
    <cellStyle name="0 14 2" xfId="5334"/>
    <cellStyle name="0 14 2 2" xfId="5335"/>
    <cellStyle name="0 14 2 3" xfId="5336"/>
    <cellStyle name="0 14 2 4" xfId="5337"/>
    <cellStyle name="0 14 2 5" xfId="5338"/>
    <cellStyle name="0 14 2 6" xfId="5339"/>
    <cellStyle name="0 14 2 7" xfId="5340"/>
    <cellStyle name="0 14 3" xfId="5341"/>
    <cellStyle name="0 14 4" xfId="5342"/>
    <cellStyle name="0 14 5" xfId="5343"/>
    <cellStyle name="0 14 6" xfId="5344"/>
    <cellStyle name="0 14 7" xfId="5345"/>
    <cellStyle name="0 14 8" xfId="5346"/>
    <cellStyle name="0 15" xfId="5347"/>
    <cellStyle name="0 16" xfId="5348"/>
    <cellStyle name="0 2" xfId="5349"/>
    <cellStyle name="0 2 10" xfId="5350"/>
    <cellStyle name="0 2 10 2" xfId="5351"/>
    <cellStyle name="0 2 10 2 2" xfId="5352"/>
    <cellStyle name="0 2 10 2 3" xfId="5353"/>
    <cellStyle name="0 2 10 2 4" xfId="5354"/>
    <cellStyle name="0 2 10 2 5" xfId="5355"/>
    <cellStyle name="0 2 10 2 6" xfId="5356"/>
    <cellStyle name="0 2 10 2 7" xfId="5357"/>
    <cellStyle name="0 2 10 3" xfId="5358"/>
    <cellStyle name="0 2 10 4" xfId="5359"/>
    <cellStyle name="0 2 10 5" xfId="5360"/>
    <cellStyle name="0 2 10 6" xfId="5361"/>
    <cellStyle name="0 2 10 7" xfId="5362"/>
    <cellStyle name="0 2 10 8" xfId="5363"/>
    <cellStyle name="0 2 11" xfId="5364"/>
    <cellStyle name="0 2 11 2" xfId="5365"/>
    <cellStyle name="0 2 11 2 2" xfId="5366"/>
    <cellStyle name="0 2 11 2 3" xfId="5367"/>
    <cellStyle name="0 2 11 2 4" xfId="5368"/>
    <cellStyle name="0 2 11 2 5" xfId="5369"/>
    <cellStyle name="0 2 11 2 6" xfId="5370"/>
    <cellStyle name="0 2 11 2 7" xfId="5371"/>
    <cellStyle name="0 2 11 3" xfId="5372"/>
    <cellStyle name="0 2 11 4" xfId="5373"/>
    <cellStyle name="0 2 11 5" xfId="5374"/>
    <cellStyle name="0 2 11 6" xfId="5375"/>
    <cellStyle name="0 2 11 7" xfId="5376"/>
    <cellStyle name="0 2 11 8" xfId="5377"/>
    <cellStyle name="0 2 12" xfId="5378"/>
    <cellStyle name="0 2 12 2" xfId="5379"/>
    <cellStyle name="0 2 12 2 2" xfId="5380"/>
    <cellStyle name="0 2 12 2 3" xfId="5381"/>
    <cellStyle name="0 2 12 2 4" xfId="5382"/>
    <cellStyle name="0 2 12 2 5" xfId="5383"/>
    <cellStyle name="0 2 12 2 6" xfId="5384"/>
    <cellStyle name="0 2 12 2 7" xfId="5385"/>
    <cellStyle name="0 2 12 3" xfId="5386"/>
    <cellStyle name="0 2 12 4" xfId="5387"/>
    <cellStyle name="0 2 12 5" xfId="5388"/>
    <cellStyle name="0 2 12 6" xfId="5389"/>
    <cellStyle name="0 2 12 7" xfId="5390"/>
    <cellStyle name="0 2 12 8" xfId="5391"/>
    <cellStyle name="0 2 13" xfId="5392"/>
    <cellStyle name="0 2 13 2" xfId="5393"/>
    <cellStyle name="0 2 13 2 2" xfId="5394"/>
    <cellStyle name="0 2 13 2 3" xfId="5395"/>
    <cellStyle name="0 2 13 2 4" xfId="5396"/>
    <cellStyle name="0 2 13 2 5" xfId="5397"/>
    <cellStyle name="0 2 13 2 6" xfId="5398"/>
    <cellStyle name="0 2 13 2 7" xfId="5399"/>
    <cellStyle name="0 2 13 3" xfId="5400"/>
    <cellStyle name="0 2 13 4" xfId="5401"/>
    <cellStyle name="0 2 13 5" xfId="5402"/>
    <cellStyle name="0 2 13 6" xfId="5403"/>
    <cellStyle name="0 2 13 7" xfId="5404"/>
    <cellStyle name="0 2 13 8" xfId="5405"/>
    <cellStyle name="0 2 14" xfId="5406"/>
    <cellStyle name="0 2 14 2" xfId="5407"/>
    <cellStyle name="0 2 14 3" xfId="5408"/>
    <cellStyle name="0 2 14 4" xfId="5409"/>
    <cellStyle name="0 2 14 5" xfId="5410"/>
    <cellStyle name="0 2 14 6" xfId="5411"/>
    <cellStyle name="0 2 14 7" xfId="5412"/>
    <cellStyle name="0 2 15" xfId="5413"/>
    <cellStyle name="0 2 16" xfId="5414"/>
    <cellStyle name="0 2 17" xfId="5415"/>
    <cellStyle name="0 2 2" xfId="5416"/>
    <cellStyle name="0 2 2 2" xfId="5417"/>
    <cellStyle name="0 2 2 2 2" xfId="5418"/>
    <cellStyle name="0 2 2 2 3" xfId="5419"/>
    <cellStyle name="0 2 2 2 4" xfId="5420"/>
    <cellStyle name="0 2 2 2 5" xfId="5421"/>
    <cellStyle name="0 2 2 2 6" xfId="5422"/>
    <cellStyle name="0 2 2 2 7" xfId="5423"/>
    <cellStyle name="0 2 2 3" xfId="5424"/>
    <cellStyle name="0 2 2 4" xfId="5425"/>
    <cellStyle name="0 2 2 5" xfId="5426"/>
    <cellStyle name="0 2 2 6" xfId="5427"/>
    <cellStyle name="0 2 2 7" xfId="5428"/>
    <cellStyle name="0 2 2 8" xfId="5429"/>
    <cellStyle name="0 2 3" xfId="5430"/>
    <cellStyle name="0 2 3 2" xfId="5431"/>
    <cellStyle name="0 2 3 2 2" xfId="5432"/>
    <cellStyle name="0 2 3 2 3" xfId="5433"/>
    <cellStyle name="0 2 3 2 4" xfId="5434"/>
    <cellStyle name="0 2 3 2 5" xfId="5435"/>
    <cellStyle name="0 2 3 2 6" xfId="5436"/>
    <cellStyle name="0 2 3 2 7" xfId="5437"/>
    <cellStyle name="0 2 3 3" xfId="5438"/>
    <cellStyle name="0 2 3 4" xfId="5439"/>
    <cellStyle name="0 2 3 5" xfId="5440"/>
    <cellStyle name="0 2 3 6" xfId="5441"/>
    <cellStyle name="0 2 3 7" xfId="5442"/>
    <cellStyle name="0 2 3 8" xfId="5443"/>
    <cellStyle name="0 2 4" xfId="5444"/>
    <cellStyle name="0 2 4 2" xfId="5445"/>
    <cellStyle name="0 2 4 2 2" xfId="5446"/>
    <cellStyle name="0 2 4 2 3" xfId="5447"/>
    <cellStyle name="0 2 4 2 4" xfId="5448"/>
    <cellStyle name="0 2 4 2 5" xfId="5449"/>
    <cellStyle name="0 2 4 2 6" xfId="5450"/>
    <cellStyle name="0 2 4 2 7" xfId="5451"/>
    <cellStyle name="0 2 4 3" xfId="5452"/>
    <cellStyle name="0 2 4 4" xfId="5453"/>
    <cellStyle name="0 2 4 5" xfId="5454"/>
    <cellStyle name="0 2 4 6" xfId="5455"/>
    <cellStyle name="0 2 4 7" xfId="5456"/>
    <cellStyle name="0 2 4 8" xfId="5457"/>
    <cellStyle name="0 2 5" xfId="5458"/>
    <cellStyle name="0 2 5 2" xfId="5459"/>
    <cellStyle name="0 2 5 2 2" xfId="5460"/>
    <cellStyle name="0 2 5 2 3" xfId="5461"/>
    <cellStyle name="0 2 5 2 4" xfId="5462"/>
    <cellStyle name="0 2 5 2 5" xfId="5463"/>
    <cellStyle name="0 2 5 2 6" xfId="5464"/>
    <cellStyle name="0 2 5 2 7" xfId="5465"/>
    <cellStyle name="0 2 5 3" xfId="5466"/>
    <cellStyle name="0 2 5 4" xfId="5467"/>
    <cellStyle name="0 2 5 5" xfId="5468"/>
    <cellStyle name="0 2 5 6" xfId="5469"/>
    <cellStyle name="0 2 5 7" xfId="5470"/>
    <cellStyle name="0 2 5 8" xfId="5471"/>
    <cellStyle name="0 2 6" xfId="5472"/>
    <cellStyle name="0 2 6 2" xfId="5473"/>
    <cellStyle name="0 2 6 2 2" xfId="5474"/>
    <cellStyle name="0 2 6 2 3" xfId="5475"/>
    <cellStyle name="0 2 6 2 4" xfId="5476"/>
    <cellStyle name="0 2 6 2 5" xfId="5477"/>
    <cellStyle name="0 2 6 2 6" xfId="5478"/>
    <cellStyle name="0 2 6 2 7" xfId="5479"/>
    <cellStyle name="0 2 6 3" xfId="5480"/>
    <cellStyle name="0 2 6 4" xfId="5481"/>
    <cellStyle name="0 2 6 5" xfId="5482"/>
    <cellStyle name="0 2 6 6" xfId="5483"/>
    <cellStyle name="0 2 6 7" xfId="5484"/>
    <cellStyle name="0 2 6 8" xfId="5485"/>
    <cellStyle name="0 2 7" xfId="5486"/>
    <cellStyle name="0 2 7 2" xfId="5487"/>
    <cellStyle name="0 2 7 2 2" xfId="5488"/>
    <cellStyle name="0 2 7 2 3" xfId="5489"/>
    <cellStyle name="0 2 7 2 4" xfId="5490"/>
    <cellStyle name="0 2 7 2 5" xfId="5491"/>
    <cellStyle name="0 2 7 2 6" xfId="5492"/>
    <cellStyle name="0 2 7 2 7" xfId="5493"/>
    <cellStyle name="0 2 7 3" xfId="5494"/>
    <cellStyle name="0 2 7 4" xfId="5495"/>
    <cellStyle name="0 2 7 5" xfId="5496"/>
    <cellStyle name="0 2 7 6" xfId="5497"/>
    <cellStyle name="0 2 7 7" xfId="5498"/>
    <cellStyle name="0 2 7 8" xfId="5499"/>
    <cellStyle name="0 2 8" xfId="5500"/>
    <cellStyle name="0 2 8 2" xfId="5501"/>
    <cellStyle name="0 2 8 2 2" xfId="5502"/>
    <cellStyle name="0 2 8 2 3" xfId="5503"/>
    <cellStyle name="0 2 8 2 4" xfId="5504"/>
    <cellStyle name="0 2 8 2 5" xfId="5505"/>
    <cellStyle name="0 2 8 2 6" xfId="5506"/>
    <cellStyle name="0 2 8 2 7" xfId="5507"/>
    <cellStyle name="0 2 8 3" xfId="5508"/>
    <cellStyle name="0 2 8 4" xfId="5509"/>
    <cellStyle name="0 2 8 5" xfId="5510"/>
    <cellStyle name="0 2 8 6" xfId="5511"/>
    <cellStyle name="0 2 8 7" xfId="5512"/>
    <cellStyle name="0 2 8 8" xfId="5513"/>
    <cellStyle name="0 2 9" xfId="5514"/>
    <cellStyle name="0 2 9 2" xfId="5515"/>
    <cellStyle name="0 2 9 2 2" xfId="5516"/>
    <cellStyle name="0 2 9 2 3" xfId="5517"/>
    <cellStyle name="0 2 9 2 4" xfId="5518"/>
    <cellStyle name="0 2 9 2 5" xfId="5519"/>
    <cellStyle name="0 2 9 2 6" xfId="5520"/>
    <cellStyle name="0 2 9 2 7" xfId="5521"/>
    <cellStyle name="0 2 9 3" xfId="5522"/>
    <cellStyle name="0 2 9 4" xfId="5523"/>
    <cellStyle name="0 2 9 5" xfId="5524"/>
    <cellStyle name="0 2 9 6" xfId="5525"/>
    <cellStyle name="0 2 9 7" xfId="5526"/>
    <cellStyle name="0 2 9 8" xfId="5527"/>
    <cellStyle name="0 3" xfId="5528"/>
    <cellStyle name="0 3 2" xfId="5529"/>
    <cellStyle name="0 3 2 2" xfId="5530"/>
    <cellStyle name="0 3 2 3" xfId="5531"/>
    <cellStyle name="0 3 2 4" xfId="5532"/>
    <cellStyle name="0 3 2 5" xfId="5533"/>
    <cellStyle name="0 3 2 6" xfId="5534"/>
    <cellStyle name="0 3 2 7" xfId="5535"/>
    <cellStyle name="0 3 3" xfId="5536"/>
    <cellStyle name="0 3 4" xfId="5537"/>
    <cellStyle name="0 3 5" xfId="5538"/>
    <cellStyle name="0 3 6" xfId="5539"/>
    <cellStyle name="0 3 7" xfId="5540"/>
    <cellStyle name="0 3 8" xfId="5541"/>
    <cellStyle name="0 4" xfId="5542"/>
    <cellStyle name="0 4 2" xfId="5543"/>
    <cellStyle name="0 4 2 2" xfId="5544"/>
    <cellStyle name="0 4 2 3" xfId="5545"/>
    <cellStyle name="0 4 2 4" xfId="5546"/>
    <cellStyle name="0 4 2 5" xfId="5547"/>
    <cellStyle name="0 4 2 6" xfId="5548"/>
    <cellStyle name="0 4 2 7" xfId="5549"/>
    <cellStyle name="0 4 3" xfId="5550"/>
    <cellStyle name="0 4 4" xfId="5551"/>
    <cellStyle name="0 4 5" xfId="5552"/>
    <cellStyle name="0 4 6" xfId="5553"/>
    <cellStyle name="0 4 7" xfId="5554"/>
    <cellStyle name="0 4 8" xfId="5555"/>
    <cellStyle name="0 5" xfId="5556"/>
    <cellStyle name="0 5 2" xfId="5557"/>
    <cellStyle name="0 5 2 2" xfId="5558"/>
    <cellStyle name="0 5 2 3" xfId="5559"/>
    <cellStyle name="0 5 2 4" xfId="5560"/>
    <cellStyle name="0 5 2 5" xfId="5561"/>
    <cellStyle name="0 5 2 6" xfId="5562"/>
    <cellStyle name="0 5 2 7" xfId="5563"/>
    <cellStyle name="0 5 3" xfId="5564"/>
    <cellStyle name="0 5 4" xfId="5565"/>
    <cellStyle name="0 5 5" xfId="5566"/>
    <cellStyle name="0 5 6" xfId="5567"/>
    <cellStyle name="0 5 7" xfId="5568"/>
    <cellStyle name="0 5 8" xfId="5569"/>
    <cellStyle name="0 6" xfId="5570"/>
    <cellStyle name="0 6 2" xfId="5571"/>
    <cellStyle name="0 6 2 2" xfId="5572"/>
    <cellStyle name="0 6 2 3" xfId="5573"/>
    <cellStyle name="0 6 2 4" xfId="5574"/>
    <cellStyle name="0 6 2 5" xfId="5575"/>
    <cellStyle name="0 6 2 6" xfId="5576"/>
    <cellStyle name="0 6 2 7" xfId="5577"/>
    <cellStyle name="0 6 3" xfId="5578"/>
    <cellStyle name="0 6 4" xfId="5579"/>
    <cellStyle name="0 6 5" xfId="5580"/>
    <cellStyle name="0 6 6" xfId="5581"/>
    <cellStyle name="0 6 7" xfId="5582"/>
    <cellStyle name="0 6 8" xfId="5583"/>
    <cellStyle name="0 7" xfId="5584"/>
    <cellStyle name="0 7 2" xfId="5585"/>
    <cellStyle name="0 7 2 2" xfId="5586"/>
    <cellStyle name="0 7 2 3" xfId="5587"/>
    <cellStyle name="0 7 2 4" xfId="5588"/>
    <cellStyle name="0 7 2 5" xfId="5589"/>
    <cellStyle name="0 7 2 6" xfId="5590"/>
    <cellStyle name="0 7 2 7" xfId="5591"/>
    <cellStyle name="0 7 3" xfId="5592"/>
    <cellStyle name="0 7 4" xfId="5593"/>
    <cellStyle name="0 7 5" xfId="5594"/>
    <cellStyle name="0 7 6" xfId="5595"/>
    <cellStyle name="0 7 7" xfId="5596"/>
    <cellStyle name="0 7 8" xfId="5597"/>
    <cellStyle name="0 8" xfId="5598"/>
    <cellStyle name="0 8 2" xfId="5599"/>
    <cellStyle name="0 8 2 2" xfId="5600"/>
    <cellStyle name="0 8 2 3" xfId="5601"/>
    <cellStyle name="0 8 2 4" xfId="5602"/>
    <cellStyle name="0 8 2 5" xfId="5603"/>
    <cellStyle name="0 8 2 6" xfId="5604"/>
    <cellStyle name="0 8 2 7" xfId="5605"/>
    <cellStyle name="0 8 3" xfId="5606"/>
    <cellStyle name="0 8 4" xfId="5607"/>
    <cellStyle name="0 8 5" xfId="5608"/>
    <cellStyle name="0 8 6" xfId="5609"/>
    <cellStyle name="0 8 7" xfId="5610"/>
    <cellStyle name="0 8 8" xfId="5611"/>
    <cellStyle name="0 9" xfId="5612"/>
    <cellStyle name="0 9 2" xfId="5613"/>
    <cellStyle name="0 9 2 2" xfId="5614"/>
    <cellStyle name="0 9 2 3" xfId="5615"/>
    <cellStyle name="0 9 2 4" xfId="5616"/>
    <cellStyle name="0 9 2 5" xfId="5617"/>
    <cellStyle name="0 9 2 6" xfId="5618"/>
    <cellStyle name="0 9 2 7" xfId="5619"/>
    <cellStyle name="0 9 3" xfId="5620"/>
    <cellStyle name="0 9 4" xfId="5621"/>
    <cellStyle name="0 9 5" xfId="5622"/>
    <cellStyle name="0 9 6" xfId="5623"/>
    <cellStyle name="0 9 7" xfId="5624"/>
    <cellStyle name="0 9 8" xfId="5625"/>
    <cellStyle name="0%" xfId="5626"/>
    <cellStyle name="0,0_x000d__x000a_NA_x000d__x000a_" xfId="5627"/>
    <cellStyle name="0.0" xfId="5628"/>
    <cellStyle name="0.0 10" xfId="5629"/>
    <cellStyle name="0.0 10 2" xfId="5630"/>
    <cellStyle name="0.0 10 2 2" xfId="5631"/>
    <cellStyle name="0.0 10 2 3" xfId="5632"/>
    <cellStyle name="0.0 10 2 4" xfId="5633"/>
    <cellStyle name="0.0 10 2 5" xfId="5634"/>
    <cellStyle name="0.0 10 2 6" xfId="5635"/>
    <cellStyle name="0.0 10 2 7" xfId="5636"/>
    <cellStyle name="0.0 10 3" xfId="5637"/>
    <cellStyle name="0.0 10 4" xfId="5638"/>
    <cellStyle name="0.0 10 5" xfId="5639"/>
    <cellStyle name="0.0 10 6" xfId="5640"/>
    <cellStyle name="0.0 10 7" xfId="5641"/>
    <cellStyle name="0.0 10 8" xfId="5642"/>
    <cellStyle name="0.0 11" xfId="5643"/>
    <cellStyle name="0.0 11 2" xfId="5644"/>
    <cellStyle name="0.0 11 2 2" xfId="5645"/>
    <cellStyle name="0.0 11 2 3" xfId="5646"/>
    <cellStyle name="0.0 11 2 4" xfId="5647"/>
    <cellStyle name="0.0 11 2 5" xfId="5648"/>
    <cellStyle name="0.0 11 2 6" xfId="5649"/>
    <cellStyle name="0.0 11 2 7" xfId="5650"/>
    <cellStyle name="0.0 11 3" xfId="5651"/>
    <cellStyle name="0.0 11 4" xfId="5652"/>
    <cellStyle name="0.0 11 5" xfId="5653"/>
    <cellStyle name="0.0 11 6" xfId="5654"/>
    <cellStyle name="0.0 11 7" xfId="5655"/>
    <cellStyle name="0.0 11 8" xfId="5656"/>
    <cellStyle name="0.0 12" xfId="5657"/>
    <cellStyle name="0.0 12 2" xfId="5658"/>
    <cellStyle name="0.0 12 2 2" xfId="5659"/>
    <cellStyle name="0.0 12 2 3" xfId="5660"/>
    <cellStyle name="0.0 12 2 4" xfId="5661"/>
    <cellStyle name="0.0 12 2 5" xfId="5662"/>
    <cellStyle name="0.0 12 2 6" xfId="5663"/>
    <cellStyle name="0.0 12 2 7" xfId="5664"/>
    <cellStyle name="0.0 12 3" xfId="5665"/>
    <cellStyle name="0.0 12 4" xfId="5666"/>
    <cellStyle name="0.0 12 5" xfId="5667"/>
    <cellStyle name="0.0 12 6" xfId="5668"/>
    <cellStyle name="0.0 12 7" xfId="5669"/>
    <cellStyle name="0.0 12 8" xfId="5670"/>
    <cellStyle name="0.0 13" xfId="5671"/>
    <cellStyle name="0.0 13 2" xfId="5672"/>
    <cellStyle name="0.0 13 2 2" xfId="5673"/>
    <cellStyle name="0.0 13 2 3" xfId="5674"/>
    <cellStyle name="0.0 13 2 4" xfId="5675"/>
    <cellStyle name="0.0 13 2 5" xfId="5676"/>
    <cellStyle name="0.0 13 2 6" xfId="5677"/>
    <cellStyle name="0.0 13 2 7" xfId="5678"/>
    <cellStyle name="0.0 13 3" xfId="5679"/>
    <cellStyle name="0.0 13 4" xfId="5680"/>
    <cellStyle name="0.0 13 5" xfId="5681"/>
    <cellStyle name="0.0 13 6" xfId="5682"/>
    <cellStyle name="0.0 13 7" xfId="5683"/>
    <cellStyle name="0.0 13 8" xfId="5684"/>
    <cellStyle name="0.0 14" xfId="5685"/>
    <cellStyle name="0.0 14 2" xfId="5686"/>
    <cellStyle name="0.0 14 2 2" xfId="5687"/>
    <cellStyle name="0.0 14 2 3" xfId="5688"/>
    <cellStyle name="0.0 14 2 4" xfId="5689"/>
    <cellStyle name="0.0 14 2 5" xfId="5690"/>
    <cellStyle name="0.0 14 2 6" xfId="5691"/>
    <cellStyle name="0.0 14 2 7" xfId="5692"/>
    <cellStyle name="0.0 14 3" xfId="5693"/>
    <cellStyle name="0.0 14 4" xfId="5694"/>
    <cellStyle name="0.0 14 5" xfId="5695"/>
    <cellStyle name="0.0 14 6" xfId="5696"/>
    <cellStyle name="0.0 14 7" xfId="5697"/>
    <cellStyle name="0.0 14 8" xfId="5698"/>
    <cellStyle name="0.0 15" xfId="5699"/>
    <cellStyle name="0.0 16" xfId="5700"/>
    <cellStyle name="0.0 2" xfId="5701"/>
    <cellStyle name="0.0 2 10" xfId="5702"/>
    <cellStyle name="0.0 2 10 2" xfId="5703"/>
    <cellStyle name="0.0 2 10 2 2" xfId="5704"/>
    <cellStyle name="0.0 2 10 2 3" xfId="5705"/>
    <cellStyle name="0.0 2 10 2 4" xfId="5706"/>
    <cellStyle name="0.0 2 10 2 5" xfId="5707"/>
    <cellStyle name="0.0 2 10 2 6" xfId="5708"/>
    <cellStyle name="0.0 2 10 2 7" xfId="5709"/>
    <cellStyle name="0.0 2 10 3" xfId="5710"/>
    <cellStyle name="0.0 2 10 4" xfId="5711"/>
    <cellStyle name="0.0 2 10 5" xfId="5712"/>
    <cellStyle name="0.0 2 10 6" xfId="5713"/>
    <cellStyle name="0.0 2 10 7" xfId="5714"/>
    <cellStyle name="0.0 2 10 8" xfId="5715"/>
    <cellStyle name="0.0 2 11" xfId="5716"/>
    <cellStyle name="0.0 2 11 2" xfId="5717"/>
    <cellStyle name="0.0 2 11 2 2" xfId="5718"/>
    <cellStyle name="0.0 2 11 2 3" xfId="5719"/>
    <cellStyle name="0.0 2 11 2 4" xfId="5720"/>
    <cellStyle name="0.0 2 11 2 5" xfId="5721"/>
    <cellStyle name="0.0 2 11 2 6" xfId="5722"/>
    <cellStyle name="0.0 2 11 2 7" xfId="5723"/>
    <cellStyle name="0.0 2 11 3" xfId="5724"/>
    <cellStyle name="0.0 2 11 4" xfId="5725"/>
    <cellStyle name="0.0 2 11 5" xfId="5726"/>
    <cellStyle name="0.0 2 11 6" xfId="5727"/>
    <cellStyle name="0.0 2 11 7" xfId="5728"/>
    <cellStyle name="0.0 2 11 8" xfId="5729"/>
    <cellStyle name="0.0 2 12" xfId="5730"/>
    <cellStyle name="0.0 2 12 2" xfId="5731"/>
    <cellStyle name="0.0 2 12 2 2" xfId="5732"/>
    <cellStyle name="0.0 2 12 2 3" xfId="5733"/>
    <cellStyle name="0.0 2 12 2 4" xfId="5734"/>
    <cellStyle name="0.0 2 12 2 5" xfId="5735"/>
    <cellStyle name="0.0 2 12 2 6" xfId="5736"/>
    <cellStyle name="0.0 2 12 2 7" xfId="5737"/>
    <cellStyle name="0.0 2 12 3" xfId="5738"/>
    <cellStyle name="0.0 2 12 4" xfId="5739"/>
    <cellStyle name="0.0 2 12 5" xfId="5740"/>
    <cellStyle name="0.0 2 12 6" xfId="5741"/>
    <cellStyle name="0.0 2 12 7" xfId="5742"/>
    <cellStyle name="0.0 2 12 8" xfId="5743"/>
    <cellStyle name="0.0 2 13" xfId="5744"/>
    <cellStyle name="0.0 2 13 2" xfId="5745"/>
    <cellStyle name="0.0 2 13 2 2" xfId="5746"/>
    <cellStyle name="0.0 2 13 2 3" xfId="5747"/>
    <cellStyle name="0.0 2 13 2 4" xfId="5748"/>
    <cellStyle name="0.0 2 13 2 5" xfId="5749"/>
    <cellStyle name="0.0 2 13 2 6" xfId="5750"/>
    <cellStyle name="0.0 2 13 2 7" xfId="5751"/>
    <cellStyle name="0.0 2 13 3" xfId="5752"/>
    <cellStyle name="0.0 2 13 4" xfId="5753"/>
    <cellStyle name="0.0 2 13 5" xfId="5754"/>
    <cellStyle name="0.0 2 13 6" xfId="5755"/>
    <cellStyle name="0.0 2 13 7" xfId="5756"/>
    <cellStyle name="0.0 2 13 8" xfId="5757"/>
    <cellStyle name="0.0 2 14" xfId="5758"/>
    <cellStyle name="0.0 2 14 2" xfId="5759"/>
    <cellStyle name="0.0 2 14 3" xfId="5760"/>
    <cellStyle name="0.0 2 14 4" xfId="5761"/>
    <cellStyle name="0.0 2 14 5" xfId="5762"/>
    <cellStyle name="0.0 2 14 6" xfId="5763"/>
    <cellStyle name="0.0 2 14 7" xfId="5764"/>
    <cellStyle name="0.0 2 15" xfId="5765"/>
    <cellStyle name="0.0 2 16" xfId="5766"/>
    <cellStyle name="0.0 2 17" xfId="5767"/>
    <cellStyle name="0.0 2 2" xfId="5768"/>
    <cellStyle name="0.0 2 2 2" xfId="5769"/>
    <cellStyle name="0.0 2 2 2 2" xfId="5770"/>
    <cellStyle name="0.0 2 2 2 3" xfId="5771"/>
    <cellStyle name="0.0 2 2 2 4" xfId="5772"/>
    <cellStyle name="0.0 2 2 2 5" xfId="5773"/>
    <cellStyle name="0.0 2 2 2 6" xfId="5774"/>
    <cellStyle name="0.0 2 2 2 7" xfId="5775"/>
    <cellStyle name="0.0 2 2 3" xfId="5776"/>
    <cellStyle name="0.0 2 2 4" xfId="5777"/>
    <cellStyle name="0.0 2 2 5" xfId="5778"/>
    <cellStyle name="0.0 2 2 6" xfId="5779"/>
    <cellStyle name="0.0 2 2 7" xfId="5780"/>
    <cellStyle name="0.0 2 2 8" xfId="5781"/>
    <cellStyle name="0.0 2 3" xfId="5782"/>
    <cellStyle name="0.0 2 3 2" xfId="5783"/>
    <cellStyle name="0.0 2 3 2 2" xfId="5784"/>
    <cellStyle name="0.0 2 3 2 3" xfId="5785"/>
    <cellStyle name="0.0 2 3 2 4" xfId="5786"/>
    <cellStyle name="0.0 2 3 2 5" xfId="5787"/>
    <cellStyle name="0.0 2 3 2 6" xfId="5788"/>
    <cellStyle name="0.0 2 3 2 7" xfId="5789"/>
    <cellStyle name="0.0 2 3 3" xfId="5790"/>
    <cellStyle name="0.0 2 3 4" xfId="5791"/>
    <cellStyle name="0.0 2 3 5" xfId="5792"/>
    <cellStyle name="0.0 2 3 6" xfId="5793"/>
    <cellStyle name="0.0 2 3 7" xfId="5794"/>
    <cellStyle name="0.0 2 3 8" xfId="5795"/>
    <cellStyle name="0.0 2 4" xfId="5796"/>
    <cellStyle name="0.0 2 4 2" xfId="5797"/>
    <cellStyle name="0.0 2 4 2 2" xfId="5798"/>
    <cellStyle name="0.0 2 4 2 3" xfId="5799"/>
    <cellStyle name="0.0 2 4 2 4" xfId="5800"/>
    <cellStyle name="0.0 2 4 2 5" xfId="5801"/>
    <cellStyle name="0.0 2 4 2 6" xfId="5802"/>
    <cellStyle name="0.0 2 4 2 7" xfId="5803"/>
    <cellStyle name="0.0 2 4 3" xfId="5804"/>
    <cellStyle name="0.0 2 4 4" xfId="5805"/>
    <cellStyle name="0.0 2 4 5" xfId="5806"/>
    <cellStyle name="0.0 2 4 6" xfId="5807"/>
    <cellStyle name="0.0 2 4 7" xfId="5808"/>
    <cellStyle name="0.0 2 4 8" xfId="5809"/>
    <cellStyle name="0.0 2 5" xfId="5810"/>
    <cellStyle name="0.0 2 5 2" xfId="5811"/>
    <cellStyle name="0.0 2 5 2 2" xfId="5812"/>
    <cellStyle name="0.0 2 5 2 3" xfId="5813"/>
    <cellStyle name="0.0 2 5 2 4" xfId="5814"/>
    <cellStyle name="0.0 2 5 2 5" xfId="5815"/>
    <cellStyle name="0.0 2 5 2 6" xfId="5816"/>
    <cellStyle name="0.0 2 5 2 7" xfId="5817"/>
    <cellStyle name="0.0 2 5 3" xfId="5818"/>
    <cellStyle name="0.0 2 5 4" xfId="5819"/>
    <cellStyle name="0.0 2 5 5" xfId="5820"/>
    <cellStyle name="0.0 2 5 6" xfId="5821"/>
    <cellStyle name="0.0 2 5 7" xfId="5822"/>
    <cellStyle name="0.0 2 5 8" xfId="5823"/>
    <cellStyle name="0.0 2 6" xfId="5824"/>
    <cellStyle name="0.0 2 6 2" xfId="5825"/>
    <cellStyle name="0.0 2 6 2 2" xfId="5826"/>
    <cellStyle name="0.0 2 6 2 3" xfId="5827"/>
    <cellStyle name="0.0 2 6 2 4" xfId="5828"/>
    <cellStyle name="0.0 2 6 2 5" xfId="5829"/>
    <cellStyle name="0.0 2 6 2 6" xfId="5830"/>
    <cellStyle name="0.0 2 6 2 7" xfId="5831"/>
    <cellStyle name="0.0 2 6 3" xfId="5832"/>
    <cellStyle name="0.0 2 6 4" xfId="5833"/>
    <cellStyle name="0.0 2 6 5" xfId="5834"/>
    <cellStyle name="0.0 2 6 6" xfId="5835"/>
    <cellStyle name="0.0 2 6 7" xfId="5836"/>
    <cellStyle name="0.0 2 6 8" xfId="5837"/>
    <cellStyle name="0.0 2 7" xfId="5838"/>
    <cellStyle name="0.0 2 7 2" xfId="5839"/>
    <cellStyle name="0.0 2 7 2 2" xfId="5840"/>
    <cellStyle name="0.0 2 7 2 3" xfId="5841"/>
    <cellStyle name="0.0 2 7 2 4" xfId="5842"/>
    <cellStyle name="0.0 2 7 2 5" xfId="5843"/>
    <cellStyle name="0.0 2 7 2 6" xfId="5844"/>
    <cellStyle name="0.0 2 7 2 7" xfId="5845"/>
    <cellStyle name="0.0 2 7 3" xfId="5846"/>
    <cellStyle name="0.0 2 7 4" xfId="5847"/>
    <cellStyle name="0.0 2 7 5" xfId="5848"/>
    <cellStyle name="0.0 2 7 6" xfId="5849"/>
    <cellStyle name="0.0 2 7 7" xfId="5850"/>
    <cellStyle name="0.0 2 7 8" xfId="5851"/>
    <cellStyle name="0.0 2 8" xfId="5852"/>
    <cellStyle name="0.0 2 8 2" xfId="5853"/>
    <cellStyle name="0.0 2 8 2 2" xfId="5854"/>
    <cellStyle name="0.0 2 8 2 3" xfId="5855"/>
    <cellStyle name="0.0 2 8 2 4" xfId="5856"/>
    <cellStyle name="0.0 2 8 2 5" xfId="5857"/>
    <cellStyle name="0.0 2 8 2 6" xfId="5858"/>
    <cellStyle name="0.0 2 8 2 7" xfId="5859"/>
    <cellStyle name="0.0 2 8 3" xfId="5860"/>
    <cellStyle name="0.0 2 8 4" xfId="5861"/>
    <cellStyle name="0.0 2 8 5" xfId="5862"/>
    <cellStyle name="0.0 2 8 6" xfId="5863"/>
    <cellStyle name="0.0 2 8 7" xfId="5864"/>
    <cellStyle name="0.0 2 8 8" xfId="5865"/>
    <cellStyle name="0.0 2 9" xfId="5866"/>
    <cellStyle name="0.0 2 9 2" xfId="5867"/>
    <cellStyle name="0.0 2 9 2 2" xfId="5868"/>
    <cellStyle name="0.0 2 9 2 3" xfId="5869"/>
    <cellStyle name="0.0 2 9 2 4" xfId="5870"/>
    <cellStyle name="0.0 2 9 2 5" xfId="5871"/>
    <cellStyle name="0.0 2 9 2 6" xfId="5872"/>
    <cellStyle name="0.0 2 9 2 7" xfId="5873"/>
    <cellStyle name="0.0 2 9 3" xfId="5874"/>
    <cellStyle name="0.0 2 9 4" xfId="5875"/>
    <cellStyle name="0.0 2 9 5" xfId="5876"/>
    <cellStyle name="0.0 2 9 6" xfId="5877"/>
    <cellStyle name="0.0 2 9 7" xfId="5878"/>
    <cellStyle name="0.0 2 9 8" xfId="5879"/>
    <cellStyle name="0.0 3" xfId="5880"/>
    <cellStyle name="0.0 3 2" xfId="5881"/>
    <cellStyle name="0.0 3 2 2" xfId="5882"/>
    <cellStyle name="0.0 3 2 3" xfId="5883"/>
    <cellStyle name="0.0 3 2 4" xfId="5884"/>
    <cellStyle name="0.0 3 2 5" xfId="5885"/>
    <cellStyle name="0.0 3 2 6" xfId="5886"/>
    <cellStyle name="0.0 3 2 7" xfId="5887"/>
    <cellStyle name="0.0 3 3" xfId="5888"/>
    <cellStyle name="0.0 3 4" xfId="5889"/>
    <cellStyle name="0.0 3 5" xfId="5890"/>
    <cellStyle name="0.0 3 6" xfId="5891"/>
    <cellStyle name="0.0 3 7" xfId="5892"/>
    <cellStyle name="0.0 3 8" xfId="5893"/>
    <cellStyle name="0.0 4" xfId="5894"/>
    <cellStyle name="0.0 4 2" xfId="5895"/>
    <cellStyle name="0.0 4 2 2" xfId="5896"/>
    <cellStyle name="0.0 4 2 3" xfId="5897"/>
    <cellStyle name="0.0 4 2 4" xfId="5898"/>
    <cellStyle name="0.0 4 2 5" xfId="5899"/>
    <cellStyle name="0.0 4 2 6" xfId="5900"/>
    <cellStyle name="0.0 4 2 7" xfId="5901"/>
    <cellStyle name="0.0 4 3" xfId="5902"/>
    <cellStyle name="0.0 4 4" xfId="5903"/>
    <cellStyle name="0.0 4 5" xfId="5904"/>
    <cellStyle name="0.0 4 6" xfId="5905"/>
    <cellStyle name="0.0 4 7" xfId="5906"/>
    <cellStyle name="0.0 4 8" xfId="5907"/>
    <cellStyle name="0.0 5" xfId="5908"/>
    <cellStyle name="0.0 5 2" xfId="5909"/>
    <cellStyle name="0.0 5 2 2" xfId="5910"/>
    <cellStyle name="0.0 5 2 3" xfId="5911"/>
    <cellStyle name="0.0 5 2 4" xfId="5912"/>
    <cellStyle name="0.0 5 2 5" xfId="5913"/>
    <cellStyle name="0.0 5 2 6" xfId="5914"/>
    <cellStyle name="0.0 5 2 7" xfId="5915"/>
    <cellStyle name="0.0 5 3" xfId="5916"/>
    <cellStyle name="0.0 5 4" xfId="5917"/>
    <cellStyle name="0.0 5 5" xfId="5918"/>
    <cellStyle name="0.0 5 6" xfId="5919"/>
    <cellStyle name="0.0 5 7" xfId="5920"/>
    <cellStyle name="0.0 5 8" xfId="5921"/>
    <cellStyle name="0.0 6" xfId="5922"/>
    <cellStyle name="0.0 6 2" xfId="5923"/>
    <cellStyle name="0.0 6 2 2" xfId="5924"/>
    <cellStyle name="0.0 6 2 3" xfId="5925"/>
    <cellStyle name="0.0 6 2 4" xfId="5926"/>
    <cellStyle name="0.0 6 2 5" xfId="5927"/>
    <cellStyle name="0.0 6 2 6" xfId="5928"/>
    <cellStyle name="0.0 6 2 7" xfId="5929"/>
    <cellStyle name="0.0 6 3" xfId="5930"/>
    <cellStyle name="0.0 6 4" xfId="5931"/>
    <cellStyle name="0.0 6 5" xfId="5932"/>
    <cellStyle name="0.0 6 6" xfId="5933"/>
    <cellStyle name="0.0 6 7" xfId="5934"/>
    <cellStyle name="0.0 6 8" xfId="5935"/>
    <cellStyle name="0.0 7" xfId="5936"/>
    <cellStyle name="0.0 7 2" xfId="5937"/>
    <cellStyle name="0.0 7 2 2" xfId="5938"/>
    <cellStyle name="0.0 7 2 3" xfId="5939"/>
    <cellStyle name="0.0 7 2 4" xfId="5940"/>
    <cellStyle name="0.0 7 2 5" xfId="5941"/>
    <cellStyle name="0.0 7 2 6" xfId="5942"/>
    <cellStyle name="0.0 7 2 7" xfId="5943"/>
    <cellStyle name="0.0 7 3" xfId="5944"/>
    <cellStyle name="0.0 7 4" xfId="5945"/>
    <cellStyle name="0.0 7 5" xfId="5946"/>
    <cellStyle name="0.0 7 6" xfId="5947"/>
    <cellStyle name="0.0 7 7" xfId="5948"/>
    <cellStyle name="0.0 7 8" xfId="5949"/>
    <cellStyle name="0.0 8" xfId="5950"/>
    <cellStyle name="0.0 8 2" xfId="5951"/>
    <cellStyle name="0.0 8 2 2" xfId="5952"/>
    <cellStyle name="0.0 8 2 3" xfId="5953"/>
    <cellStyle name="0.0 8 2 4" xfId="5954"/>
    <cellStyle name="0.0 8 2 5" xfId="5955"/>
    <cellStyle name="0.0 8 2 6" xfId="5956"/>
    <cellStyle name="0.0 8 2 7" xfId="5957"/>
    <cellStyle name="0.0 8 3" xfId="5958"/>
    <cellStyle name="0.0 8 4" xfId="5959"/>
    <cellStyle name="0.0 8 5" xfId="5960"/>
    <cellStyle name="0.0 8 6" xfId="5961"/>
    <cellStyle name="0.0 8 7" xfId="5962"/>
    <cellStyle name="0.0 8 8" xfId="5963"/>
    <cellStyle name="0.0 9" xfId="5964"/>
    <cellStyle name="0.0 9 2" xfId="5965"/>
    <cellStyle name="0.0 9 2 2" xfId="5966"/>
    <cellStyle name="0.0 9 2 3" xfId="5967"/>
    <cellStyle name="0.0 9 2 4" xfId="5968"/>
    <cellStyle name="0.0 9 2 5" xfId="5969"/>
    <cellStyle name="0.0 9 2 6" xfId="5970"/>
    <cellStyle name="0.0 9 2 7" xfId="5971"/>
    <cellStyle name="0.0 9 3" xfId="5972"/>
    <cellStyle name="0.0 9 4" xfId="5973"/>
    <cellStyle name="0.0 9 5" xfId="5974"/>
    <cellStyle name="0.0 9 6" xfId="5975"/>
    <cellStyle name="0.0 9 7" xfId="5976"/>
    <cellStyle name="0.0 9 8" xfId="5977"/>
    <cellStyle name="0.0%" xfId="5978"/>
    <cellStyle name="0.0_4-시행계획서(전기비저항)-추가1지구-최종출력" xfId="5979"/>
    <cellStyle name="0.00" xfId="5980"/>
    <cellStyle name="0.00 10" xfId="5981"/>
    <cellStyle name="0.00 10 2" xfId="5982"/>
    <cellStyle name="0.00 10 2 2" xfId="5983"/>
    <cellStyle name="0.00 10 2 3" xfId="5984"/>
    <cellStyle name="0.00 10 2 4" xfId="5985"/>
    <cellStyle name="0.00 10 2 5" xfId="5986"/>
    <cellStyle name="0.00 10 2 6" xfId="5987"/>
    <cellStyle name="0.00 10 2 7" xfId="5988"/>
    <cellStyle name="0.00 10 3" xfId="5989"/>
    <cellStyle name="0.00 10 4" xfId="5990"/>
    <cellStyle name="0.00 10 5" xfId="5991"/>
    <cellStyle name="0.00 10 6" xfId="5992"/>
    <cellStyle name="0.00 10 7" xfId="5993"/>
    <cellStyle name="0.00 10 8" xfId="5994"/>
    <cellStyle name="0.00 11" xfId="5995"/>
    <cellStyle name="0.00 11 2" xfId="5996"/>
    <cellStyle name="0.00 11 2 2" xfId="5997"/>
    <cellStyle name="0.00 11 2 3" xfId="5998"/>
    <cellStyle name="0.00 11 2 4" xfId="5999"/>
    <cellStyle name="0.00 11 2 5" xfId="6000"/>
    <cellStyle name="0.00 11 2 6" xfId="6001"/>
    <cellStyle name="0.00 11 2 7" xfId="6002"/>
    <cellStyle name="0.00 11 3" xfId="6003"/>
    <cellStyle name="0.00 11 4" xfId="6004"/>
    <cellStyle name="0.00 11 5" xfId="6005"/>
    <cellStyle name="0.00 11 6" xfId="6006"/>
    <cellStyle name="0.00 11 7" xfId="6007"/>
    <cellStyle name="0.00 11 8" xfId="6008"/>
    <cellStyle name="0.00 12" xfId="6009"/>
    <cellStyle name="0.00 12 2" xfId="6010"/>
    <cellStyle name="0.00 12 2 2" xfId="6011"/>
    <cellStyle name="0.00 12 2 3" xfId="6012"/>
    <cellStyle name="0.00 12 2 4" xfId="6013"/>
    <cellStyle name="0.00 12 2 5" xfId="6014"/>
    <cellStyle name="0.00 12 2 6" xfId="6015"/>
    <cellStyle name="0.00 12 2 7" xfId="6016"/>
    <cellStyle name="0.00 12 3" xfId="6017"/>
    <cellStyle name="0.00 12 4" xfId="6018"/>
    <cellStyle name="0.00 12 5" xfId="6019"/>
    <cellStyle name="0.00 12 6" xfId="6020"/>
    <cellStyle name="0.00 12 7" xfId="6021"/>
    <cellStyle name="0.00 12 8" xfId="6022"/>
    <cellStyle name="0.00 13" xfId="6023"/>
    <cellStyle name="0.00 13 2" xfId="6024"/>
    <cellStyle name="0.00 13 2 2" xfId="6025"/>
    <cellStyle name="0.00 13 2 3" xfId="6026"/>
    <cellStyle name="0.00 13 2 4" xfId="6027"/>
    <cellStyle name="0.00 13 2 5" xfId="6028"/>
    <cellStyle name="0.00 13 2 6" xfId="6029"/>
    <cellStyle name="0.00 13 2 7" xfId="6030"/>
    <cellStyle name="0.00 13 3" xfId="6031"/>
    <cellStyle name="0.00 13 4" xfId="6032"/>
    <cellStyle name="0.00 13 5" xfId="6033"/>
    <cellStyle name="0.00 13 6" xfId="6034"/>
    <cellStyle name="0.00 13 7" xfId="6035"/>
    <cellStyle name="0.00 13 8" xfId="6036"/>
    <cellStyle name="0.00 14" xfId="6037"/>
    <cellStyle name="0.00 14 2" xfId="6038"/>
    <cellStyle name="0.00 14 2 2" xfId="6039"/>
    <cellStyle name="0.00 14 2 3" xfId="6040"/>
    <cellStyle name="0.00 14 2 4" xfId="6041"/>
    <cellStyle name="0.00 14 2 5" xfId="6042"/>
    <cellStyle name="0.00 14 2 6" xfId="6043"/>
    <cellStyle name="0.00 14 2 7" xfId="6044"/>
    <cellStyle name="0.00 14 3" xfId="6045"/>
    <cellStyle name="0.00 14 4" xfId="6046"/>
    <cellStyle name="0.00 14 5" xfId="6047"/>
    <cellStyle name="0.00 14 6" xfId="6048"/>
    <cellStyle name="0.00 14 7" xfId="6049"/>
    <cellStyle name="0.00 14 8" xfId="6050"/>
    <cellStyle name="0.00 15" xfId="6051"/>
    <cellStyle name="0.00 16" xfId="6052"/>
    <cellStyle name="0.00 2" xfId="6053"/>
    <cellStyle name="0.00 2 10" xfId="6054"/>
    <cellStyle name="0.00 2 10 2" xfId="6055"/>
    <cellStyle name="0.00 2 10 2 2" xfId="6056"/>
    <cellStyle name="0.00 2 10 2 3" xfId="6057"/>
    <cellStyle name="0.00 2 10 2 4" xfId="6058"/>
    <cellStyle name="0.00 2 10 2 5" xfId="6059"/>
    <cellStyle name="0.00 2 10 2 6" xfId="6060"/>
    <cellStyle name="0.00 2 10 2 7" xfId="6061"/>
    <cellStyle name="0.00 2 10 3" xfId="6062"/>
    <cellStyle name="0.00 2 10 4" xfId="6063"/>
    <cellStyle name="0.00 2 10 5" xfId="6064"/>
    <cellStyle name="0.00 2 10 6" xfId="6065"/>
    <cellStyle name="0.00 2 10 7" xfId="6066"/>
    <cellStyle name="0.00 2 10 8" xfId="6067"/>
    <cellStyle name="0.00 2 11" xfId="6068"/>
    <cellStyle name="0.00 2 11 2" xfId="6069"/>
    <cellStyle name="0.00 2 11 2 2" xfId="6070"/>
    <cellStyle name="0.00 2 11 2 3" xfId="6071"/>
    <cellStyle name="0.00 2 11 2 4" xfId="6072"/>
    <cellStyle name="0.00 2 11 2 5" xfId="6073"/>
    <cellStyle name="0.00 2 11 2 6" xfId="6074"/>
    <cellStyle name="0.00 2 11 2 7" xfId="6075"/>
    <cellStyle name="0.00 2 11 3" xfId="6076"/>
    <cellStyle name="0.00 2 11 4" xfId="6077"/>
    <cellStyle name="0.00 2 11 5" xfId="6078"/>
    <cellStyle name="0.00 2 11 6" xfId="6079"/>
    <cellStyle name="0.00 2 11 7" xfId="6080"/>
    <cellStyle name="0.00 2 11 8" xfId="6081"/>
    <cellStyle name="0.00 2 12" xfId="6082"/>
    <cellStyle name="0.00 2 12 2" xfId="6083"/>
    <cellStyle name="0.00 2 12 2 2" xfId="6084"/>
    <cellStyle name="0.00 2 12 2 3" xfId="6085"/>
    <cellStyle name="0.00 2 12 2 4" xfId="6086"/>
    <cellStyle name="0.00 2 12 2 5" xfId="6087"/>
    <cellStyle name="0.00 2 12 2 6" xfId="6088"/>
    <cellStyle name="0.00 2 12 2 7" xfId="6089"/>
    <cellStyle name="0.00 2 12 3" xfId="6090"/>
    <cellStyle name="0.00 2 12 4" xfId="6091"/>
    <cellStyle name="0.00 2 12 5" xfId="6092"/>
    <cellStyle name="0.00 2 12 6" xfId="6093"/>
    <cellStyle name="0.00 2 12 7" xfId="6094"/>
    <cellStyle name="0.00 2 12 8" xfId="6095"/>
    <cellStyle name="0.00 2 13" xfId="6096"/>
    <cellStyle name="0.00 2 13 2" xfId="6097"/>
    <cellStyle name="0.00 2 13 2 2" xfId="6098"/>
    <cellStyle name="0.00 2 13 2 3" xfId="6099"/>
    <cellStyle name="0.00 2 13 2 4" xfId="6100"/>
    <cellStyle name="0.00 2 13 2 5" xfId="6101"/>
    <cellStyle name="0.00 2 13 2 6" xfId="6102"/>
    <cellStyle name="0.00 2 13 2 7" xfId="6103"/>
    <cellStyle name="0.00 2 13 3" xfId="6104"/>
    <cellStyle name="0.00 2 13 4" xfId="6105"/>
    <cellStyle name="0.00 2 13 5" xfId="6106"/>
    <cellStyle name="0.00 2 13 6" xfId="6107"/>
    <cellStyle name="0.00 2 13 7" xfId="6108"/>
    <cellStyle name="0.00 2 13 8" xfId="6109"/>
    <cellStyle name="0.00 2 14" xfId="6110"/>
    <cellStyle name="0.00 2 14 2" xfId="6111"/>
    <cellStyle name="0.00 2 14 3" xfId="6112"/>
    <cellStyle name="0.00 2 14 4" xfId="6113"/>
    <cellStyle name="0.00 2 14 5" xfId="6114"/>
    <cellStyle name="0.00 2 14 6" xfId="6115"/>
    <cellStyle name="0.00 2 14 7" xfId="6116"/>
    <cellStyle name="0.00 2 15" xfId="6117"/>
    <cellStyle name="0.00 2 16" xfId="6118"/>
    <cellStyle name="0.00 2 17" xfId="6119"/>
    <cellStyle name="0.00 2 2" xfId="6120"/>
    <cellStyle name="0.00 2 2 2" xfId="6121"/>
    <cellStyle name="0.00 2 2 2 2" xfId="6122"/>
    <cellStyle name="0.00 2 2 2 3" xfId="6123"/>
    <cellStyle name="0.00 2 2 2 4" xfId="6124"/>
    <cellStyle name="0.00 2 2 2 5" xfId="6125"/>
    <cellStyle name="0.00 2 2 2 6" xfId="6126"/>
    <cellStyle name="0.00 2 2 2 7" xfId="6127"/>
    <cellStyle name="0.00 2 2 3" xfId="6128"/>
    <cellStyle name="0.00 2 2 4" xfId="6129"/>
    <cellStyle name="0.00 2 2 5" xfId="6130"/>
    <cellStyle name="0.00 2 2 6" xfId="6131"/>
    <cellStyle name="0.00 2 2 7" xfId="6132"/>
    <cellStyle name="0.00 2 2 8" xfId="6133"/>
    <cellStyle name="0.00 2 3" xfId="6134"/>
    <cellStyle name="0.00 2 3 2" xfId="6135"/>
    <cellStyle name="0.00 2 3 2 2" xfId="6136"/>
    <cellStyle name="0.00 2 3 2 3" xfId="6137"/>
    <cellStyle name="0.00 2 3 2 4" xfId="6138"/>
    <cellStyle name="0.00 2 3 2 5" xfId="6139"/>
    <cellStyle name="0.00 2 3 2 6" xfId="6140"/>
    <cellStyle name="0.00 2 3 2 7" xfId="6141"/>
    <cellStyle name="0.00 2 3 3" xfId="6142"/>
    <cellStyle name="0.00 2 3 4" xfId="6143"/>
    <cellStyle name="0.00 2 3 5" xfId="6144"/>
    <cellStyle name="0.00 2 3 6" xfId="6145"/>
    <cellStyle name="0.00 2 3 7" xfId="6146"/>
    <cellStyle name="0.00 2 3 8" xfId="6147"/>
    <cellStyle name="0.00 2 4" xfId="6148"/>
    <cellStyle name="0.00 2 4 2" xfId="6149"/>
    <cellStyle name="0.00 2 4 2 2" xfId="6150"/>
    <cellStyle name="0.00 2 4 2 3" xfId="6151"/>
    <cellStyle name="0.00 2 4 2 4" xfId="6152"/>
    <cellStyle name="0.00 2 4 2 5" xfId="6153"/>
    <cellStyle name="0.00 2 4 2 6" xfId="6154"/>
    <cellStyle name="0.00 2 4 2 7" xfId="6155"/>
    <cellStyle name="0.00 2 4 3" xfId="6156"/>
    <cellStyle name="0.00 2 4 4" xfId="6157"/>
    <cellStyle name="0.00 2 4 5" xfId="6158"/>
    <cellStyle name="0.00 2 4 6" xfId="6159"/>
    <cellStyle name="0.00 2 4 7" xfId="6160"/>
    <cellStyle name="0.00 2 4 8" xfId="6161"/>
    <cellStyle name="0.00 2 5" xfId="6162"/>
    <cellStyle name="0.00 2 5 2" xfId="6163"/>
    <cellStyle name="0.00 2 5 2 2" xfId="6164"/>
    <cellStyle name="0.00 2 5 2 3" xfId="6165"/>
    <cellStyle name="0.00 2 5 2 4" xfId="6166"/>
    <cellStyle name="0.00 2 5 2 5" xfId="6167"/>
    <cellStyle name="0.00 2 5 2 6" xfId="6168"/>
    <cellStyle name="0.00 2 5 2 7" xfId="6169"/>
    <cellStyle name="0.00 2 5 3" xfId="6170"/>
    <cellStyle name="0.00 2 5 4" xfId="6171"/>
    <cellStyle name="0.00 2 5 5" xfId="6172"/>
    <cellStyle name="0.00 2 5 6" xfId="6173"/>
    <cellStyle name="0.00 2 5 7" xfId="6174"/>
    <cellStyle name="0.00 2 5 8" xfId="6175"/>
    <cellStyle name="0.00 2 6" xfId="6176"/>
    <cellStyle name="0.00 2 6 2" xfId="6177"/>
    <cellStyle name="0.00 2 6 2 2" xfId="6178"/>
    <cellStyle name="0.00 2 6 2 3" xfId="6179"/>
    <cellStyle name="0.00 2 6 2 4" xfId="6180"/>
    <cellStyle name="0.00 2 6 2 5" xfId="6181"/>
    <cellStyle name="0.00 2 6 2 6" xfId="6182"/>
    <cellStyle name="0.00 2 6 2 7" xfId="6183"/>
    <cellStyle name="0.00 2 6 3" xfId="6184"/>
    <cellStyle name="0.00 2 6 4" xfId="6185"/>
    <cellStyle name="0.00 2 6 5" xfId="6186"/>
    <cellStyle name="0.00 2 6 6" xfId="6187"/>
    <cellStyle name="0.00 2 6 7" xfId="6188"/>
    <cellStyle name="0.00 2 6 8" xfId="6189"/>
    <cellStyle name="0.00 2 7" xfId="6190"/>
    <cellStyle name="0.00 2 7 2" xfId="6191"/>
    <cellStyle name="0.00 2 7 2 2" xfId="6192"/>
    <cellStyle name="0.00 2 7 2 3" xfId="6193"/>
    <cellStyle name="0.00 2 7 2 4" xfId="6194"/>
    <cellStyle name="0.00 2 7 2 5" xfId="6195"/>
    <cellStyle name="0.00 2 7 2 6" xfId="6196"/>
    <cellStyle name="0.00 2 7 2 7" xfId="6197"/>
    <cellStyle name="0.00 2 7 3" xfId="6198"/>
    <cellStyle name="0.00 2 7 4" xfId="6199"/>
    <cellStyle name="0.00 2 7 5" xfId="6200"/>
    <cellStyle name="0.00 2 7 6" xfId="6201"/>
    <cellStyle name="0.00 2 7 7" xfId="6202"/>
    <cellStyle name="0.00 2 7 8" xfId="6203"/>
    <cellStyle name="0.00 2 8" xfId="6204"/>
    <cellStyle name="0.00 2 8 2" xfId="6205"/>
    <cellStyle name="0.00 2 8 2 2" xfId="6206"/>
    <cellStyle name="0.00 2 8 2 3" xfId="6207"/>
    <cellStyle name="0.00 2 8 2 4" xfId="6208"/>
    <cellStyle name="0.00 2 8 2 5" xfId="6209"/>
    <cellStyle name="0.00 2 8 2 6" xfId="6210"/>
    <cellStyle name="0.00 2 8 2 7" xfId="6211"/>
    <cellStyle name="0.00 2 8 3" xfId="6212"/>
    <cellStyle name="0.00 2 8 4" xfId="6213"/>
    <cellStyle name="0.00 2 8 5" xfId="6214"/>
    <cellStyle name="0.00 2 8 6" xfId="6215"/>
    <cellStyle name="0.00 2 8 7" xfId="6216"/>
    <cellStyle name="0.00 2 8 8" xfId="6217"/>
    <cellStyle name="0.00 2 9" xfId="6218"/>
    <cellStyle name="0.00 2 9 2" xfId="6219"/>
    <cellStyle name="0.00 2 9 2 2" xfId="6220"/>
    <cellStyle name="0.00 2 9 2 3" xfId="6221"/>
    <cellStyle name="0.00 2 9 2 4" xfId="6222"/>
    <cellStyle name="0.00 2 9 2 5" xfId="6223"/>
    <cellStyle name="0.00 2 9 2 6" xfId="6224"/>
    <cellStyle name="0.00 2 9 2 7" xfId="6225"/>
    <cellStyle name="0.00 2 9 3" xfId="6226"/>
    <cellStyle name="0.00 2 9 4" xfId="6227"/>
    <cellStyle name="0.00 2 9 5" xfId="6228"/>
    <cellStyle name="0.00 2 9 6" xfId="6229"/>
    <cellStyle name="0.00 2 9 7" xfId="6230"/>
    <cellStyle name="0.00 2 9 8" xfId="6231"/>
    <cellStyle name="0.00 3" xfId="6232"/>
    <cellStyle name="0.00 3 2" xfId="6233"/>
    <cellStyle name="0.00 3 2 2" xfId="6234"/>
    <cellStyle name="0.00 3 2 3" xfId="6235"/>
    <cellStyle name="0.00 3 2 4" xfId="6236"/>
    <cellStyle name="0.00 3 2 5" xfId="6237"/>
    <cellStyle name="0.00 3 2 6" xfId="6238"/>
    <cellStyle name="0.00 3 2 7" xfId="6239"/>
    <cellStyle name="0.00 3 3" xfId="6240"/>
    <cellStyle name="0.00 3 4" xfId="6241"/>
    <cellStyle name="0.00 3 5" xfId="6242"/>
    <cellStyle name="0.00 3 6" xfId="6243"/>
    <cellStyle name="0.00 3 7" xfId="6244"/>
    <cellStyle name="0.00 3 8" xfId="6245"/>
    <cellStyle name="0.00 4" xfId="6246"/>
    <cellStyle name="0.00 4 2" xfId="6247"/>
    <cellStyle name="0.00 4 2 2" xfId="6248"/>
    <cellStyle name="0.00 4 2 3" xfId="6249"/>
    <cellStyle name="0.00 4 2 4" xfId="6250"/>
    <cellStyle name="0.00 4 2 5" xfId="6251"/>
    <cellStyle name="0.00 4 2 6" xfId="6252"/>
    <cellStyle name="0.00 4 2 7" xfId="6253"/>
    <cellStyle name="0.00 4 3" xfId="6254"/>
    <cellStyle name="0.00 4 4" xfId="6255"/>
    <cellStyle name="0.00 4 5" xfId="6256"/>
    <cellStyle name="0.00 4 6" xfId="6257"/>
    <cellStyle name="0.00 4 7" xfId="6258"/>
    <cellStyle name="0.00 4 8" xfId="6259"/>
    <cellStyle name="0.00 5" xfId="6260"/>
    <cellStyle name="0.00 5 2" xfId="6261"/>
    <cellStyle name="0.00 5 2 2" xfId="6262"/>
    <cellStyle name="0.00 5 2 3" xfId="6263"/>
    <cellStyle name="0.00 5 2 4" xfId="6264"/>
    <cellStyle name="0.00 5 2 5" xfId="6265"/>
    <cellStyle name="0.00 5 2 6" xfId="6266"/>
    <cellStyle name="0.00 5 2 7" xfId="6267"/>
    <cellStyle name="0.00 5 3" xfId="6268"/>
    <cellStyle name="0.00 5 4" xfId="6269"/>
    <cellStyle name="0.00 5 5" xfId="6270"/>
    <cellStyle name="0.00 5 6" xfId="6271"/>
    <cellStyle name="0.00 5 7" xfId="6272"/>
    <cellStyle name="0.00 5 8" xfId="6273"/>
    <cellStyle name="0.00 6" xfId="6274"/>
    <cellStyle name="0.00 6 2" xfId="6275"/>
    <cellStyle name="0.00 6 2 2" xfId="6276"/>
    <cellStyle name="0.00 6 2 3" xfId="6277"/>
    <cellStyle name="0.00 6 2 4" xfId="6278"/>
    <cellStyle name="0.00 6 2 5" xfId="6279"/>
    <cellStyle name="0.00 6 2 6" xfId="6280"/>
    <cellStyle name="0.00 6 2 7" xfId="6281"/>
    <cellStyle name="0.00 6 3" xfId="6282"/>
    <cellStyle name="0.00 6 4" xfId="6283"/>
    <cellStyle name="0.00 6 5" xfId="6284"/>
    <cellStyle name="0.00 6 6" xfId="6285"/>
    <cellStyle name="0.00 6 7" xfId="6286"/>
    <cellStyle name="0.00 6 8" xfId="6287"/>
    <cellStyle name="0.00 7" xfId="6288"/>
    <cellStyle name="0.00 7 2" xfId="6289"/>
    <cellStyle name="0.00 7 2 2" xfId="6290"/>
    <cellStyle name="0.00 7 2 3" xfId="6291"/>
    <cellStyle name="0.00 7 2 4" xfId="6292"/>
    <cellStyle name="0.00 7 2 5" xfId="6293"/>
    <cellStyle name="0.00 7 2 6" xfId="6294"/>
    <cellStyle name="0.00 7 2 7" xfId="6295"/>
    <cellStyle name="0.00 7 3" xfId="6296"/>
    <cellStyle name="0.00 7 4" xfId="6297"/>
    <cellStyle name="0.00 7 5" xfId="6298"/>
    <cellStyle name="0.00 7 6" xfId="6299"/>
    <cellStyle name="0.00 7 7" xfId="6300"/>
    <cellStyle name="0.00 7 8" xfId="6301"/>
    <cellStyle name="0.00 8" xfId="6302"/>
    <cellStyle name="0.00 8 2" xfId="6303"/>
    <cellStyle name="0.00 8 2 2" xfId="6304"/>
    <cellStyle name="0.00 8 2 3" xfId="6305"/>
    <cellStyle name="0.00 8 2 4" xfId="6306"/>
    <cellStyle name="0.00 8 2 5" xfId="6307"/>
    <cellStyle name="0.00 8 2 6" xfId="6308"/>
    <cellStyle name="0.00 8 2 7" xfId="6309"/>
    <cellStyle name="0.00 8 3" xfId="6310"/>
    <cellStyle name="0.00 8 4" xfId="6311"/>
    <cellStyle name="0.00 8 5" xfId="6312"/>
    <cellStyle name="0.00 8 6" xfId="6313"/>
    <cellStyle name="0.00 8 7" xfId="6314"/>
    <cellStyle name="0.00 8 8" xfId="6315"/>
    <cellStyle name="0.00 9" xfId="6316"/>
    <cellStyle name="0.00 9 2" xfId="6317"/>
    <cellStyle name="0.00 9 2 2" xfId="6318"/>
    <cellStyle name="0.00 9 2 3" xfId="6319"/>
    <cellStyle name="0.00 9 2 4" xfId="6320"/>
    <cellStyle name="0.00 9 2 5" xfId="6321"/>
    <cellStyle name="0.00 9 2 6" xfId="6322"/>
    <cellStyle name="0.00 9 2 7" xfId="6323"/>
    <cellStyle name="0.00 9 3" xfId="6324"/>
    <cellStyle name="0.00 9 4" xfId="6325"/>
    <cellStyle name="0.00 9 5" xfId="6326"/>
    <cellStyle name="0.00 9 6" xfId="6327"/>
    <cellStyle name="0.00 9 7" xfId="6328"/>
    <cellStyle name="0.00 9 8" xfId="6329"/>
    <cellStyle name="0.00%" xfId="6330"/>
    <cellStyle name="0.00_4-시행계획서(전기비저항)-추가1지구-최종출력" xfId="6331"/>
    <cellStyle name="0.000%" xfId="6332"/>
    <cellStyle name="0.0000%" xfId="6333"/>
    <cellStyle name="00" xfId="178"/>
    <cellStyle name="00 2" xfId="6334"/>
    <cellStyle name="1" xfId="179"/>
    <cellStyle name="1_00-예산서양식100" xfId="180"/>
    <cellStyle name="1_02길선급수관로" xfId="6335"/>
    <cellStyle name="1_06몽촌급수관로" xfId="6336"/>
    <cellStyle name="1_2.송수공" xfId="6337"/>
    <cellStyle name="1_book1" xfId="6338"/>
    <cellStyle name="1_laroux" xfId="181"/>
    <cellStyle name="1_laroux_ATC-YOON1" xfId="182"/>
    <cellStyle name="1_Sheet1" xfId="6339"/>
    <cellStyle name="1_total" xfId="183"/>
    <cellStyle name="1_total_00-예산서양식100" xfId="6340"/>
    <cellStyle name="1_total_00-예산서양식100_설계내역서(수유2)-1차분(2차변경)" xfId="6341"/>
    <cellStyle name="1_total_보은 원남지구 이용시설 외주시행 계획서" xfId="6342"/>
    <cellStyle name="1_total_설계내역서(수유2)-1차분(2차변경)" xfId="6343"/>
    <cellStyle name="1_total_현충묘지-예산서(조경)" xfId="184"/>
    <cellStyle name="1_total_현충묘지-예산서(조경)_보은 원남지구 이용시설 외주시행 계획서" xfId="6344"/>
    <cellStyle name="1_total_현충묘지-예산서(조경)_설계내역서(수유2)-1차분(2차변경)" xfId="6345"/>
    <cellStyle name="1_total_현충묘지-예산서(조경)_예산서-엑셀변환양식100" xfId="185"/>
    <cellStyle name="1_total_현충묘지-예산서(조경)_예산서-엑셀변환양식100_00-예산서양식100" xfId="6346"/>
    <cellStyle name="1_total_현충묘지-예산서(조경)_예산서-엑셀변환양식100_00-예산서양식100_설계내역서(수유2)-1차분(2차변경)" xfId="6347"/>
    <cellStyle name="1_total_현충묘지-예산서(조경)_예산서-엑셀변환양식100_보은 원남지구 이용시설 외주시행 계획서" xfId="6348"/>
    <cellStyle name="1_total_현충묘지-예산서(조경)_예산서-엑셀변환양식100_설계내역서(수유2)-1차분(2차변경)" xfId="6349"/>
    <cellStyle name="1_tree" xfId="186"/>
    <cellStyle name="1_tree_00-예산서양식100" xfId="6350"/>
    <cellStyle name="1_tree_00-예산서양식100_설계내역서(수유2)-1차분(2차변경)" xfId="6351"/>
    <cellStyle name="1_tree_보은 원남지구 이용시설 외주시행 계획서" xfId="6352"/>
    <cellStyle name="1_tree_설계내역서(수유2)-1차분(2차변경)" xfId="6353"/>
    <cellStyle name="1_tree_수량산출" xfId="187"/>
    <cellStyle name="1_tree_수량산출_00-예산서양식100" xfId="6354"/>
    <cellStyle name="1_tree_수량산출_00-예산서양식100_설계내역서(수유2)-1차분(2차변경)" xfId="6355"/>
    <cellStyle name="1_tree_수량산출_보은 원남지구 이용시설 외주시행 계획서" xfId="6356"/>
    <cellStyle name="1_tree_수량산출_설계내역서(수유2)-1차분(2차변경)" xfId="6357"/>
    <cellStyle name="1_tree_수량산출_현충묘지-예산서(조경)" xfId="188"/>
    <cellStyle name="1_tree_수량산출_현충묘지-예산서(조경)_보은 원남지구 이용시설 외주시행 계획서" xfId="6358"/>
    <cellStyle name="1_tree_수량산출_현충묘지-예산서(조경)_설계내역서(수유2)-1차분(2차변경)" xfId="6359"/>
    <cellStyle name="1_tree_수량산출_현충묘지-예산서(조경)_예산서-엑셀변환양식100" xfId="189"/>
    <cellStyle name="1_tree_수량산출_현충묘지-예산서(조경)_예산서-엑셀변환양식100_00-예산서양식100" xfId="6360"/>
    <cellStyle name="1_tree_수량산출_현충묘지-예산서(조경)_예산서-엑셀변환양식100_00-예산서양식100_설계내역서(수유2)-1차분(2차변경)" xfId="6361"/>
    <cellStyle name="1_tree_수량산출_현충묘지-예산서(조경)_예산서-엑셀변환양식100_보은 원남지구 이용시설 외주시행 계획서" xfId="6362"/>
    <cellStyle name="1_tree_수량산출_현충묘지-예산서(조경)_예산서-엑셀변환양식100_설계내역서(수유2)-1차분(2차변경)" xfId="6363"/>
    <cellStyle name="1_tree_현충묘지-예산서(조경)" xfId="190"/>
    <cellStyle name="1_tree_현충묘지-예산서(조경)_보은 원남지구 이용시설 외주시행 계획서" xfId="6364"/>
    <cellStyle name="1_tree_현충묘지-예산서(조경)_설계내역서(수유2)-1차분(2차변경)" xfId="6365"/>
    <cellStyle name="1_tree_현충묘지-예산서(조경)_예산서-엑셀변환양식100" xfId="191"/>
    <cellStyle name="1_tree_현충묘지-예산서(조경)_예산서-엑셀변환양식100_00-예산서양식100" xfId="6366"/>
    <cellStyle name="1_tree_현충묘지-예산서(조경)_예산서-엑셀변환양식100_00-예산서양식100_설계내역서(수유2)-1차분(2차변경)" xfId="6367"/>
    <cellStyle name="1_tree_현충묘지-예산서(조경)_예산서-엑셀변환양식100_보은 원남지구 이용시설 외주시행 계획서" xfId="6368"/>
    <cellStyle name="1_tree_현충묘지-예산서(조경)_예산서-엑셀변환양식100_설계내역서(수유2)-1차분(2차변경)" xfId="6369"/>
    <cellStyle name="1_가월리배수펌프(04.23)" xfId="6370"/>
    <cellStyle name="1_가월리배수펌프(04.23)_ocr독취기" xfId="6371"/>
    <cellStyle name="1_가월리배수펌프(04.23)_공과금수납기" xfId="6372"/>
    <cellStyle name="1_가월리배수펌프(04.23)_산경_OCR" xfId="6373"/>
    <cellStyle name="1_가월리배수펌프(04.23)_산경_공과금수납기" xfId="6374"/>
    <cellStyle name="1_가월리배수펌프(04.23)_산경_공과금수납기." xfId="6375"/>
    <cellStyle name="1_가월리배수펌프(04.23)_산경_공과금수납기_최종" xfId="6376"/>
    <cellStyle name="1_가월리배수펌프(04.23)_산경_공과금수납기2" xfId="6377"/>
    <cellStyle name="1_강내착공(면제출용)" xfId="6378"/>
    <cellStyle name="1_개요" xfId="6379"/>
    <cellStyle name="1_계수대로" xfId="6380"/>
    <cellStyle name="1_단가조사표" xfId="192"/>
    <cellStyle name="1_단가조사표_1011소각" xfId="193"/>
    <cellStyle name="1_단가조사표_1113교~1" xfId="194"/>
    <cellStyle name="1_단가조사표_121내역" xfId="195"/>
    <cellStyle name="1_단가조사표_객토량" xfId="196"/>
    <cellStyle name="1_단가조사표_교통센~1" xfId="197"/>
    <cellStyle name="1_단가조사표_교통센터412" xfId="198"/>
    <cellStyle name="1_단가조사표_교통수" xfId="199"/>
    <cellStyle name="1_단가조사표_교통수량산출서" xfId="200"/>
    <cellStyle name="1_단가조사표_구조물대가 (2)" xfId="201"/>
    <cellStyle name="1_단가조사표_내역서 (2)" xfId="202"/>
    <cellStyle name="1_단가조사표_대전관저지구" xfId="203"/>
    <cellStyle name="1_단가조사표_동측지~1" xfId="204"/>
    <cellStyle name="1_단가조사표_동측지원422" xfId="205"/>
    <cellStyle name="1_단가조사표_동측지원512" xfId="206"/>
    <cellStyle name="1_단가조사표_동측지원524" xfId="207"/>
    <cellStyle name="1_단가조사표_부대422" xfId="208"/>
    <cellStyle name="1_단가조사표_부대시설" xfId="209"/>
    <cellStyle name="1_단가조사표_소각수~1" xfId="210"/>
    <cellStyle name="1_단가조사표_소각수내역서" xfId="211"/>
    <cellStyle name="1_단가조사표_소각수목2" xfId="212"/>
    <cellStyle name="1_단가조사표_수량산출서 (2)" xfId="213"/>
    <cellStyle name="1_단가조사표_엑스포~1" xfId="214"/>
    <cellStyle name="1_단가조사표_엑스포한빛1" xfId="215"/>
    <cellStyle name="1_단가조사표_여객터미널331" xfId="216"/>
    <cellStyle name="1_단가조사표_여객터미널513" xfId="217"/>
    <cellStyle name="1_단가조사표_여객터미널629" xfId="218"/>
    <cellStyle name="1_단가조사표_외곽도로616" xfId="219"/>
    <cellStyle name="1_단가조사표_원가계~1" xfId="220"/>
    <cellStyle name="1_단가조사표_유기질" xfId="221"/>
    <cellStyle name="1_단가조사표_자재조서 (2)" xfId="222"/>
    <cellStyle name="1_단가조사표_총괄내역" xfId="223"/>
    <cellStyle name="1_단가조사표_총괄내역 (2)" xfId="224"/>
    <cellStyle name="1_단가조사표_터미널도로403" xfId="225"/>
    <cellStyle name="1_단가조사표_터미널도로429" xfId="226"/>
    <cellStyle name="1_단가조사표_포장일위" xfId="227"/>
    <cellStyle name="1_도봉구샘플" xfId="6381"/>
    <cellStyle name="1_도암강진(흥산건설)" xfId="6382"/>
    <cellStyle name="1_도암강진(흥산건설)_ocr독취기" xfId="6383"/>
    <cellStyle name="1_도암강진(흥산건설)_공과금수납기" xfId="6384"/>
    <cellStyle name="1_도암강진(흥산건설)_산경_OCR" xfId="6385"/>
    <cellStyle name="1_도암강진(흥산건설)_산경_공과금수납기" xfId="6386"/>
    <cellStyle name="1_도암강진(흥산건설)_산경_공과금수납기." xfId="6387"/>
    <cellStyle name="1_도암강진(흥산건설)_산경_공과금수납기_최종" xfId="6388"/>
    <cellStyle name="1_도암강진(흥산건설)_산경_공과금수납기2" xfId="6389"/>
    <cellStyle name="1_백제큰길내역서" xfId="6390"/>
    <cellStyle name="1_백제큰길내역서_ocr독취기" xfId="6391"/>
    <cellStyle name="1_백제큰길내역서_공과금수납기" xfId="6392"/>
    <cellStyle name="1_백제큰길내역서_산경_OCR" xfId="6393"/>
    <cellStyle name="1_백제큰길내역서_산경_공과금수납기" xfId="6394"/>
    <cellStyle name="1_백제큰길내역서_산경_공과금수납기." xfId="6395"/>
    <cellStyle name="1_백제큰길내역서_산경_공과금수납기_최종" xfId="6396"/>
    <cellStyle name="1_백제큰길내역서_산경_공과금수납기2" xfId="6397"/>
    <cellStyle name="1_변경내역서-이용시설" xfId="6398"/>
    <cellStyle name="1_본동-수량산출서(보수만)" xfId="6399"/>
    <cellStyle name="1_부안-태인1산출" xfId="6400"/>
    <cellStyle name="1_삼융건설(백제큰길)" xfId="6401"/>
    <cellStyle name="1_삼융건설(백제큰길)_ocr독취기" xfId="6402"/>
    <cellStyle name="1_삼융건설(백제큰길)_공과금수납기" xfId="6403"/>
    <cellStyle name="1_삼융건설(백제큰길)_산경_OCR" xfId="6404"/>
    <cellStyle name="1_삼융건설(백제큰길)_산경_공과금수납기" xfId="6405"/>
    <cellStyle name="1_삼융건설(백제큰길)_산경_공과금수납기." xfId="6406"/>
    <cellStyle name="1_삼융건설(백제큰길)_산경_공과금수납기_최종" xfId="6407"/>
    <cellStyle name="1_삼융건설(백제큰길)_산경_공과금수납기2" xfId="6408"/>
    <cellStyle name="1_송정리역사(토목완료林)" xfId="6409"/>
    <cellStyle name="1_송정리역사(토목완료林)_ocr독취기" xfId="6410"/>
    <cellStyle name="1_송정리역사(토목완료林)_공과금수납기" xfId="6411"/>
    <cellStyle name="1_송정리역사(토목완료林)_산경_OCR" xfId="6412"/>
    <cellStyle name="1_송정리역사(토목완료林)_산경_공과금수납기" xfId="6413"/>
    <cellStyle name="1_송정리역사(토목완료林)_산경_공과금수납기." xfId="6414"/>
    <cellStyle name="1_송정리역사(토목완료林)_산경_공과금수납기_최종" xfId="6415"/>
    <cellStyle name="1_송정리역사(토목완료林)_산경_공과금수납기2" xfId="6416"/>
    <cellStyle name="1_숙소전기공사" xfId="6417"/>
    <cellStyle name="1_시민계략공사" xfId="6418"/>
    <cellStyle name="1_시민계략공사_도암강진(흥산건설)" xfId="6419"/>
    <cellStyle name="1_시민계략공사_도암강진(흥산건설)_해남내역서" xfId="6420"/>
    <cellStyle name="1_시민계략공사_부안-태인1산출" xfId="6421"/>
    <cellStyle name="1_시민계략공사_전기-한남" xfId="6422"/>
    <cellStyle name="1_시민계략공사_주문진신리교(동일건설)" xfId="6423"/>
    <cellStyle name="1_시민계략공사_흥한건설(이양능주2공구)" xfId="6424"/>
    <cellStyle name="1_신화초-설계서" xfId="6425"/>
    <cellStyle name="1_양곡부두정비창고전기내역서" xfId="6426"/>
    <cellStyle name="1_오창호수공원(확정)" xfId="6427"/>
    <cellStyle name="1_입찰내역서갑지양식" xfId="6428"/>
    <cellStyle name="1_전기내역서" xfId="6429"/>
    <cellStyle name="1_전자입찰원가양식" xfId="6430"/>
    <cellStyle name="1_전자입찰원가양식_ocr독취기" xfId="6431"/>
    <cellStyle name="1_전자입찰원가양식_공과금수납기" xfId="6432"/>
    <cellStyle name="1_전자입찰원가양식_산경_OCR" xfId="6433"/>
    <cellStyle name="1_전자입찰원가양식_산경_공과금수납기" xfId="6434"/>
    <cellStyle name="1_전자입찰원가양식_산경_공과금수납기." xfId="6435"/>
    <cellStyle name="1_전자입찰원가양식_산경_공과금수납기_최종" xfId="6436"/>
    <cellStyle name="1_전자입찰원가양식_산경_공과금수납기2" xfId="6437"/>
    <cellStyle name="1_제천성내지구설계내역서" xfId="6438"/>
    <cellStyle name="1_주문진신리교(동일건설)" xfId="6439"/>
    <cellStyle name="1_주문진신리교(동일건설)_ocr독취기" xfId="6440"/>
    <cellStyle name="1_주문진신리교(동일건설)_공과금수납기" xfId="6441"/>
    <cellStyle name="1_주문진신리교(동일건설)_산경_OCR" xfId="6442"/>
    <cellStyle name="1_주문진신리교(동일건설)_산경_공과금수납기" xfId="6443"/>
    <cellStyle name="1_주문진신리교(동일건설)_산경_공과금수납기." xfId="6444"/>
    <cellStyle name="1_주문진신리교(동일건설)_산경_공과금수납기_최종" xfId="6445"/>
    <cellStyle name="1_주문진신리교(동일건설)_산경_공과금수납기2" xfId="6446"/>
    <cellStyle name="1_착공내역청석굴이용시설-모터,전기" xfId="6447"/>
    <cellStyle name="1_천안시유지보수설계서(동부권)" xfId="6448"/>
    <cellStyle name="1_통신내역서" xfId="6449"/>
    <cellStyle name="1_특수통상자동구분기_작업완료" xfId="6450"/>
    <cellStyle name="1_현충묘지-수량산출서" xfId="228"/>
    <cellStyle name="1_흥한건설(주)_두창산업폐기물(하도급)" xfId="6451"/>
    <cellStyle name="10" xfId="6452"/>
    <cellStyle name="11" xfId="229"/>
    <cellStyle name="1-1" xfId="6453"/>
    <cellStyle name="111" xfId="230"/>
    <cellStyle name="120" xfId="6454"/>
    <cellStyle name="120 2" xfId="6455"/>
    <cellStyle name="120 2 2" xfId="6456"/>
    <cellStyle name="120 2 3" xfId="6457"/>
    <cellStyle name="120 2 4" xfId="6458"/>
    <cellStyle name="120 2 5" xfId="6459"/>
    <cellStyle name="120 3" xfId="6460"/>
    <cellStyle name="120 4" xfId="6461"/>
    <cellStyle name="120 5" xfId="6462"/>
    <cellStyle name="120 6" xfId="6463"/>
    <cellStyle name="120 7" xfId="6464"/>
    <cellStyle name="123" xfId="6465"/>
    <cellStyle name="19990216" xfId="6466"/>
    <cellStyle name="¹e" xfId="6467"/>
    <cellStyle name="¹e 2" xfId="6468"/>
    <cellStyle name="¹eº" xfId="231"/>
    <cellStyle name="¹éº" xfId="232"/>
    <cellStyle name="¹eº_마곡보완" xfId="233"/>
    <cellStyle name="¹éº_마곡보완" xfId="234"/>
    <cellStyle name="¹éºÐÀ²_¿îÀüÀÚ±Ý" xfId="6469"/>
    <cellStyle name="¹eºÐA²_AIAIC°AuCoE² " xfId="6470"/>
    <cellStyle name="1월" xfId="6471"/>
    <cellStyle name="1월 2" xfId="6472"/>
    <cellStyle name="1월 3" xfId="6473"/>
    <cellStyle name="2" xfId="235"/>
    <cellStyle name="²" xfId="6474"/>
    <cellStyle name="2)" xfId="236"/>
    <cellStyle name="2_laroux" xfId="237"/>
    <cellStyle name="2_laroux_ATC-YOON1" xfId="238"/>
    <cellStyle name="2_단가조사표" xfId="239"/>
    <cellStyle name="2_단가조사표_1011소각" xfId="240"/>
    <cellStyle name="2_단가조사표_1113교~1" xfId="241"/>
    <cellStyle name="2_단가조사표_121내역" xfId="242"/>
    <cellStyle name="2_단가조사표_객토량" xfId="243"/>
    <cellStyle name="2_단가조사표_교통센~1" xfId="244"/>
    <cellStyle name="2_단가조사표_교통센터412" xfId="245"/>
    <cellStyle name="2_단가조사표_교통수" xfId="246"/>
    <cellStyle name="2_단가조사표_교통수량산출서" xfId="247"/>
    <cellStyle name="2_단가조사표_구조물대가 (2)" xfId="248"/>
    <cellStyle name="2_단가조사표_내역서 (2)" xfId="249"/>
    <cellStyle name="2_단가조사표_대전관저지구" xfId="250"/>
    <cellStyle name="2_단가조사표_동측지~1" xfId="251"/>
    <cellStyle name="2_단가조사표_동측지원422" xfId="252"/>
    <cellStyle name="2_단가조사표_동측지원512" xfId="253"/>
    <cellStyle name="2_단가조사표_동측지원524" xfId="254"/>
    <cellStyle name="2_단가조사표_부대422" xfId="255"/>
    <cellStyle name="2_단가조사표_부대시설" xfId="256"/>
    <cellStyle name="2_단가조사표_소각수~1" xfId="257"/>
    <cellStyle name="2_단가조사표_소각수내역서" xfId="258"/>
    <cellStyle name="2_단가조사표_소각수목2" xfId="259"/>
    <cellStyle name="2_단가조사표_수량산출서 (2)" xfId="260"/>
    <cellStyle name="2_단가조사표_엑스포~1" xfId="261"/>
    <cellStyle name="2_단가조사표_엑스포한빛1" xfId="262"/>
    <cellStyle name="2_단가조사표_여객터미널331" xfId="263"/>
    <cellStyle name="2_단가조사표_여객터미널513" xfId="264"/>
    <cellStyle name="2_단가조사표_여객터미널629" xfId="265"/>
    <cellStyle name="2_단가조사표_외곽도로616" xfId="266"/>
    <cellStyle name="2_단가조사표_원가계~1" xfId="267"/>
    <cellStyle name="2_단가조사표_유기질" xfId="268"/>
    <cellStyle name="2_단가조사표_자재조서 (2)" xfId="269"/>
    <cellStyle name="2_단가조사표_총괄내역" xfId="270"/>
    <cellStyle name="2_단가조사표_총괄내역 (2)" xfId="271"/>
    <cellStyle name="2_단가조사표_터미널도로403" xfId="272"/>
    <cellStyle name="2_단가조사표_터미널도로429" xfId="273"/>
    <cellStyle name="2_단가조사표_포장일위" xfId="274"/>
    <cellStyle name="20% - Accent1" xfId="6475"/>
    <cellStyle name="20% - Accent2" xfId="6476"/>
    <cellStyle name="20% - Accent3" xfId="6477"/>
    <cellStyle name="20% - Accent4" xfId="6478"/>
    <cellStyle name="20% - Accent5" xfId="6479"/>
    <cellStyle name="20% - Accent6" xfId="6480"/>
    <cellStyle name="20% - 강조색1 2" xfId="4"/>
    <cellStyle name="20% - 강조색1 2 2" xfId="6481"/>
    <cellStyle name="20% - 강조색1 2 3" xfId="6482"/>
    <cellStyle name="20% - 강조색1 2_2.시스템개발(총괄)" xfId="6483"/>
    <cellStyle name="20% - 강조색1 3" xfId="6484"/>
    <cellStyle name="20% - 강조색1 4" xfId="6485"/>
    <cellStyle name="20% - 강조색2 2" xfId="5"/>
    <cellStyle name="20% - 강조색2 2 2" xfId="6486"/>
    <cellStyle name="20% - 강조색2 2 3" xfId="6487"/>
    <cellStyle name="20% - 강조색2 2_2.시스템개발(총괄)" xfId="6488"/>
    <cellStyle name="20% - 강조색2 3" xfId="6489"/>
    <cellStyle name="20% - 강조색2 4" xfId="6490"/>
    <cellStyle name="20% - 강조색3 2" xfId="6"/>
    <cellStyle name="20% - 강조색3 2 2" xfId="6491"/>
    <cellStyle name="20% - 강조색3 2 3" xfId="6492"/>
    <cellStyle name="20% - 강조색3 2_2.시스템개발(총괄)" xfId="6493"/>
    <cellStyle name="20% - 강조색3 3" xfId="6494"/>
    <cellStyle name="20% - 강조색3 4" xfId="6495"/>
    <cellStyle name="20% - 강조색4 2" xfId="7"/>
    <cellStyle name="20% - 강조색4 2 2" xfId="6496"/>
    <cellStyle name="20% - 강조색4 2 3" xfId="6497"/>
    <cellStyle name="20% - 강조색4 2_2.시스템개발(총괄)" xfId="6498"/>
    <cellStyle name="20% - 강조색4 3" xfId="6499"/>
    <cellStyle name="20% - 강조색4 4" xfId="6500"/>
    <cellStyle name="20% - 강조색5 2" xfId="8"/>
    <cellStyle name="20% - 강조색5 2 2" xfId="6501"/>
    <cellStyle name="20% - 강조색5 2 3" xfId="6502"/>
    <cellStyle name="20% - 강조색5 2_2.시스템개발(총괄)" xfId="6503"/>
    <cellStyle name="20% - 강조색5 3" xfId="6504"/>
    <cellStyle name="20% - 강조색5 4" xfId="6505"/>
    <cellStyle name="20% - 강조색6 2" xfId="9"/>
    <cellStyle name="20% - 강조색6 2 2" xfId="6506"/>
    <cellStyle name="20% - 강조색6 2 3" xfId="6507"/>
    <cellStyle name="20% - 강조색6 2_2.시스템개발(총괄)" xfId="6508"/>
    <cellStyle name="20% - 강조색6 3" xfId="6509"/>
    <cellStyle name="20% - 강조색6 4" xfId="6510"/>
    <cellStyle name="2자리" xfId="275"/>
    <cellStyle name="³?a" xfId="6511"/>
    <cellStyle name="³?A￥" xfId="6512"/>
    <cellStyle name="³¯Â¥" xfId="6513"/>
    <cellStyle name="315-4" xfId="6514"/>
    <cellStyle name="40% - Accent1" xfId="6515"/>
    <cellStyle name="40% - Accent2" xfId="6516"/>
    <cellStyle name="40% - Accent3" xfId="6517"/>
    <cellStyle name="40% - Accent4" xfId="6518"/>
    <cellStyle name="40% - Accent5" xfId="6519"/>
    <cellStyle name="40% - Accent6" xfId="6520"/>
    <cellStyle name="40% - 강조색1 2" xfId="10"/>
    <cellStyle name="40% - 강조색1 2 2" xfId="6521"/>
    <cellStyle name="40% - 강조색1 2 3" xfId="6522"/>
    <cellStyle name="40% - 강조색1 2_2.시스템개발(총괄)" xfId="6523"/>
    <cellStyle name="40% - 강조색1 3" xfId="6524"/>
    <cellStyle name="40% - 강조색1 4" xfId="6525"/>
    <cellStyle name="40% - 강조색2 2" xfId="11"/>
    <cellStyle name="40% - 강조색2 2 2" xfId="6526"/>
    <cellStyle name="40% - 강조색2 2 3" xfId="6527"/>
    <cellStyle name="40% - 강조색2 2_2.시스템개발(총괄)" xfId="6528"/>
    <cellStyle name="40% - 강조색2 3" xfId="6529"/>
    <cellStyle name="40% - 강조색2 4" xfId="6530"/>
    <cellStyle name="40% - 강조색3 2" xfId="12"/>
    <cellStyle name="40% - 강조색3 2 2" xfId="6531"/>
    <cellStyle name="40% - 강조색3 2 3" xfId="6532"/>
    <cellStyle name="40% - 강조색3 2_2.시스템개발(총괄)" xfId="6533"/>
    <cellStyle name="40% - 강조색3 3" xfId="6534"/>
    <cellStyle name="40% - 강조색3 4" xfId="6535"/>
    <cellStyle name="40% - 강조색4 2" xfId="13"/>
    <cellStyle name="40% - 강조색4 2 2" xfId="6536"/>
    <cellStyle name="40% - 강조색4 2 3" xfId="6537"/>
    <cellStyle name="40% - 강조색4 2_2.시스템개발(총괄)" xfId="6538"/>
    <cellStyle name="40% - 강조색4 3" xfId="6539"/>
    <cellStyle name="40% - 강조색4 4" xfId="6540"/>
    <cellStyle name="40% - 강조색5 2" xfId="14"/>
    <cellStyle name="40% - 강조색5 2 2" xfId="6541"/>
    <cellStyle name="40% - 강조색5 2 3" xfId="6542"/>
    <cellStyle name="40% - 강조색5 2_2.시스템개발(총괄)" xfId="6543"/>
    <cellStyle name="40% - 강조색5 3" xfId="6544"/>
    <cellStyle name="40% - 강조색5 4" xfId="6545"/>
    <cellStyle name="40% - 강조색6 2" xfId="15"/>
    <cellStyle name="40% - 강조색6 2 2" xfId="6546"/>
    <cellStyle name="40% - 강조색6 2 3" xfId="6547"/>
    <cellStyle name="40% - 강조색6 2_2.시스템개발(총괄)" xfId="6548"/>
    <cellStyle name="40% - 강조색6 3" xfId="6549"/>
    <cellStyle name="40% - 강조색6 4" xfId="6550"/>
    <cellStyle name="60" xfId="6551"/>
    <cellStyle name="60% - Accent1" xfId="6552"/>
    <cellStyle name="60% - Accent2" xfId="6553"/>
    <cellStyle name="60% - Accent3" xfId="6554"/>
    <cellStyle name="60% - Accent4" xfId="6555"/>
    <cellStyle name="60% - Accent5" xfId="6556"/>
    <cellStyle name="60% - Accent6" xfId="6557"/>
    <cellStyle name="60% - 강조색1 2" xfId="16"/>
    <cellStyle name="60% - 강조색1 3" xfId="6558"/>
    <cellStyle name="60% - 강조색2 2" xfId="17"/>
    <cellStyle name="60% - 강조색2 3" xfId="6559"/>
    <cellStyle name="60% - 강조색3 2" xfId="18"/>
    <cellStyle name="60% - 강조색3 3" xfId="6560"/>
    <cellStyle name="60% - 강조색4 2" xfId="19"/>
    <cellStyle name="60% - 강조색4 3" xfId="6561"/>
    <cellStyle name="60% - 강조색5 2" xfId="20"/>
    <cellStyle name="60% - 강조색5 3" xfId="6562"/>
    <cellStyle name="60% - 강조색6 2" xfId="21"/>
    <cellStyle name="60% - 강조색6 3" xfId="6563"/>
    <cellStyle name="_x0014_7." xfId="6564"/>
    <cellStyle name="82" xfId="6565"/>
    <cellStyle name="90" xfId="6566"/>
    <cellStyle name="'98지하철1,2호선 구조물균열누수보수공사" xfId="6567"/>
    <cellStyle name="A" xfId="6568"/>
    <cellStyle name="A 2" xfId="6569"/>
    <cellStyle name="Ā _x0010_က랐_xdc01_땯_x0001_" xfId="6570"/>
    <cellStyle name="A_2회설변전체내역서" xfId="6571"/>
    <cellStyle name="A_도로" xfId="6572"/>
    <cellStyle name="A_부대초안" xfId="6573"/>
    <cellStyle name="A_부대초안_견적의뢰" xfId="6574"/>
    <cellStyle name="A_부대초안_견적의뢰_통영중앙시장(최종)" xfId="6575"/>
    <cellStyle name="A_부대초안_견적의뢰_통영중앙시장(최종)_통영중앙시장(최종)" xfId="6576"/>
    <cellStyle name="A_부대초안_김포투찰" xfId="6577"/>
    <cellStyle name="A_부대초안_김포투찰_견적의뢰" xfId="6578"/>
    <cellStyle name="A_부대초안_김포투찰_견적의뢰_통영중앙시장(최종)" xfId="6579"/>
    <cellStyle name="A_부대초안_김포투찰_견적의뢰_통영중앙시장(최종)_통영중앙시장(최종)" xfId="6580"/>
    <cellStyle name="A_부대초안_통영중앙시장(최종)" xfId="6581"/>
    <cellStyle name="A_부대초안_통영중앙시장(최종)_통영중앙시장(최종)" xfId="6582"/>
    <cellStyle name="A_일위대가양식" xfId="6583"/>
    <cellStyle name="A_토목내역" xfId="6584"/>
    <cellStyle name="A_토목내역서" xfId="6585"/>
    <cellStyle name="A_토목내역서_도로" xfId="6586"/>
    <cellStyle name="A_토목내역서_부대초안" xfId="6587"/>
    <cellStyle name="A_토목내역서_부대초안_견적의뢰" xfId="6588"/>
    <cellStyle name="A_토목내역서_부대초안_견적의뢰_통영중앙시장(최종)" xfId="6589"/>
    <cellStyle name="A_토목내역서_부대초안_견적의뢰_통영중앙시장(최종)_통영중앙시장(최종)" xfId="6590"/>
    <cellStyle name="A_토목내역서_부대초안_김포투찰" xfId="6591"/>
    <cellStyle name="A_토목내역서_부대초안_김포투찰_견적의뢰" xfId="6592"/>
    <cellStyle name="A_토목내역서_부대초안_김포투찰_견적의뢰_통영중앙시장(최종)" xfId="6593"/>
    <cellStyle name="A_토목내역서_부대초안_김포투찰_견적의뢰_통영중앙시장(최종)_통영중앙시장(최종)" xfId="6594"/>
    <cellStyle name="A_토목내역서_부대초안_통영중앙시장(최종)" xfId="6595"/>
    <cellStyle name="A_토목내역서_부대초안_통영중앙시장(최종)_통영중앙시장(최종)" xfId="6596"/>
    <cellStyle name="A_토목내역서_통영중앙시장(최종)" xfId="6597"/>
    <cellStyle name="A_토목내역서_통영중앙시장(최종)_통영중앙시장(최종)" xfId="6598"/>
    <cellStyle name="A_통영중앙시장(최종)" xfId="6599"/>
    <cellStyle name="A_통영중앙시장(최종)_통영중앙시장(최종)" xfId="6600"/>
    <cellStyle name="A_황령산 봉수대 용역내역서" xfId="6601"/>
    <cellStyle name="A¡§¡©¡Ë¡þ¡ËO [0]_2-4" xfId="6602"/>
    <cellStyle name="A¡§¡©¡Ë¡þ¡ËO_AO¡§uRCN¢®¨úU " xfId="6603"/>
    <cellStyle name="A¨­￠￢￠O [0]_￠?i¡ieE¡ⓒ¡¤A ¡¾a¡¾￠￢A￠OA¡AC¡I" xfId="6604"/>
    <cellStyle name="A¨­￠￢￠O_￠?i¡ieE¡ⓒ¡¤A ¡¾a¡¾￠￢A￠OA¡AC¡I" xfId="6605"/>
    <cellStyle name="A1" xfId="6606"/>
    <cellStyle name="AA" xfId="6607"/>
    <cellStyle name="AA 10" xfId="6608"/>
    <cellStyle name="AA 10 2" xfId="6609"/>
    <cellStyle name="AA 10 2 2" xfId="6610"/>
    <cellStyle name="AA 10 2 3" xfId="6611"/>
    <cellStyle name="AA 10 2 4" xfId="6612"/>
    <cellStyle name="AA 10 2 5" xfId="6613"/>
    <cellStyle name="AA 10 2 6" xfId="6614"/>
    <cellStyle name="AA 10 2 7" xfId="6615"/>
    <cellStyle name="AA 10 3" xfId="6616"/>
    <cellStyle name="AA 10 4" xfId="6617"/>
    <cellStyle name="AA 10 5" xfId="6618"/>
    <cellStyle name="AA 10 6" xfId="6619"/>
    <cellStyle name="AA 10 7" xfId="6620"/>
    <cellStyle name="AA 10 8" xfId="6621"/>
    <cellStyle name="AA 11" xfId="6622"/>
    <cellStyle name="AA 11 2" xfId="6623"/>
    <cellStyle name="AA 11 2 2" xfId="6624"/>
    <cellStyle name="AA 11 2 3" xfId="6625"/>
    <cellStyle name="AA 11 2 4" xfId="6626"/>
    <cellStyle name="AA 11 2 5" xfId="6627"/>
    <cellStyle name="AA 11 2 6" xfId="6628"/>
    <cellStyle name="AA 11 2 7" xfId="6629"/>
    <cellStyle name="AA 11 3" xfId="6630"/>
    <cellStyle name="AA 11 4" xfId="6631"/>
    <cellStyle name="AA 11 5" xfId="6632"/>
    <cellStyle name="AA 11 6" xfId="6633"/>
    <cellStyle name="AA 11 7" xfId="6634"/>
    <cellStyle name="AA 11 8" xfId="6635"/>
    <cellStyle name="AA 12" xfId="6636"/>
    <cellStyle name="AA 12 2" xfId="6637"/>
    <cellStyle name="AA 12 2 2" xfId="6638"/>
    <cellStyle name="AA 12 2 3" xfId="6639"/>
    <cellStyle name="AA 12 2 4" xfId="6640"/>
    <cellStyle name="AA 12 2 5" xfId="6641"/>
    <cellStyle name="AA 12 2 6" xfId="6642"/>
    <cellStyle name="AA 12 2 7" xfId="6643"/>
    <cellStyle name="AA 12 3" xfId="6644"/>
    <cellStyle name="AA 12 4" xfId="6645"/>
    <cellStyle name="AA 12 5" xfId="6646"/>
    <cellStyle name="AA 12 6" xfId="6647"/>
    <cellStyle name="AA 12 7" xfId="6648"/>
    <cellStyle name="AA 12 8" xfId="6649"/>
    <cellStyle name="AA 13" xfId="6650"/>
    <cellStyle name="AA 14" xfId="6651"/>
    <cellStyle name="AA 15" xfId="6652"/>
    <cellStyle name="AA 2" xfId="6653"/>
    <cellStyle name="AA 2 10" xfId="6654"/>
    <cellStyle name="AA 2 10 2" xfId="6655"/>
    <cellStyle name="AA 2 10 2 2" xfId="6656"/>
    <cellStyle name="AA 2 10 2 3" xfId="6657"/>
    <cellStyle name="AA 2 10 2 4" xfId="6658"/>
    <cellStyle name="AA 2 10 2 5" xfId="6659"/>
    <cellStyle name="AA 2 10 2 6" xfId="6660"/>
    <cellStyle name="AA 2 10 2 7" xfId="6661"/>
    <cellStyle name="AA 2 10 3" xfId="6662"/>
    <cellStyle name="AA 2 10 4" xfId="6663"/>
    <cellStyle name="AA 2 10 5" xfId="6664"/>
    <cellStyle name="AA 2 10 6" xfId="6665"/>
    <cellStyle name="AA 2 10 7" xfId="6666"/>
    <cellStyle name="AA 2 10 8" xfId="6667"/>
    <cellStyle name="AA 2 11" xfId="6668"/>
    <cellStyle name="AA 2 11 2" xfId="6669"/>
    <cellStyle name="AA 2 11 2 2" xfId="6670"/>
    <cellStyle name="AA 2 11 2 3" xfId="6671"/>
    <cellStyle name="AA 2 11 2 4" xfId="6672"/>
    <cellStyle name="AA 2 11 2 5" xfId="6673"/>
    <cellStyle name="AA 2 11 2 6" xfId="6674"/>
    <cellStyle name="AA 2 11 2 7" xfId="6675"/>
    <cellStyle name="AA 2 11 3" xfId="6676"/>
    <cellStyle name="AA 2 11 4" xfId="6677"/>
    <cellStyle name="AA 2 11 5" xfId="6678"/>
    <cellStyle name="AA 2 11 6" xfId="6679"/>
    <cellStyle name="AA 2 11 7" xfId="6680"/>
    <cellStyle name="AA 2 11 8" xfId="6681"/>
    <cellStyle name="AA 2 12" xfId="6682"/>
    <cellStyle name="AA 2 12 2" xfId="6683"/>
    <cellStyle name="AA 2 12 2 2" xfId="6684"/>
    <cellStyle name="AA 2 12 2 3" xfId="6685"/>
    <cellStyle name="AA 2 12 2 4" xfId="6686"/>
    <cellStyle name="AA 2 12 2 5" xfId="6687"/>
    <cellStyle name="AA 2 12 2 6" xfId="6688"/>
    <cellStyle name="AA 2 12 2 7" xfId="6689"/>
    <cellStyle name="AA 2 12 3" xfId="6690"/>
    <cellStyle name="AA 2 12 4" xfId="6691"/>
    <cellStyle name="AA 2 12 5" xfId="6692"/>
    <cellStyle name="AA 2 12 6" xfId="6693"/>
    <cellStyle name="AA 2 12 7" xfId="6694"/>
    <cellStyle name="AA 2 12 8" xfId="6695"/>
    <cellStyle name="AA 2 13" xfId="6696"/>
    <cellStyle name="AA 2 13 2" xfId="6697"/>
    <cellStyle name="AA 2 13 2 2" xfId="6698"/>
    <cellStyle name="AA 2 13 2 3" xfId="6699"/>
    <cellStyle name="AA 2 13 2 4" xfId="6700"/>
    <cellStyle name="AA 2 13 2 5" xfId="6701"/>
    <cellStyle name="AA 2 13 2 6" xfId="6702"/>
    <cellStyle name="AA 2 13 2 7" xfId="6703"/>
    <cellStyle name="AA 2 13 3" xfId="6704"/>
    <cellStyle name="AA 2 13 4" xfId="6705"/>
    <cellStyle name="AA 2 13 5" xfId="6706"/>
    <cellStyle name="AA 2 13 6" xfId="6707"/>
    <cellStyle name="AA 2 13 7" xfId="6708"/>
    <cellStyle name="AA 2 13 8" xfId="6709"/>
    <cellStyle name="AA 2 14" xfId="6710"/>
    <cellStyle name="AA 2 14 2" xfId="6711"/>
    <cellStyle name="AA 2 14 3" xfId="6712"/>
    <cellStyle name="AA 2 14 4" xfId="6713"/>
    <cellStyle name="AA 2 14 5" xfId="6714"/>
    <cellStyle name="AA 2 14 6" xfId="6715"/>
    <cellStyle name="AA 2 14 7" xfId="6716"/>
    <cellStyle name="AA 2 15" xfId="6717"/>
    <cellStyle name="AA 2 16" xfId="6718"/>
    <cellStyle name="AA 2 17" xfId="6719"/>
    <cellStyle name="AA 2 2" xfId="6720"/>
    <cellStyle name="AA 2 2 2" xfId="6721"/>
    <cellStyle name="AA 2 2 2 2" xfId="6722"/>
    <cellStyle name="AA 2 2 2 3" xfId="6723"/>
    <cellStyle name="AA 2 2 2 4" xfId="6724"/>
    <cellStyle name="AA 2 2 2 5" xfId="6725"/>
    <cellStyle name="AA 2 2 2 6" xfId="6726"/>
    <cellStyle name="AA 2 2 2 7" xfId="6727"/>
    <cellStyle name="AA 2 2 3" xfId="6728"/>
    <cellStyle name="AA 2 2 4" xfId="6729"/>
    <cellStyle name="AA 2 2 5" xfId="6730"/>
    <cellStyle name="AA 2 2 6" xfId="6731"/>
    <cellStyle name="AA 2 2 7" xfId="6732"/>
    <cellStyle name="AA 2 2 8" xfId="6733"/>
    <cellStyle name="AA 2 3" xfId="6734"/>
    <cellStyle name="AA 2 3 2" xfId="6735"/>
    <cellStyle name="AA 2 3 2 2" xfId="6736"/>
    <cellStyle name="AA 2 3 2 3" xfId="6737"/>
    <cellStyle name="AA 2 3 2 4" xfId="6738"/>
    <cellStyle name="AA 2 3 2 5" xfId="6739"/>
    <cellStyle name="AA 2 3 2 6" xfId="6740"/>
    <cellStyle name="AA 2 3 2 7" xfId="6741"/>
    <cellStyle name="AA 2 3 3" xfId="6742"/>
    <cellStyle name="AA 2 3 4" xfId="6743"/>
    <cellStyle name="AA 2 3 5" xfId="6744"/>
    <cellStyle name="AA 2 3 6" xfId="6745"/>
    <cellStyle name="AA 2 3 7" xfId="6746"/>
    <cellStyle name="AA 2 3 8" xfId="6747"/>
    <cellStyle name="AA 2 4" xfId="6748"/>
    <cellStyle name="AA 2 4 2" xfId="6749"/>
    <cellStyle name="AA 2 4 2 2" xfId="6750"/>
    <cellStyle name="AA 2 4 2 3" xfId="6751"/>
    <cellStyle name="AA 2 4 2 4" xfId="6752"/>
    <cellStyle name="AA 2 4 2 5" xfId="6753"/>
    <cellStyle name="AA 2 4 2 6" xfId="6754"/>
    <cellStyle name="AA 2 4 2 7" xfId="6755"/>
    <cellStyle name="AA 2 4 3" xfId="6756"/>
    <cellStyle name="AA 2 4 4" xfId="6757"/>
    <cellStyle name="AA 2 4 5" xfId="6758"/>
    <cellStyle name="AA 2 4 6" xfId="6759"/>
    <cellStyle name="AA 2 4 7" xfId="6760"/>
    <cellStyle name="AA 2 4 8" xfId="6761"/>
    <cellStyle name="AA 2 5" xfId="6762"/>
    <cellStyle name="AA 2 5 2" xfId="6763"/>
    <cellStyle name="AA 2 5 2 2" xfId="6764"/>
    <cellStyle name="AA 2 5 2 3" xfId="6765"/>
    <cellStyle name="AA 2 5 2 4" xfId="6766"/>
    <cellStyle name="AA 2 5 2 5" xfId="6767"/>
    <cellStyle name="AA 2 5 2 6" xfId="6768"/>
    <cellStyle name="AA 2 5 2 7" xfId="6769"/>
    <cellStyle name="AA 2 5 3" xfId="6770"/>
    <cellStyle name="AA 2 5 4" xfId="6771"/>
    <cellStyle name="AA 2 5 5" xfId="6772"/>
    <cellStyle name="AA 2 5 6" xfId="6773"/>
    <cellStyle name="AA 2 5 7" xfId="6774"/>
    <cellStyle name="AA 2 5 8" xfId="6775"/>
    <cellStyle name="AA 2 6" xfId="6776"/>
    <cellStyle name="AA 2 6 2" xfId="6777"/>
    <cellStyle name="AA 2 6 2 2" xfId="6778"/>
    <cellStyle name="AA 2 6 2 3" xfId="6779"/>
    <cellStyle name="AA 2 6 2 4" xfId="6780"/>
    <cellStyle name="AA 2 6 2 5" xfId="6781"/>
    <cellStyle name="AA 2 6 2 6" xfId="6782"/>
    <cellStyle name="AA 2 6 2 7" xfId="6783"/>
    <cellStyle name="AA 2 6 3" xfId="6784"/>
    <cellStyle name="AA 2 6 4" xfId="6785"/>
    <cellStyle name="AA 2 6 5" xfId="6786"/>
    <cellStyle name="AA 2 6 6" xfId="6787"/>
    <cellStyle name="AA 2 6 7" xfId="6788"/>
    <cellStyle name="AA 2 6 8" xfId="6789"/>
    <cellStyle name="AA 2 7" xfId="6790"/>
    <cellStyle name="AA 2 7 2" xfId="6791"/>
    <cellStyle name="AA 2 7 2 2" xfId="6792"/>
    <cellStyle name="AA 2 7 2 3" xfId="6793"/>
    <cellStyle name="AA 2 7 2 4" xfId="6794"/>
    <cellStyle name="AA 2 7 2 5" xfId="6795"/>
    <cellStyle name="AA 2 7 2 6" xfId="6796"/>
    <cellStyle name="AA 2 7 2 7" xfId="6797"/>
    <cellStyle name="AA 2 7 3" xfId="6798"/>
    <cellStyle name="AA 2 7 4" xfId="6799"/>
    <cellStyle name="AA 2 7 5" xfId="6800"/>
    <cellStyle name="AA 2 7 6" xfId="6801"/>
    <cellStyle name="AA 2 7 7" xfId="6802"/>
    <cellStyle name="AA 2 7 8" xfId="6803"/>
    <cellStyle name="AA 2 8" xfId="6804"/>
    <cellStyle name="AA 2 8 2" xfId="6805"/>
    <cellStyle name="AA 2 8 2 2" xfId="6806"/>
    <cellStyle name="AA 2 8 2 3" xfId="6807"/>
    <cellStyle name="AA 2 8 2 4" xfId="6808"/>
    <cellStyle name="AA 2 8 2 5" xfId="6809"/>
    <cellStyle name="AA 2 8 2 6" xfId="6810"/>
    <cellStyle name="AA 2 8 2 7" xfId="6811"/>
    <cellStyle name="AA 2 8 3" xfId="6812"/>
    <cellStyle name="AA 2 8 4" xfId="6813"/>
    <cellStyle name="AA 2 8 5" xfId="6814"/>
    <cellStyle name="AA 2 8 6" xfId="6815"/>
    <cellStyle name="AA 2 8 7" xfId="6816"/>
    <cellStyle name="AA 2 8 8" xfId="6817"/>
    <cellStyle name="AA 2 9" xfId="6818"/>
    <cellStyle name="AA 2 9 2" xfId="6819"/>
    <cellStyle name="AA 2 9 2 2" xfId="6820"/>
    <cellStyle name="AA 2 9 2 3" xfId="6821"/>
    <cellStyle name="AA 2 9 2 4" xfId="6822"/>
    <cellStyle name="AA 2 9 2 5" xfId="6823"/>
    <cellStyle name="AA 2 9 2 6" xfId="6824"/>
    <cellStyle name="AA 2 9 2 7" xfId="6825"/>
    <cellStyle name="AA 2 9 3" xfId="6826"/>
    <cellStyle name="AA 2 9 4" xfId="6827"/>
    <cellStyle name="AA 2 9 5" xfId="6828"/>
    <cellStyle name="AA 2 9 6" xfId="6829"/>
    <cellStyle name="AA 2 9 7" xfId="6830"/>
    <cellStyle name="AA 2 9 8" xfId="6831"/>
    <cellStyle name="AA 3" xfId="6832"/>
    <cellStyle name="AA 3 2" xfId="6833"/>
    <cellStyle name="AA 3 2 2" xfId="6834"/>
    <cellStyle name="AA 3 2 3" xfId="6835"/>
    <cellStyle name="AA 3 2 4" xfId="6836"/>
    <cellStyle name="AA 3 2 5" xfId="6837"/>
    <cellStyle name="AA 3 2 6" xfId="6838"/>
    <cellStyle name="AA 3 2 7" xfId="6839"/>
    <cellStyle name="AA 3 3" xfId="6840"/>
    <cellStyle name="AA 3 4" xfId="6841"/>
    <cellStyle name="AA 3 5" xfId="6842"/>
    <cellStyle name="AA 3 6" xfId="6843"/>
    <cellStyle name="AA 3 7" xfId="6844"/>
    <cellStyle name="AA 3 8" xfId="6845"/>
    <cellStyle name="AA 4" xfId="6846"/>
    <cellStyle name="AA 4 2" xfId="6847"/>
    <cellStyle name="AA 4 2 2" xfId="6848"/>
    <cellStyle name="AA 4 2 3" xfId="6849"/>
    <cellStyle name="AA 4 2 4" xfId="6850"/>
    <cellStyle name="AA 4 2 5" xfId="6851"/>
    <cellStyle name="AA 4 2 6" xfId="6852"/>
    <cellStyle name="AA 4 2 7" xfId="6853"/>
    <cellStyle name="AA 4 3" xfId="6854"/>
    <cellStyle name="AA 4 4" xfId="6855"/>
    <cellStyle name="AA 4 5" xfId="6856"/>
    <cellStyle name="AA 4 6" xfId="6857"/>
    <cellStyle name="AA 4 7" xfId="6858"/>
    <cellStyle name="AA 4 8" xfId="6859"/>
    <cellStyle name="AA 5" xfId="6860"/>
    <cellStyle name="AA 5 2" xfId="6861"/>
    <cellStyle name="AA 5 2 2" xfId="6862"/>
    <cellStyle name="AA 5 2 3" xfId="6863"/>
    <cellStyle name="AA 5 2 4" xfId="6864"/>
    <cellStyle name="AA 5 2 5" xfId="6865"/>
    <cellStyle name="AA 5 2 6" xfId="6866"/>
    <cellStyle name="AA 5 2 7" xfId="6867"/>
    <cellStyle name="AA 5 3" xfId="6868"/>
    <cellStyle name="AA 5 4" xfId="6869"/>
    <cellStyle name="AA 5 5" xfId="6870"/>
    <cellStyle name="AA 5 6" xfId="6871"/>
    <cellStyle name="AA 5 7" xfId="6872"/>
    <cellStyle name="AA 5 8" xfId="6873"/>
    <cellStyle name="AA 6" xfId="6874"/>
    <cellStyle name="AA 6 2" xfId="6875"/>
    <cellStyle name="AA 6 2 2" xfId="6876"/>
    <cellStyle name="AA 6 2 3" xfId="6877"/>
    <cellStyle name="AA 6 2 4" xfId="6878"/>
    <cellStyle name="AA 6 2 5" xfId="6879"/>
    <cellStyle name="AA 6 2 6" xfId="6880"/>
    <cellStyle name="AA 6 2 7" xfId="6881"/>
    <cellStyle name="AA 6 3" xfId="6882"/>
    <cellStyle name="AA 6 4" xfId="6883"/>
    <cellStyle name="AA 6 5" xfId="6884"/>
    <cellStyle name="AA 6 6" xfId="6885"/>
    <cellStyle name="AA 6 7" xfId="6886"/>
    <cellStyle name="AA 6 8" xfId="6887"/>
    <cellStyle name="AA 7" xfId="6888"/>
    <cellStyle name="AA 7 2" xfId="6889"/>
    <cellStyle name="AA 7 2 2" xfId="6890"/>
    <cellStyle name="AA 7 2 3" xfId="6891"/>
    <cellStyle name="AA 7 2 4" xfId="6892"/>
    <cellStyle name="AA 7 2 5" xfId="6893"/>
    <cellStyle name="AA 7 2 6" xfId="6894"/>
    <cellStyle name="AA 7 2 7" xfId="6895"/>
    <cellStyle name="AA 7 3" xfId="6896"/>
    <cellStyle name="AA 7 4" xfId="6897"/>
    <cellStyle name="AA 7 5" xfId="6898"/>
    <cellStyle name="AA 7 6" xfId="6899"/>
    <cellStyle name="AA 7 7" xfId="6900"/>
    <cellStyle name="AA 7 8" xfId="6901"/>
    <cellStyle name="AA 8" xfId="6902"/>
    <cellStyle name="AA 8 2" xfId="6903"/>
    <cellStyle name="AA 8 2 2" xfId="6904"/>
    <cellStyle name="AA 8 2 3" xfId="6905"/>
    <cellStyle name="AA 8 2 4" xfId="6906"/>
    <cellStyle name="AA 8 2 5" xfId="6907"/>
    <cellStyle name="AA 8 2 6" xfId="6908"/>
    <cellStyle name="AA 8 2 7" xfId="6909"/>
    <cellStyle name="AA 8 3" xfId="6910"/>
    <cellStyle name="AA 8 4" xfId="6911"/>
    <cellStyle name="AA 8 5" xfId="6912"/>
    <cellStyle name="AA 8 6" xfId="6913"/>
    <cellStyle name="AA 8 7" xfId="6914"/>
    <cellStyle name="AA 8 8" xfId="6915"/>
    <cellStyle name="AA 9" xfId="6916"/>
    <cellStyle name="AA 9 2" xfId="6917"/>
    <cellStyle name="AA 9 2 2" xfId="6918"/>
    <cellStyle name="AA 9 2 3" xfId="6919"/>
    <cellStyle name="AA 9 2 4" xfId="6920"/>
    <cellStyle name="AA 9 2 5" xfId="6921"/>
    <cellStyle name="AA 9 2 6" xfId="6922"/>
    <cellStyle name="AA 9 2 7" xfId="6923"/>
    <cellStyle name="AA 9 3" xfId="6924"/>
    <cellStyle name="AA 9 4" xfId="6925"/>
    <cellStyle name="AA 9 5" xfId="6926"/>
    <cellStyle name="AA 9 6" xfId="6927"/>
    <cellStyle name="AA 9 7" xfId="6928"/>
    <cellStyle name="AA 9 8" xfId="6929"/>
    <cellStyle name="Aⓒ" xfId="6930"/>
    <cellStyle name="Aⓒ­ 2" xfId="6931"/>
    <cellStyle name="Aⓒ­￠￢￠" xfId="6932"/>
    <cellStyle name="Accent1" xfId="6933"/>
    <cellStyle name="Accent2" xfId="6934"/>
    <cellStyle name="Accent3" xfId="6935"/>
    <cellStyle name="Accent4" xfId="6936"/>
    <cellStyle name="Accent5" xfId="6937"/>
    <cellStyle name="Accent6" xfId="6938"/>
    <cellStyle name="Actual Date" xfId="6939"/>
    <cellStyle name="Ae" xfId="276"/>
    <cellStyle name="Åë" xfId="277"/>
    <cellStyle name="Ae 2" xfId="6940"/>
    <cellStyle name="Ae_마곡보완" xfId="278"/>
    <cellStyle name="Åë_마곡보완" xfId="279"/>
    <cellStyle name="Ae_수중배관연장-설계서" xfId="6941"/>
    <cellStyle name="Aee­ " xfId="6942"/>
    <cellStyle name="Aee­ [" xfId="280"/>
    <cellStyle name="Åëè­ [" xfId="281"/>
    <cellStyle name="Aee­ [_마곡보완" xfId="282"/>
    <cellStyle name="Åëè­ [_마곡보완" xfId="283"/>
    <cellStyle name="AeE­ [0]_  A¾  CO  " xfId="6943"/>
    <cellStyle name="ÅëÈ­ [0]_¸ðÇü¸·" xfId="6944"/>
    <cellStyle name="AeE­ [0]_¸n·I-±a°e_AIA§-es2A÷" xfId="6945"/>
    <cellStyle name="ÅëÈ­ [0]_¸ñ·Ï-±â°è_ÀÏÀ§-es2Â÷" xfId="6946"/>
    <cellStyle name="AeE­ [0]_¸n-E?" xfId="6947"/>
    <cellStyle name="ÅëÈ­ [0]_¸ñ-È¯" xfId="6948"/>
    <cellStyle name="AeE­ [0]_¿u°￡" xfId="6949"/>
    <cellStyle name="ÅëÈ­ [0]_±â°è-¸ñ·Ï" xfId="6950"/>
    <cellStyle name="AeE­ [0]_±a°e¼³ºn-AIA§¸n·I " xfId="6951"/>
    <cellStyle name="ÅëÈ­ [0]_±â°è¼³ºñ-ÀÏÀ§¸ñ·Ï " xfId="6952"/>
    <cellStyle name="AeE­ [0]_±a°e¼³ºn-AIA§¸n·I _기계-밀양(최종)" xfId="6953"/>
    <cellStyle name="ÅëÈ­ [0]_±â°è¼³ºñ-ÀÏÀ§¸ñ·Ï _기계-밀양(최종)" xfId="6954"/>
    <cellStyle name="AeE­ [0]_±a°e¼³ºn-AIA§¸n·I _소각-기계(5차)" xfId="6955"/>
    <cellStyle name="ÅëÈ­ [0]_±â°è¼³ºñ-ÀÏÀ§¸ñ·Ï _소각-기계(5차)" xfId="6956"/>
    <cellStyle name="AeE­ [0]_±a°e¼³ºn-AIA§¸n·I _파주기계단가" xfId="6957"/>
    <cellStyle name="ÅëÈ­ [0]_±â°è¼³ºñ-ÀÏÀ§¸ñ·Ï _파주기계단가" xfId="6958"/>
    <cellStyle name="AeE­ [0]_°eE¹_11¿a½A " xfId="6959"/>
    <cellStyle name="ÅëÈ­ [0]_¼³ºñÀÏÀ§" xfId="6960"/>
    <cellStyle name="AeE­ [0]_¼OAI¿¹≫e" xfId="6961"/>
    <cellStyle name="ÅëÈ­ [0]_3¿ù6Â÷" xfId="6962"/>
    <cellStyle name="AeE­ [0]_A¾CO½A¼³ " xfId="6963"/>
    <cellStyle name="ÅëÈ­ [0]_Á¾ÇÕ½Å¼³ " xfId="6964"/>
    <cellStyle name="AeE­ [0]_A¾COA¶°AºÐ " xfId="6965"/>
    <cellStyle name="ÅëÈ­ [0]_Á¾ÇÕÃ¶°ÅºÐ " xfId="6966"/>
    <cellStyle name="AeE­ [0]_AI°Cºn,μμ±Þºn" xfId="6967"/>
    <cellStyle name="ÅëÈ­ [0]_ÀÏÀ§-es2Â÷" xfId="6968"/>
    <cellStyle name="AeE­ [0]_AMT " xfId="6969"/>
    <cellStyle name="ÅëÈ­ [0]_Áý°èÇ¥°ÇÃàºÐ" xfId="6970"/>
    <cellStyle name="AeE­ [0]_BOM°eAa" xfId="6971"/>
    <cellStyle name="ÅëÈ­ [0]_BOM°èÀå" xfId="6972"/>
    <cellStyle name="AeE­ [0]_INQUIRY ¿μ¾÷AßAø " xfId="6973"/>
    <cellStyle name="ÅëÈ­ [0]_laroux" xfId="6974"/>
    <cellStyle name="AeE­ [0]_laroux_1" xfId="6975"/>
    <cellStyle name="ÅëÈ­ [0]_laroux_1" xfId="6976"/>
    <cellStyle name="AeE­ [0]_laroux_1_43-10주택" xfId="6977"/>
    <cellStyle name="ÅëÈ­ [0]_laroux_1_43-10주택" xfId="6978"/>
    <cellStyle name="AeE­ [0]_laroux_1_45-09 유통 금융 보험 및 기타서비스(97-109)" xfId="6979"/>
    <cellStyle name="ÅëÈ­ [0]_laroux_1_45-09 유통 금융 보험 및 기타서비스(97-109)" xfId="6980"/>
    <cellStyle name="AeE­ [0]_laroux_1_46-06 농림수산업" xfId="6981"/>
    <cellStyle name="ÅëÈ­ [0]_laroux_1_46-06 농림수산업" xfId="6982"/>
    <cellStyle name="AeE­ [0]_laroux_1_46-09 유통 금융 보험 및 기타서비스" xfId="6983"/>
    <cellStyle name="ÅëÈ­ [0]_laroux_1_46-09 유통 금융 보험 및 기타서비스" xfId="6984"/>
    <cellStyle name="AeE­ [0]_laroux_1_46-11 교통 관광 및 정보통신" xfId="6985"/>
    <cellStyle name="ÅëÈ­ [0]_laroux_1_46-11 교통 관광 및 정보통신" xfId="6986"/>
    <cellStyle name="AeE­ [0]_laroux_1_48-10 주택 건설" xfId="6987"/>
    <cellStyle name="ÅëÈ­ [0]_laroux_1_48-10 주택 건설" xfId="6988"/>
    <cellStyle name="AeE­ [0]_laroux_1_48-11 교통 관광 및 정보통신" xfId="6989"/>
    <cellStyle name="ÅëÈ­ [0]_laroux_1_48-11 교통 관광 및 정보통신" xfId="6990"/>
    <cellStyle name="AeE­ [0]_laroux_1_99 재가노인복지시설" xfId="6991"/>
    <cellStyle name="ÅëÈ­ [0]_laroux_1_99 재가노인복지시설" xfId="6992"/>
    <cellStyle name="AeE­ [0]_laroux_1_99 친환경농산물 인증현황" xfId="6993"/>
    <cellStyle name="ÅëÈ­ [0]_laroux_1_99 친환경농산물 인증현황" xfId="6994"/>
    <cellStyle name="AeE­ [0]_laroux_1_유통업체현황" xfId="6995"/>
    <cellStyle name="ÅëÈ­ [0]_laroux_1_유통업체현황" xfId="6996"/>
    <cellStyle name="AeE­ [0]_laroux_2" xfId="6997"/>
    <cellStyle name="ÅëÈ­ [0]_laroux_2" xfId="6998"/>
    <cellStyle name="AeE­ [0]_laroux_2_41-06농림16" xfId="6999"/>
    <cellStyle name="ÅëÈ­ [0]_laroux_2_41-06농림16" xfId="7000"/>
    <cellStyle name="AeE­ [0]_laroux_2_41-06농림16_43-10주택" xfId="7001"/>
    <cellStyle name="ÅëÈ­ [0]_laroux_2_41-06농림16_43-10주택" xfId="7002"/>
    <cellStyle name="AeE­ [0]_laroux_2_41-06농림16_45-09 유통 금융 보험 및 기타서비스(97-109)" xfId="7003"/>
    <cellStyle name="ÅëÈ­ [0]_laroux_2_41-06농림16_45-09 유통 금융 보험 및 기타서비스(97-109)" xfId="7004"/>
    <cellStyle name="AeE­ [0]_laroux_2_41-06농림16_46-06 농림수산업" xfId="7005"/>
    <cellStyle name="ÅëÈ­ [0]_laroux_2_41-06농림16_46-06 농림수산업" xfId="7006"/>
    <cellStyle name="AeE­ [0]_laroux_2_41-06농림16_46-09 유통 금융 보험 및 기타서비스" xfId="7007"/>
    <cellStyle name="ÅëÈ­ [0]_laroux_2_41-06농림16_46-09 유통 금융 보험 및 기타서비스" xfId="7008"/>
    <cellStyle name="AeE­ [0]_laroux_2_41-06농림16_46-11 교통 관광 및 정보통신" xfId="7009"/>
    <cellStyle name="ÅëÈ­ [0]_laroux_2_41-06농림16_46-11 교통 관광 및 정보통신" xfId="7010"/>
    <cellStyle name="AeE­ [0]_laroux_2_41-06농림16_48-10 주택 건설" xfId="7011"/>
    <cellStyle name="ÅëÈ­ [0]_laroux_2_41-06농림16_48-10 주택 건설" xfId="7012"/>
    <cellStyle name="AeE­ [0]_laroux_2_41-06농림16_48-11 교통 관광 및 정보통신" xfId="7013"/>
    <cellStyle name="ÅëÈ­ [0]_laroux_2_41-06농림16_48-11 교통 관광 및 정보통신" xfId="7014"/>
    <cellStyle name="AeE­ [0]_laroux_2_41-06농림16_99 재가노인복지시설" xfId="7015"/>
    <cellStyle name="ÅëÈ­ [0]_laroux_2_41-06농림16_99 재가노인복지시설" xfId="7016"/>
    <cellStyle name="AeE­ [0]_laroux_2_41-06농림16_99 친환경농산물 인증현황" xfId="7017"/>
    <cellStyle name="ÅëÈ­ [0]_laroux_2_41-06농림16_99 친환경농산물 인증현황" xfId="7018"/>
    <cellStyle name="AeE­ [0]_laroux_2_41-06농림16_유통업체현황" xfId="7019"/>
    <cellStyle name="ÅëÈ­ [0]_laroux_2_41-06농림16_유통업체현황" xfId="7020"/>
    <cellStyle name="AeE­ [0]_laroux_2_41-06농림41" xfId="7021"/>
    <cellStyle name="ÅëÈ­ [0]_laroux_2_41-06농림41" xfId="7022"/>
    <cellStyle name="AeE­ [0]_laroux_2_43-10주택" xfId="7023"/>
    <cellStyle name="ÅëÈ­ [0]_laroux_2_43-10주택" xfId="7024"/>
    <cellStyle name="AeE­ [0]_laroux_2_45-09 유통 금융 보험 및 기타서비스(97-109)" xfId="7025"/>
    <cellStyle name="ÅëÈ­ [0]_laroux_2_45-09 유통 금융 보험 및 기타서비스(97-109)" xfId="7026"/>
    <cellStyle name="AeE­ [0]_laroux_2_46-06 농림수산업" xfId="7027"/>
    <cellStyle name="ÅëÈ­ [0]_laroux_2_46-06 농림수산업" xfId="7028"/>
    <cellStyle name="AeE­ [0]_laroux_2_46-09 유통 금융 보험 및 기타서비스" xfId="7029"/>
    <cellStyle name="ÅëÈ­ [0]_laroux_2_46-09 유통 금융 보험 및 기타서비스" xfId="7030"/>
    <cellStyle name="AeE­ [0]_laroux_2_46-11 교통 관광 및 정보통신" xfId="7031"/>
    <cellStyle name="ÅëÈ­ [0]_laroux_2_46-11 교통 관광 및 정보통신" xfId="7032"/>
    <cellStyle name="AeE­ [0]_laroux_2_48-10 주택 건설" xfId="7033"/>
    <cellStyle name="ÅëÈ­ [0]_laroux_2_48-10 주택 건설" xfId="7034"/>
    <cellStyle name="AeE­ [0]_laroux_2_48-11 교통 관광 및 정보통신" xfId="7035"/>
    <cellStyle name="ÅëÈ­ [0]_laroux_2_48-11 교통 관광 및 정보통신" xfId="7036"/>
    <cellStyle name="AeE­ [0]_laroux_2_99 재가노인복지시설" xfId="7037"/>
    <cellStyle name="ÅëÈ­ [0]_laroux_2_99 재가노인복지시설" xfId="7038"/>
    <cellStyle name="AeE­ [0]_laroux_2_99 친환경농산물 인증현황" xfId="7039"/>
    <cellStyle name="ÅëÈ­ [0]_laroux_2_99 친환경농산물 인증현황" xfId="7040"/>
    <cellStyle name="AeE­ [0]_laroux_2_유통업체현황" xfId="7041"/>
    <cellStyle name="ÅëÈ­ [0]_laroux_2_유통업체현황" xfId="7042"/>
    <cellStyle name="AeE­ [0]_º≫¼± ±æ¾i±uºI ¼o·R Ay°eC￥ " xfId="7043"/>
    <cellStyle name="ÅëÈ­ [0]_Sheet1" xfId="7044"/>
    <cellStyle name="AeE­ [0]_Sheet1_43-10주택" xfId="7045"/>
    <cellStyle name="ÅëÈ­ [0]_Sheet1_43-10주택" xfId="7046"/>
    <cellStyle name="AeE­ [0]_Sheet1_45-09 유통 금융 보험 및 기타서비스(97-109)" xfId="7047"/>
    <cellStyle name="ÅëÈ­ [0]_Sheet1_45-09 유통 금융 보험 및 기타서비스(97-109)" xfId="7048"/>
    <cellStyle name="AeE­ [0]_Sheet1_46-06 농림수산업" xfId="7049"/>
    <cellStyle name="ÅëÈ­ [0]_Sheet1_46-06 농림수산업" xfId="7050"/>
    <cellStyle name="AeE­ [0]_Sheet1_46-09 유통 금융 보험 및 기타서비스" xfId="7051"/>
    <cellStyle name="ÅëÈ­ [0]_Sheet1_46-09 유통 금융 보험 및 기타서비스" xfId="7052"/>
    <cellStyle name="AeE­ [0]_Sheet1_46-11 교통 관광 및 정보통신" xfId="7053"/>
    <cellStyle name="ÅëÈ­ [0]_Sheet1_46-11 교통 관광 및 정보통신" xfId="7054"/>
    <cellStyle name="AeE­ [0]_Sheet1_48-10 주택 건설" xfId="7055"/>
    <cellStyle name="ÅëÈ­ [0]_Sheet1_48-10 주택 건설" xfId="7056"/>
    <cellStyle name="AeE­ [0]_Sheet1_48-11 교통 관광 및 정보통신" xfId="7057"/>
    <cellStyle name="ÅëÈ­ [0]_Sheet1_48-11 교통 관광 및 정보통신" xfId="7058"/>
    <cellStyle name="AeE­ [0]_Sheet1_99 재가노인복지시설" xfId="7059"/>
    <cellStyle name="ÅëÈ­ [0]_Sheet1_99 재가노인복지시설" xfId="7060"/>
    <cellStyle name="AeE­ [0]_Sheet1_99 친환경농산물 인증현황" xfId="7061"/>
    <cellStyle name="ÅëÈ­ [0]_Sheet1_99 친환경농산물 인증현황" xfId="7062"/>
    <cellStyle name="AeE­ [0]_Sheet1_유통업체현황" xfId="7063"/>
    <cellStyle name="ÅëÈ­ [0]_Sheet1_유통업체현황" xfId="7064"/>
    <cellStyle name="Aee­ _1 견적서 표지 및 속지" xfId="7065"/>
    <cellStyle name="AeE­_  A¾  CO  " xfId="7066"/>
    <cellStyle name="ÅëÈ­_¸ðÇü¸·" xfId="7067"/>
    <cellStyle name="AeE­_¸n·I-±a°e_AIA§-es2A÷" xfId="7068"/>
    <cellStyle name="ÅëÈ­_¸ñ·Ï-±â°è_ÀÏÀ§-es2Â÷" xfId="7069"/>
    <cellStyle name="AeE­_¸n-E?" xfId="7070"/>
    <cellStyle name="ÅëÈ­_¸ñ-È¯" xfId="7071"/>
    <cellStyle name="AeE­_¿u°￡" xfId="7072"/>
    <cellStyle name="ÅëÈ­_±â°è-¸ñ·Ï" xfId="7073"/>
    <cellStyle name="AeE­_±a°e¼³ºn-AIA§¸n·I " xfId="7074"/>
    <cellStyle name="ÅëÈ­_±â°è¼³ºñ-ÀÏÀ§¸ñ·Ï " xfId="7075"/>
    <cellStyle name="AeE­_±a°e¼³ºn-AIA§¸n·I _기계-밀양(최종)" xfId="7076"/>
    <cellStyle name="ÅëÈ­_±â°è¼³ºñ-ÀÏÀ§¸ñ·Ï _기계-밀양(최종)" xfId="7077"/>
    <cellStyle name="AeE­_±a°e¼³ºn-AIA§¸n·I _소각-기계(5차)" xfId="7078"/>
    <cellStyle name="ÅëÈ­_±â°è¼³ºñ-ÀÏÀ§¸ñ·Ï _소각-기계(5차)" xfId="7079"/>
    <cellStyle name="AeE­_±a°e¼³ºn-AIA§¸n·I _파주기계단가" xfId="7080"/>
    <cellStyle name="ÅëÈ­_±â°è¼³ºñ-ÀÏÀ§¸ñ·Ï _파주기계단가" xfId="7081"/>
    <cellStyle name="AeE­_°eE¹_11¿a½A " xfId="7082"/>
    <cellStyle name="ÅëÈ­_¼³ºñÀÏÀ§" xfId="7083"/>
    <cellStyle name="AeE­_¼OAI¿¹≫e" xfId="7084"/>
    <cellStyle name="ÅëÈ­_3¿ù6Â÷" xfId="7085"/>
    <cellStyle name="AeE­_A¾CO½A¼³ " xfId="7086"/>
    <cellStyle name="ÅëÈ­_Á¾ÇÕ½Å¼³ " xfId="7087"/>
    <cellStyle name="AeE­_A¾COA¶°AºÐ " xfId="7088"/>
    <cellStyle name="ÅëÈ­_Á¾ÇÕÃ¶°ÅºÐ " xfId="7089"/>
    <cellStyle name="AeE­_AI°Cºn,μμ±Þºn" xfId="7090"/>
    <cellStyle name="ÅëÈ­_ÀÏÀ§-es2Â÷" xfId="7091"/>
    <cellStyle name="AeE­_AMT " xfId="7092"/>
    <cellStyle name="ÅëÈ­_Áý°èÇ¥°ÇÃàºÐ" xfId="7093"/>
    <cellStyle name="AeE­_BOM°eAa" xfId="7094"/>
    <cellStyle name="ÅëÈ­_BOM°èÀå" xfId="7095"/>
    <cellStyle name="AeE­_INQUIRY ¿μ¾÷AßAø " xfId="7096"/>
    <cellStyle name="ÅëÈ­_laroux" xfId="7097"/>
    <cellStyle name="AeE­_laroux_1" xfId="7098"/>
    <cellStyle name="ÅëÈ­_laroux_1" xfId="7099"/>
    <cellStyle name="AeE­_laroux_1_43-10주택" xfId="7100"/>
    <cellStyle name="ÅëÈ­_laroux_1_43-10주택" xfId="7101"/>
    <cellStyle name="AeE­_laroux_1_45-09 유통 금융 보험 및 기타서비스(97-109)" xfId="7102"/>
    <cellStyle name="ÅëÈ­_laroux_1_45-09 유통 금융 보험 및 기타서비스(97-109)" xfId="7103"/>
    <cellStyle name="AeE­_laroux_1_46-06 농림수산업" xfId="7104"/>
    <cellStyle name="ÅëÈ­_laroux_1_46-06 농림수산업" xfId="7105"/>
    <cellStyle name="AeE­_laroux_1_46-09 유통 금융 보험 및 기타서비스" xfId="7106"/>
    <cellStyle name="ÅëÈ­_laroux_1_46-09 유통 금융 보험 및 기타서비스" xfId="7107"/>
    <cellStyle name="AeE­_laroux_1_46-11 교통 관광 및 정보통신" xfId="7108"/>
    <cellStyle name="ÅëÈ­_laroux_1_46-11 교통 관광 및 정보통신" xfId="7109"/>
    <cellStyle name="AeE­_laroux_1_48-10 주택 건설" xfId="7110"/>
    <cellStyle name="ÅëÈ­_laroux_1_48-10 주택 건설" xfId="7111"/>
    <cellStyle name="AeE­_laroux_1_48-11 교통 관광 및 정보통신" xfId="7112"/>
    <cellStyle name="ÅëÈ­_laroux_1_48-11 교통 관광 및 정보통신" xfId="7113"/>
    <cellStyle name="AeE­_laroux_1_99 재가노인복지시설" xfId="7114"/>
    <cellStyle name="ÅëÈ­_laroux_1_99 재가노인복지시설" xfId="7115"/>
    <cellStyle name="AeE­_laroux_1_99 친환경농산물 인증현황" xfId="7116"/>
    <cellStyle name="ÅëÈ­_laroux_1_99 친환경농산물 인증현황" xfId="7117"/>
    <cellStyle name="AeE­_laroux_1_유통업체현황" xfId="7118"/>
    <cellStyle name="ÅëÈ­_laroux_1_유통업체현황" xfId="7119"/>
    <cellStyle name="AeE­_laroux_2" xfId="7120"/>
    <cellStyle name="ÅëÈ­_laroux_2" xfId="7121"/>
    <cellStyle name="AeE­_laroux_2_41-06농림16" xfId="7122"/>
    <cellStyle name="ÅëÈ­_laroux_2_41-06농림16" xfId="7123"/>
    <cellStyle name="AeE­_laroux_2_41-06농림16_43-10주택" xfId="7124"/>
    <cellStyle name="ÅëÈ­_laroux_2_41-06농림16_43-10주택" xfId="7125"/>
    <cellStyle name="AeE­_laroux_2_41-06농림16_45-09 유통 금융 보험 및 기타서비스(97-109)" xfId="7126"/>
    <cellStyle name="ÅëÈ­_laroux_2_41-06농림16_45-09 유통 금융 보험 및 기타서비스(97-109)" xfId="7127"/>
    <cellStyle name="AeE­_laroux_2_41-06농림16_46-06 농림수산업" xfId="7128"/>
    <cellStyle name="ÅëÈ­_laroux_2_41-06농림16_46-06 농림수산업" xfId="7129"/>
    <cellStyle name="AeE­_laroux_2_41-06농림16_46-09 유통 금융 보험 및 기타서비스" xfId="7130"/>
    <cellStyle name="ÅëÈ­_laroux_2_41-06농림16_46-09 유통 금융 보험 및 기타서비스" xfId="7131"/>
    <cellStyle name="AeE­_laroux_2_41-06농림16_46-11 교통 관광 및 정보통신" xfId="7132"/>
    <cellStyle name="ÅëÈ­_laroux_2_41-06농림16_46-11 교통 관광 및 정보통신" xfId="7133"/>
    <cellStyle name="AeE­_laroux_2_41-06농림16_48-10 주택 건설" xfId="7134"/>
    <cellStyle name="ÅëÈ­_laroux_2_41-06농림16_48-10 주택 건설" xfId="7135"/>
    <cellStyle name="AeE­_laroux_2_41-06농림16_48-11 교통 관광 및 정보통신" xfId="7136"/>
    <cellStyle name="ÅëÈ­_laroux_2_41-06농림16_48-11 교통 관광 및 정보통신" xfId="7137"/>
    <cellStyle name="AeE­_laroux_2_41-06농림16_99 재가노인복지시설" xfId="7138"/>
    <cellStyle name="ÅëÈ­_laroux_2_41-06농림16_99 재가노인복지시설" xfId="7139"/>
    <cellStyle name="AeE­_laroux_2_41-06농림16_99 친환경농산물 인증현황" xfId="7140"/>
    <cellStyle name="ÅëÈ­_laroux_2_41-06농림16_99 친환경농산물 인증현황" xfId="7141"/>
    <cellStyle name="AeE­_laroux_2_41-06농림16_유통업체현황" xfId="7142"/>
    <cellStyle name="ÅëÈ­_laroux_2_41-06농림16_유통업체현황" xfId="7143"/>
    <cellStyle name="AeE­_laroux_2_41-06농림41" xfId="7144"/>
    <cellStyle name="ÅëÈ­_laroux_2_41-06농림41" xfId="7145"/>
    <cellStyle name="AeE­_laroux_2_43-10주택" xfId="7146"/>
    <cellStyle name="ÅëÈ­_laroux_2_43-10주택" xfId="7147"/>
    <cellStyle name="AeE­_laroux_2_45-09 유통 금융 보험 및 기타서비스(97-109)" xfId="7148"/>
    <cellStyle name="ÅëÈ­_laroux_2_45-09 유통 금융 보험 및 기타서비스(97-109)" xfId="7149"/>
    <cellStyle name="AeE­_laroux_2_46-06 농림수산업" xfId="7150"/>
    <cellStyle name="ÅëÈ­_laroux_2_46-06 농림수산업" xfId="7151"/>
    <cellStyle name="AeE­_laroux_2_46-09 유통 금융 보험 및 기타서비스" xfId="7152"/>
    <cellStyle name="ÅëÈ­_laroux_2_46-09 유통 금융 보험 및 기타서비스" xfId="7153"/>
    <cellStyle name="AeE­_laroux_2_46-11 교통 관광 및 정보통신" xfId="7154"/>
    <cellStyle name="ÅëÈ­_laroux_2_46-11 교통 관광 및 정보통신" xfId="7155"/>
    <cellStyle name="AeE­_laroux_2_48-10 주택 건설" xfId="7156"/>
    <cellStyle name="ÅëÈ­_laroux_2_48-10 주택 건설" xfId="7157"/>
    <cellStyle name="AeE­_laroux_2_48-11 교통 관광 및 정보통신" xfId="7158"/>
    <cellStyle name="ÅëÈ­_laroux_2_48-11 교통 관광 및 정보통신" xfId="7159"/>
    <cellStyle name="AeE­_laroux_2_99 재가노인복지시설" xfId="7160"/>
    <cellStyle name="ÅëÈ­_laroux_2_99 재가노인복지시설" xfId="7161"/>
    <cellStyle name="AeE­_laroux_2_99 친환경농산물 인증현황" xfId="7162"/>
    <cellStyle name="ÅëÈ­_laroux_2_99 친환경농산물 인증현황" xfId="7163"/>
    <cellStyle name="AeE­_laroux_2_유통업체현황" xfId="7164"/>
    <cellStyle name="ÅëÈ­_laroux_2_유통업체현황" xfId="7165"/>
    <cellStyle name="AeE­_º≫¼± ±æ¾i±uºI ¼o·R Ay°eC￥ " xfId="7166"/>
    <cellStyle name="ÅëÈ­_Sheet1" xfId="7167"/>
    <cellStyle name="AeE­_Sheet1_41-06농림16" xfId="7168"/>
    <cellStyle name="ÅëÈ­_Sheet1_41-06농림16" xfId="7169"/>
    <cellStyle name="AeE­_Sheet1_41-06농림16_43-10주택" xfId="7170"/>
    <cellStyle name="ÅëÈ­_Sheet1_41-06농림16_43-10주택" xfId="7171"/>
    <cellStyle name="AeE­_Sheet1_41-06농림16_45-09 유통 금융 보험 및 기타서비스(97-109)" xfId="7172"/>
    <cellStyle name="ÅëÈ­_Sheet1_41-06농림16_45-09 유통 금융 보험 및 기타서비스(97-109)" xfId="7173"/>
    <cellStyle name="AeE­_Sheet1_41-06농림16_46-06 농림수산업" xfId="7174"/>
    <cellStyle name="ÅëÈ­_Sheet1_41-06농림16_46-06 농림수산업" xfId="7175"/>
    <cellStyle name="AeE­_Sheet1_41-06농림16_46-09 유통 금융 보험 및 기타서비스" xfId="7176"/>
    <cellStyle name="ÅëÈ­_Sheet1_41-06농림16_46-09 유통 금융 보험 및 기타서비스" xfId="7177"/>
    <cellStyle name="AeE­_Sheet1_41-06농림16_46-11 교통 관광 및 정보통신" xfId="7178"/>
    <cellStyle name="ÅëÈ­_Sheet1_41-06농림16_46-11 교통 관광 및 정보통신" xfId="7179"/>
    <cellStyle name="AeE­_Sheet1_41-06농림16_48-10 주택 건설" xfId="7180"/>
    <cellStyle name="ÅëÈ­_Sheet1_41-06농림16_48-10 주택 건설" xfId="7181"/>
    <cellStyle name="AeE­_Sheet1_41-06농림16_48-11 교통 관광 및 정보통신" xfId="7182"/>
    <cellStyle name="ÅëÈ­_Sheet1_41-06농림16_48-11 교통 관광 및 정보통신" xfId="7183"/>
    <cellStyle name="AeE­_Sheet1_41-06농림16_99 재가노인복지시설" xfId="7184"/>
    <cellStyle name="ÅëÈ­_Sheet1_41-06농림16_99 재가노인복지시설" xfId="7185"/>
    <cellStyle name="AeE­_Sheet1_41-06농림16_99 친환경농산물 인증현황" xfId="7186"/>
    <cellStyle name="ÅëÈ­_Sheet1_41-06농림16_99 친환경농산물 인증현황" xfId="7187"/>
    <cellStyle name="AeE­_Sheet1_41-06농림16_유통업체현황" xfId="7188"/>
    <cellStyle name="ÅëÈ­_Sheet1_41-06농림16_유통업체현황" xfId="7189"/>
    <cellStyle name="AeE­_Sheet1_41-06농림41" xfId="7190"/>
    <cellStyle name="ÅëÈ­_Sheet1_41-06농림41" xfId="7191"/>
    <cellStyle name="AeE­_Sheet1_43-10주택" xfId="7192"/>
    <cellStyle name="ÅëÈ­_Sheet1_43-10주택" xfId="7193"/>
    <cellStyle name="AeE­_Sheet1_45-09 유통 금융 보험 및 기타서비스(97-109)" xfId="7194"/>
    <cellStyle name="ÅëÈ­_Sheet1_45-09 유통 금융 보험 및 기타서비스(97-109)" xfId="7195"/>
    <cellStyle name="AeE­_Sheet1_46-06 농림수산업" xfId="7196"/>
    <cellStyle name="ÅëÈ­_Sheet1_46-06 농림수산업" xfId="7197"/>
    <cellStyle name="AeE­_Sheet1_46-09 유통 금융 보험 및 기타서비스" xfId="7198"/>
    <cellStyle name="ÅëÈ­_Sheet1_46-09 유통 금융 보험 및 기타서비스" xfId="7199"/>
    <cellStyle name="AeE­_Sheet1_46-11 교통 관광 및 정보통신" xfId="7200"/>
    <cellStyle name="ÅëÈ­_Sheet1_46-11 교통 관광 및 정보통신" xfId="7201"/>
    <cellStyle name="AeE­_Sheet1_48-10 주택 건설" xfId="7202"/>
    <cellStyle name="ÅëÈ­_Sheet1_48-10 주택 건설" xfId="7203"/>
    <cellStyle name="AeE­_Sheet1_48-11 교통 관광 및 정보통신" xfId="7204"/>
    <cellStyle name="ÅëÈ­_Sheet1_48-11 교통 관광 및 정보통신" xfId="7205"/>
    <cellStyle name="AeE­_Sheet1_99 재가노인복지시설" xfId="7206"/>
    <cellStyle name="ÅëÈ­_Sheet1_99 재가노인복지시설" xfId="7207"/>
    <cellStyle name="AeE­_Sheet1_99 친환경농산물 인증현황" xfId="7208"/>
    <cellStyle name="ÅëÈ­_Sheet1_99 친환경농산물 인증현황" xfId="7209"/>
    <cellStyle name="AeE­_Sheet1_유통업체현황" xfId="7210"/>
    <cellStyle name="ÅëÈ­_Sheet1_유통업체현황" xfId="7211"/>
    <cellStyle name="Aee¡" xfId="7212"/>
    <cellStyle name="Aee¡ 2" xfId="7213"/>
    <cellStyle name="Aee¡ⓒ " xfId="7214"/>
    <cellStyle name="AeE¡ⓒ [0]_￠?i¡ieE¡ⓒ¡¤A ¡¾a¡¾￠￢A￠OA¡AC¡I" xfId="7215"/>
    <cellStyle name="AeE¡ⓒ_￠?i¡ieE¡ⓒ¡¤A ¡¾a¡¾￠￢A￠OA¡AC¡I" xfId="7216"/>
    <cellStyle name="AeE¢®¨Ï [0]_AO¡§uRCN¢®¨úU " xfId="7217"/>
    <cellStyle name="AeE¢®¨Ï_AO¡§uRCN¢®¨úU " xfId="7218"/>
    <cellStyle name="Æu¼ " xfId="7219"/>
    <cellStyle name="ÆÛ¼¾Æ®" xfId="7220"/>
    <cellStyle name="ÆU¼¾ÆR" xfId="7221"/>
    <cellStyle name="ALIGNMENT" xfId="284"/>
    <cellStyle name="AoA¤μCAo ¾EA½" xfId="7222"/>
    <cellStyle name="Aþ" xfId="285"/>
    <cellStyle name="Äþ" xfId="286"/>
    <cellStyle name="Aþ_마곡보완" xfId="287"/>
    <cellStyle name="Äþ_마곡보완" xfId="288"/>
    <cellStyle name="Aþ¸" xfId="7223"/>
    <cellStyle name="Aþ¸ 2" xfId="7224"/>
    <cellStyle name="Aþ¸¶ [" xfId="289"/>
    <cellStyle name="Äþ¸¶ [" xfId="290"/>
    <cellStyle name="Aþ¸¶ [_마곡보완" xfId="291"/>
    <cellStyle name="Äþ¸¶ [_마곡보완" xfId="292"/>
    <cellStyle name="AÞ¸¶ [0]_  A¾  CO  " xfId="7225"/>
    <cellStyle name="ÄÞ¸¶ [0]_¸ðÇü¸·" xfId="7226"/>
    <cellStyle name="AÞ¸¶ [0]_¸n·I-±a°e_AIA§-es2A÷" xfId="7227"/>
    <cellStyle name="ÄÞ¸¶ [0]_¸ñ·Ï-±â°è_ÀÏÀ§-es2Â÷" xfId="7228"/>
    <cellStyle name="AÞ¸¶ [0]_¸n-E?" xfId="7229"/>
    <cellStyle name="ÄÞ¸¶ [0]_¸ñ-È¯" xfId="7230"/>
    <cellStyle name="AÞ¸¶ [0]_¿u°￡" xfId="7231"/>
    <cellStyle name="ÄÞ¸¶ [0]_±â°è-¸ñ·Ï" xfId="7232"/>
    <cellStyle name="AÞ¸¶ [0]_±a°e¼³ºn-AIA§¸n·I " xfId="7233"/>
    <cellStyle name="ÄÞ¸¶ [0]_±â°è¼³ºñ-ÀÏÀ§¸ñ·Ï " xfId="7234"/>
    <cellStyle name="AÞ¸¶ [0]_±a°e¼³ºn-AIA§¸n·I _기계-밀양(최종)" xfId="7235"/>
    <cellStyle name="ÄÞ¸¶ [0]_±â°è¼³ºñ-ÀÏÀ§¸ñ·Ï _기계-밀양(최종)" xfId="7236"/>
    <cellStyle name="AÞ¸¶ [0]_±a°e¼³ºn-AIA§¸n·I _소각-기계(5차)" xfId="7237"/>
    <cellStyle name="ÄÞ¸¶ [0]_±â°è¼³ºñ-ÀÏÀ§¸ñ·Ï _소각-기계(5차)" xfId="7238"/>
    <cellStyle name="AÞ¸¶ [0]_±a°e¼³ºn-AIA§¸n·I _파주기계단가" xfId="7239"/>
    <cellStyle name="ÄÞ¸¶ [0]_±â°è¼³ºñ-ÀÏÀ§¸ñ·Ï _파주기계단가" xfId="7240"/>
    <cellStyle name="AÞ¸¶ [0]_°eE¹_11¿a½A " xfId="7241"/>
    <cellStyle name="ÄÞ¸¶ [0]_¼³ºñÀÏÀ§" xfId="7242"/>
    <cellStyle name="AÞ¸¶ [0]_¼OAI¿¹≫e" xfId="7243"/>
    <cellStyle name="ÄÞ¸¶ [0]_3¿ù6Â÷" xfId="7244"/>
    <cellStyle name="AÞ¸¶ [0]_A¾CO½A¼³ " xfId="7245"/>
    <cellStyle name="ÄÞ¸¶ [0]_Á¾ÇÕ½Å¼³ " xfId="7246"/>
    <cellStyle name="AÞ¸¶ [0]_A¾COA¶°AºÐ " xfId="7247"/>
    <cellStyle name="ÄÞ¸¶ [0]_Á¾ÇÕÃ¶°ÅºÐ " xfId="7248"/>
    <cellStyle name="AÞ¸¶ [0]_AI°Cºn,μμ±Þºn" xfId="7249"/>
    <cellStyle name="ÄÞ¸¶ [0]_ÀÏÀ§-es2Â÷" xfId="7250"/>
    <cellStyle name="AÞ¸¶ [0]_AN°y(1.25) " xfId="7251"/>
    <cellStyle name="ÄÞ¸¶ [0]_Áý°èÇ¥°ÇÃàºÐ" xfId="7252"/>
    <cellStyle name="AÞ¸¶ [0]_BOM°eAa" xfId="7253"/>
    <cellStyle name="ÄÞ¸¶ [0]_BOM°èÀå" xfId="7254"/>
    <cellStyle name="AÞ¸¶ [0]_INQUIRY ¿μ¾÷AßAø " xfId="7255"/>
    <cellStyle name="ÄÞ¸¶ [0]_laroux" xfId="7256"/>
    <cellStyle name="AÞ¸¶ [0]_laroux_1" xfId="7257"/>
    <cellStyle name="ÄÞ¸¶ [0]_laroux_1" xfId="7258"/>
    <cellStyle name="AÞ¸¶ [0]_laroux_도담차량공작실설계서" xfId="7259"/>
    <cellStyle name="ÄÞ¸¶ [0]_laroux_도담차량공작실설계서" xfId="7260"/>
    <cellStyle name="AÞ¸¶ [0]_laroux_도담차량공작실신설공사" xfId="7261"/>
    <cellStyle name="ÄÞ¸¶ [0]_laroux_도담차량공작실신설공사" xfId="7262"/>
    <cellStyle name="AÞ¸¶ [0]_laroux_상장가도교설계서" xfId="7263"/>
    <cellStyle name="ÄÞ¸¶ [0]_laroux_상장가도교수량산출" xfId="7264"/>
    <cellStyle name="AÞ¸¶ [0]_º≫¼± ±æ¾i±uºI ¼o·R Ay°eC￥ " xfId="7265"/>
    <cellStyle name="ÄÞ¸¶ [0]_Sheet1" xfId="7266"/>
    <cellStyle name="AÞ¸¶ [0]_Sheet1_43-10주택" xfId="7267"/>
    <cellStyle name="ÄÞ¸¶ [0]_Sheet1_43-10주택" xfId="7268"/>
    <cellStyle name="AÞ¸¶ [0]_Sheet1_45-09 유통 금융 보험 및 기타서비스(97-109)" xfId="7269"/>
    <cellStyle name="ÄÞ¸¶ [0]_Sheet1_45-09 유통 금융 보험 및 기타서비스(97-109)" xfId="7270"/>
    <cellStyle name="AÞ¸¶ [0]_Sheet1_46-06 농림수산업" xfId="7271"/>
    <cellStyle name="ÄÞ¸¶ [0]_Sheet1_46-06 농림수산업" xfId="7272"/>
    <cellStyle name="AÞ¸¶ [0]_Sheet1_46-09 유통 금융 보험 및 기타서비스" xfId="7273"/>
    <cellStyle name="ÄÞ¸¶ [0]_Sheet1_46-09 유통 금융 보험 및 기타서비스" xfId="7274"/>
    <cellStyle name="AÞ¸¶ [0]_Sheet1_46-11 교통 관광 및 정보통신" xfId="7275"/>
    <cellStyle name="ÄÞ¸¶ [0]_Sheet1_46-11 교통 관광 및 정보통신" xfId="7276"/>
    <cellStyle name="AÞ¸¶ [0]_Sheet1_48-10 주택 건설" xfId="7277"/>
    <cellStyle name="ÄÞ¸¶ [0]_Sheet1_48-10 주택 건설" xfId="7278"/>
    <cellStyle name="AÞ¸¶ [0]_Sheet1_48-11 교통 관광 및 정보통신" xfId="7279"/>
    <cellStyle name="ÄÞ¸¶ [0]_Sheet1_48-11 교통 관광 및 정보통신" xfId="7280"/>
    <cellStyle name="AÞ¸¶ [0]_Sheet1_99 재가노인복지시설" xfId="7281"/>
    <cellStyle name="ÄÞ¸¶ [0]_Sheet1_99 재가노인복지시설" xfId="7282"/>
    <cellStyle name="AÞ¸¶ [0]_Sheet1_99 친환경농산물 인증현황" xfId="7283"/>
    <cellStyle name="ÄÞ¸¶ [0]_Sheet1_99 친환경농산물 인증현황" xfId="7284"/>
    <cellStyle name="AÞ¸¶ [0]_Sheet1_유통업체현황" xfId="7285"/>
    <cellStyle name="ÄÞ¸¶ [0]_Sheet1_유통업체현황" xfId="7286"/>
    <cellStyle name="AÞ¸¶_  A¾  CO  " xfId="7287"/>
    <cellStyle name="ÄÞ¸¶_¸ðÇü¸·" xfId="7288"/>
    <cellStyle name="AÞ¸¶_¸n·I-±a°e_AIA§-es2A÷" xfId="7289"/>
    <cellStyle name="ÄÞ¸¶_¸ñ·Ï-±â°è_ÀÏÀ§-es2Â÷" xfId="7290"/>
    <cellStyle name="AÞ¸¶_¸n-E?" xfId="7291"/>
    <cellStyle name="ÄÞ¸¶_¸ñ-È¯" xfId="7292"/>
    <cellStyle name="AÞ¸¶_¿u°￡" xfId="7293"/>
    <cellStyle name="ÄÞ¸¶_±â°è-¸ñ·Ï" xfId="7294"/>
    <cellStyle name="AÞ¸¶_±a°e¼³ºn-AIA§¸n·I " xfId="7295"/>
    <cellStyle name="ÄÞ¸¶_±â°è¼³ºñ-ÀÏÀ§¸ñ·Ï " xfId="7296"/>
    <cellStyle name="AÞ¸¶_±a°e¼³ºn-AIA§¸n·I _기계-밀양(최종)" xfId="7297"/>
    <cellStyle name="ÄÞ¸¶_±â°è¼³ºñ-ÀÏÀ§¸ñ·Ï _기계-밀양(최종)" xfId="7298"/>
    <cellStyle name="AÞ¸¶_±a°e¼³ºn-AIA§¸n·I _소각-기계(5차)" xfId="7299"/>
    <cellStyle name="ÄÞ¸¶_±â°è¼³ºñ-ÀÏÀ§¸ñ·Ï _소각-기계(5차)" xfId="7300"/>
    <cellStyle name="AÞ¸¶_±a°e¼³ºn-AIA§¸n·I _파주기계단가" xfId="7301"/>
    <cellStyle name="ÄÞ¸¶_±â°è¼³ºñ-ÀÏÀ§¸ñ·Ï _파주기계단가" xfId="7302"/>
    <cellStyle name="AÞ¸¶_°eE¹_11¿a½A " xfId="7303"/>
    <cellStyle name="ÄÞ¸¶_¼³ºñÀÏÀ§" xfId="7304"/>
    <cellStyle name="AÞ¸¶_¼OAI¿¹≫e" xfId="7305"/>
    <cellStyle name="ÄÞ¸¶_3¿ù6Â÷" xfId="7306"/>
    <cellStyle name="AÞ¸¶_A¾CO½A¼³ " xfId="7307"/>
    <cellStyle name="ÄÞ¸¶_Á¾ÇÕ½Å¼³ " xfId="7308"/>
    <cellStyle name="AÞ¸¶_A¾COA¶°AºÐ " xfId="7309"/>
    <cellStyle name="ÄÞ¸¶_Á¾ÇÕÃ¶°ÅºÐ " xfId="7310"/>
    <cellStyle name="AÞ¸¶_AI°Cºn,μμ±Þºn" xfId="7311"/>
    <cellStyle name="ÄÞ¸¶_ÀÏÀ§-es2Â÷" xfId="7312"/>
    <cellStyle name="AÞ¸¶_AN°y(1.25) " xfId="7313"/>
    <cellStyle name="ÄÞ¸¶_Áý°èÇ¥°ÇÃàºÐ" xfId="7314"/>
    <cellStyle name="AÞ¸¶_BOM°eAa" xfId="7315"/>
    <cellStyle name="ÄÞ¸¶_BOM°èÀå" xfId="7316"/>
    <cellStyle name="AÞ¸¶_INQUIRY ¿μ¾÷AßAø " xfId="7317"/>
    <cellStyle name="ÄÞ¸¶_laroux" xfId="7318"/>
    <cellStyle name="AÞ¸¶_laroux_1" xfId="7319"/>
    <cellStyle name="ÄÞ¸¶_laroux_1" xfId="7320"/>
    <cellStyle name="AÞ¸¶_º≫¼± ±æ¾i±uºI ¼o·R Ay°eC￥ " xfId="7321"/>
    <cellStyle name="ÄÞ¸¶_Sheet1" xfId="7322"/>
    <cellStyle name="AÞ¸¶_Sheet1_41-06농림16" xfId="7323"/>
    <cellStyle name="ÄÞ¸¶_Sheet1_41-06농림16" xfId="7324"/>
    <cellStyle name="AÞ¸¶_Sheet1_41-06농림16_43-10주택" xfId="7325"/>
    <cellStyle name="ÄÞ¸¶_Sheet1_41-06농림16_43-10주택" xfId="7326"/>
    <cellStyle name="AÞ¸¶_Sheet1_41-06농림16_45-09 유통 금융 보험 및 기타서비스(97-109)" xfId="7327"/>
    <cellStyle name="ÄÞ¸¶_Sheet1_41-06농림16_45-09 유통 금융 보험 및 기타서비스(97-109)" xfId="7328"/>
    <cellStyle name="AÞ¸¶_Sheet1_41-06농림16_46-06 농림수산업" xfId="7329"/>
    <cellStyle name="ÄÞ¸¶_Sheet1_41-06농림16_46-06 농림수산업" xfId="7330"/>
    <cellStyle name="AÞ¸¶_Sheet1_41-06농림16_46-09 유통 금융 보험 및 기타서비스" xfId="7331"/>
    <cellStyle name="ÄÞ¸¶_Sheet1_41-06농림16_46-09 유통 금융 보험 및 기타서비스" xfId="7332"/>
    <cellStyle name="AÞ¸¶_Sheet1_41-06농림16_46-11 교통 관광 및 정보통신" xfId="7333"/>
    <cellStyle name="ÄÞ¸¶_Sheet1_41-06농림16_46-11 교통 관광 및 정보통신" xfId="7334"/>
    <cellStyle name="AÞ¸¶_Sheet1_41-06농림16_48-10 주택 건설" xfId="7335"/>
    <cellStyle name="ÄÞ¸¶_Sheet1_41-06농림16_48-10 주택 건설" xfId="7336"/>
    <cellStyle name="AÞ¸¶_Sheet1_41-06농림16_48-11 교통 관광 및 정보통신" xfId="7337"/>
    <cellStyle name="ÄÞ¸¶_Sheet1_41-06농림16_48-11 교통 관광 및 정보통신" xfId="7338"/>
    <cellStyle name="AÞ¸¶_Sheet1_41-06농림16_99 재가노인복지시설" xfId="7339"/>
    <cellStyle name="ÄÞ¸¶_Sheet1_41-06농림16_99 재가노인복지시설" xfId="7340"/>
    <cellStyle name="AÞ¸¶_Sheet1_41-06농림16_99 친환경농산물 인증현황" xfId="7341"/>
    <cellStyle name="ÄÞ¸¶_Sheet1_41-06농림16_99 친환경농산물 인증현황" xfId="7342"/>
    <cellStyle name="AÞ¸¶_Sheet1_41-06농림16_유통업체현황" xfId="7343"/>
    <cellStyle name="ÄÞ¸¶_Sheet1_41-06농림16_유통업체현황" xfId="7344"/>
    <cellStyle name="AÞ¸¶_Sheet1_41-06농림41" xfId="7345"/>
    <cellStyle name="ÄÞ¸¶_Sheet1_41-06농림41" xfId="7346"/>
    <cellStyle name="AÞ¸¶_Sheet1_43-10주택" xfId="7347"/>
    <cellStyle name="ÄÞ¸¶_Sheet1_43-10주택" xfId="7348"/>
    <cellStyle name="AÞ¸¶_Sheet1_45-09 유통 금융 보험 및 기타서비스(97-109)" xfId="7349"/>
    <cellStyle name="ÄÞ¸¶_Sheet1_45-09 유통 금융 보험 및 기타서비스(97-109)" xfId="7350"/>
    <cellStyle name="AÞ¸¶_Sheet1_46-06 농림수산업" xfId="7351"/>
    <cellStyle name="ÄÞ¸¶_Sheet1_46-06 농림수산업" xfId="7352"/>
    <cellStyle name="AÞ¸¶_Sheet1_46-09 유통 금융 보험 및 기타서비스" xfId="7353"/>
    <cellStyle name="ÄÞ¸¶_Sheet1_46-09 유통 금융 보험 및 기타서비스" xfId="7354"/>
    <cellStyle name="AÞ¸¶_Sheet1_46-11 교통 관광 및 정보통신" xfId="7355"/>
    <cellStyle name="ÄÞ¸¶_Sheet1_46-11 교통 관광 및 정보통신" xfId="7356"/>
    <cellStyle name="AÞ¸¶_Sheet1_48-10 주택 건설" xfId="7357"/>
    <cellStyle name="ÄÞ¸¶_Sheet1_48-10 주택 건설" xfId="7358"/>
    <cellStyle name="AÞ¸¶_Sheet1_48-11 교통 관광 및 정보통신" xfId="7359"/>
    <cellStyle name="ÄÞ¸¶_Sheet1_48-11 교통 관광 및 정보통신" xfId="7360"/>
    <cellStyle name="AÞ¸¶_Sheet1_99 재가노인복지시설" xfId="7361"/>
    <cellStyle name="ÄÞ¸¶_Sheet1_99 재가노인복지시설" xfId="7362"/>
    <cellStyle name="AÞ¸¶_Sheet1_99 친환경농산물 인증현황" xfId="7363"/>
    <cellStyle name="ÄÞ¸¶_Sheet1_99 친환경농산물 인증현황" xfId="7364"/>
    <cellStyle name="AÞ¸¶_Sheet1_유통업체현황" xfId="7365"/>
    <cellStyle name="ÄÞ¸¶_Sheet1_유통업체현황" xfId="7366"/>
    <cellStyle name="ÀÚ¸®¼ö" xfId="7367"/>
    <cellStyle name="ÀÚ¸®¼ö0" xfId="7368"/>
    <cellStyle name="Au¸r " xfId="7369"/>
    <cellStyle name="Au¸r¼" xfId="7370"/>
    <cellStyle name="AU¸R¼o" xfId="7371"/>
    <cellStyle name="AU¸R¼o0" xfId="7372"/>
    <cellStyle name="_x0001_b" xfId="7373"/>
    <cellStyle name="b?þ?b?þ?b?þ?b?þ?b?þ?b?þ?b?þ?b?þ?b?þ?b?þ?b灌þ?b?þ?&lt;?b?þ?b濬þ?b?þ?b?þ昰_x0018_?þ????_x0008_" xfId="7374"/>
    <cellStyle name="b?þ?b?þ?b?þ?b灌þ?b?þ?&lt;?b?þ?b濬þ?b?þ?b?þ昰_x0018_?þ????_x0008_" xfId="7375"/>
    <cellStyle name="b␌þකb濰þඪb瀠þයb灌þ්b炈þ宐&lt;෢b濈þෲb濬þขb瀐þฒb瀰þ昰_x0018_⋸þ㤕䰀ጤܕ_x0008_" xfId="7376"/>
    <cellStyle name="BA" xfId="7377"/>
    <cellStyle name="Background" xfId="293"/>
    <cellStyle name="Bad" xfId="7378"/>
    <cellStyle name="bln2" xfId="294"/>
    <cellStyle name="bln3" xfId="295"/>
    <cellStyle name="bls" xfId="296"/>
    <cellStyle name="body" xfId="7379"/>
    <cellStyle name="Body 2" xfId="7380"/>
    <cellStyle name="BoldHdr" xfId="297"/>
    <cellStyle name="b宼ň͢b宼ň͢b_x0005_" xfId="7381"/>
    <cellStyle name="b嬜þപb嬼þഺb孬þൊb⍜þ൚b⍼þ൪b⎨þൺb⏜þඊb␌þකb濰þඪb瀠þයb灌þ්b炈þ宐&lt;෢b濈þෲb濬þขb瀐þฒb瀰þ昰_x0018_⋸þ㤕䰀ጤܕ_x0008_" xfId="7382"/>
    <cellStyle name="C" xfId="7383"/>
    <cellStyle name="C 2" xfId="7384"/>
    <cellStyle name="C_2회설변전체내역서" xfId="7385"/>
    <cellStyle name="C_도로" xfId="7386"/>
    <cellStyle name="C_부대초안" xfId="7387"/>
    <cellStyle name="C_부대초안_견적의뢰" xfId="7388"/>
    <cellStyle name="C_부대초안_견적의뢰_통영중앙시장(최종)" xfId="7389"/>
    <cellStyle name="C_부대초안_견적의뢰_통영중앙시장(최종)_통영중앙시장(최종)" xfId="7390"/>
    <cellStyle name="C_부대초안_김포투찰" xfId="7391"/>
    <cellStyle name="C_부대초안_김포투찰_견적의뢰" xfId="7392"/>
    <cellStyle name="C_부대초안_김포투찰_견적의뢰_통영중앙시장(최종)" xfId="7393"/>
    <cellStyle name="C_부대초안_김포투찰_견적의뢰_통영중앙시장(최종)_통영중앙시장(최종)" xfId="7394"/>
    <cellStyle name="C_부대초안_통영중앙시장(최종)" xfId="7395"/>
    <cellStyle name="C_부대초안_통영중앙시장(최종)_통영중앙시장(최종)" xfId="7396"/>
    <cellStyle name="C_일위대가양식" xfId="7397"/>
    <cellStyle name="C_토목내역" xfId="7398"/>
    <cellStyle name="C_토목내역서" xfId="7399"/>
    <cellStyle name="C_토목내역서_도로" xfId="7400"/>
    <cellStyle name="C_토목내역서_부대초안" xfId="7401"/>
    <cellStyle name="C_토목내역서_부대초안_견적의뢰" xfId="7402"/>
    <cellStyle name="C_토목내역서_부대초안_견적의뢰_통영중앙시장(최종)" xfId="7403"/>
    <cellStyle name="C_토목내역서_부대초안_견적의뢰_통영중앙시장(최종)_통영중앙시장(최종)" xfId="7404"/>
    <cellStyle name="C_토목내역서_부대초안_김포투찰" xfId="7405"/>
    <cellStyle name="C_토목내역서_부대초안_김포투찰_견적의뢰" xfId="7406"/>
    <cellStyle name="C_토목내역서_부대초안_김포투찰_견적의뢰_통영중앙시장(최종)" xfId="7407"/>
    <cellStyle name="C_토목내역서_부대초안_김포투찰_견적의뢰_통영중앙시장(최종)_통영중앙시장(최종)" xfId="7408"/>
    <cellStyle name="C_토목내역서_부대초안_통영중앙시장(최종)" xfId="7409"/>
    <cellStyle name="C_토목내역서_부대초안_통영중앙시장(최종)_통영중앙시장(최종)" xfId="7410"/>
    <cellStyle name="C_토목내역서_통영중앙시장(최종)" xfId="7411"/>
    <cellStyle name="C_토목내역서_통영중앙시장(최종)_통영중앙시장(최종)" xfId="7412"/>
    <cellStyle name="C_통영중앙시장(최종)" xfId="7413"/>
    <cellStyle name="C_통영중앙시장(최종)_통영중앙시장(최종)" xfId="7414"/>
    <cellStyle name="C_황령산 봉수대 용역내역서" xfId="7415"/>
    <cellStyle name="C¡" xfId="7416"/>
    <cellStyle name="C¡IA¨ª_¡ic¨u¡A¨￢I¨￢¡Æ AN¡Æe " xfId="7417"/>
    <cellStyle name="C¢®IA¡§¨£_AO¡§uRCN¢®¨úU " xfId="7418"/>
    <cellStyle name="C￥" xfId="298"/>
    <cellStyle name="Ç¥" xfId="299"/>
    <cellStyle name="C￥_마곡보완" xfId="300"/>
    <cellStyle name="Ç¥_마곡보완" xfId="301"/>
    <cellStyle name="C￥AØ_  A¾  CO  " xfId="7419"/>
    <cellStyle name="Ç¥ÁØ_(%)ºñ¸ñ±ººÐ·ùÇ¥" xfId="7420"/>
    <cellStyle name="C￥AØ_(%)ºn¸n±ººÐ·uC￥_1" xfId="7421"/>
    <cellStyle name="Ç¥ÁØ_(%)ºñ¸ñ±ººÐ·ùÇ¥_1" xfId="7422"/>
    <cellStyle name="C￥AØ_(%)ºn¸n±ººÐ·uC￥_1_매립-토목(5차)" xfId="7423"/>
    <cellStyle name="Ç¥ÁØ_´ëºñÇ¥ (2)_1_ºÎ´ëÅä°ø " xfId="7424"/>
    <cellStyle name="C￥AØ_´eºnC￥ (2)_ºI´eAa°ø " xfId="7425"/>
    <cellStyle name="Ç¥ÁØ_´ëºñÇ¥ (2)_ºÎ´ëÅä°ø " xfId="7426"/>
    <cellStyle name="C￥AØ_¸¶≫eCI¼oAIA§ " xfId="7427"/>
    <cellStyle name="Ç¥ÁØ_¸ðÇü¸·" xfId="7428"/>
    <cellStyle name="C￥AØ_¸n·I-±a°e_1" xfId="7429"/>
    <cellStyle name="Ç¥ÁØ_¸ñ·Ï-±â°è_1" xfId="7430"/>
    <cellStyle name="C￥AØ_¸n·I-±a°e_1_매립-토목(5차)" xfId="7431"/>
    <cellStyle name="Ç¥ÁØ_¸ñ·Ï-±â°è_ÀÏÀ§-es2Â÷" xfId="7432"/>
    <cellStyle name="C￥AØ_¸n·I-±a°e_AIA§-es2A÷_목록-조경 (2)" xfId="7433"/>
    <cellStyle name="Ç¥ÁØ_¸ñ-È¯" xfId="7434"/>
    <cellStyle name="C￥AØ_¿ø°¡Aoa" xfId="7435"/>
    <cellStyle name="Ç¥ÁØ_±â°è(4)" xfId="7436"/>
    <cellStyle name="C￥AØ_±a°e(4)_매립-토목(5차)" xfId="7437"/>
    <cellStyle name="Ç¥ÁØ_±â°è(5)" xfId="7438"/>
    <cellStyle name="C￥AØ_±a°e(5)_HY-단산출" xfId="7439"/>
    <cellStyle name="Ç¥ÁØ_±â°è-¸ñ·Ï" xfId="7440"/>
    <cellStyle name="C￥AØ_±a°e-¸n·I_목록-조경 (2)" xfId="7441"/>
    <cellStyle name="Ç¥ÁØ_±â°è¼³ºñ-ÀÏÀ§¸ñ·Ï " xfId="7442"/>
    <cellStyle name="C￥AØ_±a°e¼³ºn-AIA§¸n·I _일-토목" xfId="7443"/>
    <cellStyle name="Ç¥ÁØ_±â¾È¿ëÁö" xfId="7444"/>
    <cellStyle name="C￥AØ_±aA¸ºn¸n±ºAo¼o≫eAa¼­ (2)" xfId="7445"/>
    <cellStyle name="Ç¥ÁØ_»ç¾÷ºÎº° ÃÑ°è " xfId="7446"/>
    <cellStyle name="C￥AØ_≫c¾÷ºIº° AN°e " xfId="7447"/>
    <cellStyle name="Ç¥ÁØ_°¡¼³" xfId="7448"/>
    <cellStyle name="C￥AØ_°­´c (2)_광명견적대비1010" xfId="7449"/>
    <cellStyle name="Ç¥ÁØ_°­´ç (2)_광명견적대비1010" xfId="7450"/>
    <cellStyle name="C￥AØ_°­´c (2)_광명견적대비1010_동아대부민캠퍼스내역서" xfId="7451"/>
    <cellStyle name="Ç¥ÁØ_°­´ç (2)_광명견적대비1010_동아대부민캠퍼스내역서" xfId="7452"/>
    <cellStyle name="C￥AØ_°­´c (2)_광명견적대비1010_붙임1-계측공및물리탐사측선설치용역(1공구)-수정" xfId="7453"/>
    <cellStyle name="Ç¥ÁØ_°­´ç (2)_광명견적대비1010_붙임1-계측공및물리탐사측선설치용역(1공구)-수정" xfId="7454"/>
    <cellStyle name="C￥AØ_°­´c (2)_광명관급" xfId="7455"/>
    <cellStyle name="Ç¥ÁØ_°­´ç (2)_광명관급" xfId="7456"/>
    <cellStyle name="C￥AØ_°­´c (2)_금광" xfId="7457"/>
    <cellStyle name="Ç¥ÁØ_°­´ç (2)_금광" xfId="7458"/>
    <cellStyle name="C￥AØ_°­´c (2)_금광_동아대부민캠퍼스내역서" xfId="7459"/>
    <cellStyle name="Ç¥ÁØ_°­´ç (2)_금광_동아대부민캠퍼스내역서" xfId="7460"/>
    <cellStyle name="C￥AØ_°­´c (2)_금광_붙임1-계측공및물리탐사측선설치용역(1공구)-수정" xfId="7461"/>
    <cellStyle name="Ç¥ÁØ_°­´ç (2)_금광_붙임1-계측공및물리탐사측선설치용역(1공구)-수정" xfId="7462"/>
    <cellStyle name="C￥AØ_°­´c (2)_삼사" xfId="7463"/>
    <cellStyle name="Ç¥ÁØ_°­´ç (2)_삼사" xfId="7464"/>
    <cellStyle name="C￥AØ_°­´c (2)_삼사_동아대부민캠퍼스내역서" xfId="7465"/>
    <cellStyle name="Ç¥ÁØ_°­´ç (2)_삼사_동아대부민캠퍼스내역서" xfId="7466"/>
    <cellStyle name="C￥AØ_°­´c (2)_삼사_붙임1-계측공및물리탐사측선설치용역(1공구)-수정" xfId="7467"/>
    <cellStyle name="Ç¥ÁØ_°­´ç (2)_삼사_붙임1-계측공및물리탐사측선설치용역(1공구)-수정" xfId="7468"/>
    <cellStyle name="C￥AØ_°CAa(1)_IL-건축" xfId="7469"/>
    <cellStyle name="Ç¥ÁØ_°ÇÃà(4)" xfId="7470"/>
    <cellStyle name="C￥AØ_°CAa(4)_목록-조경 (2)" xfId="7471"/>
    <cellStyle name="Ç¥ÁØ_°ÇÃà(5)" xfId="7472"/>
    <cellStyle name="C￥AØ_°CAa(5)_목록-조경 (2)" xfId="7473"/>
    <cellStyle name="Ç¥ÁØ_°ÇÃà(6)" xfId="7474"/>
    <cellStyle name="C￥AØ_°CAa(6)_일-토목" xfId="7475"/>
    <cellStyle name="Ç¥ÁØ_°ÇÃàµµ±Þ" xfId="7476"/>
    <cellStyle name="C￥AØ_°CAa-1" xfId="7477"/>
    <cellStyle name="Ç¥ÁØ_°ÇÃà-1" xfId="7478"/>
    <cellStyle name="C￥AØ_°CAa-1_매립-토목(5차)" xfId="7479"/>
    <cellStyle name="Ç¥ÁØ_°èÀå" xfId="7480"/>
    <cellStyle name="C￥AØ_°eAa_목록-조경 (2)" xfId="7481"/>
    <cellStyle name="Ç¥ÁØ_°ø»çºñ¸ñ±ººÐ·ùÇ¥" xfId="7482"/>
    <cellStyle name="C￥AØ_°ø≫cºn¸n±ººÐ·uC￥" xfId="7483"/>
    <cellStyle name="Ç¥ÁØ_¼³ºñÀÏÀ§" xfId="7484"/>
    <cellStyle name="C￥AØ_¼³ºnAIA§_HY-단산출" xfId="7485"/>
    <cellStyle name="Ç¥ÁØ_¼ÕÀÍ¿¹»ê" xfId="7486"/>
    <cellStyle name="C￥AØ_¼OAI¿¹≫e" xfId="7487"/>
    <cellStyle name="Ç¥ÁØ_¼ÒÈ­" xfId="7488"/>
    <cellStyle name="C￥AØ_¼OE­_일-토목" xfId="7489"/>
    <cellStyle name="Ç¥ÁØ_½ÃÁß³ëÀÓ´Ü°¡Ç¥" xfId="7490"/>
    <cellStyle name="C￥AØ_½AAß³eAO´U°¡C￥_일-토목" xfId="7491"/>
    <cellStyle name="Ç¥ÁØ_½ÃÁß³ëÀÓÆò±Õ" xfId="7492"/>
    <cellStyle name="C￥AØ_½AAß³eAOÆo±O_목록-조경 (2)" xfId="7493"/>
    <cellStyle name="Ç¥ÁØ_1" xfId="7494"/>
    <cellStyle name="C￥AØ_1_일-토목" xfId="7495"/>
    <cellStyle name="Ç¥ÁØ_¹®Á¥¿ª»ç" xfId="7496"/>
    <cellStyle name="C￥AØ_¹°°¡º?μ¿(±a°e)" xfId="7497"/>
    <cellStyle name="Ç¥ÁØ_¹°°¡º¯µ¿(±â°è)" xfId="7498"/>
    <cellStyle name="C￥AØ_¹RA￥¿ª≫c" xfId="7499"/>
    <cellStyle name="Ç¥ÁØ_2" xfId="7500"/>
    <cellStyle name="C￥AØ_2_일-토목" xfId="7501"/>
    <cellStyle name="Ç¥ÁØ_³»¿ª¼­" xfId="7502"/>
    <cellStyle name="C￥AØ_³≫¿ª¼­" xfId="7503"/>
    <cellStyle name="Ç¥ÁØ_³ëÀÓ´Ü°¡ " xfId="7504"/>
    <cellStyle name="C￥AØ_95010 (2)" xfId="7505"/>
    <cellStyle name="Ç¥ÁØ_95010 (2)" xfId="7506"/>
    <cellStyle name="C￥AØ_95010 (2)_매립-토목(5차)" xfId="7507"/>
    <cellStyle name="Ç¥ÁØ_95020" xfId="7508"/>
    <cellStyle name="C￥AØ_95020 (2)" xfId="7509"/>
    <cellStyle name="Ç¥ÁØ_95020 (2)" xfId="7510"/>
    <cellStyle name="C￥AØ_95020 (2)_매립-토목(5차)" xfId="7511"/>
    <cellStyle name="Ç¥ÁØ_95030" xfId="7512"/>
    <cellStyle name="C￥AØ_95030 (2)" xfId="7513"/>
    <cellStyle name="Ç¥ÁØ_95030 (2)" xfId="7514"/>
    <cellStyle name="C￥AØ_95030 (2)_매립-토목(5차)" xfId="7515"/>
    <cellStyle name="Ç¥ÁØ_95050" xfId="7516"/>
    <cellStyle name="C￥AØ_95050_목록-조경 (2)" xfId="7517"/>
    <cellStyle name="Ç¥ÁØ_95060" xfId="7518"/>
    <cellStyle name="C￥AØ_95060_목록-조경 (2)" xfId="7519"/>
    <cellStyle name="Ç¥ÁØ_95070" xfId="7520"/>
    <cellStyle name="C￥AØ_95070_일-토목" xfId="7521"/>
    <cellStyle name="Ç¥ÁØ_À§»ý" xfId="7522"/>
    <cellStyle name="C￥AØ_A§≫y" xfId="7523"/>
    <cellStyle name="Ç¥ÁØ_Á¾ÇÕ½Å¼³ " xfId="7524"/>
    <cellStyle name="C￥AØ_A¾COA¶°AºÐ " xfId="7525"/>
    <cellStyle name="Ç¥ÁØ_Á¾ÇÕÃ¶°ÅºÐ " xfId="7526"/>
    <cellStyle name="C￥AØ_Aa¸n(5)_목록-조경 (2)" xfId="7527"/>
    <cellStyle name="Ç¥ÁØ_Àå-1" xfId="7528"/>
    <cellStyle name="C￥AØ_Aa-1_목록-조경 (2)" xfId="7529"/>
    <cellStyle name="Ç¥ÁØ_ÀåÁö¿ª»ç" xfId="7530"/>
    <cellStyle name="C￥AØ_AaAo¿ª≫c" xfId="7531"/>
    <cellStyle name="Ç¥ÁØ_ÀåÁö-2" xfId="7532"/>
    <cellStyle name="C￥AØ_AaAo-2_일-토목" xfId="7533"/>
    <cellStyle name="Ç¥ÁØ_ÀåÁö-3" xfId="7534"/>
    <cellStyle name="C￥AØ_AaAo-3_일-토목" xfId="7535"/>
    <cellStyle name="Ç¥ÁØ_ÀåÁö-4" xfId="7536"/>
    <cellStyle name="C￥AØ_AaAo-4_일-토목" xfId="7537"/>
    <cellStyle name="Ç¥ÁØ_ÀåÁö-5" xfId="7538"/>
    <cellStyle name="C￥AØ_AaAo-5_일-토목" xfId="7539"/>
    <cellStyle name="Ç¥ÁØ_ÀåÁöÁý°è" xfId="7540"/>
    <cellStyle name="C￥AØ_AaAoAy°e_일-토목" xfId="7541"/>
    <cellStyle name="Ç¥ÁØ_Àç·áºñºñ¸ñº¯µ¿À²" xfId="7542"/>
    <cellStyle name="C￥AØ_AI-±a" xfId="7543"/>
    <cellStyle name="Ç¥ÁØ_ÀÏ-±â" xfId="7544"/>
    <cellStyle name="C￥AØ_AI-±a_매립-토목(5차)" xfId="7545"/>
    <cellStyle name="Ç¥ÁØ_ÀÏÀ§-es2Â÷" xfId="7546"/>
    <cellStyle name="C￥AØ_AIA§-es2A÷_일-토목" xfId="7547"/>
    <cellStyle name="Ç¥ÁØ_Áö¼öÁ¶Á¤À²" xfId="7548"/>
    <cellStyle name="C￥AØ_Ao¼oA¶A¤A²(±Øμ¿)" xfId="7549"/>
    <cellStyle name="Ç¥ÁØ_Áö¼öÁ¶Á¤À²_±âÅ¸ºñ¸ñ±ºÁö¼ö»êÃâ¼­" xfId="7550"/>
    <cellStyle name="C￥AØ_Ao¼oA¶A¤A²_±aA¸ºn¸n±ºAo¼o≫eAa¼­" xfId="7551"/>
    <cellStyle name="Ç¥ÁØ_Áö¼öÁ¶Á¤À²_1" xfId="7552"/>
    <cellStyle name="C￥AØ_Ao¼oA¶A¤A²_1_목록-조경 (2)" xfId="7553"/>
    <cellStyle name="Ç¥ÁØ_Áö¼öÁ¶Á¤À²_Àç·áºñºñ¸ñº¯µ¿À²" xfId="7554"/>
    <cellStyle name="C￥AØ_Ao¼oA¶A¤A²_HY-단산출" xfId="7555"/>
    <cellStyle name="Ç¥ÁØ_Áö¼öÁ¶Á¤À²_KIM" xfId="7556"/>
    <cellStyle name="C￥AØ_Ao¼oA¶A¤A²_KIM_il-건축" xfId="7557"/>
    <cellStyle name="Ç¥ÁØ_Áö¼öÁ¶Á¤À²_ºñ¸ñ±ºÆò±ÕÁö¼ö" xfId="7558"/>
    <cellStyle name="C￥AØ_Ao¼oA¶A¤A²_ºn¸n±ºÆo±OAo¼o_일-토목" xfId="7559"/>
    <cellStyle name="Ç¥ÁØ_Áö¼öÁ¶Á¤À²2" xfId="7560"/>
    <cellStyle name="C￥AØ_Ao¼oA¶A¤A²2_HY-단산출" xfId="7561"/>
    <cellStyle name="Ç¥ÁØ_Àü±â»êÃâ" xfId="7562"/>
    <cellStyle name="C￥AØ_Au±a≫eAa" xfId="7563"/>
    <cellStyle name="Ç¥ÁØ_ÀÚµ¿Á¦¾î" xfId="7564"/>
    <cellStyle name="C￥AØ_AUμ¿A|¾i" xfId="7565"/>
    <cellStyle name="Ç¥ÁØ_Áý°è" xfId="7566"/>
    <cellStyle name="C￥AØ_Ay°e_일-토목" xfId="7567"/>
    <cellStyle name="Ç¥ÁØ_Áý°èÇ¥(2¿ù) " xfId="7568"/>
    <cellStyle name="C￥AØ_Ay°eC￥°CAaºÐ_일-토목" xfId="7569"/>
    <cellStyle name="Ç¥ÁØ_B" xfId="7570"/>
    <cellStyle name="C￥AØ_B_목록-조경 (2)" xfId="7571"/>
    <cellStyle name="Ç¥ÁØ_BOB-1" xfId="7572"/>
    <cellStyle name="C￥AØ_BOB-1_목록-조경 (2)" xfId="7573"/>
    <cellStyle name="Ç¥ÁØ_BOB-2" xfId="7574"/>
    <cellStyle name="C￥AØ_BOB-2_목록-조경 (2)" xfId="7575"/>
    <cellStyle name="Ç¥ÁØ_BOM°èÀå" xfId="7576"/>
    <cellStyle name="C￥AØ_BOM°eAa_일-토목" xfId="7577"/>
    <cellStyle name="Ç¥ÁØ_Ç°¼À(ÁöÀÔ) " xfId="7578"/>
    <cellStyle name="C￥AØ_CoAo¹yAI °A¾×¿ⓒ½A " xfId="7579"/>
    <cellStyle name="Ç¥ÁØ_HHHHH002" xfId="7580"/>
    <cellStyle name="C￥AØ_HHHHH002_일-토목" xfId="7581"/>
    <cellStyle name="Ç¥ÁØ_JENAE01" xfId="7582"/>
    <cellStyle name="C￥AØ_JENAE01_일-토목" xfId="7583"/>
    <cellStyle name="Ç¥ÁØ_JUN-MS05" xfId="7584"/>
    <cellStyle name="C￥AØ_JUN-MS05_일-토목" xfId="7585"/>
    <cellStyle name="Ç¥ÁØ_JUN-MS06" xfId="7586"/>
    <cellStyle name="C￥AØ_JUN-MS06_일-토목" xfId="7587"/>
    <cellStyle name="Ç¥ÁØ_KANG" xfId="7588"/>
    <cellStyle name="C￥AØ_KANG_일-토목" xfId="7589"/>
    <cellStyle name="Ç¥ÁØ_KUN" xfId="7590"/>
    <cellStyle name="C￥AØ_KUN_il-건축" xfId="7591"/>
    <cellStyle name="Ç¥ÁØ_laroux" xfId="7592"/>
    <cellStyle name="C￥AØ_laroux_°ø≫cºn¿¹≫e¼­" xfId="7593"/>
    <cellStyle name="Ç¥ÁØ_laroux_1" xfId="7594"/>
    <cellStyle name="C￥AØ_laroux_1_°ø≫cºn¿¹≫e¼­" xfId="7595"/>
    <cellStyle name="Ç¥ÁØ_laroux_1_Áý°èÇ¥°ÇÃàºÐ" xfId="7596"/>
    <cellStyle name="C￥AØ_laroux_1_Ay°eC￥°CAaºÐ_HY-단산출" xfId="7597"/>
    <cellStyle name="Ç¥ÁØ_laroux_1_laroux" xfId="7598"/>
    <cellStyle name="C￥AØ_laroux_1_laroux_일-토목" xfId="7599"/>
    <cellStyle name="Ç¥ÁØ_laroux_1_Sheet1" xfId="7600"/>
    <cellStyle name="C￥AØ_laroux_2" xfId="7601"/>
    <cellStyle name="Ç¥ÁØ_laroux_2" xfId="7602"/>
    <cellStyle name="C￥AØ_laroux_2_일-토목" xfId="7603"/>
    <cellStyle name="Ç¥ÁØ_laroux_3" xfId="7604"/>
    <cellStyle name="C￥AØ_laroux_3_목록-조경 (2)" xfId="7605"/>
    <cellStyle name="Ç¥ÁØ_laroux_4" xfId="7606"/>
    <cellStyle name="C￥AØ_laroux_5" xfId="7607"/>
    <cellStyle name="Ç¥ÁØ_laroux_5" xfId="7608"/>
    <cellStyle name="C￥AØ_laroux_5_매립-토목(5차)" xfId="7609"/>
    <cellStyle name="Ç¥ÁØ_laroux_Áý°èÇ¥°ÇÃàºÐ" xfId="7610"/>
    <cellStyle name="C￥AØ_laroux_Ay°eC￥°CAaºÐ_목록-조경 (2)" xfId="7611"/>
    <cellStyle name="Ç¥ÁØ_laroux_laroux" xfId="7612"/>
    <cellStyle name="C￥AØ_laroux_laroux_목록-조경 (2)" xfId="7613"/>
    <cellStyle name="Ç¥ÁØ_laroux_Sheet1" xfId="7614"/>
    <cellStyle name="C￥AØ_LIST01_목록-조경 (2)" xfId="7615"/>
    <cellStyle name="Ç¥ÁØ_LIST03" xfId="7616"/>
    <cellStyle name="C￥AØ_LIST03_일-토목" xfId="7617"/>
    <cellStyle name="Ç¥ÁØ_NAE101" xfId="7618"/>
    <cellStyle name="C￥AØ_NAE101 (2)" xfId="7619"/>
    <cellStyle name="Ç¥ÁØ_NAE101 (2)" xfId="7620"/>
    <cellStyle name="C￥AØ_NAE101 (2)_매립-토목(5차)" xfId="7621"/>
    <cellStyle name="Ç¥ÁØ_NAE201" xfId="7622"/>
    <cellStyle name="C￥AØ_NAE201_일-토목" xfId="7623"/>
    <cellStyle name="Ç¥ÁØ_NAE202" xfId="7624"/>
    <cellStyle name="C￥AØ_NAE202_목록-조경 (2)" xfId="7625"/>
    <cellStyle name="Ç¥ÁØ_NAE203" xfId="7626"/>
    <cellStyle name="C￥AØ_NAE203_HY-단산출" xfId="7627"/>
    <cellStyle name="Ç¥ÁØ_NAE204" xfId="7628"/>
    <cellStyle name="C￥AØ_NAE204_일-토목" xfId="7629"/>
    <cellStyle name="Ç¥ÁØ_NAE301" xfId="7630"/>
    <cellStyle name="C￥AØ_NAE301_목록-조경 (2)" xfId="7631"/>
    <cellStyle name="Ç¥ÁØ_º»¼±" xfId="7632"/>
    <cellStyle name="C￥AØ_º≫¼±" xfId="7633"/>
    <cellStyle name="Ç¥ÁØ_ºñ¸ñ±º(±â°è)" xfId="7634"/>
    <cellStyle name="C￥AØ_ºn¸n±º(±a°e)_목록-조경 (2)" xfId="7635"/>
    <cellStyle name="Ç¥ÁØ_ºñ¸ñ±º(°ÇÃà)" xfId="7636"/>
    <cellStyle name="C￥AØ_ºn¸n±º(°CAa)_목록-조경 (2)" xfId="7637"/>
    <cellStyle name="Ç¥ÁØ_ºñ¸ñ±ºÆò±ÕÁö¼ö" xfId="7638"/>
    <cellStyle name="C￥AØ_ºn¸n±ºÆo±OAo¼o_HY-단산출" xfId="7639"/>
    <cellStyle name="Ç¥ÁØ_Sheet1" xfId="7640"/>
    <cellStyle name="C￥AØ_Sheet1_¿μ¾÷CoE² " xfId="7641"/>
    <cellStyle name="Ç¥ÁØ_Sheet1_0N-HANDLING " xfId="7642"/>
    <cellStyle name="C￥AØ_Sheet1_Ay°eC￥(2¿u) " xfId="7643"/>
    <cellStyle name="Ç¥ÁØ_Sheet1_Áý°èÇ¥(2¿ù) " xfId="7644"/>
    <cellStyle name="C￥AØ_Sheet1_일-토목" xfId="7645"/>
    <cellStyle name="Calc Currency (0)" xfId="302"/>
    <cellStyle name="Calc Currency (0) 2" xfId="7646"/>
    <cellStyle name="Calc Currency (2)" xfId="7647"/>
    <cellStyle name="Calc Currency (2) 2" xfId="7648"/>
    <cellStyle name="Calc Percent (0)" xfId="7649"/>
    <cellStyle name="Calc Percent (0) 2" xfId="7650"/>
    <cellStyle name="Calc Percent (1)" xfId="7651"/>
    <cellStyle name="Calc Percent (1) 2" xfId="7652"/>
    <cellStyle name="Calc Percent (2)" xfId="7653"/>
    <cellStyle name="Calc Percent (2) 2" xfId="7654"/>
    <cellStyle name="Calc Units (0)" xfId="7655"/>
    <cellStyle name="Calc Units (0) 2" xfId="7656"/>
    <cellStyle name="Calc Units (1)" xfId="7657"/>
    <cellStyle name="Calc Units (1) 2" xfId="7658"/>
    <cellStyle name="Calc Units (2)" xfId="7659"/>
    <cellStyle name="Calc Units (2) 2" xfId="7660"/>
    <cellStyle name="Calculation" xfId="7661"/>
    <cellStyle name="category" xfId="303"/>
    <cellStyle name="Check Cell" xfId="7662"/>
    <cellStyle name="CIAI￠RERERER¡ERERER￠RERER￠RERE?¡ERERERERU￠RERERERE￠RERERER¡ERER￠RER¡ER¡E?I￠RERER￠RER¡ER￠R￠?I￠RERERERIiA￠RERERER¡ERERER￠RERER￠RERE?I" xfId="7663"/>
    <cellStyle name="ÇÏÀÌÆÛ¸µÅ©" xfId="7664"/>
    <cellStyle name="CIAIÆU¸μAⓒ" xfId="7665"/>
    <cellStyle name="ⓒo" xfId="7666"/>
    <cellStyle name="ⓒo 2" xfId="7667"/>
    <cellStyle name="ÇÕ»ê" xfId="7668"/>
    <cellStyle name="Çõ»ê 2" xfId="7669"/>
    <cellStyle name="Çõ»ê 2 10" xfId="7670"/>
    <cellStyle name="Çõ»ê 2 10 2" xfId="7671"/>
    <cellStyle name="Çõ»ê 2 10 2 2" xfId="7672"/>
    <cellStyle name="Çõ»ê 2 10 3" xfId="7673"/>
    <cellStyle name="Çõ»ê 2 11" xfId="7674"/>
    <cellStyle name="Çõ»ê 2 11 2" xfId="7675"/>
    <cellStyle name="Çõ»ê 2 11 2 2" xfId="7676"/>
    <cellStyle name="Çõ»ê 2 11 3" xfId="7677"/>
    <cellStyle name="Çõ»ê 2 12" xfId="7678"/>
    <cellStyle name="Çõ»ê 2 12 2" xfId="7679"/>
    <cellStyle name="Çõ»ê 2 13" xfId="7680"/>
    <cellStyle name="Çõ»ê 2 2" xfId="7681"/>
    <cellStyle name="Çõ»ê 2 2 2" xfId="7682"/>
    <cellStyle name="Çõ»ê 2 2 2 2" xfId="7683"/>
    <cellStyle name="Çõ»ê 2 2 3" xfId="7684"/>
    <cellStyle name="Çõ»ê 2 3" xfId="7685"/>
    <cellStyle name="Çõ»ê 2 3 2" xfId="7686"/>
    <cellStyle name="Çõ»ê 2 3 2 2" xfId="7687"/>
    <cellStyle name="Çõ»ê 2 3 3" xfId="7688"/>
    <cellStyle name="Çõ»ê 2 4" xfId="7689"/>
    <cellStyle name="Çõ»ê 2 4 2" xfId="7690"/>
    <cellStyle name="Çõ»ê 2 4 2 2" xfId="7691"/>
    <cellStyle name="Çõ»ê 2 4 3" xfId="7692"/>
    <cellStyle name="Çõ»ê 2 5" xfId="7693"/>
    <cellStyle name="Çõ»ê 2 5 2" xfId="7694"/>
    <cellStyle name="Çõ»ê 2 5 2 2" xfId="7695"/>
    <cellStyle name="Çõ»ê 2 5 3" xfId="7696"/>
    <cellStyle name="Çõ»ê 2 6" xfId="7697"/>
    <cellStyle name="Çõ»ê 2 6 2" xfId="7698"/>
    <cellStyle name="Çõ»ê 2 6 2 2" xfId="7699"/>
    <cellStyle name="Çõ»ê 2 6 3" xfId="7700"/>
    <cellStyle name="Çõ»ê 2 7" xfId="7701"/>
    <cellStyle name="Çõ»ê 2 7 2" xfId="7702"/>
    <cellStyle name="Çõ»ê 2 7 2 2" xfId="7703"/>
    <cellStyle name="Çõ»ê 2 7 3" xfId="7704"/>
    <cellStyle name="Çõ»ê 2 8" xfId="7705"/>
    <cellStyle name="Çõ»ê 2 8 2" xfId="7706"/>
    <cellStyle name="Çõ»ê 2 8 2 2" xfId="7707"/>
    <cellStyle name="Çõ»ê 2 8 3" xfId="7708"/>
    <cellStyle name="Çõ»ê 2 9" xfId="7709"/>
    <cellStyle name="Çõ»ê 2 9 2" xfId="7710"/>
    <cellStyle name="Çõ»ê 2 9 2 2" xfId="7711"/>
    <cellStyle name="Çõ»ê 2 9 3" xfId="7712"/>
    <cellStyle name="Çõ»ê 3" xfId="7713"/>
    <cellStyle name="Çõ»ê 3 2" xfId="7714"/>
    <cellStyle name="Çõ»ê 4" xfId="7715"/>
    <cellStyle name="Co≫" xfId="7716"/>
    <cellStyle name="Co≫ 2" xfId="7717"/>
    <cellStyle name="Co≫ 2 10" xfId="7718"/>
    <cellStyle name="Co≫ 2 10 2" xfId="7719"/>
    <cellStyle name="Co≫ 2 10 2 2" xfId="7720"/>
    <cellStyle name="Co≫ 2 10 3" xfId="7721"/>
    <cellStyle name="Co≫ 2 11" xfId="7722"/>
    <cellStyle name="Co≫ 2 11 2" xfId="7723"/>
    <cellStyle name="Co≫ 2 11 2 2" xfId="7724"/>
    <cellStyle name="Co≫ 2 11 3" xfId="7725"/>
    <cellStyle name="Co≫ 2 12" xfId="7726"/>
    <cellStyle name="Co≫ 2 12 2" xfId="7727"/>
    <cellStyle name="Co≫ 2 13" xfId="7728"/>
    <cellStyle name="Co≫ 2 2" xfId="7729"/>
    <cellStyle name="Co≫ 2 2 2" xfId="7730"/>
    <cellStyle name="Co≫ 2 2 2 2" xfId="7731"/>
    <cellStyle name="Co≫ 2 2 3" xfId="7732"/>
    <cellStyle name="Co≫ 2 3" xfId="7733"/>
    <cellStyle name="Co≫ 2 3 2" xfId="7734"/>
    <cellStyle name="Co≫ 2 3 2 2" xfId="7735"/>
    <cellStyle name="Co≫ 2 3 3" xfId="7736"/>
    <cellStyle name="Co≫ 2 4" xfId="7737"/>
    <cellStyle name="Co≫ 2 4 2" xfId="7738"/>
    <cellStyle name="Co≫ 2 4 2 2" xfId="7739"/>
    <cellStyle name="Co≫ 2 4 3" xfId="7740"/>
    <cellStyle name="Co≫ 2 5" xfId="7741"/>
    <cellStyle name="Co≫ 2 5 2" xfId="7742"/>
    <cellStyle name="Co≫ 2 5 2 2" xfId="7743"/>
    <cellStyle name="Co≫ 2 5 3" xfId="7744"/>
    <cellStyle name="Co≫ 2 6" xfId="7745"/>
    <cellStyle name="Co≫ 2 6 2" xfId="7746"/>
    <cellStyle name="Co≫ 2 6 2 2" xfId="7747"/>
    <cellStyle name="Co≫ 2 6 3" xfId="7748"/>
    <cellStyle name="Co≫ 2 7" xfId="7749"/>
    <cellStyle name="Co≫ 2 7 2" xfId="7750"/>
    <cellStyle name="Co≫ 2 7 2 2" xfId="7751"/>
    <cellStyle name="Co≫ 2 7 3" xfId="7752"/>
    <cellStyle name="Co≫ 2 8" xfId="7753"/>
    <cellStyle name="Co≫ 2 8 2" xfId="7754"/>
    <cellStyle name="Co≫ 2 8 2 2" xfId="7755"/>
    <cellStyle name="Co≫ 2 8 3" xfId="7756"/>
    <cellStyle name="Co≫ 2 9" xfId="7757"/>
    <cellStyle name="Co≫ 2 9 2" xfId="7758"/>
    <cellStyle name="Co≫ 2 9 2 2" xfId="7759"/>
    <cellStyle name="Co≫ 2 9 3" xfId="7760"/>
    <cellStyle name="Co≫ 3" xfId="7761"/>
    <cellStyle name="Co≫ 3 2" xfId="7762"/>
    <cellStyle name="Co≫ 4" xfId="7763"/>
    <cellStyle name="CO≫e" xfId="7764"/>
    <cellStyle name="CODE" xfId="7765"/>
    <cellStyle name="ⓒoe" xfId="7766"/>
    <cellStyle name="ColHdr" xfId="304"/>
    <cellStyle name="Column Heading" xfId="7767"/>
    <cellStyle name="Column Heading 10" xfId="7768"/>
    <cellStyle name="Column Heading 10 2" xfId="7769"/>
    <cellStyle name="Column Heading 10 2 2" xfId="7770"/>
    <cellStyle name="Column Heading 10 2 3" xfId="7771"/>
    <cellStyle name="Column Heading 10 2 4" xfId="7772"/>
    <cellStyle name="Column Heading 10 2 5" xfId="7773"/>
    <cellStyle name="Column Heading 10 2 6" xfId="7774"/>
    <cellStyle name="Column Heading 10 3" xfId="7775"/>
    <cellStyle name="Column Heading 10 4" xfId="7776"/>
    <cellStyle name="Column Heading 11" xfId="7777"/>
    <cellStyle name="Column Heading 11 2" xfId="7778"/>
    <cellStyle name="Column Heading 11 2 2" xfId="7779"/>
    <cellStyle name="Column Heading 11 2 3" xfId="7780"/>
    <cellStyle name="Column Heading 11 2 4" xfId="7781"/>
    <cellStyle name="Column Heading 11 2 5" xfId="7782"/>
    <cellStyle name="Column Heading 11 2 6" xfId="7783"/>
    <cellStyle name="Column Heading 11 3" xfId="7784"/>
    <cellStyle name="Column Heading 11 4" xfId="7785"/>
    <cellStyle name="Column Heading 12" xfId="7786"/>
    <cellStyle name="Column Heading 12 2" xfId="7787"/>
    <cellStyle name="Column Heading 12 2 2" xfId="7788"/>
    <cellStyle name="Column Heading 12 2 3" xfId="7789"/>
    <cellStyle name="Column Heading 12 2 4" xfId="7790"/>
    <cellStyle name="Column Heading 12 2 5" xfId="7791"/>
    <cellStyle name="Column Heading 12 2 6" xfId="7792"/>
    <cellStyle name="Column Heading 12 3" xfId="7793"/>
    <cellStyle name="Column Heading 12 4" xfId="7794"/>
    <cellStyle name="Column Heading 13" xfId="7795"/>
    <cellStyle name="Column Heading 13 2" xfId="7796"/>
    <cellStyle name="Column Heading 13 2 2" xfId="7797"/>
    <cellStyle name="Column Heading 13 2 3" xfId="7798"/>
    <cellStyle name="Column Heading 13 2 4" xfId="7799"/>
    <cellStyle name="Column Heading 13 2 5" xfId="7800"/>
    <cellStyle name="Column Heading 13 2 6" xfId="7801"/>
    <cellStyle name="Column Heading 13 3" xfId="7802"/>
    <cellStyle name="Column Heading 13 4" xfId="7803"/>
    <cellStyle name="Column Heading 14" xfId="7804"/>
    <cellStyle name="Column Heading 14 2" xfId="7805"/>
    <cellStyle name="Column Heading 14 2 2" xfId="7806"/>
    <cellStyle name="Column Heading 14 2 3" xfId="7807"/>
    <cellStyle name="Column Heading 14 2 4" xfId="7808"/>
    <cellStyle name="Column Heading 14 2 5" xfId="7809"/>
    <cellStyle name="Column Heading 14 2 6" xfId="7810"/>
    <cellStyle name="Column Heading 14 3" xfId="7811"/>
    <cellStyle name="Column Heading 14 4" xfId="7812"/>
    <cellStyle name="Column Heading 15" xfId="7813"/>
    <cellStyle name="Column Heading 15 2" xfId="7814"/>
    <cellStyle name="Column Heading 15 3" xfId="7815"/>
    <cellStyle name="Column Heading 15 4" xfId="7816"/>
    <cellStyle name="Column Heading 15 5" xfId="7817"/>
    <cellStyle name="Column Heading 15 6" xfId="7818"/>
    <cellStyle name="Column Heading 16" xfId="7819"/>
    <cellStyle name="Column Heading 17" xfId="7820"/>
    <cellStyle name="Column Heading 18" xfId="7821"/>
    <cellStyle name="Column Heading 19" xfId="7822"/>
    <cellStyle name="Column Heading 2" xfId="7823"/>
    <cellStyle name="Column Heading 2 10" xfId="7824"/>
    <cellStyle name="Column Heading 2 10 2" xfId="7825"/>
    <cellStyle name="Column Heading 2 10 2 2" xfId="7826"/>
    <cellStyle name="Column Heading 2 10 2 3" xfId="7827"/>
    <cellStyle name="Column Heading 2 10 2 4" xfId="7828"/>
    <cellStyle name="Column Heading 2 10 2 5" xfId="7829"/>
    <cellStyle name="Column Heading 2 10 2 6" xfId="7830"/>
    <cellStyle name="Column Heading 2 10 3" xfId="7831"/>
    <cellStyle name="Column Heading 2 10 4" xfId="7832"/>
    <cellStyle name="Column Heading 2 11" xfId="7833"/>
    <cellStyle name="Column Heading 2 11 2" xfId="7834"/>
    <cellStyle name="Column Heading 2 11 2 2" xfId="7835"/>
    <cellStyle name="Column Heading 2 11 2 3" xfId="7836"/>
    <cellStyle name="Column Heading 2 11 2 4" xfId="7837"/>
    <cellStyle name="Column Heading 2 11 2 5" xfId="7838"/>
    <cellStyle name="Column Heading 2 11 2 6" xfId="7839"/>
    <cellStyle name="Column Heading 2 11 3" xfId="7840"/>
    <cellStyle name="Column Heading 2 11 4" xfId="7841"/>
    <cellStyle name="Column Heading 2 12" xfId="7842"/>
    <cellStyle name="Column Heading 2 12 2" xfId="7843"/>
    <cellStyle name="Column Heading 2 12 2 2" xfId="7844"/>
    <cellStyle name="Column Heading 2 12 2 3" xfId="7845"/>
    <cellStyle name="Column Heading 2 12 2 4" xfId="7846"/>
    <cellStyle name="Column Heading 2 12 2 5" xfId="7847"/>
    <cellStyle name="Column Heading 2 12 2 6" xfId="7848"/>
    <cellStyle name="Column Heading 2 12 3" xfId="7849"/>
    <cellStyle name="Column Heading 2 12 4" xfId="7850"/>
    <cellStyle name="Column Heading 2 13" xfId="7851"/>
    <cellStyle name="Column Heading 2 13 2" xfId="7852"/>
    <cellStyle name="Column Heading 2 13 2 2" xfId="7853"/>
    <cellStyle name="Column Heading 2 13 2 3" xfId="7854"/>
    <cellStyle name="Column Heading 2 13 2 4" xfId="7855"/>
    <cellStyle name="Column Heading 2 13 2 5" xfId="7856"/>
    <cellStyle name="Column Heading 2 13 2 6" xfId="7857"/>
    <cellStyle name="Column Heading 2 13 3" xfId="7858"/>
    <cellStyle name="Column Heading 2 13 4" xfId="7859"/>
    <cellStyle name="Column Heading 2 14" xfId="7860"/>
    <cellStyle name="Column Heading 2 14 2" xfId="7861"/>
    <cellStyle name="Column Heading 2 14 3" xfId="7862"/>
    <cellStyle name="Column Heading 2 14 4" xfId="7863"/>
    <cellStyle name="Column Heading 2 14 5" xfId="7864"/>
    <cellStyle name="Column Heading 2 14 6" xfId="7865"/>
    <cellStyle name="Column Heading 2 15" xfId="7866"/>
    <cellStyle name="Column Heading 2 16" xfId="7867"/>
    <cellStyle name="Column Heading 2 17" xfId="7868"/>
    <cellStyle name="Column Heading 2 18" xfId="7869"/>
    <cellStyle name="Column Heading 2 2" xfId="7870"/>
    <cellStyle name="Column Heading 2 2 2" xfId="7871"/>
    <cellStyle name="Column Heading 2 2 2 2" xfId="7872"/>
    <cellStyle name="Column Heading 2 2 2 3" xfId="7873"/>
    <cellStyle name="Column Heading 2 2 2 4" xfId="7874"/>
    <cellStyle name="Column Heading 2 2 2 5" xfId="7875"/>
    <cellStyle name="Column Heading 2 2 2 6" xfId="7876"/>
    <cellStyle name="Column Heading 2 2 3" xfId="7877"/>
    <cellStyle name="Column Heading 2 2 4" xfId="7878"/>
    <cellStyle name="Column Heading 2 2 5" xfId="7879"/>
    <cellStyle name="Column Heading 2 3" xfId="7880"/>
    <cellStyle name="Column Heading 2 3 2" xfId="7881"/>
    <cellStyle name="Column Heading 2 3 2 2" xfId="7882"/>
    <cellStyle name="Column Heading 2 3 2 3" xfId="7883"/>
    <cellStyle name="Column Heading 2 3 2 4" xfId="7884"/>
    <cellStyle name="Column Heading 2 3 2 5" xfId="7885"/>
    <cellStyle name="Column Heading 2 3 2 6" xfId="7886"/>
    <cellStyle name="Column Heading 2 3 3" xfId="7887"/>
    <cellStyle name="Column Heading 2 3 4" xfId="7888"/>
    <cellStyle name="Column Heading 2 4" xfId="7889"/>
    <cellStyle name="Column Heading 2 4 2" xfId="7890"/>
    <cellStyle name="Column Heading 2 4 2 2" xfId="7891"/>
    <cellStyle name="Column Heading 2 4 2 3" xfId="7892"/>
    <cellStyle name="Column Heading 2 4 2 4" xfId="7893"/>
    <cellStyle name="Column Heading 2 4 2 5" xfId="7894"/>
    <cellStyle name="Column Heading 2 4 2 6" xfId="7895"/>
    <cellStyle name="Column Heading 2 4 3" xfId="7896"/>
    <cellStyle name="Column Heading 2 4 4" xfId="7897"/>
    <cellStyle name="Column Heading 2 5" xfId="7898"/>
    <cellStyle name="Column Heading 2 5 2" xfId="7899"/>
    <cellStyle name="Column Heading 2 5 2 2" xfId="7900"/>
    <cellStyle name="Column Heading 2 5 2 3" xfId="7901"/>
    <cellStyle name="Column Heading 2 5 2 4" xfId="7902"/>
    <cellStyle name="Column Heading 2 5 2 5" xfId="7903"/>
    <cellStyle name="Column Heading 2 5 2 6" xfId="7904"/>
    <cellStyle name="Column Heading 2 5 3" xfId="7905"/>
    <cellStyle name="Column Heading 2 5 4" xfId="7906"/>
    <cellStyle name="Column Heading 2 6" xfId="7907"/>
    <cellStyle name="Column Heading 2 6 2" xfId="7908"/>
    <cellStyle name="Column Heading 2 6 2 2" xfId="7909"/>
    <cellStyle name="Column Heading 2 6 2 3" xfId="7910"/>
    <cellStyle name="Column Heading 2 6 2 4" xfId="7911"/>
    <cellStyle name="Column Heading 2 6 2 5" xfId="7912"/>
    <cellStyle name="Column Heading 2 6 2 6" xfId="7913"/>
    <cellStyle name="Column Heading 2 6 3" xfId="7914"/>
    <cellStyle name="Column Heading 2 6 4" xfId="7915"/>
    <cellStyle name="Column Heading 2 7" xfId="7916"/>
    <cellStyle name="Column Heading 2 7 2" xfId="7917"/>
    <cellStyle name="Column Heading 2 7 2 2" xfId="7918"/>
    <cellStyle name="Column Heading 2 7 2 3" xfId="7919"/>
    <cellStyle name="Column Heading 2 7 2 4" xfId="7920"/>
    <cellStyle name="Column Heading 2 7 2 5" xfId="7921"/>
    <cellStyle name="Column Heading 2 7 2 6" xfId="7922"/>
    <cellStyle name="Column Heading 2 7 3" xfId="7923"/>
    <cellStyle name="Column Heading 2 7 4" xfId="7924"/>
    <cellStyle name="Column Heading 2 8" xfId="7925"/>
    <cellStyle name="Column Heading 2 8 2" xfId="7926"/>
    <cellStyle name="Column Heading 2 8 2 2" xfId="7927"/>
    <cellStyle name="Column Heading 2 8 2 3" xfId="7928"/>
    <cellStyle name="Column Heading 2 8 2 4" xfId="7929"/>
    <cellStyle name="Column Heading 2 8 2 5" xfId="7930"/>
    <cellStyle name="Column Heading 2 8 2 6" xfId="7931"/>
    <cellStyle name="Column Heading 2 8 3" xfId="7932"/>
    <cellStyle name="Column Heading 2 8 4" xfId="7933"/>
    <cellStyle name="Column Heading 2 9" xfId="7934"/>
    <cellStyle name="Column Heading 2 9 2" xfId="7935"/>
    <cellStyle name="Column Heading 2 9 2 2" xfId="7936"/>
    <cellStyle name="Column Heading 2 9 2 3" xfId="7937"/>
    <cellStyle name="Column Heading 2 9 2 4" xfId="7938"/>
    <cellStyle name="Column Heading 2 9 2 5" xfId="7939"/>
    <cellStyle name="Column Heading 2 9 2 6" xfId="7940"/>
    <cellStyle name="Column Heading 2 9 3" xfId="7941"/>
    <cellStyle name="Column Heading 20" xfId="7942"/>
    <cellStyle name="Column Heading 3" xfId="7943"/>
    <cellStyle name="Column Heading 3 2" xfId="7944"/>
    <cellStyle name="Column Heading 3 2 2" xfId="7945"/>
    <cellStyle name="Column Heading 3 2 3" xfId="7946"/>
    <cellStyle name="Column Heading 3 2 4" xfId="7947"/>
    <cellStyle name="Column Heading 3 2 5" xfId="7948"/>
    <cellStyle name="Column Heading 3 2 6" xfId="7949"/>
    <cellStyle name="Column Heading 3 3" xfId="7950"/>
    <cellStyle name="Column Heading 3 4" xfId="7951"/>
    <cellStyle name="Column Heading 3 5" xfId="7952"/>
    <cellStyle name="Column Heading 4" xfId="7953"/>
    <cellStyle name="Column Heading 4 2" xfId="7954"/>
    <cellStyle name="Column Heading 4 2 2" xfId="7955"/>
    <cellStyle name="Column Heading 4 2 3" xfId="7956"/>
    <cellStyle name="Column Heading 4 2 4" xfId="7957"/>
    <cellStyle name="Column Heading 4 2 5" xfId="7958"/>
    <cellStyle name="Column Heading 4 2 6" xfId="7959"/>
    <cellStyle name="Column Heading 4 3" xfId="7960"/>
    <cellStyle name="Column Heading 4 4" xfId="7961"/>
    <cellStyle name="Column Heading 5" xfId="7962"/>
    <cellStyle name="Column Heading 5 2" xfId="7963"/>
    <cellStyle name="Column Heading 5 2 2" xfId="7964"/>
    <cellStyle name="Column Heading 5 2 3" xfId="7965"/>
    <cellStyle name="Column Heading 5 2 4" xfId="7966"/>
    <cellStyle name="Column Heading 5 2 5" xfId="7967"/>
    <cellStyle name="Column Heading 5 2 6" xfId="7968"/>
    <cellStyle name="Column Heading 5 3" xfId="7969"/>
    <cellStyle name="Column Heading 5 4" xfId="7970"/>
    <cellStyle name="Column Heading 6" xfId="7971"/>
    <cellStyle name="Column Heading 6 2" xfId="7972"/>
    <cellStyle name="Column Heading 6 2 2" xfId="7973"/>
    <cellStyle name="Column Heading 6 2 3" xfId="7974"/>
    <cellStyle name="Column Heading 6 2 4" xfId="7975"/>
    <cellStyle name="Column Heading 6 2 5" xfId="7976"/>
    <cellStyle name="Column Heading 6 2 6" xfId="7977"/>
    <cellStyle name="Column Heading 6 3" xfId="7978"/>
    <cellStyle name="Column Heading 6 4" xfId="7979"/>
    <cellStyle name="Column Heading 7" xfId="7980"/>
    <cellStyle name="Column Heading 7 2" xfId="7981"/>
    <cellStyle name="Column Heading 7 2 2" xfId="7982"/>
    <cellStyle name="Column Heading 7 2 3" xfId="7983"/>
    <cellStyle name="Column Heading 7 2 4" xfId="7984"/>
    <cellStyle name="Column Heading 7 2 5" xfId="7985"/>
    <cellStyle name="Column Heading 7 2 6" xfId="7986"/>
    <cellStyle name="Column Heading 7 3" xfId="7987"/>
    <cellStyle name="Column Heading 7 4" xfId="7988"/>
    <cellStyle name="Column Heading 8" xfId="7989"/>
    <cellStyle name="Column Heading 8 2" xfId="7990"/>
    <cellStyle name="Column Heading 8 2 2" xfId="7991"/>
    <cellStyle name="Column Heading 8 2 3" xfId="7992"/>
    <cellStyle name="Column Heading 8 2 4" xfId="7993"/>
    <cellStyle name="Column Heading 8 2 5" xfId="7994"/>
    <cellStyle name="Column Heading 8 2 6" xfId="7995"/>
    <cellStyle name="Column Heading 8 3" xfId="7996"/>
    <cellStyle name="Column Heading 8 4" xfId="7997"/>
    <cellStyle name="Column Heading 9" xfId="7998"/>
    <cellStyle name="Column Heading 9 2" xfId="7999"/>
    <cellStyle name="Column Heading 9 2 2" xfId="8000"/>
    <cellStyle name="Column Heading 9 2 3" xfId="8001"/>
    <cellStyle name="Column Heading 9 2 4" xfId="8002"/>
    <cellStyle name="Column Heading 9 2 5" xfId="8003"/>
    <cellStyle name="Column Heading 9 2 6" xfId="8004"/>
    <cellStyle name="Column Heading 9 3" xfId="8005"/>
    <cellStyle name="Column Heading 9 4" xfId="8006"/>
    <cellStyle name="Column Headings" xfId="305"/>
    <cellStyle name="columns_array" xfId="8007"/>
    <cellStyle name="Comma" xfId="306"/>
    <cellStyle name="Comma [0]" xfId="307"/>
    <cellStyle name="Comma [0] 2" xfId="8008"/>
    <cellStyle name="Comma [0] 2 2" xfId="8009"/>
    <cellStyle name="Comma [0] 3" xfId="8010"/>
    <cellStyle name="Comma [0]_ SG&amp;A Bridge " xfId="8011"/>
    <cellStyle name="Comma [00]" xfId="8012"/>
    <cellStyle name="Comma [00] 2" xfId="8013"/>
    <cellStyle name="Comma 2" xfId="8014"/>
    <cellStyle name="comma zerodec" xfId="308"/>
    <cellStyle name="comma zerodec 2" xfId="8015"/>
    <cellStyle name="Comma_ SG&amp;A Bridge" xfId="8016"/>
    <cellStyle name="Comma0" xfId="309"/>
    <cellStyle name="Comma0 2" xfId="8017"/>
    <cellStyle name="Comma0 3" xfId="8018"/>
    <cellStyle name="Commm_laroux_12~3SO2_97회비_laroux" xfId="8019"/>
    <cellStyle name="Comm뼬_E&amp;ONW2" xfId="8020"/>
    <cellStyle name="Company Info" xfId="310"/>
    <cellStyle name="Contents Heading 1" xfId="311"/>
    <cellStyle name="Contents Heading 2" xfId="312"/>
    <cellStyle name="Contents Heading 3" xfId="313"/>
    <cellStyle name="Copied" xfId="314"/>
    <cellStyle name="CoverHeadline1" xfId="315"/>
    <cellStyle name="Curr" xfId="316"/>
    <cellStyle name="Curren" xfId="8021"/>
    <cellStyle name="Curren?_x0012_퐀_x0017_?" xfId="8022"/>
    <cellStyle name="Currency" xfId="317"/>
    <cellStyle name="Currency [0]" xfId="318"/>
    <cellStyle name="Currency [0] 2" xfId="8023"/>
    <cellStyle name="Currency [0] 2 2" xfId="8024"/>
    <cellStyle name="Currency [0] 3" xfId="8025"/>
    <cellStyle name="Currency [0]_ SG&amp;A Bridge " xfId="8026"/>
    <cellStyle name="Currency [00]" xfId="8027"/>
    <cellStyle name="Currency [00] 2" xfId="8028"/>
    <cellStyle name="Currency [ﺜ]_P&amp;L_laroux" xfId="8029"/>
    <cellStyle name="Currency 2" xfId="8030"/>
    <cellStyle name="Currency 3" xfId="8031"/>
    <cellStyle name="Currency 4" xfId="8032"/>
    <cellStyle name="Currency 5" xfId="8033"/>
    <cellStyle name="currency-$" xfId="8034"/>
    <cellStyle name="currency-$ 10" xfId="8035"/>
    <cellStyle name="currency-$ 10 2" xfId="8036"/>
    <cellStyle name="currency-$ 10 2 2" xfId="8037"/>
    <cellStyle name="currency-$ 10 2 3" xfId="8038"/>
    <cellStyle name="currency-$ 10 2 4" xfId="8039"/>
    <cellStyle name="currency-$ 10 2 5" xfId="8040"/>
    <cellStyle name="currency-$ 10 2 6" xfId="8041"/>
    <cellStyle name="currency-$ 10 2 7" xfId="8042"/>
    <cellStyle name="currency-$ 10 3" xfId="8043"/>
    <cellStyle name="currency-$ 10 4" xfId="8044"/>
    <cellStyle name="currency-$ 10 5" xfId="8045"/>
    <cellStyle name="currency-$ 10 6" xfId="8046"/>
    <cellStyle name="currency-$ 10 7" xfId="8047"/>
    <cellStyle name="currency-$ 10 8" xfId="8048"/>
    <cellStyle name="currency-$ 11" xfId="8049"/>
    <cellStyle name="currency-$ 11 2" xfId="8050"/>
    <cellStyle name="currency-$ 11 2 2" xfId="8051"/>
    <cellStyle name="currency-$ 11 2 3" xfId="8052"/>
    <cellStyle name="currency-$ 11 2 4" xfId="8053"/>
    <cellStyle name="currency-$ 11 2 5" xfId="8054"/>
    <cellStyle name="currency-$ 11 2 6" xfId="8055"/>
    <cellStyle name="currency-$ 11 2 7" xfId="8056"/>
    <cellStyle name="currency-$ 11 3" xfId="8057"/>
    <cellStyle name="currency-$ 11 4" xfId="8058"/>
    <cellStyle name="currency-$ 11 5" xfId="8059"/>
    <cellStyle name="currency-$ 11 6" xfId="8060"/>
    <cellStyle name="currency-$ 11 7" xfId="8061"/>
    <cellStyle name="currency-$ 11 8" xfId="8062"/>
    <cellStyle name="currency-$ 12" xfId="8063"/>
    <cellStyle name="currency-$ 12 2" xfId="8064"/>
    <cellStyle name="currency-$ 12 2 2" xfId="8065"/>
    <cellStyle name="currency-$ 12 2 3" xfId="8066"/>
    <cellStyle name="currency-$ 12 2 4" xfId="8067"/>
    <cellStyle name="currency-$ 12 2 5" xfId="8068"/>
    <cellStyle name="currency-$ 12 2 6" xfId="8069"/>
    <cellStyle name="currency-$ 12 2 7" xfId="8070"/>
    <cellStyle name="currency-$ 12 3" xfId="8071"/>
    <cellStyle name="currency-$ 12 4" xfId="8072"/>
    <cellStyle name="currency-$ 12 5" xfId="8073"/>
    <cellStyle name="currency-$ 12 6" xfId="8074"/>
    <cellStyle name="currency-$ 12 7" xfId="8075"/>
    <cellStyle name="currency-$ 12 8" xfId="8076"/>
    <cellStyle name="currency-$ 13" xfId="8077"/>
    <cellStyle name="currency-$ 13 2" xfId="8078"/>
    <cellStyle name="currency-$ 13 2 2" xfId="8079"/>
    <cellStyle name="currency-$ 13 2 3" xfId="8080"/>
    <cellStyle name="currency-$ 13 2 4" xfId="8081"/>
    <cellStyle name="currency-$ 13 2 5" xfId="8082"/>
    <cellStyle name="currency-$ 13 2 6" xfId="8083"/>
    <cellStyle name="currency-$ 13 2 7" xfId="8084"/>
    <cellStyle name="currency-$ 13 3" xfId="8085"/>
    <cellStyle name="currency-$ 13 4" xfId="8086"/>
    <cellStyle name="currency-$ 13 5" xfId="8087"/>
    <cellStyle name="currency-$ 13 6" xfId="8088"/>
    <cellStyle name="currency-$ 13 7" xfId="8089"/>
    <cellStyle name="currency-$ 13 8" xfId="8090"/>
    <cellStyle name="currency-$ 14" xfId="8091"/>
    <cellStyle name="currency-$ 14 2" xfId="8092"/>
    <cellStyle name="currency-$ 14 2 2" xfId="8093"/>
    <cellStyle name="currency-$ 14 2 3" xfId="8094"/>
    <cellStyle name="currency-$ 14 2 4" xfId="8095"/>
    <cellStyle name="currency-$ 14 2 5" xfId="8096"/>
    <cellStyle name="currency-$ 14 2 6" xfId="8097"/>
    <cellStyle name="currency-$ 14 2 7" xfId="8098"/>
    <cellStyle name="currency-$ 14 3" xfId="8099"/>
    <cellStyle name="currency-$ 14 4" xfId="8100"/>
    <cellStyle name="currency-$ 14 5" xfId="8101"/>
    <cellStyle name="currency-$ 14 6" xfId="8102"/>
    <cellStyle name="currency-$ 14 7" xfId="8103"/>
    <cellStyle name="currency-$ 14 8" xfId="8104"/>
    <cellStyle name="currency-$ 15" xfId="8105"/>
    <cellStyle name="currency-$ 16" xfId="8106"/>
    <cellStyle name="currency-$ 2" xfId="8107"/>
    <cellStyle name="currency-$ 2 10" xfId="8108"/>
    <cellStyle name="currency-$ 2 10 2" xfId="8109"/>
    <cellStyle name="currency-$ 2 10 2 2" xfId="8110"/>
    <cellStyle name="currency-$ 2 10 2 3" xfId="8111"/>
    <cellStyle name="currency-$ 2 10 2 4" xfId="8112"/>
    <cellStyle name="currency-$ 2 10 2 5" xfId="8113"/>
    <cellStyle name="currency-$ 2 10 2 6" xfId="8114"/>
    <cellStyle name="currency-$ 2 10 2 7" xfId="8115"/>
    <cellStyle name="currency-$ 2 10 3" xfId="8116"/>
    <cellStyle name="currency-$ 2 10 4" xfId="8117"/>
    <cellStyle name="currency-$ 2 10 5" xfId="8118"/>
    <cellStyle name="currency-$ 2 10 6" xfId="8119"/>
    <cellStyle name="currency-$ 2 10 7" xfId="8120"/>
    <cellStyle name="currency-$ 2 10 8" xfId="8121"/>
    <cellStyle name="currency-$ 2 11" xfId="8122"/>
    <cellStyle name="currency-$ 2 11 2" xfId="8123"/>
    <cellStyle name="currency-$ 2 11 2 2" xfId="8124"/>
    <cellStyle name="currency-$ 2 11 2 3" xfId="8125"/>
    <cellStyle name="currency-$ 2 11 2 4" xfId="8126"/>
    <cellStyle name="currency-$ 2 11 2 5" xfId="8127"/>
    <cellStyle name="currency-$ 2 11 2 6" xfId="8128"/>
    <cellStyle name="currency-$ 2 11 2 7" xfId="8129"/>
    <cellStyle name="currency-$ 2 11 3" xfId="8130"/>
    <cellStyle name="currency-$ 2 11 4" xfId="8131"/>
    <cellStyle name="currency-$ 2 11 5" xfId="8132"/>
    <cellStyle name="currency-$ 2 11 6" xfId="8133"/>
    <cellStyle name="currency-$ 2 11 7" xfId="8134"/>
    <cellStyle name="currency-$ 2 11 8" xfId="8135"/>
    <cellStyle name="currency-$ 2 12" xfId="8136"/>
    <cellStyle name="currency-$ 2 12 2" xfId="8137"/>
    <cellStyle name="currency-$ 2 12 2 2" xfId="8138"/>
    <cellStyle name="currency-$ 2 12 2 3" xfId="8139"/>
    <cellStyle name="currency-$ 2 12 2 4" xfId="8140"/>
    <cellStyle name="currency-$ 2 12 2 5" xfId="8141"/>
    <cellStyle name="currency-$ 2 12 2 6" xfId="8142"/>
    <cellStyle name="currency-$ 2 12 2 7" xfId="8143"/>
    <cellStyle name="currency-$ 2 12 3" xfId="8144"/>
    <cellStyle name="currency-$ 2 12 4" xfId="8145"/>
    <cellStyle name="currency-$ 2 12 5" xfId="8146"/>
    <cellStyle name="currency-$ 2 12 6" xfId="8147"/>
    <cellStyle name="currency-$ 2 12 7" xfId="8148"/>
    <cellStyle name="currency-$ 2 12 8" xfId="8149"/>
    <cellStyle name="currency-$ 2 13" xfId="8150"/>
    <cellStyle name="currency-$ 2 13 2" xfId="8151"/>
    <cellStyle name="currency-$ 2 13 2 2" xfId="8152"/>
    <cellStyle name="currency-$ 2 13 2 3" xfId="8153"/>
    <cellStyle name="currency-$ 2 13 2 4" xfId="8154"/>
    <cellStyle name="currency-$ 2 13 2 5" xfId="8155"/>
    <cellStyle name="currency-$ 2 13 2 6" xfId="8156"/>
    <cellStyle name="currency-$ 2 13 2 7" xfId="8157"/>
    <cellStyle name="currency-$ 2 13 3" xfId="8158"/>
    <cellStyle name="currency-$ 2 13 4" xfId="8159"/>
    <cellStyle name="currency-$ 2 13 5" xfId="8160"/>
    <cellStyle name="currency-$ 2 13 6" xfId="8161"/>
    <cellStyle name="currency-$ 2 13 7" xfId="8162"/>
    <cellStyle name="currency-$ 2 13 8" xfId="8163"/>
    <cellStyle name="currency-$ 2 14" xfId="8164"/>
    <cellStyle name="currency-$ 2 14 2" xfId="8165"/>
    <cellStyle name="currency-$ 2 14 3" xfId="8166"/>
    <cellStyle name="currency-$ 2 14 4" xfId="8167"/>
    <cellStyle name="currency-$ 2 14 5" xfId="8168"/>
    <cellStyle name="currency-$ 2 14 6" xfId="8169"/>
    <cellStyle name="currency-$ 2 14 7" xfId="8170"/>
    <cellStyle name="currency-$ 2 15" xfId="8171"/>
    <cellStyle name="currency-$ 2 16" xfId="8172"/>
    <cellStyle name="currency-$ 2 17" xfId="8173"/>
    <cellStyle name="currency-$ 2 2" xfId="8174"/>
    <cellStyle name="currency-$ 2 2 2" xfId="8175"/>
    <cellStyle name="currency-$ 2 2 2 2" xfId="8176"/>
    <cellStyle name="currency-$ 2 2 2 3" xfId="8177"/>
    <cellStyle name="currency-$ 2 2 2 4" xfId="8178"/>
    <cellStyle name="currency-$ 2 2 2 5" xfId="8179"/>
    <cellStyle name="currency-$ 2 2 2 6" xfId="8180"/>
    <cellStyle name="currency-$ 2 2 2 7" xfId="8181"/>
    <cellStyle name="currency-$ 2 2 3" xfId="8182"/>
    <cellStyle name="currency-$ 2 2 4" xfId="8183"/>
    <cellStyle name="currency-$ 2 2 5" xfId="8184"/>
    <cellStyle name="currency-$ 2 2 6" xfId="8185"/>
    <cellStyle name="currency-$ 2 2 7" xfId="8186"/>
    <cellStyle name="currency-$ 2 2 8" xfId="8187"/>
    <cellStyle name="currency-$ 2 3" xfId="8188"/>
    <cellStyle name="currency-$ 2 3 2" xfId="8189"/>
    <cellStyle name="currency-$ 2 3 2 2" xfId="8190"/>
    <cellStyle name="currency-$ 2 3 2 3" xfId="8191"/>
    <cellStyle name="currency-$ 2 3 2 4" xfId="8192"/>
    <cellStyle name="currency-$ 2 3 2 5" xfId="8193"/>
    <cellStyle name="currency-$ 2 3 2 6" xfId="8194"/>
    <cellStyle name="currency-$ 2 3 2 7" xfId="8195"/>
    <cellStyle name="currency-$ 2 3 3" xfId="8196"/>
    <cellStyle name="currency-$ 2 3 4" xfId="8197"/>
    <cellStyle name="currency-$ 2 3 5" xfId="8198"/>
    <cellStyle name="currency-$ 2 3 6" xfId="8199"/>
    <cellStyle name="currency-$ 2 3 7" xfId="8200"/>
    <cellStyle name="currency-$ 2 3 8" xfId="8201"/>
    <cellStyle name="currency-$ 2 4" xfId="8202"/>
    <cellStyle name="currency-$ 2 4 2" xfId="8203"/>
    <cellStyle name="currency-$ 2 4 2 2" xfId="8204"/>
    <cellStyle name="currency-$ 2 4 2 3" xfId="8205"/>
    <cellStyle name="currency-$ 2 4 2 4" xfId="8206"/>
    <cellStyle name="currency-$ 2 4 2 5" xfId="8207"/>
    <cellStyle name="currency-$ 2 4 2 6" xfId="8208"/>
    <cellStyle name="currency-$ 2 4 2 7" xfId="8209"/>
    <cellStyle name="currency-$ 2 4 3" xfId="8210"/>
    <cellStyle name="currency-$ 2 4 4" xfId="8211"/>
    <cellStyle name="currency-$ 2 4 5" xfId="8212"/>
    <cellStyle name="currency-$ 2 4 6" xfId="8213"/>
    <cellStyle name="currency-$ 2 4 7" xfId="8214"/>
    <cellStyle name="currency-$ 2 4 8" xfId="8215"/>
    <cellStyle name="currency-$ 2 5" xfId="8216"/>
    <cellStyle name="currency-$ 2 5 2" xfId="8217"/>
    <cellStyle name="currency-$ 2 5 2 2" xfId="8218"/>
    <cellStyle name="currency-$ 2 5 2 3" xfId="8219"/>
    <cellStyle name="currency-$ 2 5 2 4" xfId="8220"/>
    <cellStyle name="currency-$ 2 5 2 5" xfId="8221"/>
    <cellStyle name="currency-$ 2 5 2 6" xfId="8222"/>
    <cellStyle name="currency-$ 2 5 2 7" xfId="8223"/>
    <cellStyle name="currency-$ 2 5 3" xfId="8224"/>
    <cellStyle name="currency-$ 2 5 4" xfId="8225"/>
    <cellStyle name="currency-$ 2 5 5" xfId="8226"/>
    <cellStyle name="currency-$ 2 5 6" xfId="8227"/>
    <cellStyle name="currency-$ 2 5 7" xfId="8228"/>
    <cellStyle name="currency-$ 2 5 8" xfId="8229"/>
    <cellStyle name="currency-$ 2 6" xfId="8230"/>
    <cellStyle name="currency-$ 2 6 2" xfId="8231"/>
    <cellStyle name="currency-$ 2 6 2 2" xfId="8232"/>
    <cellStyle name="currency-$ 2 6 2 3" xfId="8233"/>
    <cellStyle name="currency-$ 2 6 2 4" xfId="8234"/>
    <cellStyle name="currency-$ 2 6 2 5" xfId="8235"/>
    <cellStyle name="currency-$ 2 6 2 6" xfId="8236"/>
    <cellStyle name="currency-$ 2 6 2 7" xfId="8237"/>
    <cellStyle name="currency-$ 2 6 3" xfId="8238"/>
    <cellStyle name="currency-$ 2 6 4" xfId="8239"/>
    <cellStyle name="currency-$ 2 6 5" xfId="8240"/>
    <cellStyle name="currency-$ 2 6 6" xfId="8241"/>
    <cellStyle name="currency-$ 2 6 7" xfId="8242"/>
    <cellStyle name="currency-$ 2 6 8" xfId="8243"/>
    <cellStyle name="currency-$ 2 7" xfId="8244"/>
    <cellStyle name="currency-$ 2 7 2" xfId="8245"/>
    <cellStyle name="currency-$ 2 7 2 2" xfId="8246"/>
    <cellStyle name="currency-$ 2 7 2 3" xfId="8247"/>
    <cellStyle name="currency-$ 2 7 2 4" xfId="8248"/>
    <cellStyle name="currency-$ 2 7 2 5" xfId="8249"/>
    <cellStyle name="currency-$ 2 7 2 6" xfId="8250"/>
    <cellStyle name="currency-$ 2 7 2 7" xfId="8251"/>
    <cellStyle name="currency-$ 2 7 3" xfId="8252"/>
    <cellStyle name="currency-$ 2 7 4" xfId="8253"/>
    <cellStyle name="currency-$ 2 7 5" xfId="8254"/>
    <cellStyle name="currency-$ 2 7 6" xfId="8255"/>
    <cellStyle name="currency-$ 2 7 7" xfId="8256"/>
    <cellStyle name="currency-$ 2 7 8" xfId="8257"/>
    <cellStyle name="currency-$ 2 8" xfId="8258"/>
    <cellStyle name="currency-$ 2 8 2" xfId="8259"/>
    <cellStyle name="currency-$ 2 8 2 2" xfId="8260"/>
    <cellStyle name="currency-$ 2 8 2 3" xfId="8261"/>
    <cellStyle name="currency-$ 2 8 2 4" xfId="8262"/>
    <cellStyle name="currency-$ 2 8 2 5" xfId="8263"/>
    <cellStyle name="currency-$ 2 8 2 6" xfId="8264"/>
    <cellStyle name="currency-$ 2 8 2 7" xfId="8265"/>
    <cellStyle name="currency-$ 2 8 3" xfId="8266"/>
    <cellStyle name="currency-$ 2 8 4" xfId="8267"/>
    <cellStyle name="currency-$ 2 8 5" xfId="8268"/>
    <cellStyle name="currency-$ 2 8 6" xfId="8269"/>
    <cellStyle name="currency-$ 2 8 7" xfId="8270"/>
    <cellStyle name="currency-$ 2 8 8" xfId="8271"/>
    <cellStyle name="currency-$ 2 9" xfId="8272"/>
    <cellStyle name="currency-$ 2 9 2" xfId="8273"/>
    <cellStyle name="currency-$ 2 9 2 2" xfId="8274"/>
    <cellStyle name="currency-$ 2 9 2 3" xfId="8275"/>
    <cellStyle name="currency-$ 2 9 2 4" xfId="8276"/>
    <cellStyle name="currency-$ 2 9 2 5" xfId="8277"/>
    <cellStyle name="currency-$ 2 9 2 6" xfId="8278"/>
    <cellStyle name="currency-$ 2 9 2 7" xfId="8279"/>
    <cellStyle name="currency-$ 2 9 3" xfId="8280"/>
    <cellStyle name="currency-$ 2 9 4" xfId="8281"/>
    <cellStyle name="currency-$ 2 9 5" xfId="8282"/>
    <cellStyle name="currency-$ 2 9 6" xfId="8283"/>
    <cellStyle name="currency-$ 2 9 7" xfId="8284"/>
    <cellStyle name="currency-$ 2 9 8" xfId="8285"/>
    <cellStyle name="currency-$ 3" xfId="8286"/>
    <cellStyle name="currency-$ 3 2" xfId="8287"/>
    <cellStyle name="currency-$ 3 2 2" xfId="8288"/>
    <cellStyle name="currency-$ 3 2 3" xfId="8289"/>
    <cellStyle name="currency-$ 3 2 4" xfId="8290"/>
    <cellStyle name="currency-$ 3 2 5" xfId="8291"/>
    <cellStyle name="currency-$ 3 2 6" xfId="8292"/>
    <cellStyle name="currency-$ 3 2 7" xfId="8293"/>
    <cellStyle name="currency-$ 3 3" xfId="8294"/>
    <cellStyle name="currency-$ 3 4" xfId="8295"/>
    <cellStyle name="currency-$ 3 5" xfId="8296"/>
    <cellStyle name="currency-$ 3 6" xfId="8297"/>
    <cellStyle name="currency-$ 3 7" xfId="8298"/>
    <cellStyle name="currency-$ 3 8" xfId="8299"/>
    <cellStyle name="currency-$ 4" xfId="8300"/>
    <cellStyle name="currency-$ 4 2" xfId="8301"/>
    <cellStyle name="currency-$ 4 2 2" xfId="8302"/>
    <cellStyle name="currency-$ 4 2 3" xfId="8303"/>
    <cellStyle name="currency-$ 4 2 4" xfId="8304"/>
    <cellStyle name="currency-$ 4 2 5" xfId="8305"/>
    <cellStyle name="currency-$ 4 2 6" xfId="8306"/>
    <cellStyle name="currency-$ 4 2 7" xfId="8307"/>
    <cellStyle name="currency-$ 4 3" xfId="8308"/>
    <cellStyle name="currency-$ 4 4" xfId="8309"/>
    <cellStyle name="currency-$ 4 5" xfId="8310"/>
    <cellStyle name="currency-$ 4 6" xfId="8311"/>
    <cellStyle name="currency-$ 4 7" xfId="8312"/>
    <cellStyle name="currency-$ 4 8" xfId="8313"/>
    <cellStyle name="currency-$ 5" xfId="8314"/>
    <cellStyle name="currency-$ 5 2" xfId="8315"/>
    <cellStyle name="currency-$ 5 2 2" xfId="8316"/>
    <cellStyle name="currency-$ 5 2 3" xfId="8317"/>
    <cellStyle name="currency-$ 5 2 4" xfId="8318"/>
    <cellStyle name="currency-$ 5 2 5" xfId="8319"/>
    <cellStyle name="currency-$ 5 2 6" xfId="8320"/>
    <cellStyle name="currency-$ 5 2 7" xfId="8321"/>
    <cellStyle name="currency-$ 5 3" xfId="8322"/>
    <cellStyle name="currency-$ 5 4" xfId="8323"/>
    <cellStyle name="currency-$ 5 5" xfId="8324"/>
    <cellStyle name="currency-$ 5 6" xfId="8325"/>
    <cellStyle name="currency-$ 5 7" xfId="8326"/>
    <cellStyle name="currency-$ 5 8" xfId="8327"/>
    <cellStyle name="currency-$ 6" xfId="8328"/>
    <cellStyle name="currency-$ 6 2" xfId="8329"/>
    <cellStyle name="currency-$ 6 2 2" xfId="8330"/>
    <cellStyle name="currency-$ 6 2 3" xfId="8331"/>
    <cellStyle name="currency-$ 6 2 4" xfId="8332"/>
    <cellStyle name="currency-$ 6 2 5" xfId="8333"/>
    <cellStyle name="currency-$ 6 2 6" xfId="8334"/>
    <cellStyle name="currency-$ 6 2 7" xfId="8335"/>
    <cellStyle name="currency-$ 6 3" xfId="8336"/>
    <cellStyle name="currency-$ 6 4" xfId="8337"/>
    <cellStyle name="currency-$ 6 5" xfId="8338"/>
    <cellStyle name="currency-$ 6 6" xfId="8339"/>
    <cellStyle name="currency-$ 6 7" xfId="8340"/>
    <cellStyle name="currency-$ 6 8" xfId="8341"/>
    <cellStyle name="currency-$ 7" xfId="8342"/>
    <cellStyle name="currency-$ 7 2" xfId="8343"/>
    <cellStyle name="currency-$ 7 2 2" xfId="8344"/>
    <cellStyle name="currency-$ 7 2 3" xfId="8345"/>
    <cellStyle name="currency-$ 7 2 4" xfId="8346"/>
    <cellStyle name="currency-$ 7 2 5" xfId="8347"/>
    <cellStyle name="currency-$ 7 2 6" xfId="8348"/>
    <cellStyle name="currency-$ 7 2 7" xfId="8349"/>
    <cellStyle name="currency-$ 7 3" xfId="8350"/>
    <cellStyle name="currency-$ 7 4" xfId="8351"/>
    <cellStyle name="currency-$ 7 5" xfId="8352"/>
    <cellStyle name="currency-$ 7 6" xfId="8353"/>
    <cellStyle name="currency-$ 7 7" xfId="8354"/>
    <cellStyle name="currency-$ 7 8" xfId="8355"/>
    <cellStyle name="currency-$ 8" xfId="8356"/>
    <cellStyle name="currency-$ 8 2" xfId="8357"/>
    <cellStyle name="currency-$ 8 2 2" xfId="8358"/>
    <cellStyle name="currency-$ 8 2 3" xfId="8359"/>
    <cellStyle name="currency-$ 8 2 4" xfId="8360"/>
    <cellStyle name="currency-$ 8 2 5" xfId="8361"/>
    <cellStyle name="currency-$ 8 2 6" xfId="8362"/>
    <cellStyle name="currency-$ 8 2 7" xfId="8363"/>
    <cellStyle name="currency-$ 8 3" xfId="8364"/>
    <cellStyle name="currency-$ 8 4" xfId="8365"/>
    <cellStyle name="currency-$ 8 5" xfId="8366"/>
    <cellStyle name="currency-$ 8 6" xfId="8367"/>
    <cellStyle name="currency-$ 8 7" xfId="8368"/>
    <cellStyle name="currency-$ 8 8" xfId="8369"/>
    <cellStyle name="currency-$ 9" xfId="8370"/>
    <cellStyle name="currency-$ 9 2" xfId="8371"/>
    <cellStyle name="currency-$ 9 2 2" xfId="8372"/>
    <cellStyle name="currency-$ 9 2 3" xfId="8373"/>
    <cellStyle name="currency-$ 9 2 4" xfId="8374"/>
    <cellStyle name="currency-$ 9 2 5" xfId="8375"/>
    <cellStyle name="currency-$ 9 2 6" xfId="8376"/>
    <cellStyle name="currency-$ 9 2 7" xfId="8377"/>
    <cellStyle name="currency-$ 9 3" xfId="8378"/>
    <cellStyle name="currency-$ 9 4" xfId="8379"/>
    <cellStyle name="currency-$ 9 5" xfId="8380"/>
    <cellStyle name="currency-$ 9 6" xfId="8381"/>
    <cellStyle name="currency-$ 9 7" xfId="8382"/>
    <cellStyle name="currency-$ 9 8" xfId="8383"/>
    <cellStyle name="Currency(￦)" xfId="8384"/>
    <cellStyle name="Currency_ SG&amp;A Bridge " xfId="319"/>
    <cellStyle name="Currency0" xfId="320"/>
    <cellStyle name="Currency0 2" xfId="8385"/>
    <cellStyle name="Currency0 2 2" xfId="8386"/>
    <cellStyle name="Currency0 3" xfId="8387"/>
    <cellStyle name="Currency1" xfId="321"/>
    <cellStyle name="cy_r1" xfId="8388"/>
    <cellStyle name="Data" xfId="322"/>
    <cellStyle name="Date" xfId="323"/>
    <cellStyle name="Date 2" xfId="8389"/>
    <cellStyle name="Date 3" xfId="8390"/>
    <cellStyle name="Date 4" xfId="8391"/>
    <cellStyle name="Date Short" xfId="8392"/>
    <cellStyle name="Date_090116_산출내역서" xfId="8393"/>
    <cellStyle name="DELTA" xfId="8394"/>
    <cellStyle name="Dezimal [0]_Ausdruck RUND (D)" xfId="8395"/>
    <cellStyle name="Dezimal_Ausdruck RUND (D)" xfId="8396"/>
    <cellStyle name="Display" xfId="324"/>
    <cellStyle name="Display Price" xfId="325"/>
    <cellStyle name="Dollar (zero dec)" xfId="326"/>
    <cellStyle name="Dollar (zero dec) 2" xfId="8397"/>
    <cellStyle name="EA(개수표시)" xfId="327"/>
    <cellStyle name="E­æo±" xfId="8398"/>
    <cellStyle name="E­æo±a" xfId="8399"/>
    <cellStyle name="E­Æo±aE￡" xfId="8400"/>
    <cellStyle name="È­Æó±âÈ£" xfId="8401"/>
    <cellStyle name="E­Æo±aE￡_매립-토목(5차)" xfId="8402"/>
    <cellStyle name="È­Æó±âÈ£_소각-기계(5차)" xfId="8403"/>
    <cellStyle name="E­Æo±aE￡_일-토목" xfId="8404"/>
    <cellStyle name="È­Æó±âÈ£_전기일위" xfId="8405"/>
    <cellStyle name="E­Æo±aE￡_토목-집하(파주)" xfId="8406"/>
    <cellStyle name="È­Æó±âÈ£_파주기계,토목단가" xfId="8407"/>
    <cellStyle name="E­Æo±aE￡0" xfId="8408"/>
    <cellStyle name="È­Æó±âÈ£0" xfId="8409"/>
    <cellStyle name="E­Æo±aE￡0_매립-토목(5차)" xfId="8410"/>
    <cellStyle name="È­Æó±âÈ£0_소각-기계(5차)" xfId="8411"/>
    <cellStyle name="E­Æo±aE￡0_일-토목" xfId="8412"/>
    <cellStyle name="È­Æó±âÈ£0_전기일위" xfId="8413"/>
    <cellStyle name="Enter Currency (0)" xfId="8414"/>
    <cellStyle name="Enter Currency (0) 2" xfId="8415"/>
    <cellStyle name="Enter Currency (2)" xfId="8416"/>
    <cellStyle name="Enter Currency (2) 2" xfId="8417"/>
    <cellStyle name="Enter Units (0)" xfId="8418"/>
    <cellStyle name="Enter Units (0) 2" xfId="8419"/>
    <cellStyle name="Enter Units (1)" xfId="8420"/>
    <cellStyle name="Enter Units (1) 2" xfId="8421"/>
    <cellStyle name="Enter Units (2)" xfId="8422"/>
    <cellStyle name="Enter Units (2) 2" xfId="8423"/>
    <cellStyle name="Entered" xfId="328"/>
    <cellStyle name="Euro" xfId="329"/>
    <cellStyle name="Euro 2" xfId="8424"/>
    <cellStyle name="Explanatory Text" xfId="8425"/>
    <cellStyle name="F2" xfId="330"/>
    <cellStyle name="F2 2" xfId="8426"/>
    <cellStyle name="F2 3" xfId="8427"/>
    <cellStyle name="F2_11년 자료정비_시험사업_시스템-산출내역서_V1.3" xfId="8428"/>
    <cellStyle name="F3" xfId="331"/>
    <cellStyle name="F3 2" xfId="8429"/>
    <cellStyle name="F3 3" xfId="8430"/>
    <cellStyle name="F3_11년 자료정비_시험사업_시스템-산출내역서_V1.3" xfId="8431"/>
    <cellStyle name="F4" xfId="332"/>
    <cellStyle name="F4 2" xfId="8432"/>
    <cellStyle name="F4 3" xfId="8433"/>
    <cellStyle name="F4_11년 자료정비_시험사업_시스템-산출내역서_V1.3" xfId="8434"/>
    <cellStyle name="F5" xfId="333"/>
    <cellStyle name="F5 2" xfId="8435"/>
    <cellStyle name="F5 3" xfId="8436"/>
    <cellStyle name="F5_11년 자료정비_시험사업_시스템-산출내역서_V1.3" xfId="8437"/>
    <cellStyle name="F6" xfId="334"/>
    <cellStyle name="F6 2" xfId="8438"/>
    <cellStyle name="F6 3" xfId="8439"/>
    <cellStyle name="F6_11년 자료정비_시험사업_시스템-산출내역서_V1.3" xfId="8440"/>
    <cellStyle name="F7" xfId="335"/>
    <cellStyle name="F7 2" xfId="8441"/>
    <cellStyle name="F7 3" xfId="8442"/>
    <cellStyle name="F7_11년 자료정비_시험사업_시스템-산출내역서_V1.3" xfId="8443"/>
    <cellStyle name="F8" xfId="336"/>
    <cellStyle name="F8 2" xfId="8444"/>
    <cellStyle name="F8 3" xfId="8445"/>
    <cellStyle name="F8_11년 자료정비_시험사업_시스템-산출내역서_V1.3" xfId="8446"/>
    <cellStyle name="FinePrint" xfId="337"/>
    <cellStyle name="Fixed" xfId="338"/>
    <cellStyle name="Fixed 2" xfId="8447"/>
    <cellStyle name="Fixed 3" xfId="8448"/>
    <cellStyle name="Fixed 4" xfId="8449"/>
    <cellStyle name="Fixed_11년 자료정비_시험사업_시스템-산출내역서_V1.3" xfId="8450"/>
    <cellStyle name="Followed Hyperlink" xfId="8451"/>
    <cellStyle name="G/표준" xfId="8452"/>
    <cellStyle name="ǦǦ_x0003_" xfId="8453"/>
    <cellStyle name="Good" xfId="8454"/>
    <cellStyle name="Grey" xfId="339"/>
    <cellStyle name="H1" xfId="340"/>
    <cellStyle name="H2" xfId="341"/>
    <cellStyle name="head" xfId="8455"/>
    <cellStyle name="head 1" xfId="8456"/>
    <cellStyle name="head 1-1" xfId="8457"/>
    <cellStyle name="HEADER" xfId="342"/>
    <cellStyle name="Header1" xfId="343"/>
    <cellStyle name="Header1 2" xfId="8458"/>
    <cellStyle name="Header1 3" xfId="8459"/>
    <cellStyle name="Header1 4" xfId="8460"/>
    <cellStyle name="Header2" xfId="344"/>
    <cellStyle name="Header2 10" xfId="8461"/>
    <cellStyle name="Header2 10 2" xfId="8462"/>
    <cellStyle name="Header2 10 2 2" xfId="8463"/>
    <cellStyle name="Header2 10 2 3" xfId="8464"/>
    <cellStyle name="Header2 10 2 4" xfId="8465"/>
    <cellStyle name="Header2 10 2 5" xfId="8466"/>
    <cellStyle name="Header2 10 2 6" xfId="8467"/>
    <cellStyle name="Header2 10 2 7" xfId="8468"/>
    <cellStyle name="Header2 10 3" xfId="8469"/>
    <cellStyle name="Header2 10 4" xfId="8470"/>
    <cellStyle name="Header2 10 5" xfId="8471"/>
    <cellStyle name="Header2 10 6" xfId="8472"/>
    <cellStyle name="Header2 10 7" xfId="8473"/>
    <cellStyle name="Header2 10 8" xfId="8474"/>
    <cellStyle name="Header2 11" xfId="8475"/>
    <cellStyle name="Header2 11 2" xfId="8476"/>
    <cellStyle name="Header2 11 2 2" xfId="8477"/>
    <cellStyle name="Header2 11 2 3" xfId="8478"/>
    <cellStyle name="Header2 11 2 4" xfId="8479"/>
    <cellStyle name="Header2 11 2 5" xfId="8480"/>
    <cellStyle name="Header2 11 2 6" xfId="8481"/>
    <cellStyle name="Header2 11 2 7" xfId="8482"/>
    <cellStyle name="Header2 11 3" xfId="8483"/>
    <cellStyle name="Header2 11 4" xfId="8484"/>
    <cellStyle name="Header2 11 5" xfId="8485"/>
    <cellStyle name="Header2 11 6" xfId="8486"/>
    <cellStyle name="Header2 11 7" xfId="8487"/>
    <cellStyle name="Header2 11 8" xfId="8488"/>
    <cellStyle name="Header2 12" xfId="8489"/>
    <cellStyle name="Header2 12 2" xfId="8490"/>
    <cellStyle name="Header2 12 2 2" xfId="8491"/>
    <cellStyle name="Header2 12 2 3" xfId="8492"/>
    <cellStyle name="Header2 12 2 4" xfId="8493"/>
    <cellStyle name="Header2 12 2 5" xfId="8494"/>
    <cellStyle name="Header2 12 2 6" xfId="8495"/>
    <cellStyle name="Header2 12 2 7" xfId="8496"/>
    <cellStyle name="Header2 12 3" xfId="8497"/>
    <cellStyle name="Header2 12 4" xfId="8498"/>
    <cellStyle name="Header2 12 5" xfId="8499"/>
    <cellStyle name="Header2 12 6" xfId="8500"/>
    <cellStyle name="Header2 12 7" xfId="8501"/>
    <cellStyle name="Header2 12 8" xfId="8502"/>
    <cellStyle name="Header2 13" xfId="8503"/>
    <cellStyle name="Header2 14" xfId="8504"/>
    <cellStyle name="Header2 2" xfId="8505"/>
    <cellStyle name="Header2 2 10" xfId="8506"/>
    <cellStyle name="Header2 2 10 2" xfId="8507"/>
    <cellStyle name="Header2 2 10 2 2" xfId="8508"/>
    <cellStyle name="Header2 2 10 2 3" xfId="8509"/>
    <cellStyle name="Header2 2 10 2 4" xfId="8510"/>
    <cellStyle name="Header2 2 10 2 5" xfId="8511"/>
    <cellStyle name="Header2 2 10 2 6" xfId="8512"/>
    <cellStyle name="Header2 2 10 2 7" xfId="8513"/>
    <cellStyle name="Header2 2 10 3" xfId="8514"/>
    <cellStyle name="Header2 2 10 4" xfId="8515"/>
    <cellStyle name="Header2 2 10 5" xfId="8516"/>
    <cellStyle name="Header2 2 10 6" xfId="8517"/>
    <cellStyle name="Header2 2 10 7" xfId="8518"/>
    <cellStyle name="Header2 2 10 8" xfId="8519"/>
    <cellStyle name="Header2 2 11" xfId="8520"/>
    <cellStyle name="Header2 2 11 2" xfId="8521"/>
    <cellStyle name="Header2 2 11 2 2" xfId="8522"/>
    <cellStyle name="Header2 2 11 2 3" xfId="8523"/>
    <cellStyle name="Header2 2 11 2 4" xfId="8524"/>
    <cellStyle name="Header2 2 11 2 5" xfId="8525"/>
    <cellStyle name="Header2 2 11 2 6" xfId="8526"/>
    <cellStyle name="Header2 2 11 2 7" xfId="8527"/>
    <cellStyle name="Header2 2 11 3" xfId="8528"/>
    <cellStyle name="Header2 2 11 4" xfId="8529"/>
    <cellStyle name="Header2 2 11 5" xfId="8530"/>
    <cellStyle name="Header2 2 11 6" xfId="8531"/>
    <cellStyle name="Header2 2 11 7" xfId="8532"/>
    <cellStyle name="Header2 2 11 8" xfId="8533"/>
    <cellStyle name="Header2 2 12" xfId="8534"/>
    <cellStyle name="Header2 2 12 2" xfId="8535"/>
    <cellStyle name="Header2 2 12 2 2" xfId="8536"/>
    <cellStyle name="Header2 2 12 2 3" xfId="8537"/>
    <cellStyle name="Header2 2 12 2 4" xfId="8538"/>
    <cellStyle name="Header2 2 12 2 5" xfId="8539"/>
    <cellStyle name="Header2 2 12 2 6" xfId="8540"/>
    <cellStyle name="Header2 2 12 2 7" xfId="8541"/>
    <cellStyle name="Header2 2 12 3" xfId="8542"/>
    <cellStyle name="Header2 2 12 4" xfId="8543"/>
    <cellStyle name="Header2 2 12 5" xfId="8544"/>
    <cellStyle name="Header2 2 12 6" xfId="8545"/>
    <cellStyle name="Header2 2 12 7" xfId="8546"/>
    <cellStyle name="Header2 2 12 8" xfId="8547"/>
    <cellStyle name="Header2 2 13" xfId="8548"/>
    <cellStyle name="Header2 2 13 2" xfId="8549"/>
    <cellStyle name="Header2 2 13 2 2" xfId="8550"/>
    <cellStyle name="Header2 2 13 2 3" xfId="8551"/>
    <cellStyle name="Header2 2 13 2 4" xfId="8552"/>
    <cellStyle name="Header2 2 13 2 5" xfId="8553"/>
    <cellStyle name="Header2 2 13 2 6" xfId="8554"/>
    <cellStyle name="Header2 2 13 2 7" xfId="8555"/>
    <cellStyle name="Header2 2 13 3" xfId="8556"/>
    <cellStyle name="Header2 2 13 4" xfId="8557"/>
    <cellStyle name="Header2 2 13 5" xfId="8558"/>
    <cellStyle name="Header2 2 13 6" xfId="8559"/>
    <cellStyle name="Header2 2 13 7" xfId="8560"/>
    <cellStyle name="Header2 2 13 8" xfId="8561"/>
    <cellStyle name="Header2 2 14" xfId="8562"/>
    <cellStyle name="Header2 2 15" xfId="8563"/>
    <cellStyle name="Header2 2 16" xfId="8564"/>
    <cellStyle name="Header2 2 17" xfId="8565"/>
    <cellStyle name="Header2 2 2" xfId="8566"/>
    <cellStyle name="Header2 2 2 2" xfId="8567"/>
    <cellStyle name="Header2 2 2 2 2" xfId="8568"/>
    <cellStyle name="Header2 2 2 2 3" xfId="8569"/>
    <cellStyle name="Header2 2 2 2 4" xfId="8570"/>
    <cellStyle name="Header2 2 2 2 5" xfId="8571"/>
    <cellStyle name="Header2 2 2 2 6" xfId="8572"/>
    <cellStyle name="Header2 2 2 2 7" xfId="8573"/>
    <cellStyle name="Header2 2 2 3" xfId="8574"/>
    <cellStyle name="Header2 2 2 4" xfId="8575"/>
    <cellStyle name="Header2 2 2 5" xfId="8576"/>
    <cellStyle name="Header2 2 2 6" xfId="8577"/>
    <cellStyle name="Header2 2 2 7" xfId="8578"/>
    <cellStyle name="Header2 2 2 8" xfId="8579"/>
    <cellStyle name="Header2 2 3" xfId="8580"/>
    <cellStyle name="Header2 2 3 2" xfId="8581"/>
    <cellStyle name="Header2 2 3 2 2" xfId="8582"/>
    <cellStyle name="Header2 2 3 2 3" xfId="8583"/>
    <cellStyle name="Header2 2 3 2 4" xfId="8584"/>
    <cellStyle name="Header2 2 3 2 5" xfId="8585"/>
    <cellStyle name="Header2 2 3 2 6" xfId="8586"/>
    <cellStyle name="Header2 2 3 2 7" xfId="8587"/>
    <cellStyle name="Header2 2 3 3" xfId="8588"/>
    <cellStyle name="Header2 2 3 4" xfId="8589"/>
    <cellStyle name="Header2 2 3 5" xfId="8590"/>
    <cellStyle name="Header2 2 3 6" xfId="8591"/>
    <cellStyle name="Header2 2 3 7" xfId="8592"/>
    <cellStyle name="Header2 2 3 8" xfId="8593"/>
    <cellStyle name="Header2 2 4" xfId="8594"/>
    <cellStyle name="Header2 2 4 2" xfId="8595"/>
    <cellStyle name="Header2 2 4 2 2" xfId="8596"/>
    <cellStyle name="Header2 2 4 2 3" xfId="8597"/>
    <cellStyle name="Header2 2 4 2 4" xfId="8598"/>
    <cellStyle name="Header2 2 4 2 5" xfId="8599"/>
    <cellStyle name="Header2 2 4 2 6" xfId="8600"/>
    <cellStyle name="Header2 2 4 2 7" xfId="8601"/>
    <cellStyle name="Header2 2 4 3" xfId="8602"/>
    <cellStyle name="Header2 2 4 4" xfId="8603"/>
    <cellStyle name="Header2 2 4 5" xfId="8604"/>
    <cellStyle name="Header2 2 4 6" xfId="8605"/>
    <cellStyle name="Header2 2 4 7" xfId="8606"/>
    <cellStyle name="Header2 2 4 8" xfId="8607"/>
    <cellStyle name="Header2 2 5" xfId="8608"/>
    <cellStyle name="Header2 2 5 2" xfId="8609"/>
    <cellStyle name="Header2 2 5 2 2" xfId="8610"/>
    <cellStyle name="Header2 2 5 2 3" xfId="8611"/>
    <cellStyle name="Header2 2 5 2 4" xfId="8612"/>
    <cellStyle name="Header2 2 5 2 5" xfId="8613"/>
    <cellStyle name="Header2 2 5 2 6" xfId="8614"/>
    <cellStyle name="Header2 2 5 2 7" xfId="8615"/>
    <cellStyle name="Header2 2 5 3" xfId="8616"/>
    <cellStyle name="Header2 2 5 4" xfId="8617"/>
    <cellStyle name="Header2 2 5 5" xfId="8618"/>
    <cellStyle name="Header2 2 5 6" xfId="8619"/>
    <cellStyle name="Header2 2 5 7" xfId="8620"/>
    <cellStyle name="Header2 2 5 8" xfId="8621"/>
    <cellStyle name="Header2 2 6" xfId="8622"/>
    <cellStyle name="Header2 2 6 2" xfId="8623"/>
    <cellStyle name="Header2 2 6 2 2" xfId="8624"/>
    <cellStyle name="Header2 2 6 2 3" xfId="8625"/>
    <cellStyle name="Header2 2 6 2 4" xfId="8626"/>
    <cellStyle name="Header2 2 6 2 5" xfId="8627"/>
    <cellStyle name="Header2 2 6 2 6" xfId="8628"/>
    <cellStyle name="Header2 2 6 2 7" xfId="8629"/>
    <cellStyle name="Header2 2 6 3" xfId="8630"/>
    <cellStyle name="Header2 2 6 4" xfId="8631"/>
    <cellStyle name="Header2 2 6 5" xfId="8632"/>
    <cellStyle name="Header2 2 6 6" xfId="8633"/>
    <cellStyle name="Header2 2 6 7" xfId="8634"/>
    <cellStyle name="Header2 2 6 8" xfId="8635"/>
    <cellStyle name="Header2 2 7" xfId="8636"/>
    <cellStyle name="Header2 2 7 2" xfId="8637"/>
    <cellStyle name="Header2 2 7 2 2" xfId="8638"/>
    <cellStyle name="Header2 2 7 2 3" xfId="8639"/>
    <cellStyle name="Header2 2 7 2 4" xfId="8640"/>
    <cellStyle name="Header2 2 7 2 5" xfId="8641"/>
    <cellStyle name="Header2 2 7 2 6" xfId="8642"/>
    <cellStyle name="Header2 2 7 2 7" xfId="8643"/>
    <cellStyle name="Header2 2 7 3" xfId="8644"/>
    <cellStyle name="Header2 2 7 4" xfId="8645"/>
    <cellStyle name="Header2 2 7 5" xfId="8646"/>
    <cellStyle name="Header2 2 7 6" xfId="8647"/>
    <cellStyle name="Header2 2 7 7" xfId="8648"/>
    <cellStyle name="Header2 2 7 8" xfId="8649"/>
    <cellStyle name="Header2 2 8" xfId="8650"/>
    <cellStyle name="Header2 2 8 2" xfId="8651"/>
    <cellStyle name="Header2 2 8 2 2" xfId="8652"/>
    <cellStyle name="Header2 2 8 2 3" xfId="8653"/>
    <cellStyle name="Header2 2 8 2 4" xfId="8654"/>
    <cellStyle name="Header2 2 8 2 5" xfId="8655"/>
    <cellStyle name="Header2 2 8 2 6" xfId="8656"/>
    <cellStyle name="Header2 2 8 2 7" xfId="8657"/>
    <cellStyle name="Header2 2 8 3" xfId="8658"/>
    <cellStyle name="Header2 2 8 4" xfId="8659"/>
    <cellStyle name="Header2 2 8 5" xfId="8660"/>
    <cellStyle name="Header2 2 8 6" xfId="8661"/>
    <cellStyle name="Header2 2 8 7" xfId="8662"/>
    <cellStyle name="Header2 2 8 8" xfId="8663"/>
    <cellStyle name="Header2 2 9" xfId="8664"/>
    <cellStyle name="Header2 2 9 2" xfId="8665"/>
    <cellStyle name="Header2 2 9 2 2" xfId="8666"/>
    <cellStyle name="Header2 2 9 2 3" xfId="8667"/>
    <cellStyle name="Header2 2 9 2 4" xfId="8668"/>
    <cellStyle name="Header2 2 9 2 5" xfId="8669"/>
    <cellStyle name="Header2 2 9 2 6" xfId="8670"/>
    <cellStyle name="Header2 2 9 2 7" xfId="8671"/>
    <cellStyle name="Header2 2 9 3" xfId="8672"/>
    <cellStyle name="Header2 2 9 4" xfId="8673"/>
    <cellStyle name="Header2 2 9 5" xfId="8674"/>
    <cellStyle name="Header2 2 9 6" xfId="8675"/>
    <cellStyle name="Header2 2 9 7" xfId="8676"/>
    <cellStyle name="Header2 2 9 8" xfId="8677"/>
    <cellStyle name="Header2 3" xfId="8678"/>
    <cellStyle name="Header2 3 2" xfId="8679"/>
    <cellStyle name="Header2 3 2 2" xfId="8680"/>
    <cellStyle name="Header2 3 2 3" xfId="8681"/>
    <cellStyle name="Header2 3 2 4" xfId="8682"/>
    <cellStyle name="Header2 3 2 5" xfId="8683"/>
    <cellStyle name="Header2 3 2 6" xfId="8684"/>
    <cellStyle name="Header2 3 2 7" xfId="8685"/>
    <cellStyle name="Header2 3 3" xfId="8686"/>
    <cellStyle name="Header2 3 4" xfId="8687"/>
    <cellStyle name="Header2 3 5" xfId="8688"/>
    <cellStyle name="Header2 3 6" xfId="8689"/>
    <cellStyle name="Header2 3 7" xfId="8690"/>
    <cellStyle name="Header2 3 8" xfId="8691"/>
    <cellStyle name="Header2 4" xfId="8692"/>
    <cellStyle name="Header2 4 2" xfId="8693"/>
    <cellStyle name="Header2 4 2 2" xfId="8694"/>
    <cellStyle name="Header2 4 2 3" xfId="8695"/>
    <cellStyle name="Header2 4 2 4" xfId="8696"/>
    <cellStyle name="Header2 4 2 5" xfId="8697"/>
    <cellStyle name="Header2 4 2 6" xfId="8698"/>
    <cellStyle name="Header2 4 2 7" xfId="8699"/>
    <cellStyle name="Header2 4 3" xfId="8700"/>
    <cellStyle name="Header2 4 4" xfId="8701"/>
    <cellStyle name="Header2 4 5" xfId="8702"/>
    <cellStyle name="Header2 4 6" xfId="8703"/>
    <cellStyle name="Header2 4 7" xfId="8704"/>
    <cellStyle name="Header2 4 8" xfId="8705"/>
    <cellStyle name="Header2 5" xfId="8706"/>
    <cellStyle name="Header2 5 2" xfId="8707"/>
    <cellStyle name="Header2 5 2 2" xfId="8708"/>
    <cellStyle name="Header2 5 2 3" xfId="8709"/>
    <cellStyle name="Header2 5 2 4" xfId="8710"/>
    <cellStyle name="Header2 5 2 5" xfId="8711"/>
    <cellStyle name="Header2 5 2 6" xfId="8712"/>
    <cellStyle name="Header2 5 2 7" xfId="8713"/>
    <cellStyle name="Header2 5 3" xfId="8714"/>
    <cellStyle name="Header2 5 4" xfId="8715"/>
    <cellStyle name="Header2 5 5" xfId="8716"/>
    <cellStyle name="Header2 5 6" xfId="8717"/>
    <cellStyle name="Header2 5 7" xfId="8718"/>
    <cellStyle name="Header2 5 8" xfId="8719"/>
    <cellStyle name="Header2 6" xfId="8720"/>
    <cellStyle name="Header2 6 2" xfId="8721"/>
    <cellStyle name="Header2 6 2 2" xfId="8722"/>
    <cellStyle name="Header2 6 2 3" xfId="8723"/>
    <cellStyle name="Header2 6 2 4" xfId="8724"/>
    <cellStyle name="Header2 6 2 5" xfId="8725"/>
    <cellStyle name="Header2 6 2 6" xfId="8726"/>
    <cellStyle name="Header2 6 2 7" xfId="8727"/>
    <cellStyle name="Header2 6 3" xfId="8728"/>
    <cellStyle name="Header2 6 4" xfId="8729"/>
    <cellStyle name="Header2 6 5" xfId="8730"/>
    <cellStyle name="Header2 6 6" xfId="8731"/>
    <cellStyle name="Header2 6 7" xfId="8732"/>
    <cellStyle name="Header2 6 8" xfId="8733"/>
    <cellStyle name="Header2 7" xfId="8734"/>
    <cellStyle name="Header2 7 2" xfId="8735"/>
    <cellStyle name="Header2 7 2 2" xfId="8736"/>
    <cellStyle name="Header2 7 2 3" xfId="8737"/>
    <cellStyle name="Header2 7 2 4" xfId="8738"/>
    <cellStyle name="Header2 7 2 5" xfId="8739"/>
    <cellStyle name="Header2 7 2 6" xfId="8740"/>
    <cellStyle name="Header2 7 2 7" xfId="8741"/>
    <cellStyle name="Header2 7 3" xfId="8742"/>
    <cellStyle name="Header2 7 4" xfId="8743"/>
    <cellStyle name="Header2 7 5" xfId="8744"/>
    <cellStyle name="Header2 7 6" xfId="8745"/>
    <cellStyle name="Header2 7 7" xfId="8746"/>
    <cellStyle name="Header2 7 8" xfId="8747"/>
    <cellStyle name="Header2 8" xfId="8748"/>
    <cellStyle name="Header2 8 2" xfId="8749"/>
    <cellStyle name="Header2 8 2 2" xfId="8750"/>
    <cellStyle name="Header2 8 2 3" xfId="8751"/>
    <cellStyle name="Header2 8 2 4" xfId="8752"/>
    <cellStyle name="Header2 8 2 5" xfId="8753"/>
    <cellStyle name="Header2 8 2 6" xfId="8754"/>
    <cellStyle name="Header2 8 2 7" xfId="8755"/>
    <cellStyle name="Header2 8 3" xfId="8756"/>
    <cellStyle name="Header2 8 4" xfId="8757"/>
    <cellStyle name="Header2 8 5" xfId="8758"/>
    <cellStyle name="Header2 8 6" xfId="8759"/>
    <cellStyle name="Header2 8 7" xfId="8760"/>
    <cellStyle name="Header2 8 8" xfId="8761"/>
    <cellStyle name="Header2 9" xfId="8762"/>
    <cellStyle name="Header2 9 2" xfId="8763"/>
    <cellStyle name="Header2 9 2 2" xfId="8764"/>
    <cellStyle name="Header2 9 2 3" xfId="8765"/>
    <cellStyle name="Header2 9 2 4" xfId="8766"/>
    <cellStyle name="Header2 9 2 5" xfId="8767"/>
    <cellStyle name="Header2 9 2 6" xfId="8768"/>
    <cellStyle name="Header2 9 2 7" xfId="8769"/>
    <cellStyle name="Header2 9 3" xfId="8770"/>
    <cellStyle name="Header2 9 4" xfId="8771"/>
    <cellStyle name="Header2 9 5" xfId="8772"/>
    <cellStyle name="Header2 9 6" xfId="8773"/>
    <cellStyle name="Header2 9 7" xfId="8774"/>
    <cellStyle name="Header2 9 8" xfId="8775"/>
    <cellStyle name="Heading" xfId="345"/>
    <cellStyle name="Heading 1" xfId="346"/>
    <cellStyle name="Heading 1 2" xfId="8776"/>
    <cellStyle name="Heading 1 3" xfId="8777"/>
    <cellStyle name="Heading 2" xfId="347"/>
    <cellStyle name="Heading 2 2" xfId="8778"/>
    <cellStyle name="Heading 2 3" xfId="8779"/>
    <cellStyle name="Heading 3" xfId="348"/>
    <cellStyle name="Heading 4" xfId="8780"/>
    <cellStyle name="Heading1" xfId="349"/>
    <cellStyle name="Heading1 2" xfId="8781"/>
    <cellStyle name="Heading1 3" xfId="8782"/>
    <cellStyle name="Heading1 4" xfId="8783"/>
    <cellStyle name="Heading1_11년 자료정비_시험사업_시스템-산출내역서_V1.3" xfId="8784"/>
    <cellStyle name="Heading2" xfId="350"/>
    <cellStyle name="Heading2 2" xfId="8785"/>
    <cellStyle name="Heading2 3" xfId="8786"/>
    <cellStyle name="Heading2 4" xfId="8787"/>
    <cellStyle name="Heading2_11년 자료정비_시험사업_시스템-산출내역서_V1.3" xfId="8788"/>
    <cellStyle name="Heading2Divider" xfId="351"/>
    <cellStyle name="HelpStyle" xfId="8789"/>
    <cellStyle name="Helv8_PFD4.XLS" xfId="8790"/>
    <cellStyle name="HIGHLIGHT" xfId="8791"/>
    <cellStyle name="Hyperlink" xfId="8792"/>
    <cellStyle name="Hyperlink 2" xfId="8793"/>
    <cellStyle name="Hyperlink 3" xfId="8794"/>
    <cellStyle name="Hyperlink_NEGS" xfId="352"/>
    <cellStyle name="Input" xfId="353"/>
    <cellStyle name="Input [yellow]" xfId="354"/>
    <cellStyle name="Input [yellow] 10" xfId="8795"/>
    <cellStyle name="Input [yellow] 10 2" xfId="8796"/>
    <cellStyle name="Input [yellow] 10 2 2" xfId="8797"/>
    <cellStyle name="Input [yellow] 10 2 3" xfId="8798"/>
    <cellStyle name="Input [yellow] 10 2 4" xfId="8799"/>
    <cellStyle name="Input [yellow] 10 2 5" xfId="8800"/>
    <cellStyle name="Input [yellow] 10 2 6" xfId="8801"/>
    <cellStyle name="Input [yellow] 10 2 7" xfId="8802"/>
    <cellStyle name="Input [yellow] 10 3" xfId="8803"/>
    <cellStyle name="Input [yellow] 10 4" xfId="8804"/>
    <cellStyle name="Input [yellow] 10 5" xfId="8805"/>
    <cellStyle name="Input [yellow] 10 6" xfId="8806"/>
    <cellStyle name="Input [yellow] 10 7" xfId="8807"/>
    <cellStyle name="Input [yellow] 10 8" xfId="8808"/>
    <cellStyle name="Input [yellow] 11" xfId="8809"/>
    <cellStyle name="Input [yellow] 11 2" xfId="8810"/>
    <cellStyle name="Input [yellow] 11 2 2" xfId="8811"/>
    <cellStyle name="Input [yellow] 11 2 3" xfId="8812"/>
    <cellStyle name="Input [yellow] 11 2 4" xfId="8813"/>
    <cellStyle name="Input [yellow] 11 2 5" xfId="8814"/>
    <cellStyle name="Input [yellow] 11 2 6" xfId="8815"/>
    <cellStyle name="Input [yellow] 11 2 7" xfId="8816"/>
    <cellStyle name="Input [yellow] 11 3" xfId="8817"/>
    <cellStyle name="Input [yellow] 11 4" xfId="8818"/>
    <cellStyle name="Input [yellow] 11 5" xfId="8819"/>
    <cellStyle name="Input [yellow] 11 6" xfId="8820"/>
    <cellStyle name="Input [yellow] 11 7" xfId="8821"/>
    <cellStyle name="Input [yellow] 11 8" xfId="8822"/>
    <cellStyle name="Input [yellow] 12" xfId="8823"/>
    <cellStyle name="Input [yellow] 12 2" xfId="8824"/>
    <cellStyle name="Input [yellow] 12 2 2" xfId="8825"/>
    <cellStyle name="Input [yellow] 12 2 3" xfId="8826"/>
    <cellStyle name="Input [yellow] 12 2 4" xfId="8827"/>
    <cellStyle name="Input [yellow] 12 2 5" xfId="8828"/>
    <cellStyle name="Input [yellow] 12 2 6" xfId="8829"/>
    <cellStyle name="Input [yellow] 12 2 7" xfId="8830"/>
    <cellStyle name="Input [yellow] 12 3" xfId="8831"/>
    <cellStyle name="Input [yellow] 12 4" xfId="8832"/>
    <cellStyle name="Input [yellow] 12 5" xfId="8833"/>
    <cellStyle name="Input [yellow] 12 6" xfId="8834"/>
    <cellStyle name="Input [yellow] 12 7" xfId="8835"/>
    <cellStyle name="Input [yellow] 12 8" xfId="8836"/>
    <cellStyle name="Input [yellow] 13" xfId="8837"/>
    <cellStyle name="Input [yellow] 13 2" xfId="8838"/>
    <cellStyle name="Input [yellow] 13 2 2" xfId="8839"/>
    <cellStyle name="Input [yellow] 13 2 3" xfId="8840"/>
    <cellStyle name="Input [yellow] 13 2 4" xfId="8841"/>
    <cellStyle name="Input [yellow] 13 2 5" xfId="8842"/>
    <cellStyle name="Input [yellow] 13 2 6" xfId="8843"/>
    <cellStyle name="Input [yellow] 13 2 7" xfId="8844"/>
    <cellStyle name="Input [yellow] 13 3" xfId="8845"/>
    <cellStyle name="Input [yellow] 13 4" xfId="8846"/>
    <cellStyle name="Input [yellow] 13 5" xfId="8847"/>
    <cellStyle name="Input [yellow] 13 6" xfId="8848"/>
    <cellStyle name="Input [yellow] 13 7" xfId="8849"/>
    <cellStyle name="Input [yellow] 13 8" xfId="8850"/>
    <cellStyle name="Input [yellow] 14" xfId="8851"/>
    <cellStyle name="Input [yellow] 14 2" xfId="8852"/>
    <cellStyle name="Input [yellow] 14 2 2" xfId="8853"/>
    <cellStyle name="Input [yellow] 14 2 3" xfId="8854"/>
    <cellStyle name="Input [yellow] 14 2 4" xfId="8855"/>
    <cellStyle name="Input [yellow] 14 2 5" xfId="8856"/>
    <cellStyle name="Input [yellow] 14 2 6" xfId="8857"/>
    <cellStyle name="Input [yellow] 14 2 7" xfId="8858"/>
    <cellStyle name="Input [yellow] 14 3" xfId="8859"/>
    <cellStyle name="Input [yellow] 14 4" xfId="8860"/>
    <cellStyle name="Input [yellow] 14 5" xfId="8861"/>
    <cellStyle name="Input [yellow] 14 6" xfId="8862"/>
    <cellStyle name="Input [yellow] 14 7" xfId="8863"/>
    <cellStyle name="Input [yellow] 14 8" xfId="8864"/>
    <cellStyle name="Input [yellow] 15" xfId="8865"/>
    <cellStyle name="Input [yellow] 16" xfId="8866"/>
    <cellStyle name="Input [yellow] 2" xfId="8867"/>
    <cellStyle name="Input [yellow] 2 10" xfId="8868"/>
    <cellStyle name="Input [yellow] 2 10 2" xfId="8869"/>
    <cellStyle name="Input [yellow] 2 10 2 2" xfId="8870"/>
    <cellStyle name="Input [yellow] 2 10 2 3" xfId="8871"/>
    <cellStyle name="Input [yellow] 2 10 2 4" xfId="8872"/>
    <cellStyle name="Input [yellow] 2 10 2 5" xfId="8873"/>
    <cellStyle name="Input [yellow] 2 10 2 6" xfId="8874"/>
    <cellStyle name="Input [yellow] 2 10 2 7" xfId="8875"/>
    <cellStyle name="Input [yellow] 2 10 3" xfId="8876"/>
    <cellStyle name="Input [yellow] 2 10 4" xfId="8877"/>
    <cellStyle name="Input [yellow] 2 10 5" xfId="8878"/>
    <cellStyle name="Input [yellow] 2 10 6" xfId="8879"/>
    <cellStyle name="Input [yellow] 2 10 7" xfId="8880"/>
    <cellStyle name="Input [yellow] 2 10 8" xfId="8881"/>
    <cellStyle name="Input [yellow] 2 11" xfId="8882"/>
    <cellStyle name="Input [yellow] 2 11 2" xfId="8883"/>
    <cellStyle name="Input [yellow] 2 11 2 2" xfId="8884"/>
    <cellStyle name="Input [yellow] 2 11 2 3" xfId="8885"/>
    <cellStyle name="Input [yellow] 2 11 2 4" xfId="8886"/>
    <cellStyle name="Input [yellow] 2 11 2 5" xfId="8887"/>
    <cellStyle name="Input [yellow] 2 11 2 6" xfId="8888"/>
    <cellStyle name="Input [yellow] 2 11 2 7" xfId="8889"/>
    <cellStyle name="Input [yellow] 2 11 3" xfId="8890"/>
    <cellStyle name="Input [yellow] 2 11 4" xfId="8891"/>
    <cellStyle name="Input [yellow] 2 11 5" xfId="8892"/>
    <cellStyle name="Input [yellow] 2 11 6" xfId="8893"/>
    <cellStyle name="Input [yellow] 2 11 7" xfId="8894"/>
    <cellStyle name="Input [yellow] 2 11 8" xfId="8895"/>
    <cellStyle name="Input [yellow] 2 12" xfId="8896"/>
    <cellStyle name="Input [yellow] 2 12 2" xfId="8897"/>
    <cellStyle name="Input [yellow] 2 12 2 2" xfId="8898"/>
    <cellStyle name="Input [yellow] 2 12 2 3" xfId="8899"/>
    <cellStyle name="Input [yellow] 2 12 2 4" xfId="8900"/>
    <cellStyle name="Input [yellow] 2 12 2 5" xfId="8901"/>
    <cellStyle name="Input [yellow] 2 12 2 6" xfId="8902"/>
    <cellStyle name="Input [yellow] 2 12 2 7" xfId="8903"/>
    <cellStyle name="Input [yellow] 2 12 3" xfId="8904"/>
    <cellStyle name="Input [yellow] 2 12 4" xfId="8905"/>
    <cellStyle name="Input [yellow] 2 12 5" xfId="8906"/>
    <cellStyle name="Input [yellow] 2 12 6" xfId="8907"/>
    <cellStyle name="Input [yellow] 2 12 7" xfId="8908"/>
    <cellStyle name="Input [yellow] 2 12 8" xfId="8909"/>
    <cellStyle name="Input [yellow] 2 13" xfId="8910"/>
    <cellStyle name="Input [yellow] 2 13 2" xfId="8911"/>
    <cellStyle name="Input [yellow] 2 13 2 2" xfId="8912"/>
    <cellStyle name="Input [yellow] 2 13 2 3" xfId="8913"/>
    <cellStyle name="Input [yellow] 2 13 2 4" xfId="8914"/>
    <cellStyle name="Input [yellow] 2 13 2 5" xfId="8915"/>
    <cellStyle name="Input [yellow] 2 13 2 6" xfId="8916"/>
    <cellStyle name="Input [yellow] 2 13 2 7" xfId="8917"/>
    <cellStyle name="Input [yellow] 2 13 3" xfId="8918"/>
    <cellStyle name="Input [yellow] 2 13 4" xfId="8919"/>
    <cellStyle name="Input [yellow] 2 13 5" xfId="8920"/>
    <cellStyle name="Input [yellow] 2 13 6" xfId="8921"/>
    <cellStyle name="Input [yellow] 2 13 7" xfId="8922"/>
    <cellStyle name="Input [yellow] 2 13 8" xfId="8923"/>
    <cellStyle name="Input [yellow] 2 14" xfId="8924"/>
    <cellStyle name="Input [yellow] 2 14 2" xfId="8925"/>
    <cellStyle name="Input [yellow] 2 14 3" xfId="8926"/>
    <cellStyle name="Input [yellow] 2 14 4" xfId="8927"/>
    <cellStyle name="Input [yellow] 2 14 5" xfId="8928"/>
    <cellStyle name="Input [yellow] 2 14 6" xfId="8929"/>
    <cellStyle name="Input [yellow] 2 14 7" xfId="8930"/>
    <cellStyle name="Input [yellow] 2 15" xfId="8931"/>
    <cellStyle name="Input [yellow] 2 16" xfId="8932"/>
    <cellStyle name="Input [yellow] 2 17" xfId="8933"/>
    <cellStyle name="Input [yellow] 2 2" xfId="8934"/>
    <cellStyle name="Input [yellow] 2 2 2" xfId="8935"/>
    <cellStyle name="Input [yellow] 2 2 2 2" xfId="8936"/>
    <cellStyle name="Input [yellow] 2 2 2 3" xfId="8937"/>
    <cellStyle name="Input [yellow] 2 2 2 4" xfId="8938"/>
    <cellStyle name="Input [yellow] 2 2 2 5" xfId="8939"/>
    <cellStyle name="Input [yellow] 2 2 2 6" xfId="8940"/>
    <cellStyle name="Input [yellow] 2 2 2 7" xfId="8941"/>
    <cellStyle name="Input [yellow] 2 2 3" xfId="8942"/>
    <cellStyle name="Input [yellow] 2 2 4" xfId="8943"/>
    <cellStyle name="Input [yellow] 2 2 5" xfId="8944"/>
    <cellStyle name="Input [yellow] 2 2 6" xfId="8945"/>
    <cellStyle name="Input [yellow] 2 2 7" xfId="8946"/>
    <cellStyle name="Input [yellow] 2 2 8" xfId="8947"/>
    <cellStyle name="Input [yellow] 2 3" xfId="8948"/>
    <cellStyle name="Input [yellow] 2 3 2" xfId="8949"/>
    <cellStyle name="Input [yellow] 2 3 2 2" xfId="8950"/>
    <cellStyle name="Input [yellow] 2 3 2 3" xfId="8951"/>
    <cellStyle name="Input [yellow] 2 3 2 4" xfId="8952"/>
    <cellStyle name="Input [yellow] 2 3 2 5" xfId="8953"/>
    <cellStyle name="Input [yellow] 2 3 2 6" xfId="8954"/>
    <cellStyle name="Input [yellow] 2 3 2 7" xfId="8955"/>
    <cellStyle name="Input [yellow] 2 3 3" xfId="8956"/>
    <cellStyle name="Input [yellow] 2 3 4" xfId="8957"/>
    <cellStyle name="Input [yellow] 2 3 5" xfId="8958"/>
    <cellStyle name="Input [yellow] 2 3 6" xfId="8959"/>
    <cellStyle name="Input [yellow] 2 3 7" xfId="8960"/>
    <cellStyle name="Input [yellow] 2 3 8" xfId="8961"/>
    <cellStyle name="Input [yellow] 2 4" xfId="8962"/>
    <cellStyle name="Input [yellow] 2 4 2" xfId="8963"/>
    <cellStyle name="Input [yellow] 2 4 2 2" xfId="8964"/>
    <cellStyle name="Input [yellow] 2 4 2 3" xfId="8965"/>
    <cellStyle name="Input [yellow] 2 4 2 4" xfId="8966"/>
    <cellStyle name="Input [yellow] 2 4 2 5" xfId="8967"/>
    <cellStyle name="Input [yellow] 2 4 2 6" xfId="8968"/>
    <cellStyle name="Input [yellow] 2 4 2 7" xfId="8969"/>
    <cellStyle name="Input [yellow] 2 4 3" xfId="8970"/>
    <cellStyle name="Input [yellow] 2 4 4" xfId="8971"/>
    <cellStyle name="Input [yellow] 2 4 5" xfId="8972"/>
    <cellStyle name="Input [yellow] 2 4 6" xfId="8973"/>
    <cellStyle name="Input [yellow] 2 4 7" xfId="8974"/>
    <cellStyle name="Input [yellow] 2 4 8" xfId="8975"/>
    <cellStyle name="Input [yellow] 2 5" xfId="8976"/>
    <cellStyle name="Input [yellow] 2 5 2" xfId="8977"/>
    <cellStyle name="Input [yellow] 2 5 2 2" xfId="8978"/>
    <cellStyle name="Input [yellow] 2 5 2 3" xfId="8979"/>
    <cellStyle name="Input [yellow] 2 5 2 4" xfId="8980"/>
    <cellStyle name="Input [yellow] 2 5 2 5" xfId="8981"/>
    <cellStyle name="Input [yellow] 2 5 2 6" xfId="8982"/>
    <cellStyle name="Input [yellow] 2 5 2 7" xfId="8983"/>
    <cellStyle name="Input [yellow] 2 5 3" xfId="8984"/>
    <cellStyle name="Input [yellow] 2 5 4" xfId="8985"/>
    <cellStyle name="Input [yellow] 2 5 5" xfId="8986"/>
    <cellStyle name="Input [yellow] 2 5 6" xfId="8987"/>
    <cellStyle name="Input [yellow] 2 5 7" xfId="8988"/>
    <cellStyle name="Input [yellow] 2 5 8" xfId="8989"/>
    <cellStyle name="Input [yellow] 2 6" xfId="8990"/>
    <cellStyle name="Input [yellow] 2 6 2" xfId="8991"/>
    <cellStyle name="Input [yellow] 2 6 2 2" xfId="8992"/>
    <cellStyle name="Input [yellow] 2 6 2 3" xfId="8993"/>
    <cellStyle name="Input [yellow] 2 6 2 4" xfId="8994"/>
    <cellStyle name="Input [yellow] 2 6 2 5" xfId="8995"/>
    <cellStyle name="Input [yellow] 2 6 2 6" xfId="8996"/>
    <cellStyle name="Input [yellow] 2 6 2 7" xfId="8997"/>
    <cellStyle name="Input [yellow] 2 6 3" xfId="8998"/>
    <cellStyle name="Input [yellow] 2 6 4" xfId="8999"/>
    <cellStyle name="Input [yellow] 2 6 5" xfId="9000"/>
    <cellStyle name="Input [yellow] 2 6 6" xfId="9001"/>
    <cellStyle name="Input [yellow] 2 6 7" xfId="9002"/>
    <cellStyle name="Input [yellow] 2 6 8" xfId="9003"/>
    <cellStyle name="Input [yellow] 2 7" xfId="9004"/>
    <cellStyle name="Input [yellow] 2 7 2" xfId="9005"/>
    <cellStyle name="Input [yellow] 2 7 2 2" xfId="9006"/>
    <cellStyle name="Input [yellow] 2 7 2 3" xfId="9007"/>
    <cellStyle name="Input [yellow] 2 7 2 4" xfId="9008"/>
    <cellStyle name="Input [yellow] 2 7 2 5" xfId="9009"/>
    <cellStyle name="Input [yellow] 2 7 2 6" xfId="9010"/>
    <cellStyle name="Input [yellow] 2 7 2 7" xfId="9011"/>
    <cellStyle name="Input [yellow] 2 7 3" xfId="9012"/>
    <cellStyle name="Input [yellow] 2 7 4" xfId="9013"/>
    <cellStyle name="Input [yellow] 2 7 5" xfId="9014"/>
    <cellStyle name="Input [yellow] 2 7 6" xfId="9015"/>
    <cellStyle name="Input [yellow] 2 7 7" xfId="9016"/>
    <cellStyle name="Input [yellow] 2 7 8" xfId="9017"/>
    <cellStyle name="Input [yellow] 2 8" xfId="9018"/>
    <cellStyle name="Input [yellow] 2 8 2" xfId="9019"/>
    <cellStyle name="Input [yellow] 2 8 2 2" xfId="9020"/>
    <cellStyle name="Input [yellow] 2 8 2 3" xfId="9021"/>
    <cellStyle name="Input [yellow] 2 8 2 4" xfId="9022"/>
    <cellStyle name="Input [yellow] 2 8 2 5" xfId="9023"/>
    <cellStyle name="Input [yellow] 2 8 2 6" xfId="9024"/>
    <cellStyle name="Input [yellow] 2 8 2 7" xfId="9025"/>
    <cellStyle name="Input [yellow] 2 8 3" xfId="9026"/>
    <cellStyle name="Input [yellow] 2 8 4" xfId="9027"/>
    <cellStyle name="Input [yellow] 2 8 5" xfId="9028"/>
    <cellStyle name="Input [yellow] 2 8 6" xfId="9029"/>
    <cellStyle name="Input [yellow] 2 8 7" xfId="9030"/>
    <cellStyle name="Input [yellow] 2 8 8" xfId="9031"/>
    <cellStyle name="Input [yellow] 2 9" xfId="9032"/>
    <cellStyle name="Input [yellow] 2 9 2" xfId="9033"/>
    <cellStyle name="Input [yellow] 2 9 2 2" xfId="9034"/>
    <cellStyle name="Input [yellow] 2 9 2 3" xfId="9035"/>
    <cellStyle name="Input [yellow] 2 9 2 4" xfId="9036"/>
    <cellStyle name="Input [yellow] 2 9 2 5" xfId="9037"/>
    <cellStyle name="Input [yellow] 2 9 2 6" xfId="9038"/>
    <cellStyle name="Input [yellow] 2 9 2 7" xfId="9039"/>
    <cellStyle name="Input [yellow] 2 9 3" xfId="9040"/>
    <cellStyle name="Input [yellow] 2 9 4" xfId="9041"/>
    <cellStyle name="Input [yellow] 2 9 5" xfId="9042"/>
    <cellStyle name="Input [yellow] 2 9 6" xfId="9043"/>
    <cellStyle name="Input [yellow] 2 9 7" xfId="9044"/>
    <cellStyle name="Input [yellow] 2 9 8" xfId="9045"/>
    <cellStyle name="Input [yellow] 3" xfId="9046"/>
    <cellStyle name="Input [yellow] 3 2" xfId="9047"/>
    <cellStyle name="Input [yellow] 3 2 2" xfId="9048"/>
    <cellStyle name="Input [yellow] 3 2 3" xfId="9049"/>
    <cellStyle name="Input [yellow] 3 2 4" xfId="9050"/>
    <cellStyle name="Input [yellow] 3 2 5" xfId="9051"/>
    <cellStyle name="Input [yellow] 3 2 6" xfId="9052"/>
    <cellStyle name="Input [yellow] 3 2 7" xfId="9053"/>
    <cellStyle name="Input [yellow] 3 3" xfId="9054"/>
    <cellStyle name="Input [yellow] 3 4" xfId="9055"/>
    <cellStyle name="Input [yellow] 3 5" xfId="9056"/>
    <cellStyle name="Input [yellow] 3 6" xfId="9057"/>
    <cellStyle name="Input [yellow] 3 7" xfId="9058"/>
    <cellStyle name="Input [yellow] 3 8" xfId="9059"/>
    <cellStyle name="Input [yellow] 4" xfId="9060"/>
    <cellStyle name="Input [yellow] 4 2" xfId="9061"/>
    <cellStyle name="Input [yellow] 4 2 2" xfId="9062"/>
    <cellStyle name="Input [yellow] 4 2 3" xfId="9063"/>
    <cellStyle name="Input [yellow] 4 2 4" xfId="9064"/>
    <cellStyle name="Input [yellow] 4 2 5" xfId="9065"/>
    <cellStyle name="Input [yellow] 4 2 6" xfId="9066"/>
    <cellStyle name="Input [yellow] 4 2 7" xfId="9067"/>
    <cellStyle name="Input [yellow] 4 3" xfId="9068"/>
    <cellStyle name="Input [yellow] 4 4" xfId="9069"/>
    <cellStyle name="Input [yellow] 4 5" xfId="9070"/>
    <cellStyle name="Input [yellow] 4 6" xfId="9071"/>
    <cellStyle name="Input [yellow] 4 7" xfId="9072"/>
    <cellStyle name="Input [yellow] 4 8" xfId="9073"/>
    <cellStyle name="Input [yellow] 5" xfId="9074"/>
    <cellStyle name="Input [yellow] 5 2" xfId="9075"/>
    <cellStyle name="Input [yellow] 5 2 2" xfId="9076"/>
    <cellStyle name="Input [yellow] 5 2 3" xfId="9077"/>
    <cellStyle name="Input [yellow] 5 2 4" xfId="9078"/>
    <cellStyle name="Input [yellow] 5 2 5" xfId="9079"/>
    <cellStyle name="Input [yellow] 5 2 6" xfId="9080"/>
    <cellStyle name="Input [yellow] 5 2 7" xfId="9081"/>
    <cellStyle name="Input [yellow] 5 3" xfId="9082"/>
    <cellStyle name="Input [yellow] 5 4" xfId="9083"/>
    <cellStyle name="Input [yellow] 5 5" xfId="9084"/>
    <cellStyle name="Input [yellow] 5 6" xfId="9085"/>
    <cellStyle name="Input [yellow] 5 7" xfId="9086"/>
    <cellStyle name="Input [yellow] 5 8" xfId="9087"/>
    <cellStyle name="Input [yellow] 6" xfId="9088"/>
    <cellStyle name="Input [yellow] 6 2" xfId="9089"/>
    <cellStyle name="Input [yellow] 6 2 2" xfId="9090"/>
    <cellStyle name="Input [yellow] 6 2 3" xfId="9091"/>
    <cellStyle name="Input [yellow] 6 2 4" xfId="9092"/>
    <cellStyle name="Input [yellow] 6 2 5" xfId="9093"/>
    <cellStyle name="Input [yellow] 6 2 6" xfId="9094"/>
    <cellStyle name="Input [yellow] 6 2 7" xfId="9095"/>
    <cellStyle name="Input [yellow] 6 3" xfId="9096"/>
    <cellStyle name="Input [yellow] 6 4" xfId="9097"/>
    <cellStyle name="Input [yellow] 6 5" xfId="9098"/>
    <cellStyle name="Input [yellow] 6 6" xfId="9099"/>
    <cellStyle name="Input [yellow] 6 7" xfId="9100"/>
    <cellStyle name="Input [yellow] 6 8" xfId="9101"/>
    <cellStyle name="Input [yellow] 7" xfId="9102"/>
    <cellStyle name="Input [yellow] 7 2" xfId="9103"/>
    <cellStyle name="Input [yellow] 7 2 2" xfId="9104"/>
    <cellStyle name="Input [yellow] 7 2 3" xfId="9105"/>
    <cellStyle name="Input [yellow] 7 2 4" xfId="9106"/>
    <cellStyle name="Input [yellow] 7 2 5" xfId="9107"/>
    <cellStyle name="Input [yellow] 7 2 6" xfId="9108"/>
    <cellStyle name="Input [yellow] 7 2 7" xfId="9109"/>
    <cellStyle name="Input [yellow] 7 3" xfId="9110"/>
    <cellStyle name="Input [yellow] 7 4" xfId="9111"/>
    <cellStyle name="Input [yellow] 7 5" xfId="9112"/>
    <cellStyle name="Input [yellow] 7 6" xfId="9113"/>
    <cellStyle name="Input [yellow] 7 7" xfId="9114"/>
    <cellStyle name="Input [yellow] 7 8" xfId="9115"/>
    <cellStyle name="Input [yellow] 8" xfId="9116"/>
    <cellStyle name="Input [yellow] 8 2" xfId="9117"/>
    <cellStyle name="Input [yellow] 8 2 2" xfId="9118"/>
    <cellStyle name="Input [yellow] 8 2 3" xfId="9119"/>
    <cellStyle name="Input [yellow] 8 2 4" xfId="9120"/>
    <cellStyle name="Input [yellow] 8 2 5" xfId="9121"/>
    <cellStyle name="Input [yellow] 8 2 6" xfId="9122"/>
    <cellStyle name="Input [yellow] 8 2 7" xfId="9123"/>
    <cellStyle name="Input [yellow] 8 3" xfId="9124"/>
    <cellStyle name="Input [yellow] 8 4" xfId="9125"/>
    <cellStyle name="Input [yellow] 8 5" xfId="9126"/>
    <cellStyle name="Input [yellow] 8 6" xfId="9127"/>
    <cellStyle name="Input [yellow] 8 7" xfId="9128"/>
    <cellStyle name="Input [yellow] 8 8" xfId="9129"/>
    <cellStyle name="Input [yellow] 9" xfId="9130"/>
    <cellStyle name="Input [yellow] 9 2" xfId="9131"/>
    <cellStyle name="Input [yellow] 9 2 2" xfId="9132"/>
    <cellStyle name="Input [yellow] 9 2 3" xfId="9133"/>
    <cellStyle name="Input [yellow] 9 2 4" xfId="9134"/>
    <cellStyle name="Input [yellow] 9 2 5" xfId="9135"/>
    <cellStyle name="Input [yellow] 9 2 6" xfId="9136"/>
    <cellStyle name="Input [yellow] 9 2 7" xfId="9137"/>
    <cellStyle name="Input [yellow] 9 3" xfId="9138"/>
    <cellStyle name="Input [yellow] 9 4" xfId="9139"/>
    <cellStyle name="Input [yellow] 9 5" xfId="9140"/>
    <cellStyle name="Input [yellow] 9 6" xfId="9141"/>
    <cellStyle name="Input [yellow] 9 7" xfId="9142"/>
    <cellStyle name="Input [yellow] 9 8" xfId="9143"/>
    <cellStyle name="Input Price" xfId="355"/>
    <cellStyle name="Input Quantity" xfId="356"/>
    <cellStyle name="Input Single Cell" xfId="357"/>
    <cellStyle name="InputBodyCurr" xfId="358"/>
    <cellStyle name="InputBodyDate" xfId="359"/>
    <cellStyle name="InputBodyText" xfId="360"/>
    <cellStyle name="InputColor" xfId="361"/>
    <cellStyle name="Item" xfId="362"/>
    <cellStyle name="Item Input" xfId="363"/>
    <cellStyle name="jin" xfId="9144"/>
    <cellStyle name="jin 2" xfId="9145"/>
    <cellStyle name="_x0001__x0002_ĵĵ_x0007_ ĵĵ_x000d__x000d_ƨƬ_x0001__x0002_ƨƬ_x0007__x000d_ǒǓ _x000d_ǜǜ_x000d__x000d_ǪǪ_x0007__x0007__x0005__x0005__x0010__x0001_ဠ" xfId="9146"/>
    <cellStyle name="_x0001__x0002_ĵĵ_x0007__x0009_ĵĵ_x000d__x000d_ƨƬ_x0001__x0002_ƨƬ_x0007__x000d_ǒǓ_x0009__x000d_ǜǜ_x000d__x000d_ǪǪ_x0007__x0007__x0005__x0005__x0010__x0001_ဠ" xfId="9147"/>
    <cellStyle name="Komma [0]_BINV" xfId="9148"/>
    <cellStyle name="Komma_BINV" xfId="9149"/>
    <cellStyle name="L`" xfId="9150"/>
    <cellStyle name="L` 2" xfId="9151"/>
    <cellStyle name="L` 2 2" xfId="9152"/>
    <cellStyle name="L` 2 2 2" xfId="9153"/>
    <cellStyle name="L` 2 2 3" xfId="9154"/>
    <cellStyle name="L` 2 2 4" xfId="9155"/>
    <cellStyle name="L` 2 2 5" xfId="9156"/>
    <cellStyle name="L` 2 2 6" xfId="9157"/>
    <cellStyle name="L` 2 2 7" xfId="9158"/>
    <cellStyle name="L` 2 3" xfId="9159"/>
    <cellStyle name="L` 2 4" xfId="9160"/>
    <cellStyle name="L` 2 5" xfId="9161"/>
    <cellStyle name="left" xfId="9162"/>
    <cellStyle name="Link Currency (0)" xfId="9163"/>
    <cellStyle name="Link Currency (0) 2" xfId="9164"/>
    <cellStyle name="Link Currency (2)" xfId="9165"/>
    <cellStyle name="Link Currency (2) 2" xfId="9166"/>
    <cellStyle name="Link Units (0)" xfId="9167"/>
    <cellStyle name="Link Units (0) 2" xfId="9168"/>
    <cellStyle name="Link Units (1)" xfId="9169"/>
    <cellStyle name="Link Units (1) 2" xfId="9170"/>
    <cellStyle name="Link Units (2)" xfId="9171"/>
    <cellStyle name="Link Units (2) 2" xfId="9172"/>
    <cellStyle name="Linked Cell" xfId="9173"/>
    <cellStyle name="Midtitle" xfId="364"/>
    <cellStyle name="Milliers [0]_399GC10" xfId="365"/>
    <cellStyle name="Milliers_399GC10" xfId="366"/>
    <cellStyle name="Model" xfId="367"/>
    <cellStyle name="Model 2" xfId="9174"/>
    <cellStyle name="Model 2 2" xfId="9175"/>
    <cellStyle name="Model 2 2 2" xfId="9176"/>
    <cellStyle name="Model 2 2 3" xfId="9177"/>
    <cellStyle name="Model 2 2 4" xfId="9178"/>
    <cellStyle name="Model 2 2 5" xfId="9179"/>
    <cellStyle name="Model 2 2 6" xfId="9180"/>
    <cellStyle name="Model 2 2 7" xfId="9181"/>
    <cellStyle name="Model 2 3" xfId="9182"/>
    <cellStyle name="Model 2 4" xfId="9183"/>
    <cellStyle name="Model 2 5" xfId="9184"/>
    <cellStyle name="Mon?aire [0]_399GC10" xfId="368"/>
    <cellStyle name="Mon?aire_399GC10" xfId="369"/>
    <cellStyle name="Monétaire [0]_Mrkswa3" xfId="9185"/>
    <cellStyle name="Monétaire_Mrkswa3" xfId="9186"/>
    <cellStyle name="MS Proofing Tools" xfId="9187"/>
    <cellStyle name="Neutral" xfId="9188"/>
    <cellStyle name="no dec" xfId="370"/>
    <cellStyle name="nohs" xfId="9189"/>
    <cellStyle name="nohs 2" xfId="9190"/>
    <cellStyle name="nohs 2 2" xfId="9191"/>
    <cellStyle name="nohs 2 2 2" xfId="9192"/>
    <cellStyle name="nohs 2 2 3" xfId="9193"/>
    <cellStyle name="nohs 2 2 4" xfId="9194"/>
    <cellStyle name="nohs 2 2 5" xfId="9195"/>
    <cellStyle name="nohs 2 3" xfId="9196"/>
    <cellStyle name="nohs 2 4" xfId="9197"/>
    <cellStyle name="nohs 2 5" xfId="9198"/>
    <cellStyle name="nohs 2 6" xfId="9199"/>
    <cellStyle name="nohs 3" xfId="9200"/>
    <cellStyle name="nohs 3 2" xfId="9201"/>
    <cellStyle name="nohs 3 3" xfId="9202"/>
    <cellStyle name="nohs 3 4" xfId="9203"/>
    <cellStyle name="nohs 3 5" xfId="9204"/>
    <cellStyle name="nohs 4" xfId="9205"/>
    <cellStyle name="normal" xfId="9206"/>
    <cellStyle name="Normal - Style1" xfId="371"/>
    <cellStyle name="Normal - Style1 2" xfId="9207"/>
    <cellStyle name="Normal - Style2" xfId="9208"/>
    <cellStyle name="Normal - Style3" xfId="9209"/>
    <cellStyle name="Normal - Style4" xfId="9210"/>
    <cellStyle name="Normal - Style5" xfId="9211"/>
    <cellStyle name="Normal - Style6" xfId="9212"/>
    <cellStyle name="Normal - Style7" xfId="9213"/>
    <cellStyle name="Normal - Style8" xfId="9214"/>
    <cellStyle name="Normal - 유형1" xfId="372"/>
    <cellStyle name="Normal 2" xfId="18150"/>
    <cellStyle name="Normal_ SG&amp;A Bridge" xfId="9215"/>
    <cellStyle name="Normal像?154KV 최종Nego 95.5.3" xfId="9216"/>
    <cellStyle name="Normal견적_상세 내역_laroux" xfId="9217"/>
    <cellStyle name="Note" xfId="9218"/>
    <cellStyle name="Œ…?æ맖?e [0.00]_guyan" xfId="9219"/>
    <cellStyle name="Œ…?æ맖?e_guyan" xfId="9220"/>
    <cellStyle name="oft Excel]_x000d__x000a_Comment=The open=/f lines load custom functions into the Paste Function list._x000d__x000a_Maximized=3_x000d__x000a_AutoFormat=" xfId="9221"/>
    <cellStyle name="oh" xfId="373"/>
    <cellStyle name="Output" xfId="9222"/>
    <cellStyle name="Output Single Cell" xfId="374"/>
    <cellStyle name="P01" xfId="9223"/>
    <cellStyle name="Package Size" xfId="375"/>
    <cellStyle name="paint" xfId="9224"/>
    <cellStyle name="Percent" xfId="376"/>
    <cellStyle name="Percent [0]" xfId="9225"/>
    <cellStyle name="Percent [0] 2" xfId="9226"/>
    <cellStyle name="Percent [00]" xfId="9227"/>
    <cellStyle name="Percent [00] 2" xfId="9228"/>
    <cellStyle name="Percent [2]" xfId="377"/>
    <cellStyle name="Percent 2" xfId="9229"/>
    <cellStyle name="Percent 3" xfId="9230"/>
    <cellStyle name="Percent 4" xfId="9231"/>
    <cellStyle name="Percent 5" xfId="9232"/>
    <cellStyle name="Percent_#6 Temps &amp; Contractors" xfId="9233"/>
    <cellStyle name="PrePop Currency (0)" xfId="9234"/>
    <cellStyle name="PrePop Currency (0) 2" xfId="9235"/>
    <cellStyle name="PrePop Currency (2)" xfId="9236"/>
    <cellStyle name="PrePop Currency (2) 2" xfId="9237"/>
    <cellStyle name="PrePop Units (0)" xfId="9238"/>
    <cellStyle name="PrePop Units (0) 2" xfId="9239"/>
    <cellStyle name="PrePop Units (1)" xfId="9240"/>
    <cellStyle name="PrePop Units (1) 2" xfId="9241"/>
    <cellStyle name="PrePop Units (2)" xfId="9242"/>
    <cellStyle name="PrePop Units (2) 2" xfId="9243"/>
    <cellStyle name="Print Heading" xfId="378"/>
    <cellStyle name="Procent_BINV" xfId="9244"/>
    <cellStyle name="Recipe" xfId="379"/>
    <cellStyle name="Recipe Heading" xfId="380"/>
    <cellStyle name="Recipe_01. 평곡배수로정비공사" xfId="381"/>
    <cellStyle name="redn2" xfId="382"/>
    <cellStyle name="redn3" xfId="383"/>
    <cellStyle name="REDs" xfId="384"/>
    <cellStyle name="Revenue" xfId="385"/>
    <cellStyle name="RevList" xfId="386"/>
    <cellStyle name="RevList 2" xfId="9245"/>
    <cellStyle name="RevList 3" xfId="9246"/>
    <cellStyle name="RevList_11년 자료정비_시험사업_시스템-산출내역서_V1.3" xfId="9247"/>
    <cellStyle name="RptTitle" xfId="387"/>
    <cellStyle name="sh" xfId="388"/>
    <cellStyle name="ssh" xfId="389"/>
    <cellStyle name="_x0001__x0002_ƨƬ_x0007__x000d_ǒǓ _x000d_ǜǜ_x000d__x000d_ǪǪ_x0007__x0007__x0005__x0005__x0010__x0001_ဠ" xfId="9248"/>
    <cellStyle name="_x0001__x0002_ƨƬ_x0007__x000d_ǒǓ_x0009__x000d_ǜǜ_x000d__x000d_ǪǪ_x0007__x0007__x0005__x0005__x0010__x0001_ဠ" xfId="9249"/>
    <cellStyle name="Standaard_BINV" xfId="9250"/>
    <cellStyle name="STANDARD" xfId="9251"/>
    <cellStyle name="STA서식" xfId="390"/>
    <cellStyle name="STA표시" xfId="391"/>
    <cellStyle name="STD" xfId="9252"/>
    <cellStyle name="subhead" xfId="392"/>
    <cellStyle name="SubHeading" xfId="393"/>
    <cellStyle name="Subtotal" xfId="394"/>
    <cellStyle name="Subtotal 1" xfId="395"/>
    <cellStyle name="Suggested Quantity" xfId="396"/>
    <cellStyle name="T=?cm표시" xfId="397"/>
    <cellStyle name="testtitle" xfId="398"/>
    <cellStyle name="Text Indent A" xfId="9253"/>
    <cellStyle name="Text Indent B" xfId="9254"/>
    <cellStyle name="Text Indent B 2" xfId="9255"/>
    <cellStyle name="Text Indent C" xfId="9256"/>
    <cellStyle name="Text Indent C 2" xfId="9257"/>
    <cellStyle name="þ?b?þ?b?þ?b?þ?b?þ?b?þ?b?þ?b灌þ?b?þ?&lt;?b?þ?b濬þ?b?þ?b?þ昰_x0018_?þ????_x0008_" xfId="9258"/>
    <cellStyle name="þ൚b⍼þ൪b⎨þൺb⏜þඊb␌þකb濰þඪb瀠þයb灌þ්b炈þ宐&lt;෢b濈þෲb濬þขb瀐þฒb瀰þ昰_x0018_⋸þ㤕䰀ጤܕ_x0008_" xfId="9259"/>
    <cellStyle name="þ_x001d_ð'&amp;Oy?Hy9_x0008_E_x000c_￠_x000d__x0007__x0001__x0001_" xfId="9260"/>
    <cellStyle name="Title" xfId="9261"/>
    <cellStyle name="title [1]" xfId="399"/>
    <cellStyle name="title [2]" xfId="400"/>
    <cellStyle name="Title_국토지리정보원 홈페이지 개선용역 예산설계_v2.1" xfId="9262"/>
    <cellStyle name="TON표시" xfId="401"/>
    <cellStyle name="Total" xfId="402"/>
    <cellStyle name="Total 10" xfId="9263"/>
    <cellStyle name="Total 10 2" xfId="9264"/>
    <cellStyle name="Total 10 2 2" xfId="9265"/>
    <cellStyle name="Total 10 2 3" xfId="9266"/>
    <cellStyle name="Total 10 3" xfId="9267"/>
    <cellStyle name="Total 10 4" xfId="9268"/>
    <cellStyle name="Total 10 5" xfId="9269"/>
    <cellStyle name="Total 10 6" xfId="9270"/>
    <cellStyle name="Total 11" xfId="9271"/>
    <cellStyle name="Total 11 2" xfId="9272"/>
    <cellStyle name="Total 11 2 2" xfId="9273"/>
    <cellStyle name="Total 11 3" xfId="9274"/>
    <cellStyle name="Total 11 4" xfId="9275"/>
    <cellStyle name="Total 11 5" xfId="9276"/>
    <cellStyle name="Total 12" xfId="9277"/>
    <cellStyle name="Total 12 2" xfId="9278"/>
    <cellStyle name="Total 12 2 2" xfId="9279"/>
    <cellStyle name="Total 12 3" xfId="9280"/>
    <cellStyle name="Total 13" xfId="9281"/>
    <cellStyle name="Total 13 2" xfId="9282"/>
    <cellStyle name="Total 13 2 2" xfId="9283"/>
    <cellStyle name="Total 13 3" xfId="9284"/>
    <cellStyle name="Total 14" xfId="9285"/>
    <cellStyle name="Total 14 2" xfId="9286"/>
    <cellStyle name="Total 14 2 2" xfId="9287"/>
    <cellStyle name="Total 14 3" xfId="9288"/>
    <cellStyle name="Total 15" xfId="9289"/>
    <cellStyle name="Total 15 2" xfId="9290"/>
    <cellStyle name="Total 16" xfId="9291"/>
    <cellStyle name="Total 16 2" xfId="9292"/>
    <cellStyle name="Total 2" xfId="9293"/>
    <cellStyle name="Total 2 10" xfId="9294"/>
    <cellStyle name="Total 2 10 2" xfId="9295"/>
    <cellStyle name="Total 2 10 2 2" xfId="9296"/>
    <cellStyle name="Total 2 10 3" xfId="9297"/>
    <cellStyle name="Total 2 11" xfId="9298"/>
    <cellStyle name="Total 2 11 2" xfId="9299"/>
    <cellStyle name="Total 2 11 2 2" xfId="9300"/>
    <cellStyle name="Total 2 11 3" xfId="9301"/>
    <cellStyle name="Total 2 12" xfId="9302"/>
    <cellStyle name="Total 2 12 2" xfId="9303"/>
    <cellStyle name="Total 2 12 2 2" xfId="9304"/>
    <cellStyle name="Total 2 12 3" xfId="9305"/>
    <cellStyle name="Total 2 13" xfId="9306"/>
    <cellStyle name="Total 2 13 2" xfId="9307"/>
    <cellStyle name="Total 2 2" xfId="9308"/>
    <cellStyle name="Total 2 2 10" xfId="9309"/>
    <cellStyle name="Total 2 2 10 2" xfId="9310"/>
    <cellStyle name="Total 2 2 10 2 2" xfId="9311"/>
    <cellStyle name="Total 2 2 10 3" xfId="9312"/>
    <cellStyle name="Total 2 2 11" xfId="9313"/>
    <cellStyle name="Total 2 2 11 2" xfId="9314"/>
    <cellStyle name="Total 2 2 11 2 2" xfId="9315"/>
    <cellStyle name="Total 2 2 11 3" xfId="9316"/>
    <cellStyle name="Total 2 2 12" xfId="9317"/>
    <cellStyle name="Total 2 2 12 2" xfId="9318"/>
    <cellStyle name="Total 2 2 12 2 2" xfId="9319"/>
    <cellStyle name="Total 2 2 12 3" xfId="9320"/>
    <cellStyle name="Total 2 2 13" xfId="9321"/>
    <cellStyle name="Total 2 2 13 2" xfId="9322"/>
    <cellStyle name="Total 2 2 14" xfId="9323"/>
    <cellStyle name="Total 2 2 2" xfId="9324"/>
    <cellStyle name="Total 2 2 2 2" xfId="9325"/>
    <cellStyle name="Total 2 2 2 2 2" xfId="9326"/>
    <cellStyle name="Total 2 2 2 3" xfId="9327"/>
    <cellStyle name="Total 2 2 2 4" xfId="9328"/>
    <cellStyle name="Total 2 2 3" xfId="9329"/>
    <cellStyle name="Total 2 2 3 2" xfId="9330"/>
    <cellStyle name="Total 2 2 3 2 2" xfId="9331"/>
    <cellStyle name="Total 2 2 3 3" xfId="9332"/>
    <cellStyle name="Total 2 2 4" xfId="9333"/>
    <cellStyle name="Total 2 2 4 2" xfId="9334"/>
    <cellStyle name="Total 2 2 4 2 2" xfId="9335"/>
    <cellStyle name="Total 2 2 4 3" xfId="9336"/>
    <cellStyle name="Total 2 2 5" xfId="9337"/>
    <cellStyle name="Total 2 2 5 2" xfId="9338"/>
    <cellStyle name="Total 2 2 5 2 2" xfId="9339"/>
    <cellStyle name="Total 2 2 5 3" xfId="9340"/>
    <cellStyle name="Total 2 2 6" xfId="9341"/>
    <cellStyle name="Total 2 2 6 2" xfId="9342"/>
    <cellStyle name="Total 2 2 6 2 2" xfId="9343"/>
    <cellStyle name="Total 2 2 6 2 3" xfId="9344"/>
    <cellStyle name="Total 2 2 6 3" xfId="9345"/>
    <cellStyle name="Total 2 2 6 4" xfId="9346"/>
    <cellStyle name="Total 2 2 6 5" xfId="9347"/>
    <cellStyle name="Total 2 2 6 6" xfId="9348"/>
    <cellStyle name="Total 2 2 7" xfId="9349"/>
    <cellStyle name="Total 2 2 7 2" xfId="9350"/>
    <cellStyle name="Total 2 2 7 2 2" xfId="9351"/>
    <cellStyle name="Total 2 2 7 3" xfId="9352"/>
    <cellStyle name="Total 2 2 8" xfId="9353"/>
    <cellStyle name="Total 2 2 8 2" xfId="9354"/>
    <cellStyle name="Total 2 2 8 2 2" xfId="9355"/>
    <cellStyle name="Total 2 2 8 3" xfId="9356"/>
    <cellStyle name="Total 2 2 9" xfId="9357"/>
    <cellStyle name="Total 2 2 9 2" xfId="9358"/>
    <cellStyle name="Total 2 2 9 2 2" xfId="9359"/>
    <cellStyle name="Total 2 2 9 3" xfId="9360"/>
    <cellStyle name="Total 2 3" xfId="9361"/>
    <cellStyle name="Total 2 3 2" xfId="9362"/>
    <cellStyle name="Total 2 3 2 2" xfId="9363"/>
    <cellStyle name="Total 2 3 3" xfId="9364"/>
    <cellStyle name="Total 2 3 4" xfId="9365"/>
    <cellStyle name="Total 2 4" xfId="9366"/>
    <cellStyle name="Total 2 4 2" xfId="9367"/>
    <cellStyle name="Total 2 4 2 2" xfId="9368"/>
    <cellStyle name="Total 2 4 3" xfId="9369"/>
    <cellStyle name="Total 2 4 4" xfId="9370"/>
    <cellStyle name="Total 2 4 5" xfId="9371"/>
    <cellStyle name="Total 2 5" xfId="9372"/>
    <cellStyle name="Total 2 5 2" xfId="9373"/>
    <cellStyle name="Total 2 5 2 2" xfId="9374"/>
    <cellStyle name="Total 2 5 3" xfId="9375"/>
    <cellStyle name="Total 2 5 4" xfId="9376"/>
    <cellStyle name="Total 2 6" xfId="9377"/>
    <cellStyle name="Total 2 6 2" xfId="9378"/>
    <cellStyle name="Total 2 6 2 2" xfId="9379"/>
    <cellStyle name="Total 2 6 3" xfId="9380"/>
    <cellStyle name="Total 2 7" xfId="9381"/>
    <cellStyle name="Total 2 7 2" xfId="9382"/>
    <cellStyle name="Total 2 7 2 2" xfId="9383"/>
    <cellStyle name="Total 2 7 2 3" xfId="9384"/>
    <cellStyle name="Total 2 7 3" xfId="9385"/>
    <cellStyle name="Total 2 7 4" xfId="9386"/>
    <cellStyle name="Total 2 7 5" xfId="9387"/>
    <cellStyle name="Total 2 7 6" xfId="9388"/>
    <cellStyle name="Total 2 8" xfId="9389"/>
    <cellStyle name="Total 2 8 2" xfId="9390"/>
    <cellStyle name="Total 2 8 2 2" xfId="9391"/>
    <cellStyle name="Total 2 8 2 3" xfId="9392"/>
    <cellStyle name="Total 2 8 3" xfId="9393"/>
    <cellStyle name="Total 2 8 4" xfId="9394"/>
    <cellStyle name="Total 2 8 5" xfId="9395"/>
    <cellStyle name="Total 2 8 6" xfId="9396"/>
    <cellStyle name="Total 2 9" xfId="9397"/>
    <cellStyle name="Total 2 9 2" xfId="9398"/>
    <cellStyle name="Total 2 9 2 2" xfId="9399"/>
    <cellStyle name="Total 2 9 3" xfId="9400"/>
    <cellStyle name="Total 2 9 4" xfId="9401"/>
    <cellStyle name="Total 2 9 5" xfId="9402"/>
    <cellStyle name="Total 3" xfId="9403"/>
    <cellStyle name="Total 3 10" xfId="9404"/>
    <cellStyle name="Total 3 10 2" xfId="9405"/>
    <cellStyle name="Total 3 10 2 2" xfId="9406"/>
    <cellStyle name="Total 3 10 3" xfId="9407"/>
    <cellStyle name="Total 3 11" xfId="9408"/>
    <cellStyle name="Total 3 11 2" xfId="9409"/>
    <cellStyle name="Total 3 11 2 2" xfId="9410"/>
    <cellStyle name="Total 3 11 3" xfId="9411"/>
    <cellStyle name="Total 3 12" xfId="9412"/>
    <cellStyle name="Total 3 12 2" xfId="9413"/>
    <cellStyle name="Total 3 12 2 2" xfId="9414"/>
    <cellStyle name="Total 3 12 3" xfId="9415"/>
    <cellStyle name="Total 3 13" xfId="9416"/>
    <cellStyle name="Total 3 13 2" xfId="9417"/>
    <cellStyle name="Total 3 2" xfId="9418"/>
    <cellStyle name="Total 3 2 10" xfId="9419"/>
    <cellStyle name="Total 3 2 10 2" xfId="9420"/>
    <cellStyle name="Total 3 2 10 2 2" xfId="9421"/>
    <cellStyle name="Total 3 2 10 3" xfId="9422"/>
    <cellStyle name="Total 3 2 11" xfId="9423"/>
    <cellStyle name="Total 3 2 11 2" xfId="9424"/>
    <cellStyle name="Total 3 2 11 2 2" xfId="9425"/>
    <cellStyle name="Total 3 2 11 3" xfId="9426"/>
    <cellStyle name="Total 3 2 12" xfId="9427"/>
    <cellStyle name="Total 3 2 12 2" xfId="9428"/>
    <cellStyle name="Total 3 2 12 2 2" xfId="9429"/>
    <cellStyle name="Total 3 2 12 3" xfId="9430"/>
    <cellStyle name="Total 3 2 13" xfId="9431"/>
    <cellStyle name="Total 3 2 13 2" xfId="9432"/>
    <cellStyle name="Total 3 2 14" xfId="9433"/>
    <cellStyle name="Total 3 2 2" xfId="9434"/>
    <cellStyle name="Total 3 2 2 2" xfId="9435"/>
    <cellStyle name="Total 3 2 2 2 2" xfId="9436"/>
    <cellStyle name="Total 3 2 2 3" xfId="9437"/>
    <cellStyle name="Total 3 2 2 4" xfId="9438"/>
    <cellStyle name="Total 3 2 3" xfId="9439"/>
    <cellStyle name="Total 3 2 3 2" xfId="9440"/>
    <cellStyle name="Total 3 2 3 2 2" xfId="9441"/>
    <cellStyle name="Total 3 2 3 3" xfId="9442"/>
    <cellStyle name="Total 3 2 4" xfId="9443"/>
    <cellStyle name="Total 3 2 4 2" xfId="9444"/>
    <cellStyle name="Total 3 2 4 2 2" xfId="9445"/>
    <cellStyle name="Total 3 2 4 3" xfId="9446"/>
    <cellStyle name="Total 3 2 5" xfId="9447"/>
    <cellStyle name="Total 3 2 5 2" xfId="9448"/>
    <cellStyle name="Total 3 2 5 2 2" xfId="9449"/>
    <cellStyle name="Total 3 2 5 3" xfId="9450"/>
    <cellStyle name="Total 3 2 6" xfId="9451"/>
    <cellStyle name="Total 3 2 6 2" xfId="9452"/>
    <cellStyle name="Total 3 2 6 2 2" xfId="9453"/>
    <cellStyle name="Total 3 2 6 2 3" xfId="9454"/>
    <cellStyle name="Total 3 2 6 3" xfId="9455"/>
    <cellStyle name="Total 3 2 6 4" xfId="9456"/>
    <cellStyle name="Total 3 2 6 5" xfId="9457"/>
    <cellStyle name="Total 3 2 6 6" xfId="9458"/>
    <cellStyle name="Total 3 2 7" xfId="9459"/>
    <cellStyle name="Total 3 2 7 2" xfId="9460"/>
    <cellStyle name="Total 3 2 7 2 2" xfId="9461"/>
    <cellStyle name="Total 3 2 7 3" xfId="9462"/>
    <cellStyle name="Total 3 2 8" xfId="9463"/>
    <cellStyle name="Total 3 2 8 2" xfId="9464"/>
    <cellStyle name="Total 3 2 8 2 2" xfId="9465"/>
    <cellStyle name="Total 3 2 8 3" xfId="9466"/>
    <cellStyle name="Total 3 2 9" xfId="9467"/>
    <cellStyle name="Total 3 2 9 2" xfId="9468"/>
    <cellStyle name="Total 3 2 9 2 2" xfId="9469"/>
    <cellStyle name="Total 3 2 9 3" xfId="9470"/>
    <cellStyle name="Total 3 3" xfId="9471"/>
    <cellStyle name="Total 3 3 2" xfId="9472"/>
    <cellStyle name="Total 3 3 2 2" xfId="9473"/>
    <cellStyle name="Total 3 3 3" xfId="9474"/>
    <cellStyle name="Total 3 3 4" xfId="9475"/>
    <cellStyle name="Total 3 4" xfId="9476"/>
    <cellStyle name="Total 3 4 2" xfId="9477"/>
    <cellStyle name="Total 3 4 2 2" xfId="9478"/>
    <cellStyle name="Total 3 4 3" xfId="9479"/>
    <cellStyle name="Total 3 4 4" xfId="9480"/>
    <cellStyle name="Total 3 4 5" xfId="9481"/>
    <cellStyle name="Total 3 5" xfId="9482"/>
    <cellStyle name="Total 3 5 2" xfId="9483"/>
    <cellStyle name="Total 3 5 2 2" xfId="9484"/>
    <cellStyle name="Total 3 5 3" xfId="9485"/>
    <cellStyle name="Total 3 5 4" xfId="9486"/>
    <cellStyle name="Total 3 6" xfId="9487"/>
    <cellStyle name="Total 3 6 2" xfId="9488"/>
    <cellStyle name="Total 3 6 2 2" xfId="9489"/>
    <cellStyle name="Total 3 6 3" xfId="9490"/>
    <cellStyle name="Total 3 7" xfId="9491"/>
    <cellStyle name="Total 3 7 2" xfId="9492"/>
    <cellStyle name="Total 3 7 2 2" xfId="9493"/>
    <cellStyle name="Total 3 7 2 3" xfId="9494"/>
    <cellStyle name="Total 3 7 3" xfId="9495"/>
    <cellStyle name="Total 3 7 4" xfId="9496"/>
    <cellStyle name="Total 3 7 5" xfId="9497"/>
    <cellStyle name="Total 3 7 6" xfId="9498"/>
    <cellStyle name="Total 3 8" xfId="9499"/>
    <cellStyle name="Total 3 8 2" xfId="9500"/>
    <cellStyle name="Total 3 8 2 2" xfId="9501"/>
    <cellStyle name="Total 3 8 2 3" xfId="9502"/>
    <cellStyle name="Total 3 8 3" xfId="9503"/>
    <cellStyle name="Total 3 8 4" xfId="9504"/>
    <cellStyle name="Total 3 8 5" xfId="9505"/>
    <cellStyle name="Total 3 8 6" xfId="9506"/>
    <cellStyle name="Total 3 9" xfId="9507"/>
    <cellStyle name="Total 3 9 2" xfId="9508"/>
    <cellStyle name="Total 3 9 2 2" xfId="9509"/>
    <cellStyle name="Total 3 9 3" xfId="9510"/>
    <cellStyle name="Total 3 9 4" xfId="9511"/>
    <cellStyle name="Total 3 9 5" xfId="9512"/>
    <cellStyle name="Total 4" xfId="9513"/>
    <cellStyle name="Total 4 10" xfId="9514"/>
    <cellStyle name="Total 4 10 2" xfId="9515"/>
    <cellStyle name="Total 4 10 2 2" xfId="9516"/>
    <cellStyle name="Total 4 10 3" xfId="9517"/>
    <cellStyle name="Total 4 11" xfId="9518"/>
    <cellStyle name="Total 4 11 2" xfId="9519"/>
    <cellStyle name="Total 4 11 2 2" xfId="9520"/>
    <cellStyle name="Total 4 11 3" xfId="9521"/>
    <cellStyle name="Total 4 12" xfId="9522"/>
    <cellStyle name="Total 4 12 2" xfId="9523"/>
    <cellStyle name="Total 4 12 2 2" xfId="9524"/>
    <cellStyle name="Total 4 12 3" xfId="9525"/>
    <cellStyle name="Total 4 13" xfId="9526"/>
    <cellStyle name="Total 4 13 2" xfId="9527"/>
    <cellStyle name="Total 4 14" xfId="9528"/>
    <cellStyle name="Total 4 2" xfId="9529"/>
    <cellStyle name="Total 4 2 2" xfId="9530"/>
    <cellStyle name="Total 4 2 2 2" xfId="9531"/>
    <cellStyle name="Total 4 2 3" xfId="9532"/>
    <cellStyle name="Total 4 2 4" xfId="9533"/>
    <cellStyle name="Total 4 3" xfId="9534"/>
    <cellStyle name="Total 4 3 2" xfId="9535"/>
    <cellStyle name="Total 4 3 2 2" xfId="9536"/>
    <cellStyle name="Total 4 3 3" xfId="9537"/>
    <cellStyle name="Total 4 4" xfId="9538"/>
    <cellStyle name="Total 4 4 2" xfId="9539"/>
    <cellStyle name="Total 4 4 2 2" xfId="9540"/>
    <cellStyle name="Total 4 4 3" xfId="9541"/>
    <cellStyle name="Total 4 5" xfId="9542"/>
    <cellStyle name="Total 4 5 2" xfId="9543"/>
    <cellStyle name="Total 4 5 2 2" xfId="9544"/>
    <cellStyle name="Total 4 5 3" xfId="9545"/>
    <cellStyle name="Total 4 6" xfId="9546"/>
    <cellStyle name="Total 4 6 2" xfId="9547"/>
    <cellStyle name="Total 4 6 2 2" xfId="9548"/>
    <cellStyle name="Total 4 6 2 3" xfId="9549"/>
    <cellStyle name="Total 4 6 3" xfId="9550"/>
    <cellStyle name="Total 4 6 4" xfId="9551"/>
    <cellStyle name="Total 4 6 5" xfId="9552"/>
    <cellStyle name="Total 4 6 6" xfId="9553"/>
    <cellStyle name="Total 4 7" xfId="9554"/>
    <cellStyle name="Total 4 7 2" xfId="9555"/>
    <cellStyle name="Total 4 7 2 2" xfId="9556"/>
    <cellStyle name="Total 4 7 3" xfId="9557"/>
    <cellStyle name="Total 4 8" xfId="9558"/>
    <cellStyle name="Total 4 8 2" xfId="9559"/>
    <cellStyle name="Total 4 8 2 2" xfId="9560"/>
    <cellStyle name="Total 4 8 3" xfId="9561"/>
    <cellStyle name="Total 4 9" xfId="9562"/>
    <cellStyle name="Total 4 9 2" xfId="9563"/>
    <cellStyle name="Total 4 9 2 2" xfId="9564"/>
    <cellStyle name="Total 4 9 3" xfId="9565"/>
    <cellStyle name="Total 5" xfId="9566"/>
    <cellStyle name="Total 5 2" xfId="9567"/>
    <cellStyle name="Total 5 2 2" xfId="9568"/>
    <cellStyle name="Total 5 3" xfId="9569"/>
    <cellStyle name="Total 5 4" xfId="9570"/>
    <cellStyle name="Total 6" xfId="9571"/>
    <cellStyle name="Total 6 2" xfId="9572"/>
    <cellStyle name="Total 6 2 2" xfId="9573"/>
    <cellStyle name="Total 6 3" xfId="9574"/>
    <cellStyle name="Total 6 4" xfId="9575"/>
    <cellStyle name="Total 6 5" xfId="9576"/>
    <cellStyle name="Total 7" xfId="9577"/>
    <cellStyle name="Total 7 2" xfId="9578"/>
    <cellStyle name="Total 7 2 2" xfId="9579"/>
    <cellStyle name="Total 7 3" xfId="9580"/>
    <cellStyle name="Total 7 4" xfId="9581"/>
    <cellStyle name="Total 8" xfId="9582"/>
    <cellStyle name="Total 8 2" xfId="9583"/>
    <cellStyle name="Total 8 2 2" xfId="9584"/>
    <cellStyle name="Total 8 3" xfId="9585"/>
    <cellStyle name="Total 9" xfId="9586"/>
    <cellStyle name="Total 9 2" xfId="9587"/>
    <cellStyle name="Total 9 2 2" xfId="9588"/>
    <cellStyle name="Total 9 2 3" xfId="9589"/>
    <cellStyle name="Total 9 3" xfId="9590"/>
    <cellStyle name="Total 9 4" xfId="9591"/>
    <cellStyle name="Total 9 5" xfId="9592"/>
    <cellStyle name="Total 9 6" xfId="9593"/>
    <cellStyle name="Total_11년 자료정비_시험사업_시스템-산출내역서_V1.3" xfId="9594"/>
    <cellStyle name="TotalCurr" xfId="403"/>
    <cellStyle name="TotalHdr" xfId="404"/>
    <cellStyle name="UM" xfId="405"/>
    <cellStyle name="Unprot" xfId="9595"/>
    <cellStyle name="Unprot$" xfId="9596"/>
    <cellStyle name="Unprotect" xfId="9597"/>
    <cellStyle name="Valuta [0]_BINV" xfId="9598"/>
    <cellStyle name="Valuta_BINV" xfId="9599"/>
    <cellStyle name="W?rung [0]_Ausdruck RUND (D)" xfId="9600"/>
    <cellStyle name="W?rung_Ausdruck RUND (D)" xfId="9601"/>
    <cellStyle name="Warning Text" xfId="9602"/>
    <cellStyle name="wrap" xfId="9603"/>
    <cellStyle name="μU¿¡ ¿A´A CIAIÆU¸μAⓒ" xfId="9604"/>
    <cellStyle name="Φ000표시(관경)" xfId="406"/>
    <cellStyle name="เครื่องหมายสกุลเงิน [0]_PLDT" xfId="9605"/>
    <cellStyle name="เครื่องหมายสกุลเงิน_PLDT" xfId="9606"/>
    <cellStyle name="ปกติ_PLDT" xfId="9607"/>
    <cellStyle name="_x0010__x0001_ဠ" xfId="9608"/>
    <cellStyle name="|?ドE" xfId="9609"/>
    <cellStyle name="가운데" xfId="407"/>
    <cellStyle name="감춤" xfId="408"/>
    <cellStyle name="강조색1 2" xfId="22"/>
    <cellStyle name="강조색1 3" xfId="9610"/>
    <cellStyle name="강조색2 2" xfId="23"/>
    <cellStyle name="강조색2 3" xfId="9611"/>
    <cellStyle name="강조색3 2" xfId="24"/>
    <cellStyle name="강조색3 3" xfId="9612"/>
    <cellStyle name="강조색4 2" xfId="25"/>
    <cellStyle name="강조색4 3" xfId="9613"/>
    <cellStyle name="강조색5 2" xfId="26"/>
    <cellStyle name="강조색5 3" xfId="9614"/>
    <cellStyle name="강조색6 2" xfId="27"/>
    <cellStyle name="강조색6 3" xfId="9615"/>
    <cellStyle name="검층" xfId="9616"/>
    <cellStyle name="견적" xfId="9617"/>
    <cellStyle name="경고문 2" xfId="28"/>
    <cellStyle name="경고문 3" xfId="9618"/>
    <cellStyle name="계산 2" xfId="29"/>
    <cellStyle name="계산 2 10" xfId="9619"/>
    <cellStyle name="계산 2 10 2" xfId="9620"/>
    <cellStyle name="계산 2 10 2 2" xfId="9621"/>
    <cellStyle name="계산 2 10 2 3" xfId="9622"/>
    <cellStyle name="계산 2 10 2 4" xfId="9623"/>
    <cellStyle name="계산 2 10 2 5" xfId="9624"/>
    <cellStyle name="계산 2 10 2 6" xfId="9625"/>
    <cellStyle name="계산 2 10 2 7" xfId="9626"/>
    <cellStyle name="계산 2 10 3" xfId="9627"/>
    <cellStyle name="계산 2 10 4" xfId="9628"/>
    <cellStyle name="계산 2 10 5" xfId="9629"/>
    <cellStyle name="계산 2 10 6" xfId="9630"/>
    <cellStyle name="계산 2 10 7" xfId="9631"/>
    <cellStyle name="계산 2 10 8" xfId="9632"/>
    <cellStyle name="계산 2 11" xfId="9633"/>
    <cellStyle name="계산 2 11 2" xfId="9634"/>
    <cellStyle name="계산 2 11 2 2" xfId="9635"/>
    <cellStyle name="계산 2 11 2 3" xfId="9636"/>
    <cellStyle name="계산 2 11 2 4" xfId="9637"/>
    <cellStyle name="계산 2 11 2 5" xfId="9638"/>
    <cellStyle name="계산 2 11 2 6" xfId="9639"/>
    <cellStyle name="계산 2 11 2 7" xfId="9640"/>
    <cellStyle name="계산 2 11 3" xfId="9641"/>
    <cellStyle name="계산 2 11 4" xfId="9642"/>
    <cellStyle name="계산 2 11 5" xfId="9643"/>
    <cellStyle name="계산 2 11 6" xfId="9644"/>
    <cellStyle name="계산 2 11 7" xfId="9645"/>
    <cellStyle name="계산 2 11 8" xfId="9646"/>
    <cellStyle name="계산 2 12" xfId="9647"/>
    <cellStyle name="계산 2 12 2" xfId="9648"/>
    <cellStyle name="계산 2 12 2 2" xfId="9649"/>
    <cellStyle name="계산 2 12 2 3" xfId="9650"/>
    <cellStyle name="계산 2 12 2 4" xfId="9651"/>
    <cellStyle name="계산 2 12 2 5" xfId="9652"/>
    <cellStyle name="계산 2 12 2 6" xfId="9653"/>
    <cellStyle name="계산 2 12 2 7" xfId="9654"/>
    <cellStyle name="계산 2 12 3" xfId="9655"/>
    <cellStyle name="계산 2 12 4" xfId="9656"/>
    <cellStyle name="계산 2 12 5" xfId="9657"/>
    <cellStyle name="계산 2 12 6" xfId="9658"/>
    <cellStyle name="계산 2 12 7" xfId="9659"/>
    <cellStyle name="계산 2 12 8" xfId="9660"/>
    <cellStyle name="계산 2 13" xfId="9661"/>
    <cellStyle name="계산 2 13 2" xfId="9662"/>
    <cellStyle name="계산 2 13 2 2" xfId="9663"/>
    <cellStyle name="계산 2 13 2 3" xfId="9664"/>
    <cellStyle name="계산 2 13 2 4" xfId="9665"/>
    <cellStyle name="계산 2 13 2 5" xfId="9666"/>
    <cellStyle name="계산 2 13 2 6" xfId="9667"/>
    <cellStyle name="계산 2 13 2 7" xfId="9668"/>
    <cellStyle name="계산 2 13 3" xfId="9669"/>
    <cellStyle name="계산 2 13 4" xfId="9670"/>
    <cellStyle name="계산 2 13 5" xfId="9671"/>
    <cellStyle name="계산 2 13 6" xfId="9672"/>
    <cellStyle name="계산 2 13 7" xfId="9673"/>
    <cellStyle name="계산 2 13 8" xfId="9674"/>
    <cellStyle name="계산 2 14" xfId="9675"/>
    <cellStyle name="계산 2 15" xfId="9676"/>
    <cellStyle name="계산 2 16" xfId="9677"/>
    <cellStyle name="계산 2 2" xfId="9678"/>
    <cellStyle name="계산 2 2 10" xfId="9679"/>
    <cellStyle name="계산 2 2 10 2" xfId="9680"/>
    <cellStyle name="계산 2 2 10 2 2" xfId="9681"/>
    <cellStyle name="계산 2 2 10 2 3" xfId="9682"/>
    <cellStyle name="계산 2 2 10 2 4" xfId="9683"/>
    <cellStyle name="계산 2 2 10 2 5" xfId="9684"/>
    <cellStyle name="계산 2 2 10 2 6" xfId="9685"/>
    <cellStyle name="계산 2 2 10 2 7" xfId="9686"/>
    <cellStyle name="계산 2 2 10 3" xfId="9687"/>
    <cellStyle name="계산 2 2 10 4" xfId="9688"/>
    <cellStyle name="계산 2 2 10 5" xfId="9689"/>
    <cellStyle name="계산 2 2 10 6" xfId="9690"/>
    <cellStyle name="계산 2 2 10 7" xfId="9691"/>
    <cellStyle name="계산 2 2 10 8" xfId="9692"/>
    <cellStyle name="계산 2 2 11" xfId="9693"/>
    <cellStyle name="계산 2 2 11 2" xfId="9694"/>
    <cellStyle name="계산 2 2 11 2 2" xfId="9695"/>
    <cellStyle name="계산 2 2 11 2 3" xfId="9696"/>
    <cellStyle name="계산 2 2 11 2 4" xfId="9697"/>
    <cellStyle name="계산 2 2 11 2 5" xfId="9698"/>
    <cellStyle name="계산 2 2 11 2 6" xfId="9699"/>
    <cellStyle name="계산 2 2 11 2 7" xfId="9700"/>
    <cellStyle name="계산 2 2 11 3" xfId="9701"/>
    <cellStyle name="계산 2 2 11 4" xfId="9702"/>
    <cellStyle name="계산 2 2 11 5" xfId="9703"/>
    <cellStyle name="계산 2 2 11 6" xfId="9704"/>
    <cellStyle name="계산 2 2 11 7" xfId="9705"/>
    <cellStyle name="계산 2 2 11 8" xfId="9706"/>
    <cellStyle name="계산 2 2 12" xfId="9707"/>
    <cellStyle name="계산 2 2 12 2" xfId="9708"/>
    <cellStyle name="계산 2 2 12 2 2" xfId="9709"/>
    <cellStyle name="계산 2 2 12 2 3" xfId="9710"/>
    <cellStyle name="계산 2 2 12 2 4" xfId="9711"/>
    <cellStyle name="계산 2 2 12 2 5" xfId="9712"/>
    <cellStyle name="계산 2 2 12 2 6" xfId="9713"/>
    <cellStyle name="계산 2 2 12 2 7" xfId="9714"/>
    <cellStyle name="계산 2 2 12 3" xfId="9715"/>
    <cellStyle name="계산 2 2 12 4" xfId="9716"/>
    <cellStyle name="계산 2 2 12 5" xfId="9717"/>
    <cellStyle name="계산 2 2 12 6" xfId="9718"/>
    <cellStyle name="계산 2 2 12 7" xfId="9719"/>
    <cellStyle name="계산 2 2 12 8" xfId="9720"/>
    <cellStyle name="계산 2 2 13" xfId="9721"/>
    <cellStyle name="계산 2 2 14" xfId="9722"/>
    <cellStyle name="계산 2 2 15" xfId="9723"/>
    <cellStyle name="계산 2 2 16" xfId="9724"/>
    <cellStyle name="계산 2 2 17" xfId="9725"/>
    <cellStyle name="계산 2 2 2" xfId="9726"/>
    <cellStyle name="계산 2 2 2 2" xfId="9727"/>
    <cellStyle name="계산 2 2 2 2 2" xfId="9728"/>
    <cellStyle name="계산 2 2 2 2 3" xfId="9729"/>
    <cellStyle name="계산 2 2 2 2 4" xfId="9730"/>
    <cellStyle name="계산 2 2 2 2 5" xfId="9731"/>
    <cellStyle name="계산 2 2 2 2 6" xfId="9732"/>
    <cellStyle name="계산 2 2 2 2 7" xfId="9733"/>
    <cellStyle name="계산 2 2 2 3" xfId="9734"/>
    <cellStyle name="계산 2 2 2 4" xfId="9735"/>
    <cellStyle name="계산 2 2 2 5" xfId="9736"/>
    <cellStyle name="계산 2 2 2 6" xfId="9737"/>
    <cellStyle name="계산 2 2 2 7" xfId="9738"/>
    <cellStyle name="계산 2 2 2 8" xfId="9739"/>
    <cellStyle name="계산 2 2 3" xfId="9740"/>
    <cellStyle name="계산 2 2 3 2" xfId="9741"/>
    <cellStyle name="계산 2 2 3 2 2" xfId="9742"/>
    <cellStyle name="계산 2 2 3 2 3" xfId="9743"/>
    <cellStyle name="계산 2 2 3 2 4" xfId="9744"/>
    <cellStyle name="계산 2 2 3 2 5" xfId="9745"/>
    <cellStyle name="계산 2 2 3 2 6" xfId="9746"/>
    <cellStyle name="계산 2 2 3 2 7" xfId="9747"/>
    <cellStyle name="계산 2 2 3 3" xfId="9748"/>
    <cellStyle name="계산 2 2 3 4" xfId="9749"/>
    <cellStyle name="계산 2 2 3 5" xfId="9750"/>
    <cellStyle name="계산 2 2 3 6" xfId="9751"/>
    <cellStyle name="계산 2 2 3 7" xfId="9752"/>
    <cellStyle name="계산 2 2 3 8" xfId="9753"/>
    <cellStyle name="계산 2 2 4" xfId="9754"/>
    <cellStyle name="계산 2 2 4 2" xfId="9755"/>
    <cellStyle name="계산 2 2 4 2 2" xfId="9756"/>
    <cellStyle name="계산 2 2 4 2 3" xfId="9757"/>
    <cellStyle name="계산 2 2 4 2 4" xfId="9758"/>
    <cellStyle name="계산 2 2 4 2 5" xfId="9759"/>
    <cellStyle name="계산 2 2 4 2 6" xfId="9760"/>
    <cellStyle name="계산 2 2 4 2 7" xfId="9761"/>
    <cellStyle name="계산 2 2 4 3" xfId="9762"/>
    <cellStyle name="계산 2 2 4 4" xfId="9763"/>
    <cellStyle name="계산 2 2 4 5" xfId="9764"/>
    <cellStyle name="계산 2 2 4 6" xfId="9765"/>
    <cellStyle name="계산 2 2 4 7" xfId="9766"/>
    <cellStyle name="계산 2 2 4 8" xfId="9767"/>
    <cellStyle name="계산 2 2 5" xfId="9768"/>
    <cellStyle name="계산 2 2 5 2" xfId="9769"/>
    <cellStyle name="계산 2 2 5 2 2" xfId="9770"/>
    <cellStyle name="계산 2 2 5 2 3" xfId="9771"/>
    <cellStyle name="계산 2 2 5 2 4" xfId="9772"/>
    <cellStyle name="계산 2 2 5 2 5" xfId="9773"/>
    <cellStyle name="계산 2 2 5 2 6" xfId="9774"/>
    <cellStyle name="계산 2 2 5 2 7" xfId="9775"/>
    <cellStyle name="계산 2 2 5 3" xfId="9776"/>
    <cellStyle name="계산 2 2 5 4" xfId="9777"/>
    <cellStyle name="계산 2 2 5 5" xfId="9778"/>
    <cellStyle name="계산 2 2 5 6" xfId="9779"/>
    <cellStyle name="계산 2 2 5 7" xfId="9780"/>
    <cellStyle name="계산 2 2 5 8" xfId="9781"/>
    <cellStyle name="계산 2 2 6" xfId="9782"/>
    <cellStyle name="계산 2 2 6 2" xfId="9783"/>
    <cellStyle name="계산 2 2 6 2 2" xfId="9784"/>
    <cellStyle name="계산 2 2 6 2 3" xfId="9785"/>
    <cellStyle name="계산 2 2 6 2 4" xfId="9786"/>
    <cellStyle name="계산 2 2 6 2 5" xfId="9787"/>
    <cellStyle name="계산 2 2 6 2 6" xfId="9788"/>
    <cellStyle name="계산 2 2 6 2 7" xfId="9789"/>
    <cellStyle name="계산 2 2 6 3" xfId="9790"/>
    <cellStyle name="계산 2 2 6 4" xfId="9791"/>
    <cellStyle name="계산 2 2 6 5" xfId="9792"/>
    <cellStyle name="계산 2 2 6 6" xfId="9793"/>
    <cellStyle name="계산 2 2 6 7" xfId="9794"/>
    <cellStyle name="계산 2 2 6 8" xfId="9795"/>
    <cellStyle name="계산 2 2 7" xfId="9796"/>
    <cellStyle name="계산 2 2 7 2" xfId="9797"/>
    <cellStyle name="계산 2 2 7 2 2" xfId="9798"/>
    <cellStyle name="계산 2 2 7 2 3" xfId="9799"/>
    <cellStyle name="계산 2 2 7 2 4" xfId="9800"/>
    <cellStyle name="계산 2 2 7 2 5" xfId="9801"/>
    <cellStyle name="계산 2 2 7 2 6" xfId="9802"/>
    <cellStyle name="계산 2 2 7 2 7" xfId="9803"/>
    <cellStyle name="계산 2 2 7 3" xfId="9804"/>
    <cellStyle name="계산 2 2 7 4" xfId="9805"/>
    <cellStyle name="계산 2 2 7 5" xfId="9806"/>
    <cellStyle name="계산 2 2 7 6" xfId="9807"/>
    <cellStyle name="계산 2 2 7 7" xfId="9808"/>
    <cellStyle name="계산 2 2 7 8" xfId="9809"/>
    <cellStyle name="계산 2 2 8" xfId="9810"/>
    <cellStyle name="계산 2 2 8 2" xfId="9811"/>
    <cellStyle name="계산 2 2 8 2 2" xfId="9812"/>
    <cellStyle name="계산 2 2 8 2 3" xfId="9813"/>
    <cellStyle name="계산 2 2 8 2 4" xfId="9814"/>
    <cellStyle name="계산 2 2 8 2 5" xfId="9815"/>
    <cellStyle name="계산 2 2 8 2 6" xfId="9816"/>
    <cellStyle name="계산 2 2 8 2 7" xfId="9817"/>
    <cellStyle name="계산 2 2 8 3" xfId="9818"/>
    <cellStyle name="계산 2 2 8 4" xfId="9819"/>
    <cellStyle name="계산 2 2 8 5" xfId="9820"/>
    <cellStyle name="계산 2 2 8 6" xfId="9821"/>
    <cellStyle name="계산 2 2 8 7" xfId="9822"/>
    <cellStyle name="계산 2 2 8 8" xfId="9823"/>
    <cellStyle name="계산 2 2 9" xfId="9824"/>
    <cellStyle name="계산 2 2 9 2" xfId="9825"/>
    <cellStyle name="계산 2 2 9 2 2" xfId="9826"/>
    <cellStyle name="계산 2 2 9 2 3" xfId="9827"/>
    <cellStyle name="계산 2 2 9 2 4" xfId="9828"/>
    <cellStyle name="계산 2 2 9 2 5" xfId="9829"/>
    <cellStyle name="계산 2 2 9 2 6" xfId="9830"/>
    <cellStyle name="계산 2 2 9 2 7" xfId="9831"/>
    <cellStyle name="계산 2 2 9 3" xfId="9832"/>
    <cellStyle name="계산 2 2 9 4" xfId="9833"/>
    <cellStyle name="계산 2 2 9 5" xfId="9834"/>
    <cellStyle name="계산 2 2 9 6" xfId="9835"/>
    <cellStyle name="계산 2 2 9 7" xfId="9836"/>
    <cellStyle name="계산 2 2 9 8" xfId="9837"/>
    <cellStyle name="계산 2 3" xfId="9838"/>
    <cellStyle name="계산 2 3 2" xfId="9839"/>
    <cellStyle name="계산 2 3 2 2" xfId="9840"/>
    <cellStyle name="계산 2 3 2 3" xfId="9841"/>
    <cellStyle name="계산 2 3 2 4" xfId="9842"/>
    <cellStyle name="계산 2 3 2 5" xfId="9843"/>
    <cellStyle name="계산 2 3 2 6" xfId="9844"/>
    <cellStyle name="계산 2 3 2 7" xfId="9845"/>
    <cellStyle name="계산 2 3 3" xfId="9846"/>
    <cellStyle name="계산 2 3 4" xfId="9847"/>
    <cellStyle name="계산 2 3 5" xfId="9848"/>
    <cellStyle name="계산 2 3 6" xfId="9849"/>
    <cellStyle name="계산 2 3 7" xfId="9850"/>
    <cellStyle name="계산 2 3 8" xfId="9851"/>
    <cellStyle name="계산 2 4" xfId="9852"/>
    <cellStyle name="계산 2 4 2" xfId="9853"/>
    <cellStyle name="계산 2 4 2 2" xfId="9854"/>
    <cellStyle name="계산 2 4 2 3" xfId="9855"/>
    <cellStyle name="계산 2 4 2 4" xfId="9856"/>
    <cellStyle name="계산 2 4 2 5" xfId="9857"/>
    <cellStyle name="계산 2 4 2 6" xfId="9858"/>
    <cellStyle name="계산 2 4 2 7" xfId="9859"/>
    <cellStyle name="계산 2 4 3" xfId="9860"/>
    <cellStyle name="계산 2 4 4" xfId="9861"/>
    <cellStyle name="계산 2 4 5" xfId="9862"/>
    <cellStyle name="계산 2 4 6" xfId="9863"/>
    <cellStyle name="계산 2 4 7" xfId="9864"/>
    <cellStyle name="계산 2 4 8" xfId="9865"/>
    <cellStyle name="계산 2 5" xfId="9866"/>
    <cellStyle name="계산 2 5 2" xfId="9867"/>
    <cellStyle name="계산 2 5 2 2" xfId="9868"/>
    <cellStyle name="계산 2 5 2 3" xfId="9869"/>
    <cellStyle name="계산 2 5 2 4" xfId="9870"/>
    <cellStyle name="계산 2 5 2 5" xfId="9871"/>
    <cellStyle name="계산 2 5 2 6" xfId="9872"/>
    <cellStyle name="계산 2 5 2 7" xfId="9873"/>
    <cellStyle name="계산 2 5 3" xfId="9874"/>
    <cellStyle name="계산 2 5 4" xfId="9875"/>
    <cellStyle name="계산 2 5 5" xfId="9876"/>
    <cellStyle name="계산 2 5 6" xfId="9877"/>
    <cellStyle name="계산 2 5 7" xfId="9878"/>
    <cellStyle name="계산 2 5 8" xfId="9879"/>
    <cellStyle name="계산 2 6" xfId="9880"/>
    <cellStyle name="계산 2 6 2" xfId="9881"/>
    <cellStyle name="계산 2 6 2 2" xfId="9882"/>
    <cellStyle name="계산 2 6 2 3" xfId="9883"/>
    <cellStyle name="계산 2 6 2 4" xfId="9884"/>
    <cellStyle name="계산 2 6 2 5" xfId="9885"/>
    <cellStyle name="계산 2 6 2 6" xfId="9886"/>
    <cellStyle name="계산 2 6 2 7" xfId="9887"/>
    <cellStyle name="계산 2 6 3" xfId="9888"/>
    <cellStyle name="계산 2 6 4" xfId="9889"/>
    <cellStyle name="계산 2 6 5" xfId="9890"/>
    <cellStyle name="계산 2 6 6" xfId="9891"/>
    <cellStyle name="계산 2 6 7" xfId="9892"/>
    <cellStyle name="계산 2 6 8" xfId="9893"/>
    <cellStyle name="계산 2 7" xfId="9894"/>
    <cellStyle name="계산 2 7 2" xfId="9895"/>
    <cellStyle name="계산 2 7 2 2" xfId="9896"/>
    <cellStyle name="계산 2 7 2 3" xfId="9897"/>
    <cellStyle name="계산 2 7 2 4" xfId="9898"/>
    <cellStyle name="계산 2 7 2 5" xfId="9899"/>
    <cellStyle name="계산 2 7 2 6" xfId="9900"/>
    <cellStyle name="계산 2 7 2 7" xfId="9901"/>
    <cellStyle name="계산 2 7 3" xfId="9902"/>
    <cellStyle name="계산 2 7 4" xfId="9903"/>
    <cellStyle name="계산 2 7 5" xfId="9904"/>
    <cellStyle name="계산 2 7 6" xfId="9905"/>
    <cellStyle name="계산 2 7 7" xfId="9906"/>
    <cellStyle name="계산 2 7 8" xfId="9907"/>
    <cellStyle name="계산 2 8" xfId="9908"/>
    <cellStyle name="계산 2 8 2" xfId="9909"/>
    <cellStyle name="계산 2 8 2 2" xfId="9910"/>
    <cellStyle name="계산 2 8 2 3" xfId="9911"/>
    <cellStyle name="계산 2 8 2 4" xfId="9912"/>
    <cellStyle name="계산 2 8 2 5" xfId="9913"/>
    <cellStyle name="계산 2 8 2 6" xfId="9914"/>
    <cellStyle name="계산 2 8 2 7" xfId="9915"/>
    <cellStyle name="계산 2 8 3" xfId="9916"/>
    <cellStyle name="계산 2 8 4" xfId="9917"/>
    <cellStyle name="계산 2 8 5" xfId="9918"/>
    <cellStyle name="계산 2 8 6" xfId="9919"/>
    <cellStyle name="계산 2 8 7" xfId="9920"/>
    <cellStyle name="계산 2 8 8" xfId="9921"/>
    <cellStyle name="계산 2 9" xfId="9922"/>
    <cellStyle name="계산 2 9 2" xfId="9923"/>
    <cellStyle name="계산 2 9 2 2" xfId="9924"/>
    <cellStyle name="계산 2 9 2 3" xfId="9925"/>
    <cellStyle name="계산 2 9 2 4" xfId="9926"/>
    <cellStyle name="계산 2 9 2 5" xfId="9927"/>
    <cellStyle name="계산 2 9 2 6" xfId="9928"/>
    <cellStyle name="계산 2 9 2 7" xfId="9929"/>
    <cellStyle name="계산 2 9 3" xfId="9930"/>
    <cellStyle name="계산 2 9 4" xfId="9931"/>
    <cellStyle name="계산 2 9 5" xfId="9932"/>
    <cellStyle name="계산 2 9 6" xfId="9933"/>
    <cellStyle name="계산 2 9 7" xfId="9934"/>
    <cellStyle name="계산 2 9 8" xfId="9935"/>
    <cellStyle name="계산 3" xfId="9936"/>
    <cellStyle name="계산 3 10" xfId="9937"/>
    <cellStyle name="계산 3 10 2" xfId="9938"/>
    <cellStyle name="계산 3 10 2 2" xfId="9939"/>
    <cellStyle name="계산 3 10 2 3" xfId="9940"/>
    <cellStyle name="계산 3 10 2 4" xfId="9941"/>
    <cellStyle name="계산 3 10 2 5" xfId="9942"/>
    <cellStyle name="계산 3 10 2 6" xfId="9943"/>
    <cellStyle name="계산 3 10 2 7" xfId="9944"/>
    <cellStyle name="계산 3 10 3" xfId="9945"/>
    <cellStyle name="계산 3 10 4" xfId="9946"/>
    <cellStyle name="계산 3 10 5" xfId="9947"/>
    <cellStyle name="계산 3 10 6" xfId="9948"/>
    <cellStyle name="계산 3 10 7" xfId="9949"/>
    <cellStyle name="계산 3 10 8" xfId="9950"/>
    <cellStyle name="계산 3 11" xfId="9951"/>
    <cellStyle name="계산 3 11 2" xfId="9952"/>
    <cellStyle name="계산 3 11 2 2" xfId="9953"/>
    <cellStyle name="계산 3 11 2 3" xfId="9954"/>
    <cellStyle name="계산 3 11 2 4" xfId="9955"/>
    <cellStyle name="계산 3 11 2 5" xfId="9956"/>
    <cellStyle name="계산 3 11 2 6" xfId="9957"/>
    <cellStyle name="계산 3 11 2 7" xfId="9958"/>
    <cellStyle name="계산 3 11 3" xfId="9959"/>
    <cellStyle name="계산 3 11 4" xfId="9960"/>
    <cellStyle name="계산 3 11 5" xfId="9961"/>
    <cellStyle name="계산 3 11 6" xfId="9962"/>
    <cellStyle name="계산 3 11 7" xfId="9963"/>
    <cellStyle name="계산 3 11 8" xfId="9964"/>
    <cellStyle name="계산 3 12" xfId="9965"/>
    <cellStyle name="계산 3 12 2" xfId="9966"/>
    <cellStyle name="계산 3 12 2 2" xfId="9967"/>
    <cellStyle name="계산 3 12 2 3" xfId="9968"/>
    <cellStyle name="계산 3 12 2 4" xfId="9969"/>
    <cellStyle name="계산 3 12 2 5" xfId="9970"/>
    <cellStyle name="계산 3 12 2 6" xfId="9971"/>
    <cellStyle name="계산 3 12 2 7" xfId="9972"/>
    <cellStyle name="계산 3 12 3" xfId="9973"/>
    <cellStyle name="계산 3 12 4" xfId="9974"/>
    <cellStyle name="계산 3 12 5" xfId="9975"/>
    <cellStyle name="계산 3 12 6" xfId="9976"/>
    <cellStyle name="계산 3 12 7" xfId="9977"/>
    <cellStyle name="계산 3 12 8" xfId="9978"/>
    <cellStyle name="계산 3 13" xfId="9979"/>
    <cellStyle name="계산 3 13 2" xfId="9980"/>
    <cellStyle name="계산 3 13 2 2" xfId="9981"/>
    <cellStyle name="계산 3 13 2 3" xfId="9982"/>
    <cellStyle name="계산 3 13 2 4" xfId="9983"/>
    <cellStyle name="계산 3 13 2 5" xfId="9984"/>
    <cellStyle name="계산 3 13 2 6" xfId="9985"/>
    <cellStyle name="계산 3 13 2 7" xfId="9986"/>
    <cellStyle name="계산 3 13 3" xfId="9987"/>
    <cellStyle name="계산 3 13 4" xfId="9988"/>
    <cellStyle name="계산 3 13 5" xfId="9989"/>
    <cellStyle name="계산 3 13 6" xfId="9990"/>
    <cellStyle name="계산 3 13 7" xfId="9991"/>
    <cellStyle name="계산 3 13 8" xfId="9992"/>
    <cellStyle name="계산 3 14" xfId="9993"/>
    <cellStyle name="계산 3 15" xfId="9994"/>
    <cellStyle name="계산 3 16" xfId="9995"/>
    <cellStyle name="계산 3 2" xfId="9996"/>
    <cellStyle name="계산 3 2 10" xfId="9997"/>
    <cellStyle name="계산 3 2 10 2" xfId="9998"/>
    <cellStyle name="계산 3 2 10 2 2" xfId="9999"/>
    <cellStyle name="계산 3 2 10 2 3" xfId="10000"/>
    <cellStyle name="계산 3 2 10 2 4" xfId="10001"/>
    <cellStyle name="계산 3 2 10 2 5" xfId="10002"/>
    <cellStyle name="계산 3 2 10 2 6" xfId="10003"/>
    <cellStyle name="계산 3 2 10 2 7" xfId="10004"/>
    <cellStyle name="계산 3 2 10 3" xfId="10005"/>
    <cellStyle name="계산 3 2 10 4" xfId="10006"/>
    <cellStyle name="계산 3 2 10 5" xfId="10007"/>
    <cellStyle name="계산 3 2 10 6" xfId="10008"/>
    <cellStyle name="계산 3 2 10 7" xfId="10009"/>
    <cellStyle name="계산 3 2 10 8" xfId="10010"/>
    <cellStyle name="계산 3 2 11" xfId="10011"/>
    <cellStyle name="계산 3 2 11 2" xfId="10012"/>
    <cellStyle name="계산 3 2 11 2 2" xfId="10013"/>
    <cellStyle name="계산 3 2 11 2 3" xfId="10014"/>
    <cellStyle name="계산 3 2 11 2 4" xfId="10015"/>
    <cellStyle name="계산 3 2 11 2 5" xfId="10016"/>
    <cellStyle name="계산 3 2 11 2 6" xfId="10017"/>
    <cellStyle name="계산 3 2 11 2 7" xfId="10018"/>
    <cellStyle name="계산 3 2 11 3" xfId="10019"/>
    <cellStyle name="계산 3 2 11 4" xfId="10020"/>
    <cellStyle name="계산 3 2 11 5" xfId="10021"/>
    <cellStyle name="계산 3 2 11 6" xfId="10022"/>
    <cellStyle name="계산 3 2 11 7" xfId="10023"/>
    <cellStyle name="계산 3 2 11 8" xfId="10024"/>
    <cellStyle name="계산 3 2 12" xfId="10025"/>
    <cellStyle name="계산 3 2 12 2" xfId="10026"/>
    <cellStyle name="계산 3 2 12 2 2" xfId="10027"/>
    <cellStyle name="계산 3 2 12 2 3" xfId="10028"/>
    <cellStyle name="계산 3 2 12 2 4" xfId="10029"/>
    <cellStyle name="계산 3 2 12 2 5" xfId="10030"/>
    <cellStyle name="계산 3 2 12 2 6" xfId="10031"/>
    <cellStyle name="계산 3 2 12 2 7" xfId="10032"/>
    <cellStyle name="계산 3 2 12 3" xfId="10033"/>
    <cellStyle name="계산 3 2 12 4" xfId="10034"/>
    <cellStyle name="계산 3 2 12 5" xfId="10035"/>
    <cellStyle name="계산 3 2 12 6" xfId="10036"/>
    <cellStyle name="계산 3 2 12 7" xfId="10037"/>
    <cellStyle name="계산 3 2 12 8" xfId="10038"/>
    <cellStyle name="계산 3 2 13" xfId="10039"/>
    <cellStyle name="계산 3 2 14" xfId="10040"/>
    <cellStyle name="계산 3 2 15" xfId="10041"/>
    <cellStyle name="계산 3 2 16" xfId="10042"/>
    <cellStyle name="계산 3 2 17" xfId="10043"/>
    <cellStyle name="계산 3 2 2" xfId="10044"/>
    <cellStyle name="계산 3 2 2 2" xfId="10045"/>
    <cellStyle name="계산 3 2 2 2 2" xfId="10046"/>
    <cellStyle name="계산 3 2 2 2 3" xfId="10047"/>
    <cellStyle name="계산 3 2 2 2 4" xfId="10048"/>
    <cellStyle name="계산 3 2 2 2 5" xfId="10049"/>
    <cellStyle name="계산 3 2 2 2 6" xfId="10050"/>
    <cellStyle name="계산 3 2 2 2 7" xfId="10051"/>
    <cellStyle name="계산 3 2 2 3" xfId="10052"/>
    <cellStyle name="계산 3 2 2 4" xfId="10053"/>
    <cellStyle name="계산 3 2 2 5" xfId="10054"/>
    <cellStyle name="계산 3 2 2 6" xfId="10055"/>
    <cellStyle name="계산 3 2 2 7" xfId="10056"/>
    <cellStyle name="계산 3 2 2 8" xfId="10057"/>
    <cellStyle name="계산 3 2 3" xfId="10058"/>
    <cellStyle name="계산 3 2 3 2" xfId="10059"/>
    <cellStyle name="계산 3 2 3 2 2" xfId="10060"/>
    <cellStyle name="계산 3 2 3 2 3" xfId="10061"/>
    <cellStyle name="계산 3 2 3 2 4" xfId="10062"/>
    <cellStyle name="계산 3 2 3 2 5" xfId="10063"/>
    <cellStyle name="계산 3 2 3 2 6" xfId="10064"/>
    <cellStyle name="계산 3 2 3 2 7" xfId="10065"/>
    <cellStyle name="계산 3 2 3 3" xfId="10066"/>
    <cellStyle name="계산 3 2 3 4" xfId="10067"/>
    <cellStyle name="계산 3 2 3 5" xfId="10068"/>
    <cellStyle name="계산 3 2 3 6" xfId="10069"/>
    <cellStyle name="계산 3 2 3 7" xfId="10070"/>
    <cellStyle name="계산 3 2 3 8" xfId="10071"/>
    <cellStyle name="계산 3 2 4" xfId="10072"/>
    <cellStyle name="계산 3 2 4 2" xfId="10073"/>
    <cellStyle name="계산 3 2 4 2 2" xfId="10074"/>
    <cellStyle name="계산 3 2 4 2 3" xfId="10075"/>
    <cellStyle name="계산 3 2 4 2 4" xfId="10076"/>
    <cellStyle name="계산 3 2 4 2 5" xfId="10077"/>
    <cellStyle name="계산 3 2 4 2 6" xfId="10078"/>
    <cellStyle name="계산 3 2 4 2 7" xfId="10079"/>
    <cellStyle name="계산 3 2 4 3" xfId="10080"/>
    <cellStyle name="계산 3 2 4 4" xfId="10081"/>
    <cellStyle name="계산 3 2 4 5" xfId="10082"/>
    <cellStyle name="계산 3 2 4 6" xfId="10083"/>
    <cellStyle name="계산 3 2 4 7" xfId="10084"/>
    <cellStyle name="계산 3 2 4 8" xfId="10085"/>
    <cellStyle name="계산 3 2 5" xfId="10086"/>
    <cellStyle name="계산 3 2 5 2" xfId="10087"/>
    <cellStyle name="계산 3 2 5 2 2" xfId="10088"/>
    <cellStyle name="계산 3 2 5 2 3" xfId="10089"/>
    <cellStyle name="계산 3 2 5 2 4" xfId="10090"/>
    <cellStyle name="계산 3 2 5 2 5" xfId="10091"/>
    <cellStyle name="계산 3 2 5 2 6" xfId="10092"/>
    <cellStyle name="계산 3 2 5 2 7" xfId="10093"/>
    <cellStyle name="계산 3 2 5 3" xfId="10094"/>
    <cellStyle name="계산 3 2 5 4" xfId="10095"/>
    <cellStyle name="계산 3 2 5 5" xfId="10096"/>
    <cellStyle name="계산 3 2 5 6" xfId="10097"/>
    <cellStyle name="계산 3 2 5 7" xfId="10098"/>
    <cellStyle name="계산 3 2 5 8" xfId="10099"/>
    <cellStyle name="계산 3 2 6" xfId="10100"/>
    <cellStyle name="계산 3 2 6 2" xfId="10101"/>
    <cellStyle name="계산 3 2 6 2 2" xfId="10102"/>
    <cellStyle name="계산 3 2 6 2 3" xfId="10103"/>
    <cellStyle name="계산 3 2 6 2 4" xfId="10104"/>
    <cellStyle name="계산 3 2 6 2 5" xfId="10105"/>
    <cellStyle name="계산 3 2 6 2 6" xfId="10106"/>
    <cellStyle name="계산 3 2 6 2 7" xfId="10107"/>
    <cellStyle name="계산 3 2 6 3" xfId="10108"/>
    <cellStyle name="계산 3 2 6 4" xfId="10109"/>
    <cellStyle name="계산 3 2 6 5" xfId="10110"/>
    <cellStyle name="계산 3 2 6 6" xfId="10111"/>
    <cellStyle name="계산 3 2 6 7" xfId="10112"/>
    <cellStyle name="계산 3 2 6 8" xfId="10113"/>
    <cellStyle name="계산 3 2 7" xfId="10114"/>
    <cellStyle name="계산 3 2 7 2" xfId="10115"/>
    <cellStyle name="계산 3 2 7 2 2" xfId="10116"/>
    <cellStyle name="계산 3 2 7 2 3" xfId="10117"/>
    <cellStyle name="계산 3 2 7 2 4" xfId="10118"/>
    <cellStyle name="계산 3 2 7 2 5" xfId="10119"/>
    <cellStyle name="계산 3 2 7 2 6" xfId="10120"/>
    <cellStyle name="계산 3 2 7 2 7" xfId="10121"/>
    <cellStyle name="계산 3 2 7 3" xfId="10122"/>
    <cellStyle name="계산 3 2 7 4" xfId="10123"/>
    <cellStyle name="계산 3 2 7 5" xfId="10124"/>
    <cellStyle name="계산 3 2 7 6" xfId="10125"/>
    <cellStyle name="계산 3 2 7 7" xfId="10126"/>
    <cellStyle name="계산 3 2 7 8" xfId="10127"/>
    <cellStyle name="계산 3 2 8" xfId="10128"/>
    <cellStyle name="계산 3 2 8 2" xfId="10129"/>
    <cellStyle name="계산 3 2 8 2 2" xfId="10130"/>
    <cellStyle name="계산 3 2 8 2 3" xfId="10131"/>
    <cellStyle name="계산 3 2 8 2 4" xfId="10132"/>
    <cellStyle name="계산 3 2 8 2 5" xfId="10133"/>
    <cellStyle name="계산 3 2 8 2 6" xfId="10134"/>
    <cellStyle name="계산 3 2 8 2 7" xfId="10135"/>
    <cellStyle name="계산 3 2 8 3" xfId="10136"/>
    <cellStyle name="계산 3 2 8 4" xfId="10137"/>
    <cellStyle name="계산 3 2 8 5" xfId="10138"/>
    <cellStyle name="계산 3 2 8 6" xfId="10139"/>
    <cellStyle name="계산 3 2 8 7" xfId="10140"/>
    <cellStyle name="계산 3 2 8 8" xfId="10141"/>
    <cellStyle name="계산 3 2 9" xfId="10142"/>
    <cellStyle name="계산 3 2 9 2" xfId="10143"/>
    <cellStyle name="계산 3 2 9 2 2" xfId="10144"/>
    <cellStyle name="계산 3 2 9 2 3" xfId="10145"/>
    <cellStyle name="계산 3 2 9 2 4" xfId="10146"/>
    <cellStyle name="계산 3 2 9 2 5" xfId="10147"/>
    <cellStyle name="계산 3 2 9 2 6" xfId="10148"/>
    <cellStyle name="계산 3 2 9 2 7" xfId="10149"/>
    <cellStyle name="계산 3 2 9 3" xfId="10150"/>
    <cellStyle name="계산 3 2 9 4" xfId="10151"/>
    <cellStyle name="계산 3 2 9 5" xfId="10152"/>
    <cellStyle name="계산 3 2 9 6" xfId="10153"/>
    <cellStyle name="계산 3 2 9 7" xfId="10154"/>
    <cellStyle name="계산 3 2 9 8" xfId="10155"/>
    <cellStyle name="계산 3 3" xfId="10156"/>
    <cellStyle name="계산 3 3 2" xfId="10157"/>
    <cellStyle name="계산 3 3 2 2" xfId="10158"/>
    <cellStyle name="계산 3 3 2 3" xfId="10159"/>
    <cellStyle name="계산 3 3 2 4" xfId="10160"/>
    <cellStyle name="계산 3 3 2 5" xfId="10161"/>
    <cellStyle name="계산 3 3 2 6" xfId="10162"/>
    <cellStyle name="계산 3 3 2 7" xfId="10163"/>
    <cellStyle name="계산 3 3 3" xfId="10164"/>
    <cellStyle name="계산 3 3 4" xfId="10165"/>
    <cellStyle name="계산 3 3 5" xfId="10166"/>
    <cellStyle name="계산 3 3 6" xfId="10167"/>
    <cellStyle name="계산 3 3 7" xfId="10168"/>
    <cellStyle name="계산 3 3 8" xfId="10169"/>
    <cellStyle name="계산 3 4" xfId="10170"/>
    <cellStyle name="계산 3 4 2" xfId="10171"/>
    <cellStyle name="계산 3 4 2 2" xfId="10172"/>
    <cellStyle name="계산 3 4 2 3" xfId="10173"/>
    <cellStyle name="계산 3 4 2 4" xfId="10174"/>
    <cellStyle name="계산 3 4 2 5" xfId="10175"/>
    <cellStyle name="계산 3 4 2 6" xfId="10176"/>
    <cellStyle name="계산 3 4 2 7" xfId="10177"/>
    <cellStyle name="계산 3 4 3" xfId="10178"/>
    <cellStyle name="계산 3 4 4" xfId="10179"/>
    <cellStyle name="계산 3 4 5" xfId="10180"/>
    <cellStyle name="계산 3 4 6" xfId="10181"/>
    <cellStyle name="계산 3 4 7" xfId="10182"/>
    <cellStyle name="계산 3 4 8" xfId="10183"/>
    <cellStyle name="계산 3 5" xfId="10184"/>
    <cellStyle name="계산 3 5 2" xfId="10185"/>
    <cellStyle name="계산 3 5 2 2" xfId="10186"/>
    <cellStyle name="계산 3 5 2 3" xfId="10187"/>
    <cellStyle name="계산 3 5 2 4" xfId="10188"/>
    <cellStyle name="계산 3 5 2 5" xfId="10189"/>
    <cellStyle name="계산 3 5 2 6" xfId="10190"/>
    <cellStyle name="계산 3 5 2 7" xfId="10191"/>
    <cellStyle name="계산 3 5 3" xfId="10192"/>
    <cellStyle name="계산 3 5 4" xfId="10193"/>
    <cellStyle name="계산 3 5 5" xfId="10194"/>
    <cellStyle name="계산 3 5 6" xfId="10195"/>
    <cellStyle name="계산 3 5 7" xfId="10196"/>
    <cellStyle name="계산 3 5 8" xfId="10197"/>
    <cellStyle name="계산 3 6" xfId="10198"/>
    <cellStyle name="계산 3 6 2" xfId="10199"/>
    <cellStyle name="계산 3 6 2 2" xfId="10200"/>
    <cellStyle name="계산 3 6 2 3" xfId="10201"/>
    <cellStyle name="계산 3 6 2 4" xfId="10202"/>
    <cellStyle name="계산 3 6 2 5" xfId="10203"/>
    <cellStyle name="계산 3 6 2 6" xfId="10204"/>
    <cellStyle name="계산 3 6 2 7" xfId="10205"/>
    <cellStyle name="계산 3 6 3" xfId="10206"/>
    <cellStyle name="계산 3 6 4" xfId="10207"/>
    <cellStyle name="계산 3 6 5" xfId="10208"/>
    <cellStyle name="계산 3 6 6" xfId="10209"/>
    <cellStyle name="계산 3 6 7" xfId="10210"/>
    <cellStyle name="계산 3 6 8" xfId="10211"/>
    <cellStyle name="계산 3 7" xfId="10212"/>
    <cellStyle name="계산 3 7 2" xfId="10213"/>
    <cellStyle name="계산 3 7 2 2" xfId="10214"/>
    <cellStyle name="계산 3 7 2 3" xfId="10215"/>
    <cellStyle name="계산 3 7 2 4" xfId="10216"/>
    <cellStyle name="계산 3 7 2 5" xfId="10217"/>
    <cellStyle name="계산 3 7 2 6" xfId="10218"/>
    <cellStyle name="계산 3 7 2 7" xfId="10219"/>
    <cellStyle name="계산 3 7 3" xfId="10220"/>
    <cellStyle name="계산 3 7 4" xfId="10221"/>
    <cellStyle name="계산 3 7 5" xfId="10222"/>
    <cellStyle name="계산 3 7 6" xfId="10223"/>
    <cellStyle name="계산 3 7 7" xfId="10224"/>
    <cellStyle name="계산 3 7 8" xfId="10225"/>
    <cellStyle name="계산 3 8" xfId="10226"/>
    <cellStyle name="계산 3 8 2" xfId="10227"/>
    <cellStyle name="계산 3 8 2 2" xfId="10228"/>
    <cellStyle name="계산 3 8 2 3" xfId="10229"/>
    <cellStyle name="계산 3 8 2 4" xfId="10230"/>
    <cellStyle name="계산 3 8 2 5" xfId="10231"/>
    <cellStyle name="계산 3 8 2 6" xfId="10232"/>
    <cellStyle name="계산 3 8 2 7" xfId="10233"/>
    <cellStyle name="계산 3 8 3" xfId="10234"/>
    <cellStyle name="계산 3 8 4" xfId="10235"/>
    <cellStyle name="계산 3 8 5" xfId="10236"/>
    <cellStyle name="계산 3 8 6" xfId="10237"/>
    <cellStyle name="계산 3 8 7" xfId="10238"/>
    <cellStyle name="계산 3 8 8" xfId="10239"/>
    <cellStyle name="계산 3 9" xfId="10240"/>
    <cellStyle name="계산 3 9 2" xfId="10241"/>
    <cellStyle name="계산 3 9 2 2" xfId="10242"/>
    <cellStyle name="계산 3 9 2 3" xfId="10243"/>
    <cellStyle name="계산 3 9 2 4" xfId="10244"/>
    <cellStyle name="계산 3 9 2 5" xfId="10245"/>
    <cellStyle name="계산 3 9 2 6" xfId="10246"/>
    <cellStyle name="계산 3 9 2 7" xfId="10247"/>
    <cellStyle name="계산 3 9 3" xfId="10248"/>
    <cellStyle name="계산 3 9 4" xfId="10249"/>
    <cellStyle name="계산 3 9 5" xfId="10250"/>
    <cellStyle name="계산 3 9 6" xfId="10251"/>
    <cellStyle name="계산 3 9 7" xfId="10252"/>
    <cellStyle name="계산 3 9 8" xfId="10253"/>
    <cellStyle name="고정소숫점" xfId="409"/>
    <cellStyle name="고정소숫점 2" xfId="10254"/>
    <cellStyle name="고정소숫점 2 2" xfId="10255"/>
    <cellStyle name="고정소숫점 3" xfId="10256"/>
    <cellStyle name="고정소숫점 4" xfId="10257"/>
    <cellStyle name="고정소숫점_Sheet1" xfId="10258"/>
    <cellStyle name="고정출력1" xfId="410"/>
    <cellStyle name="고정출력1 2" xfId="10259"/>
    <cellStyle name="고정출력1 2 2" xfId="10260"/>
    <cellStyle name="고정출력1 3" xfId="10261"/>
    <cellStyle name="고정출력1_Sheet1" xfId="10262"/>
    <cellStyle name="고정출력2" xfId="411"/>
    <cellStyle name="고정출력2 2" xfId="10263"/>
    <cellStyle name="고정출력2 2 2" xfId="10264"/>
    <cellStyle name="고정출력2 3" xfId="10265"/>
    <cellStyle name="고정출력2_Sheet1" xfId="10266"/>
    <cellStyle name="공백" xfId="10267"/>
    <cellStyle name="공백1" xfId="10268"/>
    <cellStyle name="공백1 2" xfId="10269"/>
    <cellStyle name="공백1수" xfId="10270"/>
    <cellStyle name="공사원가계산서(조경)" xfId="10271"/>
    <cellStyle name="공종" xfId="412"/>
    <cellStyle name="괘선" xfId="10272"/>
    <cellStyle name="괘선1" xfId="10273"/>
    <cellStyle name="咬訌裝?INCOM1" xfId="10274"/>
    <cellStyle name="咬訌裝?INCOM1 2" xfId="10275"/>
    <cellStyle name="咬訌裝?INCOM10" xfId="10276"/>
    <cellStyle name="咬訌裝?INCOM10 2" xfId="10277"/>
    <cellStyle name="咬訌裝?INCOM2" xfId="10278"/>
    <cellStyle name="咬訌裝?INCOM2 2" xfId="10279"/>
    <cellStyle name="咬訌裝?INCOM3" xfId="10280"/>
    <cellStyle name="咬訌裝?INCOM3 2" xfId="10281"/>
    <cellStyle name="咬訌裝?INCOM4" xfId="10282"/>
    <cellStyle name="咬訌裝?INCOM4 2" xfId="10283"/>
    <cellStyle name="咬訌裝?INCOM5" xfId="10284"/>
    <cellStyle name="咬訌裝?INCOM5 2" xfId="10285"/>
    <cellStyle name="咬訌裝?INCOM6" xfId="10286"/>
    <cellStyle name="咬訌裝?INCOM6 2" xfId="10287"/>
    <cellStyle name="咬訌裝?INCOM7" xfId="10288"/>
    <cellStyle name="咬訌裝?INCOM7 2" xfId="10289"/>
    <cellStyle name="咬訌裝?INCOM8" xfId="10290"/>
    <cellStyle name="咬訌裝?INCOM8 2" xfId="10291"/>
    <cellStyle name="咬訌裝?INCOM9" xfId="10292"/>
    <cellStyle name="咬訌裝?INCOM9 2" xfId="10293"/>
    <cellStyle name="咬訌裝?PRIB11" xfId="10294"/>
    <cellStyle name="咬訌裝?PRIB11 2" xfId="10295"/>
    <cellStyle name="구조물균열누수보수공사" xfId="10296"/>
    <cellStyle name="국종합건설" xfId="413"/>
    <cellStyle name="금액" xfId="10297"/>
    <cellStyle name="기계" xfId="10298"/>
    <cellStyle name="기본내역서" xfId="10299"/>
    <cellStyle name="기본표" xfId="10300"/>
    <cellStyle name="김덕호" xfId="10301"/>
    <cellStyle name="끼_x0001_?" xfId="10302"/>
    <cellStyle name="나쁨 2" xfId="30"/>
    <cellStyle name="나쁨 3" xfId="10303"/>
    <cellStyle name="날짜" xfId="414"/>
    <cellStyle name="날짜 2" xfId="10304"/>
    <cellStyle name="날짜 2 2" xfId="10305"/>
    <cellStyle name="날짜 3" xfId="10306"/>
    <cellStyle name="날짜_Sheet1" xfId="10307"/>
    <cellStyle name="남기옥" xfId="10308"/>
    <cellStyle name="내역" xfId="10309"/>
    <cellStyle name="내역서" xfId="415"/>
    <cellStyle name="네모제목" xfId="416"/>
    <cellStyle name="네모제목 2" xfId="10310"/>
    <cellStyle name="네모제목 2 2" xfId="10311"/>
    <cellStyle name="네모제목 2 2 2" xfId="10312"/>
    <cellStyle name="네모제목 2 2 3" xfId="10313"/>
    <cellStyle name="네모제목 2 2 4" xfId="10314"/>
    <cellStyle name="네모제목 2 2 5" xfId="10315"/>
    <cellStyle name="네모제목 2 2 6" xfId="10316"/>
    <cellStyle name="네모제목 2 2 7" xfId="10317"/>
    <cellStyle name="네모제목 2 3" xfId="10318"/>
    <cellStyle name="네모제목 2 4" xfId="10319"/>
    <cellStyle name="네모제목 2 5" xfId="10320"/>
    <cellStyle name="네모제목 2 6" xfId="10321"/>
    <cellStyle name="네모제목 2 7" xfId="10322"/>
    <cellStyle name="네모제목 2 8" xfId="10323"/>
    <cellStyle name="단위" xfId="10324"/>
    <cellStyle name="단위(원)" xfId="10325"/>
    <cellStyle name="단위_5-2012년지진계-내역서(준공)-공사부분" xfId="10326"/>
    <cellStyle name="달러" xfId="417"/>
    <cellStyle name="달러 2" xfId="10327"/>
    <cellStyle name="달러 2 2" xfId="10328"/>
    <cellStyle name="달러 3" xfId="10329"/>
    <cellStyle name="달러_Sheet1" xfId="10330"/>
    <cellStyle name="뒤에 오는 하이퍼링크" xfId="418"/>
    <cellStyle name="뒤에 오는 하이퍼링크 2" xfId="10331"/>
    <cellStyle name="똿떓죶Ø괻 [0.00]_PRODUCT DETAIL Q1" xfId="10332"/>
    <cellStyle name="똿떓죶Ø괻_PRODUCT DETAIL Q1" xfId="10333"/>
    <cellStyle name="똿뗦먛귟 [0.00]_laroux" xfId="10334"/>
    <cellStyle name="똿뗦먛귟_laroux" xfId="10335"/>
    <cellStyle name="마이너스키" xfId="419"/>
    <cellStyle name="메모 2" xfId="31"/>
    <cellStyle name="메모 2 10" xfId="10336"/>
    <cellStyle name="메모 2 10 2" xfId="10337"/>
    <cellStyle name="메모 2 10 2 2" xfId="10338"/>
    <cellStyle name="메모 2 10 2 3" xfId="10339"/>
    <cellStyle name="메모 2 10 2 4" xfId="10340"/>
    <cellStyle name="메모 2 10 2 5" xfId="10341"/>
    <cellStyle name="메모 2 10 2 6" xfId="10342"/>
    <cellStyle name="메모 2 10 2 7" xfId="10343"/>
    <cellStyle name="메모 2 10 3" xfId="10344"/>
    <cellStyle name="메모 2 10 4" xfId="10345"/>
    <cellStyle name="메모 2 10 5" xfId="10346"/>
    <cellStyle name="메모 2 10 6" xfId="10347"/>
    <cellStyle name="메모 2 10 7" xfId="10348"/>
    <cellStyle name="메모 2 10 8" xfId="10349"/>
    <cellStyle name="메모 2 11" xfId="10350"/>
    <cellStyle name="메모 2 11 2" xfId="10351"/>
    <cellStyle name="메모 2 11 2 2" xfId="10352"/>
    <cellStyle name="메모 2 11 2 3" xfId="10353"/>
    <cellStyle name="메모 2 11 2 4" xfId="10354"/>
    <cellStyle name="메모 2 11 2 5" xfId="10355"/>
    <cellStyle name="메모 2 11 2 6" xfId="10356"/>
    <cellStyle name="메모 2 11 2 7" xfId="10357"/>
    <cellStyle name="메모 2 11 3" xfId="10358"/>
    <cellStyle name="메모 2 11 4" xfId="10359"/>
    <cellStyle name="메모 2 11 5" xfId="10360"/>
    <cellStyle name="메모 2 11 6" xfId="10361"/>
    <cellStyle name="메모 2 11 7" xfId="10362"/>
    <cellStyle name="메모 2 11 8" xfId="10363"/>
    <cellStyle name="메모 2 12" xfId="10364"/>
    <cellStyle name="메모 2 12 2" xfId="10365"/>
    <cellStyle name="메모 2 12 2 2" xfId="10366"/>
    <cellStyle name="메모 2 12 2 3" xfId="10367"/>
    <cellStyle name="메모 2 12 2 4" xfId="10368"/>
    <cellStyle name="메모 2 12 2 5" xfId="10369"/>
    <cellStyle name="메모 2 12 2 6" xfId="10370"/>
    <cellStyle name="메모 2 12 2 7" xfId="10371"/>
    <cellStyle name="메모 2 12 3" xfId="10372"/>
    <cellStyle name="메모 2 12 4" xfId="10373"/>
    <cellStyle name="메모 2 12 5" xfId="10374"/>
    <cellStyle name="메모 2 12 6" xfId="10375"/>
    <cellStyle name="메모 2 12 7" xfId="10376"/>
    <cellStyle name="메모 2 12 8" xfId="10377"/>
    <cellStyle name="메모 2 13" xfId="10378"/>
    <cellStyle name="메모 2 13 2" xfId="10379"/>
    <cellStyle name="메모 2 13 2 2" xfId="10380"/>
    <cellStyle name="메모 2 13 2 3" xfId="10381"/>
    <cellStyle name="메모 2 13 2 4" xfId="10382"/>
    <cellStyle name="메모 2 13 2 5" xfId="10383"/>
    <cellStyle name="메모 2 13 2 6" xfId="10384"/>
    <cellStyle name="메모 2 13 2 7" xfId="10385"/>
    <cellStyle name="메모 2 13 3" xfId="10386"/>
    <cellStyle name="메모 2 13 4" xfId="10387"/>
    <cellStyle name="메모 2 13 5" xfId="10388"/>
    <cellStyle name="메모 2 13 6" xfId="10389"/>
    <cellStyle name="메모 2 13 7" xfId="10390"/>
    <cellStyle name="메모 2 13 8" xfId="10391"/>
    <cellStyle name="메모 2 14" xfId="10392"/>
    <cellStyle name="메모 2 15" xfId="10393"/>
    <cellStyle name="메모 2 16" xfId="10394"/>
    <cellStyle name="메모 2 2" xfId="10395"/>
    <cellStyle name="메모 2 2 10" xfId="10396"/>
    <cellStyle name="메모 2 2 10 2" xfId="10397"/>
    <cellStyle name="메모 2 2 10 2 2" xfId="10398"/>
    <cellStyle name="메모 2 2 10 2 3" xfId="10399"/>
    <cellStyle name="메모 2 2 10 2 4" xfId="10400"/>
    <cellStyle name="메모 2 2 10 2 5" xfId="10401"/>
    <cellStyle name="메모 2 2 10 2 6" xfId="10402"/>
    <cellStyle name="메모 2 2 10 2 7" xfId="10403"/>
    <cellStyle name="메모 2 2 10 3" xfId="10404"/>
    <cellStyle name="메모 2 2 10 4" xfId="10405"/>
    <cellStyle name="메모 2 2 10 5" xfId="10406"/>
    <cellStyle name="메모 2 2 10 6" xfId="10407"/>
    <cellStyle name="메모 2 2 10 7" xfId="10408"/>
    <cellStyle name="메모 2 2 10 8" xfId="10409"/>
    <cellStyle name="메모 2 2 11" xfId="10410"/>
    <cellStyle name="메모 2 2 11 2" xfId="10411"/>
    <cellStyle name="메모 2 2 11 2 2" xfId="10412"/>
    <cellStyle name="메모 2 2 11 2 3" xfId="10413"/>
    <cellStyle name="메모 2 2 11 2 4" xfId="10414"/>
    <cellStyle name="메모 2 2 11 2 5" xfId="10415"/>
    <cellStyle name="메모 2 2 11 2 6" xfId="10416"/>
    <cellStyle name="메모 2 2 11 2 7" xfId="10417"/>
    <cellStyle name="메모 2 2 11 3" xfId="10418"/>
    <cellStyle name="메모 2 2 11 4" xfId="10419"/>
    <cellStyle name="메모 2 2 11 5" xfId="10420"/>
    <cellStyle name="메모 2 2 11 6" xfId="10421"/>
    <cellStyle name="메모 2 2 11 7" xfId="10422"/>
    <cellStyle name="메모 2 2 11 8" xfId="10423"/>
    <cellStyle name="메모 2 2 12" xfId="10424"/>
    <cellStyle name="메모 2 2 12 2" xfId="10425"/>
    <cellStyle name="메모 2 2 12 2 2" xfId="10426"/>
    <cellStyle name="메모 2 2 12 2 3" xfId="10427"/>
    <cellStyle name="메모 2 2 12 2 4" xfId="10428"/>
    <cellStyle name="메모 2 2 12 2 5" xfId="10429"/>
    <cellStyle name="메모 2 2 12 2 6" xfId="10430"/>
    <cellStyle name="메모 2 2 12 2 7" xfId="10431"/>
    <cellStyle name="메모 2 2 12 3" xfId="10432"/>
    <cellStyle name="메모 2 2 12 4" xfId="10433"/>
    <cellStyle name="메모 2 2 12 5" xfId="10434"/>
    <cellStyle name="메모 2 2 12 6" xfId="10435"/>
    <cellStyle name="메모 2 2 12 7" xfId="10436"/>
    <cellStyle name="메모 2 2 12 8" xfId="10437"/>
    <cellStyle name="메모 2 2 13" xfId="10438"/>
    <cellStyle name="메모 2 2 14" xfId="10439"/>
    <cellStyle name="메모 2 2 15" xfId="10440"/>
    <cellStyle name="메모 2 2 16" xfId="10441"/>
    <cellStyle name="메모 2 2 17" xfId="10442"/>
    <cellStyle name="메모 2 2 18" xfId="10443"/>
    <cellStyle name="메모 2 2 2" xfId="10444"/>
    <cellStyle name="메모 2 2 2 2" xfId="10445"/>
    <cellStyle name="메모 2 2 2 2 2" xfId="10446"/>
    <cellStyle name="메모 2 2 2 2 3" xfId="10447"/>
    <cellStyle name="메모 2 2 2 2 4" xfId="10448"/>
    <cellStyle name="메모 2 2 2 2 5" xfId="10449"/>
    <cellStyle name="메모 2 2 2 2 6" xfId="10450"/>
    <cellStyle name="메모 2 2 2 2 7" xfId="10451"/>
    <cellStyle name="메모 2 2 2 3" xfId="10452"/>
    <cellStyle name="메모 2 2 2 4" xfId="10453"/>
    <cellStyle name="메모 2 2 2 5" xfId="10454"/>
    <cellStyle name="메모 2 2 2 6" xfId="10455"/>
    <cellStyle name="메모 2 2 2 7" xfId="10456"/>
    <cellStyle name="메모 2 2 2 8" xfId="10457"/>
    <cellStyle name="메모 2 2 3" xfId="10458"/>
    <cellStyle name="메모 2 2 3 2" xfId="10459"/>
    <cellStyle name="메모 2 2 3 2 2" xfId="10460"/>
    <cellStyle name="메모 2 2 3 2 3" xfId="10461"/>
    <cellStyle name="메모 2 2 3 2 4" xfId="10462"/>
    <cellStyle name="메모 2 2 3 2 5" xfId="10463"/>
    <cellStyle name="메모 2 2 3 2 6" xfId="10464"/>
    <cellStyle name="메모 2 2 3 2 7" xfId="10465"/>
    <cellStyle name="메모 2 2 3 3" xfId="10466"/>
    <cellStyle name="메모 2 2 3 4" xfId="10467"/>
    <cellStyle name="메모 2 2 3 5" xfId="10468"/>
    <cellStyle name="메모 2 2 3 6" xfId="10469"/>
    <cellStyle name="메모 2 2 3 7" xfId="10470"/>
    <cellStyle name="메모 2 2 3 8" xfId="10471"/>
    <cellStyle name="메모 2 2 4" xfId="10472"/>
    <cellStyle name="메모 2 2 4 2" xfId="10473"/>
    <cellStyle name="메모 2 2 4 2 2" xfId="10474"/>
    <cellStyle name="메모 2 2 4 2 3" xfId="10475"/>
    <cellStyle name="메모 2 2 4 2 4" xfId="10476"/>
    <cellStyle name="메모 2 2 4 2 5" xfId="10477"/>
    <cellStyle name="메모 2 2 4 2 6" xfId="10478"/>
    <cellStyle name="메모 2 2 4 2 7" xfId="10479"/>
    <cellStyle name="메모 2 2 4 3" xfId="10480"/>
    <cellStyle name="메모 2 2 4 4" xfId="10481"/>
    <cellStyle name="메모 2 2 4 5" xfId="10482"/>
    <cellStyle name="메모 2 2 4 6" xfId="10483"/>
    <cellStyle name="메모 2 2 4 7" xfId="10484"/>
    <cellStyle name="메모 2 2 4 8" xfId="10485"/>
    <cellStyle name="메모 2 2 5" xfId="10486"/>
    <cellStyle name="메모 2 2 5 2" xfId="10487"/>
    <cellStyle name="메모 2 2 5 2 2" xfId="10488"/>
    <cellStyle name="메모 2 2 5 2 3" xfId="10489"/>
    <cellStyle name="메모 2 2 5 2 4" xfId="10490"/>
    <cellStyle name="메모 2 2 5 2 5" xfId="10491"/>
    <cellStyle name="메모 2 2 5 2 6" xfId="10492"/>
    <cellStyle name="메모 2 2 5 2 7" xfId="10493"/>
    <cellStyle name="메모 2 2 5 3" xfId="10494"/>
    <cellStyle name="메모 2 2 5 4" xfId="10495"/>
    <cellStyle name="메모 2 2 5 5" xfId="10496"/>
    <cellStyle name="메모 2 2 5 6" xfId="10497"/>
    <cellStyle name="메모 2 2 5 7" xfId="10498"/>
    <cellStyle name="메모 2 2 5 8" xfId="10499"/>
    <cellStyle name="메모 2 2 6" xfId="10500"/>
    <cellStyle name="메모 2 2 6 2" xfId="10501"/>
    <cellStyle name="메모 2 2 6 2 2" xfId="10502"/>
    <cellStyle name="메모 2 2 6 2 3" xfId="10503"/>
    <cellStyle name="메모 2 2 6 2 4" xfId="10504"/>
    <cellStyle name="메모 2 2 6 2 5" xfId="10505"/>
    <cellStyle name="메모 2 2 6 2 6" xfId="10506"/>
    <cellStyle name="메모 2 2 6 2 7" xfId="10507"/>
    <cellStyle name="메모 2 2 6 3" xfId="10508"/>
    <cellStyle name="메모 2 2 6 4" xfId="10509"/>
    <cellStyle name="메모 2 2 6 5" xfId="10510"/>
    <cellStyle name="메모 2 2 6 6" xfId="10511"/>
    <cellStyle name="메모 2 2 6 7" xfId="10512"/>
    <cellStyle name="메모 2 2 6 8" xfId="10513"/>
    <cellStyle name="메모 2 2 7" xfId="10514"/>
    <cellStyle name="메모 2 2 7 2" xfId="10515"/>
    <cellStyle name="메모 2 2 7 2 2" xfId="10516"/>
    <cellStyle name="메모 2 2 7 2 3" xfId="10517"/>
    <cellStyle name="메모 2 2 7 2 4" xfId="10518"/>
    <cellStyle name="메모 2 2 7 2 5" xfId="10519"/>
    <cellStyle name="메모 2 2 7 2 6" xfId="10520"/>
    <cellStyle name="메모 2 2 7 2 7" xfId="10521"/>
    <cellStyle name="메모 2 2 7 3" xfId="10522"/>
    <cellStyle name="메모 2 2 7 4" xfId="10523"/>
    <cellStyle name="메모 2 2 7 5" xfId="10524"/>
    <cellStyle name="메모 2 2 7 6" xfId="10525"/>
    <cellStyle name="메모 2 2 7 7" xfId="10526"/>
    <cellStyle name="메모 2 2 7 8" xfId="10527"/>
    <cellStyle name="메모 2 2 8" xfId="10528"/>
    <cellStyle name="메모 2 2 8 2" xfId="10529"/>
    <cellStyle name="메모 2 2 8 2 2" xfId="10530"/>
    <cellStyle name="메모 2 2 8 2 3" xfId="10531"/>
    <cellStyle name="메모 2 2 8 2 4" xfId="10532"/>
    <cellStyle name="메모 2 2 8 2 5" xfId="10533"/>
    <cellStyle name="메모 2 2 8 2 6" xfId="10534"/>
    <cellStyle name="메모 2 2 8 2 7" xfId="10535"/>
    <cellStyle name="메모 2 2 8 3" xfId="10536"/>
    <cellStyle name="메모 2 2 8 4" xfId="10537"/>
    <cellStyle name="메모 2 2 8 5" xfId="10538"/>
    <cellStyle name="메모 2 2 8 6" xfId="10539"/>
    <cellStyle name="메모 2 2 8 7" xfId="10540"/>
    <cellStyle name="메모 2 2 8 8" xfId="10541"/>
    <cellStyle name="메모 2 2 9" xfId="10542"/>
    <cellStyle name="메모 2 2 9 2" xfId="10543"/>
    <cellStyle name="메모 2 2 9 2 2" xfId="10544"/>
    <cellStyle name="메모 2 2 9 2 3" xfId="10545"/>
    <cellStyle name="메모 2 2 9 2 4" xfId="10546"/>
    <cellStyle name="메모 2 2 9 2 5" xfId="10547"/>
    <cellStyle name="메모 2 2 9 2 6" xfId="10548"/>
    <cellStyle name="메모 2 2 9 2 7" xfId="10549"/>
    <cellStyle name="메모 2 2 9 3" xfId="10550"/>
    <cellStyle name="메모 2 2 9 4" xfId="10551"/>
    <cellStyle name="메모 2 2 9 5" xfId="10552"/>
    <cellStyle name="메모 2 2 9 6" xfId="10553"/>
    <cellStyle name="메모 2 2 9 7" xfId="10554"/>
    <cellStyle name="메모 2 2 9 8" xfId="10555"/>
    <cellStyle name="메모 2 3" xfId="10556"/>
    <cellStyle name="메모 2 3 2" xfId="10557"/>
    <cellStyle name="메모 2 3 2 2" xfId="10558"/>
    <cellStyle name="메모 2 3 2 3" xfId="10559"/>
    <cellStyle name="메모 2 3 2 4" xfId="10560"/>
    <cellStyle name="메모 2 3 2 5" xfId="10561"/>
    <cellStyle name="메모 2 3 2 6" xfId="10562"/>
    <cellStyle name="메모 2 3 2 7" xfId="10563"/>
    <cellStyle name="메모 2 3 3" xfId="10564"/>
    <cellStyle name="메모 2 3 4" xfId="10565"/>
    <cellStyle name="메모 2 3 5" xfId="10566"/>
    <cellStyle name="메모 2 3 6" xfId="10567"/>
    <cellStyle name="메모 2 3 7" xfId="10568"/>
    <cellStyle name="메모 2 3 8" xfId="10569"/>
    <cellStyle name="메모 2 4" xfId="10570"/>
    <cellStyle name="메모 2 4 2" xfId="10571"/>
    <cellStyle name="메모 2 4 2 2" xfId="10572"/>
    <cellStyle name="메모 2 4 2 3" xfId="10573"/>
    <cellStyle name="메모 2 4 2 4" xfId="10574"/>
    <cellStyle name="메모 2 4 2 5" xfId="10575"/>
    <cellStyle name="메모 2 4 2 6" xfId="10576"/>
    <cellStyle name="메모 2 4 2 7" xfId="10577"/>
    <cellStyle name="메모 2 4 3" xfId="10578"/>
    <cellStyle name="메모 2 4 4" xfId="10579"/>
    <cellStyle name="메모 2 4 5" xfId="10580"/>
    <cellStyle name="메모 2 4 6" xfId="10581"/>
    <cellStyle name="메모 2 4 7" xfId="10582"/>
    <cellStyle name="메모 2 4 8" xfId="10583"/>
    <cellStyle name="메모 2 5" xfId="10584"/>
    <cellStyle name="메모 2 5 2" xfId="10585"/>
    <cellStyle name="메모 2 5 2 2" xfId="10586"/>
    <cellStyle name="메모 2 5 2 3" xfId="10587"/>
    <cellStyle name="메모 2 5 2 4" xfId="10588"/>
    <cellStyle name="메모 2 5 2 5" xfId="10589"/>
    <cellStyle name="메모 2 5 2 6" xfId="10590"/>
    <cellStyle name="메모 2 5 2 7" xfId="10591"/>
    <cellStyle name="메모 2 5 3" xfId="10592"/>
    <cellStyle name="메모 2 5 4" xfId="10593"/>
    <cellStyle name="메모 2 5 5" xfId="10594"/>
    <cellStyle name="메모 2 5 6" xfId="10595"/>
    <cellStyle name="메모 2 5 7" xfId="10596"/>
    <cellStyle name="메모 2 5 8" xfId="10597"/>
    <cellStyle name="메모 2 6" xfId="10598"/>
    <cellStyle name="메모 2 6 2" xfId="10599"/>
    <cellStyle name="메모 2 6 2 2" xfId="10600"/>
    <cellStyle name="메모 2 6 2 3" xfId="10601"/>
    <cellStyle name="메모 2 6 2 4" xfId="10602"/>
    <cellStyle name="메모 2 6 2 5" xfId="10603"/>
    <cellStyle name="메모 2 6 2 6" xfId="10604"/>
    <cellStyle name="메모 2 6 2 7" xfId="10605"/>
    <cellStyle name="메모 2 6 3" xfId="10606"/>
    <cellStyle name="메모 2 6 4" xfId="10607"/>
    <cellStyle name="메모 2 6 5" xfId="10608"/>
    <cellStyle name="메모 2 6 6" xfId="10609"/>
    <cellStyle name="메모 2 6 7" xfId="10610"/>
    <cellStyle name="메모 2 6 8" xfId="10611"/>
    <cellStyle name="메모 2 7" xfId="10612"/>
    <cellStyle name="메모 2 7 2" xfId="10613"/>
    <cellStyle name="메모 2 7 2 2" xfId="10614"/>
    <cellStyle name="메모 2 7 2 3" xfId="10615"/>
    <cellStyle name="메모 2 7 2 4" xfId="10616"/>
    <cellStyle name="메모 2 7 2 5" xfId="10617"/>
    <cellStyle name="메모 2 7 2 6" xfId="10618"/>
    <cellStyle name="메모 2 7 2 7" xfId="10619"/>
    <cellStyle name="메모 2 7 3" xfId="10620"/>
    <cellStyle name="메모 2 7 4" xfId="10621"/>
    <cellStyle name="메모 2 7 5" xfId="10622"/>
    <cellStyle name="메모 2 7 6" xfId="10623"/>
    <cellStyle name="메모 2 7 7" xfId="10624"/>
    <cellStyle name="메모 2 7 8" xfId="10625"/>
    <cellStyle name="메모 2 8" xfId="10626"/>
    <cellStyle name="메모 2 8 2" xfId="10627"/>
    <cellStyle name="메모 2 8 2 2" xfId="10628"/>
    <cellStyle name="메모 2 8 2 3" xfId="10629"/>
    <cellStyle name="메모 2 8 2 4" xfId="10630"/>
    <cellStyle name="메모 2 8 2 5" xfId="10631"/>
    <cellStyle name="메모 2 8 2 6" xfId="10632"/>
    <cellStyle name="메모 2 8 2 7" xfId="10633"/>
    <cellStyle name="메모 2 8 3" xfId="10634"/>
    <cellStyle name="메모 2 8 4" xfId="10635"/>
    <cellStyle name="메모 2 8 5" xfId="10636"/>
    <cellStyle name="메모 2 8 6" xfId="10637"/>
    <cellStyle name="메모 2 8 7" xfId="10638"/>
    <cellStyle name="메모 2 8 8" xfId="10639"/>
    <cellStyle name="메모 2 9" xfId="10640"/>
    <cellStyle name="메모 2 9 2" xfId="10641"/>
    <cellStyle name="메모 2 9 2 2" xfId="10642"/>
    <cellStyle name="메모 2 9 2 3" xfId="10643"/>
    <cellStyle name="메모 2 9 2 4" xfId="10644"/>
    <cellStyle name="메모 2 9 2 5" xfId="10645"/>
    <cellStyle name="메모 2 9 2 6" xfId="10646"/>
    <cellStyle name="메모 2 9 2 7" xfId="10647"/>
    <cellStyle name="메모 2 9 3" xfId="10648"/>
    <cellStyle name="메모 2 9 4" xfId="10649"/>
    <cellStyle name="메모 2 9 5" xfId="10650"/>
    <cellStyle name="메모 2 9 6" xfId="10651"/>
    <cellStyle name="메모 2 9 7" xfId="10652"/>
    <cellStyle name="메모 2 9 8" xfId="10653"/>
    <cellStyle name="메모 3" xfId="10654"/>
    <cellStyle name="메모 3 10" xfId="10655"/>
    <cellStyle name="메모 3 10 2" xfId="10656"/>
    <cellStyle name="메모 3 10 2 2" xfId="10657"/>
    <cellStyle name="메모 3 10 2 3" xfId="10658"/>
    <cellStyle name="메모 3 10 2 4" xfId="10659"/>
    <cellStyle name="메모 3 10 2 5" xfId="10660"/>
    <cellStyle name="메모 3 10 2 6" xfId="10661"/>
    <cellStyle name="메모 3 10 2 7" xfId="10662"/>
    <cellStyle name="메모 3 10 3" xfId="10663"/>
    <cellStyle name="메모 3 10 4" xfId="10664"/>
    <cellStyle name="메모 3 10 5" xfId="10665"/>
    <cellStyle name="메모 3 10 6" xfId="10666"/>
    <cellStyle name="메모 3 10 7" xfId="10667"/>
    <cellStyle name="메모 3 10 8" xfId="10668"/>
    <cellStyle name="메모 3 11" xfId="10669"/>
    <cellStyle name="메모 3 11 2" xfId="10670"/>
    <cellStyle name="메모 3 11 2 2" xfId="10671"/>
    <cellStyle name="메모 3 11 2 3" xfId="10672"/>
    <cellStyle name="메모 3 11 2 4" xfId="10673"/>
    <cellStyle name="메모 3 11 2 5" xfId="10674"/>
    <cellStyle name="메모 3 11 2 6" xfId="10675"/>
    <cellStyle name="메모 3 11 2 7" xfId="10676"/>
    <cellStyle name="메모 3 11 3" xfId="10677"/>
    <cellStyle name="메모 3 11 4" xfId="10678"/>
    <cellStyle name="메모 3 11 5" xfId="10679"/>
    <cellStyle name="메모 3 11 6" xfId="10680"/>
    <cellStyle name="메모 3 11 7" xfId="10681"/>
    <cellStyle name="메모 3 11 8" xfId="10682"/>
    <cellStyle name="메모 3 12" xfId="10683"/>
    <cellStyle name="메모 3 12 2" xfId="10684"/>
    <cellStyle name="메모 3 12 2 2" xfId="10685"/>
    <cellStyle name="메모 3 12 2 3" xfId="10686"/>
    <cellStyle name="메모 3 12 2 4" xfId="10687"/>
    <cellStyle name="메모 3 12 2 5" xfId="10688"/>
    <cellStyle name="메모 3 12 2 6" xfId="10689"/>
    <cellStyle name="메모 3 12 2 7" xfId="10690"/>
    <cellStyle name="메모 3 12 3" xfId="10691"/>
    <cellStyle name="메모 3 12 4" xfId="10692"/>
    <cellStyle name="메모 3 12 5" xfId="10693"/>
    <cellStyle name="메모 3 12 6" xfId="10694"/>
    <cellStyle name="메모 3 12 7" xfId="10695"/>
    <cellStyle name="메모 3 12 8" xfId="10696"/>
    <cellStyle name="메모 3 13" xfId="10697"/>
    <cellStyle name="메모 3 13 2" xfId="10698"/>
    <cellStyle name="메모 3 13 2 2" xfId="10699"/>
    <cellStyle name="메모 3 13 2 3" xfId="10700"/>
    <cellStyle name="메모 3 13 2 4" xfId="10701"/>
    <cellStyle name="메모 3 13 2 5" xfId="10702"/>
    <cellStyle name="메모 3 13 2 6" xfId="10703"/>
    <cellStyle name="메모 3 13 2 7" xfId="10704"/>
    <cellStyle name="메모 3 13 3" xfId="10705"/>
    <cellStyle name="메모 3 13 4" xfId="10706"/>
    <cellStyle name="메모 3 13 5" xfId="10707"/>
    <cellStyle name="메모 3 13 6" xfId="10708"/>
    <cellStyle name="메모 3 13 7" xfId="10709"/>
    <cellStyle name="메모 3 13 8" xfId="10710"/>
    <cellStyle name="메모 3 14" xfId="10711"/>
    <cellStyle name="메모 3 15" xfId="10712"/>
    <cellStyle name="메모 3 16" xfId="10713"/>
    <cellStyle name="메모 3 2" xfId="10714"/>
    <cellStyle name="메모 3 2 10" xfId="10715"/>
    <cellStyle name="메모 3 2 10 2" xfId="10716"/>
    <cellStyle name="메모 3 2 10 2 2" xfId="10717"/>
    <cellStyle name="메모 3 2 10 2 3" xfId="10718"/>
    <cellStyle name="메모 3 2 10 2 4" xfId="10719"/>
    <cellStyle name="메모 3 2 10 2 5" xfId="10720"/>
    <cellStyle name="메모 3 2 10 2 6" xfId="10721"/>
    <cellStyle name="메모 3 2 10 2 7" xfId="10722"/>
    <cellStyle name="메모 3 2 10 3" xfId="10723"/>
    <cellStyle name="메모 3 2 10 4" xfId="10724"/>
    <cellStyle name="메모 3 2 10 5" xfId="10725"/>
    <cellStyle name="메모 3 2 10 6" xfId="10726"/>
    <cellStyle name="메모 3 2 10 7" xfId="10727"/>
    <cellStyle name="메모 3 2 10 8" xfId="10728"/>
    <cellStyle name="메모 3 2 11" xfId="10729"/>
    <cellStyle name="메모 3 2 11 2" xfId="10730"/>
    <cellStyle name="메모 3 2 11 2 2" xfId="10731"/>
    <cellStyle name="메모 3 2 11 2 3" xfId="10732"/>
    <cellStyle name="메모 3 2 11 2 4" xfId="10733"/>
    <cellStyle name="메모 3 2 11 2 5" xfId="10734"/>
    <cellStyle name="메모 3 2 11 2 6" xfId="10735"/>
    <cellStyle name="메모 3 2 11 2 7" xfId="10736"/>
    <cellStyle name="메모 3 2 11 3" xfId="10737"/>
    <cellStyle name="메모 3 2 11 4" xfId="10738"/>
    <cellStyle name="메모 3 2 11 5" xfId="10739"/>
    <cellStyle name="메모 3 2 11 6" xfId="10740"/>
    <cellStyle name="메모 3 2 11 7" xfId="10741"/>
    <cellStyle name="메모 3 2 11 8" xfId="10742"/>
    <cellStyle name="메모 3 2 12" xfId="10743"/>
    <cellStyle name="메모 3 2 12 2" xfId="10744"/>
    <cellStyle name="메모 3 2 12 2 2" xfId="10745"/>
    <cellStyle name="메모 3 2 12 2 3" xfId="10746"/>
    <cellStyle name="메모 3 2 12 2 4" xfId="10747"/>
    <cellStyle name="메모 3 2 12 2 5" xfId="10748"/>
    <cellStyle name="메모 3 2 12 2 6" xfId="10749"/>
    <cellStyle name="메모 3 2 12 2 7" xfId="10750"/>
    <cellStyle name="메모 3 2 12 3" xfId="10751"/>
    <cellStyle name="메모 3 2 12 4" xfId="10752"/>
    <cellStyle name="메모 3 2 12 5" xfId="10753"/>
    <cellStyle name="메모 3 2 12 6" xfId="10754"/>
    <cellStyle name="메모 3 2 12 7" xfId="10755"/>
    <cellStyle name="메모 3 2 12 8" xfId="10756"/>
    <cellStyle name="메모 3 2 13" xfId="10757"/>
    <cellStyle name="메모 3 2 14" xfId="10758"/>
    <cellStyle name="메모 3 2 15" xfId="10759"/>
    <cellStyle name="메모 3 2 16" xfId="10760"/>
    <cellStyle name="메모 3 2 17" xfId="10761"/>
    <cellStyle name="메모 3 2 18" xfId="10762"/>
    <cellStyle name="메모 3 2 2" xfId="10763"/>
    <cellStyle name="메모 3 2 2 2" xfId="10764"/>
    <cellStyle name="메모 3 2 2 2 2" xfId="10765"/>
    <cellStyle name="메모 3 2 2 2 3" xfId="10766"/>
    <cellStyle name="메모 3 2 2 2 4" xfId="10767"/>
    <cellStyle name="메모 3 2 2 2 5" xfId="10768"/>
    <cellStyle name="메모 3 2 2 2 6" xfId="10769"/>
    <cellStyle name="메모 3 2 2 2 7" xfId="10770"/>
    <cellStyle name="메모 3 2 2 3" xfId="10771"/>
    <cellStyle name="메모 3 2 2 4" xfId="10772"/>
    <cellStyle name="메모 3 2 2 5" xfId="10773"/>
    <cellStyle name="메모 3 2 2 6" xfId="10774"/>
    <cellStyle name="메모 3 2 2 7" xfId="10775"/>
    <cellStyle name="메모 3 2 2 8" xfId="10776"/>
    <cellStyle name="메모 3 2 3" xfId="10777"/>
    <cellStyle name="메모 3 2 3 2" xfId="10778"/>
    <cellStyle name="메모 3 2 3 2 2" xfId="10779"/>
    <cellStyle name="메모 3 2 3 2 3" xfId="10780"/>
    <cellStyle name="메모 3 2 3 2 4" xfId="10781"/>
    <cellStyle name="메모 3 2 3 2 5" xfId="10782"/>
    <cellStyle name="메모 3 2 3 2 6" xfId="10783"/>
    <cellStyle name="메모 3 2 3 2 7" xfId="10784"/>
    <cellStyle name="메모 3 2 3 3" xfId="10785"/>
    <cellStyle name="메모 3 2 3 4" xfId="10786"/>
    <cellStyle name="메모 3 2 3 5" xfId="10787"/>
    <cellStyle name="메모 3 2 3 6" xfId="10788"/>
    <cellStyle name="메모 3 2 3 7" xfId="10789"/>
    <cellStyle name="메모 3 2 3 8" xfId="10790"/>
    <cellStyle name="메모 3 2 4" xfId="10791"/>
    <cellStyle name="메모 3 2 4 2" xfId="10792"/>
    <cellStyle name="메모 3 2 4 2 2" xfId="10793"/>
    <cellStyle name="메모 3 2 4 2 3" xfId="10794"/>
    <cellStyle name="메모 3 2 4 2 4" xfId="10795"/>
    <cellStyle name="메모 3 2 4 2 5" xfId="10796"/>
    <cellStyle name="메모 3 2 4 2 6" xfId="10797"/>
    <cellStyle name="메모 3 2 4 2 7" xfId="10798"/>
    <cellStyle name="메모 3 2 4 3" xfId="10799"/>
    <cellStyle name="메모 3 2 4 4" xfId="10800"/>
    <cellStyle name="메모 3 2 4 5" xfId="10801"/>
    <cellStyle name="메모 3 2 4 6" xfId="10802"/>
    <cellStyle name="메모 3 2 4 7" xfId="10803"/>
    <cellStyle name="메모 3 2 4 8" xfId="10804"/>
    <cellStyle name="메모 3 2 5" xfId="10805"/>
    <cellStyle name="메모 3 2 5 2" xfId="10806"/>
    <cellStyle name="메모 3 2 5 2 2" xfId="10807"/>
    <cellStyle name="메모 3 2 5 2 3" xfId="10808"/>
    <cellStyle name="메모 3 2 5 2 4" xfId="10809"/>
    <cellStyle name="메모 3 2 5 2 5" xfId="10810"/>
    <cellStyle name="메모 3 2 5 2 6" xfId="10811"/>
    <cellStyle name="메모 3 2 5 2 7" xfId="10812"/>
    <cellStyle name="메모 3 2 5 3" xfId="10813"/>
    <cellStyle name="메모 3 2 5 4" xfId="10814"/>
    <cellStyle name="메모 3 2 5 5" xfId="10815"/>
    <cellStyle name="메모 3 2 5 6" xfId="10816"/>
    <cellStyle name="메모 3 2 5 7" xfId="10817"/>
    <cellStyle name="메모 3 2 5 8" xfId="10818"/>
    <cellStyle name="메모 3 2 6" xfId="10819"/>
    <cellStyle name="메모 3 2 6 2" xfId="10820"/>
    <cellStyle name="메모 3 2 6 2 2" xfId="10821"/>
    <cellStyle name="메모 3 2 6 2 3" xfId="10822"/>
    <cellStyle name="메모 3 2 6 2 4" xfId="10823"/>
    <cellStyle name="메모 3 2 6 2 5" xfId="10824"/>
    <cellStyle name="메모 3 2 6 2 6" xfId="10825"/>
    <cellStyle name="메모 3 2 6 2 7" xfId="10826"/>
    <cellStyle name="메모 3 2 6 3" xfId="10827"/>
    <cellStyle name="메모 3 2 6 4" xfId="10828"/>
    <cellStyle name="메모 3 2 6 5" xfId="10829"/>
    <cellStyle name="메모 3 2 6 6" xfId="10830"/>
    <cellStyle name="메모 3 2 6 7" xfId="10831"/>
    <cellStyle name="메모 3 2 6 8" xfId="10832"/>
    <cellStyle name="메모 3 2 7" xfId="10833"/>
    <cellStyle name="메모 3 2 7 2" xfId="10834"/>
    <cellStyle name="메모 3 2 7 2 2" xfId="10835"/>
    <cellStyle name="메모 3 2 7 2 3" xfId="10836"/>
    <cellStyle name="메모 3 2 7 2 4" xfId="10837"/>
    <cellStyle name="메모 3 2 7 2 5" xfId="10838"/>
    <cellStyle name="메모 3 2 7 2 6" xfId="10839"/>
    <cellStyle name="메모 3 2 7 2 7" xfId="10840"/>
    <cellStyle name="메모 3 2 7 3" xfId="10841"/>
    <cellStyle name="메모 3 2 7 4" xfId="10842"/>
    <cellStyle name="메모 3 2 7 5" xfId="10843"/>
    <cellStyle name="메모 3 2 7 6" xfId="10844"/>
    <cellStyle name="메모 3 2 7 7" xfId="10845"/>
    <cellStyle name="메모 3 2 7 8" xfId="10846"/>
    <cellStyle name="메모 3 2 8" xfId="10847"/>
    <cellStyle name="메모 3 2 8 2" xfId="10848"/>
    <cellStyle name="메모 3 2 8 2 2" xfId="10849"/>
    <cellStyle name="메모 3 2 8 2 3" xfId="10850"/>
    <cellStyle name="메모 3 2 8 2 4" xfId="10851"/>
    <cellStyle name="메모 3 2 8 2 5" xfId="10852"/>
    <cellStyle name="메모 3 2 8 2 6" xfId="10853"/>
    <cellStyle name="메모 3 2 8 2 7" xfId="10854"/>
    <cellStyle name="메모 3 2 8 3" xfId="10855"/>
    <cellStyle name="메모 3 2 8 4" xfId="10856"/>
    <cellStyle name="메모 3 2 8 5" xfId="10857"/>
    <cellStyle name="메모 3 2 8 6" xfId="10858"/>
    <cellStyle name="메모 3 2 8 7" xfId="10859"/>
    <cellStyle name="메모 3 2 8 8" xfId="10860"/>
    <cellStyle name="메모 3 2 9" xfId="10861"/>
    <cellStyle name="메모 3 2 9 2" xfId="10862"/>
    <cellStyle name="메모 3 2 9 2 2" xfId="10863"/>
    <cellStyle name="메모 3 2 9 2 3" xfId="10864"/>
    <cellStyle name="메모 3 2 9 2 4" xfId="10865"/>
    <cellStyle name="메모 3 2 9 2 5" xfId="10866"/>
    <cellStyle name="메모 3 2 9 2 6" xfId="10867"/>
    <cellStyle name="메모 3 2 9 2 7" xfId="10868"/>
    <cellStyle name="메모 3 2 9 3" xfId="10869"/>
    <cellStyle name="메모 3 2 9 4" xfId="10870"/>
    <cellStyle name="메모 3 2 9 5" xfId="10871"/>
    <cellStyle name="메모 3 2 9 6" xfId="10872"/>
    <cellStyle name="메모 3 2 9 7" xfId="10873"/>
    <cellStyle name="메모 3 2 9 8" xfId="10874"/>
    <cellStyle name="메모 3 3" xfId="10875"/>
    <cellStyle name="메모 3 3 2" xfId="10876"/>
    <cellStyle name="메모 3 3 2 2" xfId="10877"/>
    <cellStyle name="메모 3 3 2 3" xfId="10878"/>
    <cellStyle name="메모 3 3 2 4" xfId="10879"/>
    <cellStyle name="메모 3 3 2 5" xfId="10880"/>
    <cellStyle name="메모 3 3 2 6" xfId="10881"/>
    <cellStyle name="메모 3 3 2 7" xfId="10882"/>
    <cellStyle name="메모 3 3 3" xfId="10883"/>
    <cellStyle name="메모 3 3 4" xfId="10884"/>
    <cellStyle name="메모 3 3 5" xfId="10885"/>
    <cellStyle name="메모 3 3 6" xfId="10886"/>
    <cellStyle name="메모 3 3 7" xfId="10887"/>
    <cellStyle name="메모 3 3 8" xfId="10888"/>
    <cellStyle name="메모 3 4" xfId="10889"/>
    <cellStyle name="메모 3 4 2" xfId="10890"/>
    <cellStyle name="메모 3 4 2 2" xfId="10891"/>
    <cellStyle name="메모 3 4 2 3" xfId="10892"/>
    <cellStyle name="메모 3 4 2 4" xfId="10893"/>
    <cellStyle name="메모 3 4 2 5" xfId="10894"/>
    <cellStyle name="메모 3 4 2 6" xfId="10895"/>
    <cellStyle name="메모 3 4 2 7" xfId="10896"/>
    <cellStyle name="메모 3 4 3" xfId="10897"/>
    <cellStyle name="메모 3 4 4" xfId="10898"/>
    <cellStyle name="메모 3 4 5" xfId="10899"/>
    <cellStyle name="메모 3 4 6" xfId="10900"/>
    <cellStyle name="메모 3 4 7" xfId="10901"/>
    <cellStyle name="메모 3 4 8" xfId="10902"/>
    <cellStyle name="메모 3 5" xfId="10903"/>
    <cellStyle name="메모 3 5 2" xfId="10904"/>
    <cellStyle name="메모 3 5 2 2" xfId="10905"/>
    <cellStyle name="메모 3 5 2 3" xfId="10906"/>
    <cellStyle name="메모 3 5 2 4" xfId="10907"/>
    <cellStyle name="메모 3 5 2 5" xfId="10908"/>
    <cellStyle name="메모 3 5 2 6" xfId="10909"/>
    <cellStyle name="메모 3 5 2 7" xfId="10910"/>
    <cellStyle name="메모 3 5 3" xfId="10911"/>
    <cellStyle name="메모 3 5 4" xfId="10912"/>
    <cellStyle name="메모 3 5 5" xfId="10913"/>
    <cellStyle name="메모 3 5 6" xfId="10914"/>
    <cellStyle name="메모 3 5 7" xfId="10915"/>
    <cellStyle name="메모 3 5 8" xfId="10916"/>
    <cellStyle name="메모 3 6" xfId="10917"/>
    <cellStyle name="메모 3 6 2" xfId="10918"/>
    <cellStyle name="메모 3 6 2 2" xfId="10919"/>
    <cellStyle name="메모 3 6 2 3" xfId="10920"/>
    <cellStyle name="메모 3 6 2 4" xfId="10921"/>
    <cellStyle name="메모 3 6 2 5" xfId="10922"/>
    <cellStyle name="메모 3 6 2 6" xfId="10923"/>
    <cellStyle name="메모 3 6 2 7" xfId="10924"/>
    <cellStyle name="메모 3 6 3" xfId="10925"/>
    <cellStyle name="메모 3 6 4" xfId="10926"/>
    <cellStyle name="메모 3 6 5" xfId="10927"/>
    <cellStyle name="메모 3 6 6" xfId="10928"/>
    <cellStyle name="메모 3 6 7" xfId="10929"/>
    <cellStyle name="메모 3 6 8" xfId="10930"/>
    <cellStyle name="메모 3 7" xfId="10931"/>
    <cellStyle name="메모 3 7 2" xfId="10932"/>
    <cellStyle name="메모 3 7 2 2" xfId="10933"/>
    <cellStyle name="메모 3 7 2 3" xfId="10934"/>
    <cellStyle name="메모 3 7 2 4" xfId="10935"/>
    <cellStyle name="메모 3 7 2 5" xfId="10936"/>
    <cellStyle name="메모 3 7 2 6" xfId="10937"/>
    <cellStyle name="메모 3 7 2 7" xfId="10938"/>
    <cellStyle name="메모 3 7 3" xfId="10939"/>
    <cellStyle name="메모 3 7 4" xfId="10940"/>
    <cellStyle name="메모 3 7 5" xfId="10941"/>
    <cellStyle name="메모 3 7 6" xfId="10942"/>
    <cellStyle name="메모 3 7 7" xfId="10943"/>
    <cellStyle name="메모 3 7 8" xfId="10944"/>
    <cellStyle name="메모 3 8" xfId="10945"/>
    <cellStyle name="메모 3 8 2" xfId="10946"/>
    <cellStyle name="메모 3 8 2 2" xfId="10947"/>
    <cellStyle name="메모 3 8 2 3" xfId="10948"/>
    <cellStyle name="메모 3 8 2 4" xfId="10949"/>
    <cellStyle name="메모 3 8 2 5" xfId="10950"/>
    <cellStyle name="메모 3 8 2 6" xfId="10951"/>
    <cellStyle name="메모 3 8 2 7" xfId="10952"/>
    <cellStyle name="메모 3 8 3" xfId="10953"/>
    <cellStyle name="메모 3 8 4" xfId="10954"/>
    <cellStyle name="메모 3 8 5" xfId="10955"/>
    <cellStyle name="메모 3 8 6" xfId="10956"/>
    <cellStyle name="메모 3 8 7" xfId="10957"/>
    <cellStyle name="메모 3 8 8" xfId="10958"/>
    <cellStyle name="메모 3 9" xfId="10959"/>
    <cellStyle name="메모 3 9 2" xfId="10960"/>
    <cellStyle name="메모 3 9 2 2" xfId="10961"/>
    <cellStyle name="메모 3 9 2 3" xfId="10962"/>
    <cellStyle name="메모 3 9 2 4" xfId="10963"/>
    <cellStyle name="메모 3 9 2 5" xfId="10964"/>
    <cellStyle name="메모 3 9 2 6" xfId="10965"/>
    <cellStyle name="메모 3 9 2 7" xfId="10966"/>
    <cellStyle name="메모 3 9 3" xfId="10967"/>
    <cellStyle name="메모 3 9 4" xfId="10968"/>
    <cellStyle name="메모 3 9 5" xfId="10969"/>
    <cellStyle name="메모 3 9 6" xfId="10970"/>
    <cellStyle name="메모 3 9 7" xfId="10971"/>
    <cellStyle name="메모 3 9 8" xfId="10972"/>
    <cellStyle name="면적표시" xfId="420"/>
    <cellStyle name="묮뎋 [0.00]_PRODUCT DETAIL Q1" xfId="10973"/>
    <cellStyle name="묮뎋_PRODUCT DETAIL Q1" xfId="10974"/>
    <cellStyle name="믅됞 [0.00]_laroux" xfId="10975"/>
    <cellStyle name="믅됞_laroux" xfId="10976"/>
    <cellStyle name="未定義" xfId="421"/>
    <cellStyle name="바탕체" xfId="422"/>
    <cellStyle name="배분" xfId="10977"/>
    <cellStyle name="배분 2" xfId="10978"/>
    <cellStyle name="배분 2 10" xfId="10979"/>
    <cellStyle name="배분 2 10 2" xfId="10980"/>
    <cellStyle name="배분 2 10 2 2" xfId="10981"/>
    <cellStyle name="배분 2 10 2 3" xfId="10982"/>
    <cellStyle name="배분 2 10 2 4" xfId="10983"/>
    <cellStyle name="배분 2 10 2 5" xfId="10984"/>
    <cellStyle name="배분 2 10 2 6" xfId="10985"/>
    <cellStyle name="배분 2 10 2 7" xfId="10986"/>
    <cellStyle name="배분 2 10 3" xfId="10987"/>
    <cellStyle name="배분 2 10 4" xfId="10988"/>
    <cellStyle name="배분 2 10 5" xfId="10989"/>
    <cellStyle name="배분 2 10 6" xfId="10990"/>
    <cellStyle name="배분 2 10 7" xfId="10991"/>
    <cellStyle name="배분 2 10 8" xfId="10992"/>
    <cellStyle name="배분 2 11" xfId="10993"/>
    <cellStyle name="배분 2 11 2" xfId="10994"/>
    <cellStyle name="배분 2 11 2 2" xfId="10995"/>
    <cellStyle name="배분 2 11 2 3" xfId="10996"/>
    <cellStyle name="배분 2 11 2 4" xfId="10997"/>
    <cellStyle name="배분 2 11 2 5" xfId="10998"/>
    <cellStyle name="배분 2 11 2 6" xfId="10999"/>
    <cellStyle name="배분 2 11 2 7" xfId="11000"/>
    <cellStyle name="배분 2 11 3" xfId="11001"/>
    <cellStyle name="배분 2 11 4" xfId="11002"/>
    <cellStyle name="배분 2 11 5" xfId="11003"/>
    <cellStyle name="배분 2 11 6" xfId="11004"/>
    <cellStyle name="배분 2 11 7" xfId="11005"/>
    <cellStyle name="배분 2 11 8" xfId="11006"/>
    <cellStyle name="배분 2 12" xfId="11007"/>
    <cellStyle name="배분 2 12 2" xfId="11008"/>
    <cellStyle name="배분 2 12 2 2" xfId="11009"/>
    <cellStyle name="배분 2 12 2 3" xfId="11010"/>
    <cellStyle name="배분 2 12 2 4" xfId="11011"/>
    <cellStyle name="배분 2 12 2 5" xfId="11012"/>
    <cellStyle name="배분 2 12 2 6" xfId="11013"/>
    <cellStyle name="배분 2 12 2 7" xfId="11014"/>
    <cellStyle name="배분 2 12 3" xfId="11015"/>
    <cellStyle name="배분 2 12 4" xfId="11016"/>
    <cellStyle name="배분 2 12 5" xfId="11017"/>
    <cellStyle name="배분 2 12 6" xfId="11018"/>
    <cellStyle name="배분 2 12 7" xfId="11019"/>
    <cellStyle name="배분 2 12 8" xfId="11020"/>
    <cellStyle name="배분 2 13" xfId="11021"/>
    <cellStyle name="배분 2 13 2" xfId="11022"/>
    <cellStyle name="배분 2 13 3" xfId="11023"/>
    <cellStyle name="배분 2 13 4" xfId="11024"/>
    <cellStyle name="배분 2 13 5" xfId="11025"/>
    <cellStyle name="배분 2 13 6" xfId="11026"/>
    <cellStyle name="배분 2 13 7" xfId="11027"/>
    <cellStyle name="배분 2 14" xfId="11028"/>
    <cellStyle name="배분 2 15" xfId="11029"/>
    <cellStyle name="배분 2 16" xfId="11030"/>
    <cellStyle name="배분 2 17" xfId="11031"/>
    <cellStyle name="배분 2 18" xfId="11032"/>
    <cellStyle name="배분 2 2" xfId="11033"/>
    <cellStyle name="배분 2 2 2" xfId="11034"/>
    <cellStyle name="배분 2 2 2 2" xfId="11035"/>
    <cellStyle name="배분 2 2 2 3" xfId="11036"/>
    <cellStyle name="배분 2 2 2 4" xfId="11037"/>
    <cellStyle name="배분 2 2 2 5" xfId="11038"/>
    <cellStyle name="배분 2 2 2 6" xfId="11039"/>
    <cellStyle name="배분 2 2 2 7" xfId="11040"/>
    <cellStyle name="배분 2 2 3" xfId="11041"/>
    <cellStyle name="배분 2 2 4" xfId="11042"/>
    <cellStyle name="배분 2 2 5" xfId="11043"/>
    <cellStyle name="배분 2 2 6" xfId="11044"/>
    <cellStyle name="배분 2 2 7" xfId="11045"/>
    <cellStyle name="배분 2 2 8" xfId="11046"/>
    <cellStyle name="배분 2 3" xfId="11047"/>
    <cellStyle name="배분 2 3 2" xfId="11048"/>
    <cellStyle name="배분 2 3 2 2" xfId="11049"/>
    <cellStyle name="배분 2 3 2 3" xfId="11050"/>
    <cellStyle name="배분 2 3 2 4" xfId="11051"/>
    <cellStyle name="배분 2 3 2 5" xfId="11052"/>
    <cellStyle name="배분 2 3 2 6" xfId="11053"/>
    <cellStyle name="배분 2 3 2 7" xfId="11054"/>
    <cellStyle name="배분 2 3 3" xfId="11055"/>
    <cellStyle name="배분 2 3 4" xfId="11056"/>
    <cellStyle name="배분 2 3 5" xfId="11057"/>
    <cellStyle name="배분 2 3 6" xfId="11058"/>
    <cellStyle name="배분 2 3 7" xfId="11059"/>
    <cellStyle name="배분 2 3 8" xfId="11060"/>
    <cellStyle name="배분 2 4" xfId="11061"/>
    <cellStyle name="배분 2 4 2" xfId="11062"/>
    <cellStyle name="배분 2 4 2 2" xfId="11063"/>
    <cellStyle name="배분 2 4 2 3" xfId="11064"/>
    <cellStyle name="배분 2 4 2 4" xfId="11065"/>
    <cellStyle name="배분 2 4 2 5" xfId="11066"/>
    <cellStyle name="배분 2 4 2 6" xfId="11067"/>
    <cellStyle name="배분 2 4 2 7" xfId="11068"/>
    <cellStyle name="배분 2 4 3" xfId="11069"/>
    <cellStyle name="배분 2 4 4" xfId="11070"/>
    <cellStyle name="배분 2 4 5" xfId="11071"/>
    <cellStyle name="배분 2 4 6" xfId="11072"/>
    <cellStyle name="배분 2 4 7" xfId="11073"/>
    <cellStyle name="배분 2 4 8" xfId="11074"/>
    <cellStyle name="배분 2 5" xfId="11075"/>
    <cellStyle name="배분 2 5 2" xfId="11076"/>
    <cellStyle name="배분 2 5 2 2" xfId="11077"/>
    <cellStyle name="배분 2 5 2 3" xfId="11078"/>
    <cellStyle name="배분 2 5 2 4" xfId="11079"/>
    <cellStyle name="배분 2 5 2 5" xfId="11080"/>
    <cellStyle name="배분 2 5 2 6" xfId="11081"/>
    <cellStyle name="배분 2 5 2 7" xfId="11082"/>
    <cellStyle name="배분 2 5 3" xfId="11083"/>
    <cellStyle name="배분 2 5 4" xfId="11084"/>
    <cellStyle name="배분 2 5 5" xfId="11085"/>
    <cellStyle name="배분 2 5 6" xfId="11086"/>
    <cellStyle name="배분 2 5 7" xfId="11087"/>
    <cellStyle name="배분 2 5 8" xfId="11088"/>
    <cellStyle name="배분 2 6" xfId="11089"/>
    <cellStyle name="배분 2 6 2" xfId="11090"/>
    <cellStyle name="배분 2 6 2 2" xfId="11091"/>
    <cellStyle name="배분 2 6 2 3" xfId="11092"/>
    <cellStyle name="배분 2 6 2 4" xfId="11093"/>
    <cellStyle name="배분 2 6 2 5" xfId="11094"/>
    <cellStyle name="배분 2 6 2 6" xfId="11095"/>
    <cellStyle name="배분 2 6 2 7" xfId="11096"/>
    <cellStyle name="배분 2 6 3" xfId="11097"/>
    <cellStyle name="배분 2 6 4" xfId="11098"/>
    <cellStyle name="배분 2 6 5" xfId="11099"/>
    <cellStyle name="배분 2 6 6" xfId="11100"/>
    <cellStyle name="배분 2 6 7" xfId="11101"/>
    <cellStyle name="배분 2 6 8" xfId="11102"/>
    <cellStyle name="배분 2 7" xfId="11103"/>
    <cellStyle name="배분 2 7 2" xfId="11104"/>
    <cellStyle name="배분 2 7 2 2" xfId="11105"/>
    <cellStyle name="배분 2 7 2 3" xfId="11106"/>
    <cellStyle name="배분 2 7 2 4" xfId="11107"/>
    <cellStyle name="배분 2 7 2 5" xfId="11108"/>
    <cellStyle name="배분 2 7 2 6" xfId="11109"/>
    <cellStyle name="배분 2 7 2 7" xfId="11110"/>
    <cellStyle name="배분 2 7 3" xfId="11111"/>
    <cellStyle name="배분 2 7 4" xfId="11112"/>
    <cellStyle name="배분 2 7 5" xfId="11113"/>
    <cellStyle name="배분 2 7 6" xfId="11114"/>
    <cellStyle name="배분 2 7 7" xfId="11115"/>
    <cellStyle name="배분 2 7 8" xfId="11116"/>
    <cellStyle name="배분 2 8" xfId="11117"/>
    <cellStyle name="배분 2 8 2" xfId="11118"/>
    <cellStyle name="배분 2 8 2 2" xfId="11119"/>
    <cellStyle name="배분 2 8 2 3" xfId="11120"/>
    <cellStyle name="배분 2 8 2 4" xfId="11121"/>
    <cellStyle name="배분 2 8 2 5" xfId="11122"/>
    <cellStyle name="배분 2 8 2 6" xfId="11123"/>
    <cellStyle name="배분 2 8 2 7" xfId="11124"/>
    <cellStyle name="배분 2 8 3" xfId="11125"/>
    <cellStyle name="배분 2 8 4" xfId="11126"/>
    <cellStyle name="배분 2 8 5" xfId="11127"/>
    <cellStyle name="배분 2 8 6" xfId="11128"/>
    <cellStyle name="배분 2 8 7" xfId="11129"/>
    <cellStyle name="배분 2 8 8" xfId="11130"/>
    <cellStyle name="배분 2 9" xfId="11131"/>
    <cellStyle name="배분 2 9 2" xfId="11132"/>
    <cellStyle name="배분 2 9 2 2" xfId="11133"/>
    <cellStyle name="배분 2 9 2 3" xfId="11134"/>
    <cellStyle name="배분 2 9 2 4" xfId="11135"/>
    <cellStyle name="배분 2 9 2 5" xfId="11136"/>
    <cellStyle name="배분 2 9 2 6" xfId="11137"/>
    <cellStyle name="배분 2 9 2 7" xfId="11138"/>
    <cellStyle name="배분 2 9 3" xfId="11139"/>
    <cellStyle name="배분 2 9 4" xfId="11140"/>
    <cellStyle name="배분 2 9 5" xfId="11141"/>
    <cellStyle name="배분 2 9 6" xfId="11142"/>
    <cellStyle name="배분 2 9 7" xfId="11143"/>
    <cellStyle name="배분 2 9 8" xfId="11144"/>
    <cellStyle name="배분 3" xfId="11145"/>
    <cellStyle name="배분 3 2" xfId="11146"/>
    <cellStyle name="배분 3 2 2" xfId="11147"/>
    <cellStyle name="배분 3 2 3" xfId="11148"/>
    <cellStyle name="배분 3 2 4" xfId="11149"/>
    <cellStyle name="배분 3 2 5" xfId="11150"/>
    <cellStyle name="배분 3 2 6" xfId="11151"/>
    <cellStyle name="배분 3 2 7" xfId="11152"/>
    <cellStyle name="배분 3 3" xfId="11153"/>
    <cellStyle name="배분 3 4" xfId="11154"/>
    <cellStyle name="배분 3 5" xfId="11155"/>
    <cellStyle name="배분 3 6" xfId="11156"/>
    <cellStyle name="배분 3 7" xfId="11157"/>
    <cellStyle name="배분 3 8" xfId="11158"/>
    <cellStyle name="배분 4" xfId="11159"/>
    <cellStyle name="배분 4 2" xfId="11160"/>
    <cellStyle name="배분 4 2 2" xfId="11161"/>
    <cellStyle name="배분 4 2 3" xfId="11162"/>
    <cellStyle name="배분 4 2 4" xfId="11163"/>
    <cellStyle name="배분 4 2 5" xfId="11164"/>
    <cellStyle name="배분 4 2 6" xfId="11165"/>
    <cellStyle name="배분 4 2 7" xfId="11166"/>
    <cellStyle name="배분 4 3" xfId="11167"/>
    <cellStyle name="배분 4 4" xfId="11168"/>
    <cellStyle name="배분 4 5" xfId="11169"/>
    <cellStyle name="배분 4 6" xfId="11170"/>
    <cellStyle name="배분 4 7" xfId="11171"/>
    <cellStyle name="배분 4 8" xfId="11172"/>
    <cellStyle name="배분 5" xfId="11173"/>
    <cellStyle name="배분 5 2" xfId="11174"/>
    <cellStyle name="배분 5 3" xfId="11175"/>
    <cellStyle name="배분 5 4" xfId="11176"/>
    <cellStyle name="배분 5 5" xfId="11177"/>
    <cellStyle name="배분 5 6" xfId="11178"/>
    <cellStyle name="배분 5 7" xfId="11179"/>
    <cellStyle name="배분 6" xfId="11180"/>
    <cellStyle name="배분 7" xfId="11181"/>
    <cellStyle name="배분 8" xfId="11182"/>
    <cellStyle name="배분 9" xfId="11183"/>
    <cellStyle name="백" xfId="423"/>
    <cellStyle name="백 " xfId="11184"/>
    <cellStyle name="백 2" xfId="11185"/>
    <cellStyle name="백 3" xfId="11186"/>
    <cellStyle name="백_2회설변전체내역서" xfId="11187"/>
    <cellStyle name="백_Book2" xfId="424"/>
    <cellStyle name="백_도로" xfId="11188"/>
    <cellStyle name="백_부대초안" xfId="11189"/>
    <cellStyle name="백_부대초안_견적의뢰" xfId="11190"/>
    <cellStyle name="백_부대초안_김포투찰" xfId="11191"/>
    <cellStyle name="백_부대초안_김포투찰_견적의뢰" xfId="11192"/>
    <cellStyle name="백_일위대가양식" xfId="11193"/>
    <cellStyle name="백_토목내역" xfId="11194"/>
    <cellStyle name="백_토목내역서" xfId="11195"/>
    <cellStyle name="백_토목내역서_도로" xfId="11196"/>
    <cellStyle name="백_토목내역서_부대초안" xfId="11197"/>
    <cellStyle name="백_토목내역서_부대초안_견적의뢰" xfId="11198"/>
    <cellStyle name="백_토목내역서_부대초안_김포투찰" xfId="11199"/>
    <cellStyle name="백_토목내역서_부대초안_김포투찰_견적의뢰" xfId="11200"/>
    <cellStyle name="백_황령산 봉수대 용역내역서" xfId="11201"/>
    <cellStyle name="백분율" xfId="17884" builtinId="5"/>
    <cellStyle name="백분율 [△1]" xfId="11202"/>
    <cellStyle name="백분율 [△2]" xfId="11203"/>
    <cellStyle name="백분율 [0]" xfId="425"/>
    <cellStyle name="백분율 [2]" xfId="426"/>
    <cellStyle name="백분율 10" xfId="11204"/>
    <cellStyle name="백분율 10 10" xfId="11205"/>
    <cellStyle name="백분율 10 10 2" xfId="11206"/>
    <cellStyle name="백분율 10 11" xfId="11207"/>
    <cellStyle name="백분율 10 2" xfId="11208"/>
    <cellStyle name="백분율 10 2 2" xfId="11209"/>
    <cellStyle name="백분율 10 3" xfId="11210"/>
    <cellStyle name="백분율 10 3 2" xfId="11211"/>
    <cellStyle name="백분율 10 4" xfId="11212"/>
    <cellStyle name="백분율 10 4 2" xfId="11213"/>
    <cellStyle name="백분율 10 5" xfId="11214"/>
    <cellStyle name="백분율 10 5 2" xfId="11215"/>
    <cellStyle name="백분율 10 6" xfId="11216"/>
    <cellStyle name="백분율 10 6 2" xfId="11217"/>
    <cellStyle name="백분율 10 7" xfId="11218"/>
    <cellStyle name="백분율 10 7 2" xfId="11219"/>
    <cellStyle name="백분율 10 8" xfId="11220"/>
    <cellStyle name="백분율 10 8 2" xfId="11221"/>
    <cellStyle name="백분율 10 9" xfId="11222"/>
    <cellStyle name="백분율 10 9 2" xfId="11223"/>
    <cellStyle name="백분율 11" xfId="11224"/>
    <cellStyle name="백분율 11 10" xfId="11225"/>
    <cellStyle name="백분율 11 10 2" xfId="11226"/>
    <cellStyle name="백분율 11 11" xfId="11227"/>
    <cellStyle name="백분율 11 2" xfId="11228"/>
    <cellStyle name="백분율 11 2 2" xfId="11229"/>
    <cellStyle name="백분율 11 3" xfId="11230"/>
    <cellStyle name="백분율 11 3 2" xfId="11231"/>
    <cellStyle name="백분율 11 4" xfId="11232"/>
    <cellStyle name="백분율 11 4 2" xfId="11233"/>
    <cellStyle name="백분율 11 5" xfId="11234"/>
    <cellStyle name="백분율 11 5 2" xfId="11235"/>
    <cellStyle name="백분율 11 6" xfId="11236"/>
    <cellStyle name="백분율 11 6 2" xfId="11237"/>
    <cellStyle name="백분율 11 7" xfId="11238"/>
    <cellStyle name="백분율 11 7 2" xfId="11239"/>
    <cellStyle name="백분율 11 8" xfId="11240"/>
    <cellStyle name="백분율 11 8 2" xfId="11241"/>
    <cellStyle name="백분율 11 9" xfId="11242"/>
    <cellStyle name="백분율 11 9 2" xfId="11243"/>
    <cellStyle name="백분율 12" xfId="11244"/>
    <cellStyle name="백분율 12 10" xfId="11245"/>
    <cellStyle name="백분율 12 10 2" xfId="11246"/>
    <cellStyle name="백분율 12 11" xfId="11247"/>
    <cellStyle name="백분율 12 2" xfId="11248"/>
    <cellStyle name="백분율 12 2 2" xfId="11249"/>
    <cellStyle name="백분율 12 3" xfId="11250"/>
    <cellStyle name="백분율 12 3 2" xfId="11251"/>
    <cellStyle name="백분율 12 4" xfId="11252"/>
    <cellStyle name="백분율 12 4 2" xfId="11253"/>
    <cellStyle name="백분율 12 5" xfId="11254"/>
    <cellStyle name="백분율 12 5 2" xfId="11255"/>
    <cellStyle name="백분율 12 6" xfId="11256"/>
    <cellStyle name="백분율 12 6 2" xfId="11257"/>
    <cellStyle name="백분율 12 7" xfId="11258"/>
    <cellStyle name="백분율 12 7 2" xfId="11259"/>
    <cellStyle name="백분율 12 8" xfId="11260"/>
    <cellStyle name="백분율 12 8 2" xfId="11261"/>
    <cellStyle name="백분율 12 9" xfId="11262"/>
    <cellStyle name="백분율 12 9 2" xfId="11263"/>
    <cellStyle name="백분율 13" xfId="11264"/>
    <cellStyle name="백분율 13 10" xfId="11265"/>
    <cellStyle name="백분율 13 10 2" xfId="11266"/>
    <cellStyle name="백분율 13 11" xfId="11267"/>
    <cellStyle name="백분율 13 2" xfId="11268"/>
    <cellStyle name="백분율 13 2 2" xfId="11269"/>
    <cellStyle name="백분율 13 3" xfId="11270"/>
    <cellStyle name="백분율 13 3 2" xfId="11271"/>
    <cellStyle name="백분율 13 4" xfId="11272"/>
    <cellStyle name="백분율 13 4 2" xfId="11273"/>
    <cellStyle name="백분율 13 5" xfId="11274"/>
    <cellStyle name="백분율 13 5 2" xfId="11275"/>
    <cellStyle name="백분율 13 6" xfId="11276"/>
    <cellStyle name="백분율 13 6 2" xfId="11277"/>
    <cellStyle name="백분율 13 7" xfId="11278"/>
    <cellStyle name="백분율 13 7 2" xfId="11279"/>
    <cellStyle name="백분율 13 8" xfId="11280"/>
    <cellStyle name="백분율 13 8 2" xfId="11281"/>
    <cellStyle name="백분율 13 9" xfId="11282"/>
    <cellStyle name="백분율 13 9 2" xfId="11283"/>
    <cellStyle name="백분율 14" xfId="11284"/>
    <cellStyle name="백분율 15" xfId="11285"/>
    <cellStyle name="백분율 16" xfId="11286"/>
    <cellStyle name="백분율 16 2" xfId="11287"/>
    <cellStyle name="백분율 17" xfId="11288"/>
    <cellStyle name="백분율 18" xfId="17883"/>
    <cellStyle name="백분율 19" xfId="18111"/>
    <cellStyle name="백분율 2" xfId="54"/>
    <cellStyle name="백분율 2 2" xfId="11289"/>
    <cellStyle name="백분율 2 3" xfId="11290"/>
    <cellStyle name="백분율 2 4" xfId="11291"/>
    <cellStyle name="백분율 3" xfId="427"/>
    <cellStyle name="백분율 3 2" xfId="11292"/>
    <cellStyle name="백분율 4" xfId="428"/>
    <cellStyle name="백분율 4 10" xfId="11293"/>
    <cellStyle name="백분율 4 10 2" xfId="11294"/>
    <cellStyle name="백분율 4 11" xfId="11295"/>
    <cellStyle name="백분율 4 2" xfId="11296"/>
    <cellStyle name="백분율 4 2 2" xfId="11297"/>
    <cellStyle name="백분율 4 3" xfId="11298"/>
    <cellStyle name="백분율 4 3 2" xfId="11299"/>
    <cellStyle name="백분율 4 4" xfId="11300"/>
    <cellStyle name="백분율 4 4 2" xfId="11301"/>
    <cellStyle name="백분율 4 5" xfId="11302"/>
    <cellStyle name="백분율 4 5 2" xfId="11303"/>
    <cellStyle name="백분율 4 6" xfId="11304"/>
    <cellStyle name="백분율 4 6 2" xfId="11305"/>
    <cellStyle name="백분율 4 7" xfId="11306"/>
    <cellStyle name="백분율 4 7 2" xfId="11307"/>
    <cellStyle name="백분율 4 8" xfId="11308"/>
    <cellStyle name="백분율 4 8 2" xfId="11309"/>
    <cellStyle name="백분율 4 9" xfId="11310"/>
    <cellStyle name="백분율 4 9 2" xfId="11311"/>
    <cellStyle name="백분율 5" xfId="429"/>
    <cellStyle name="백분율 5 10" xfId="11312"/>
    <cellStyle name="백분율 5 10 2" xfId="11313"/>
    <cellStyle name="백분율 5 11" xfId="11314"/>
    <cellStyle name="백분율 5 2" xfId="11315"/>
    <cellStyle name="백분율 5 2 2" xfId="11316"/>
    <cellStyle name="백분율 5 3" xfId="11317"/>
    <cellStyle name="백분율 5 3 2" xfId="11318"/>
    <cellStyle name="백분율 5 4" xfId="11319"/>
    <cellStyle name="백분율 5 4 2" xfId="11320"/>
    <cellStyle name="백분율 5 5" xfId="11321"/>
    <cellStyle name="백분율 5 5 2" xfId="11322"/>
    <cellStyle name="백분율 5 6" xfId="11323"/>
    <cellStyle name="백분율 5 6 2" xfId="11324"/>
    <cellStyle name="백분율 5 7" xfId="11325"/>
    <cellStyle name="백분율 5 7 2" xfId="11326"/>
    <cellStyle name="백분율 5 8" xfId="11327"/>
    <cellStyle name="백분율 5 8 2" xfId="11328"/>
    <cellStyle name="백분율 5 9" xfId="11329"/>
    <cellStyle name="백분율 5 9 2" xfId="11330"/>
    <cellStyle name="백분율 6" xfId="430"/>
    <cellStyle name="백분율 6 10" xfId="11331"/>
    <cellStyle name="백분율 6 10 2" xfId="11332"/>
    <cellStyle name="백분율 6 11" xfId="11333"/>
    <cellStyle name="백분율 6 2" xfId="11334"/>
    <cellStyle name="백분율 6 2 2" xfId="11335"/>
    <cellStyle name="백분율 6 3" xfId="11336"/>
    <cellStyle name="백분율 6 3 2" xfId="11337"/>
    <cellStyle name="백분율 6 4" xfId="11338"/>
    <cellStyle name="백분율 6 4 2" xfId="11339"/>
    <cellStyle name="백분율 6 5" xfId="11340"/>
    <cellStyle name="백분율 6 5 2" xfId="11341"/>
    <cellStyle name="백분율 6 6" xfId="11342"/>
    <cellStyle name="백분율 6 6 2" xfId="11343"/>
    <cellStyle name="백분율 6 7" xfId="11344"/>
    <cellStyle name="백분율 6 7 2" xfId="11345"/>
    <cellStyle name="백분율 6 8" xfId="11346"/>
    <cellStyle name="백분율 6 8 2" xfId="11347"/>
    <cellStyle name="백분율 6 9" xfId="11348"/>
    <cellStyle name="백분율 6 9 2" xfId="11349"/>
    <cellStyle name="백분율 7" xfId="431"/>
    <cellStyle name="백분율 7 10" xfId="11350"/>
    <cellStyle name="백분율 7 10 2" xfId="11351"/>
    <cellStyle name="백분율 7 11" xfId="11352"/>
    <cellStyle name="백분율 7 2" xfId="11353"/>
    <cellStyle name="백분율 7 2 2" xfId="11354"/>
    <cellStyle name="백분율 7 3" xfId="11355"/>
    <cellStyle name="백분율 7 3 2" xfId="11356"/>
    <cellStyle name="백분율 7 4" xfId="11357"/>
    <cellStyle name="백분율 7 4 2" xfId="11358"/>
    <cellStyle name="백분율 7 5" xfId="11359"/>
    <cellStyle name="백분율 7 5 2" xfId="11360"/>
    <cellStyle name="백분율 7 6" xfId="11361"/>
    <cellStyle name="백분율 7 6 2" xfId="11362"/>
    <cellStyle name="백분율 7 7" xfId="11363"/>
    <cellStyle name="백분율 7 7 2" xfId="11364"/>
    <cellStyle name="백분율 7 8" xfId="11365"/>
    <cellStyle name="백분율 7 8 2" xfId="11366"/>
    <cellStyle name="백분율 7 9" xfId="11367"/>
    <cellStyle name="백분율 7 9 2" xfId="11368"/>
    <cellStyle name="백분율 8" xfId="432"/>
    <cellStyle name="백분율 8 10" xfId="11369"/>
    <cellStyle name="백분율 8 10 2" xfId="11370"/>
    <cellStyle name="백분율 8 11" xfId="11371"/>
    <cellStyle name="백분율 8 2" xfId="11372"/>
    <cellStyle name="백분율 8 2 2" xfId="11373"/>
    <cellStyle name="백분율 8 3" xfId="11374"/>
    <cellStyle name="백분율 8 3 2" xfId="11375"/>
    <cellStyle name="백분율 8 4" xfId="11376"/>
    <cellStyle name="백분율 8 4 2" xfId="11377"/>
    <cellStyle name="백분율 8 5" xfId="11378"/>
    <cellStyle name="백분율 8 5 2" xfId="11379"/>
    <cellStyle name="백분율 8 6" xfId="11380"/>
    <cellStyle name="백분율 8 6 2" xfId="11381"/>
    <cellStyle name="백분율 8 7" xfId="11382"/>
    <cellStyle name="백분율 8 7 2" xfId="11383"/>
    <cellStyle name="백분율 8 8" xfId="11384"/>
    <cellStyle name="백분율 8 8 2" xfId="11385"/>
    <cellStyle name="백분율 8 9" xfId="11386"/>
    <cellStyle name="백분율 8 9 2" xfId="11387"/>
    <cellStyle name="백분율 9" xfId="433"/>
    <cellStyle name="백분율 9 10" xfId="11388"/>
    <cellStyle name="백분율 9 10 2" xfId="11389"/>
    <cellStyle name="백분율 9 11" xfId="11390"/>
    <cellStyle name="백분율 9 2" xfId="11391"/>
    <cellStyle name="백분율 9 2 2" xfId="11392"/>
    <cellStyle name="백분율 9 3" xfId="11393"/>
    <cellStyle name="백분율 9 3 2" xfId="11394"/>
    <cellStyle name="백분율 9 4" xfId="11395"/>
    <cellStyle name="백분율 9 4 2" xfId="11396"/>
    <cellStyle name="백분율 9 5" xfId="11397"/>
    <cellStyle name="백분율 9 5 2" xfId="11398"/>
    <cellStyle name="백분율 9 6" xfId="11399"/>
    <cellStyle name="백분율 9 6 2" xfId="11400"/>
    <cellStyle name="백분율 9 7" xfId="11401"/>
    <cellStyle name="백분율 9 7 2" xfId="11402"/>
    <cellStyle name="백분율 9 8" xfId="11403"/>
    <cellStyle name="백분율 9 8 2" xfId="11404"/>
    <cellStyle name="백분율 9 9" xfId="11405"/>
    <cellStyle name="백분율 9 9 2" xfId="11406"/>
    <cellStyle name="백분율(2no%)" xfId="11407"/>
    <cellStyle name="백분율(3no%)" xfId="11408"/>
    <cellStyle name="백분율(no%)" xfId="11409"/>
    <cellStyle name="백분율(손익)" xfId="11410"/>
    <cellStyle name="백분율(수주)" xfId="11411"/>
    <cellStyle name="백분율［△1］" xfId="11412"/>
    <cellStyle name="백분율［△2］" xfId="11413"/>
    <cellStyle name="벭?_Q1 PRODUCT ACTUAL_4월 (2)" xfId="11414"/>
    <cellStyle name="보통 2" xfId="32"/>
    <cellStyle name="보통 3" xfId="11415"/>
    <cellStyle name="凤준" xfId="11416"/>
    <cellStyle name="뷭?" xfId="11417"/>
    <cellStyle name="빨간색" xfId="434"/>
    <cellStyle name="빨간색 2" xfId="11418"/>
    <cellStyle name="빨강" xfId="11419"/>
    <cellStyle name="빨강 2" xfId="11420"/>
    <cellStyle name="빨강 2 2" xfId="11421"/>
    <cellStyle name="빨강 2 2 2" xfId="11422"/>
    <cellStyle name="빨강 2 2 3" xfId="11423"/>
    <cellStyle name="빨강 2 2 4" xfId="11424"/>
    <cellStyle name="빨강 2 2 5" xfId="11425"/>
    <cellStyle name="빨강 2 2 6" xfId="11426"/>
    <cellStyle name="빨강 2 2 7" xfId="11427"/>
    <cellStyle name="빨강 2 3" xfId="11428"/>
    <cellStyle name="빨강 2 4" xfId="11429"/>
    <cellStyle name="빨강 2 5" xfId="11430"/>
    <cellStyle name="빨강 2 6" xfId="11431"/>
    <cellStyle name="빨강 2 7" xfId="11432"/>
    <cellStyle name="빨강 2 8" xfId="11433"/>
    <cellStyle name="빨강 3" xfId="11434"/>
    <cellStyle name="빨강 3 2" xfId="11435"/>
    <cellStyle name="빨강 3 3" xfId="11436"/>
    <cellStyle name="빨강 3 4" xfId="11437"/>
    <cellStyle name="빨강 3 5" xfId="11438"/>
    <cellStyle name="빨강 3 6" xfId="11439"/>
    <cellStyle name="빨강 3 7" xfId="11440"/>
    <cellStyle name="빨강 4" xfId="11441"/>
    <cellStyle name="常规_OPTION_9910" xfId="11442"/>
    <cellStyle name="선택영역의 가운데로" xfId="11443"/>
    <cellStyle name="설계서" xfId="11444"/>
    <cellStyle name="설계서-내용" xfId="11445"/>
    <cellStyle name="설계서-내용 2" xfId="11446"/>
    <cellStyle name="설계서-내용 2 10" xfId="11447"/>
    <cellStyle name="설계서-내용 2 10 2" xfId="11448"/>
    <cellStyle name="설계서-내용 2 10 2 2" xfId="11449"/>
    <cellStyle name="설계서-내용 2 10 2 3" xfId="11450"/>
    <cellStyle name="설계서-내용 2 10 2 4" xfId="11451"/>
    <cellStyle name="설계서-내용 2 10 2 5" xfId="11452"/>
    <cellStyle name="설계서-내용 2 10 2 6" xfId="11453"/>
    <cellStyle name="설계서-내용 2 10 2 7" xfId="11454"/>
    <cellStyle name="설계서-내용 2 10 3" xfId="11455"/>
    <cellStyle name="설계서-내용 2 10 4" xfId="11456"/>
    <cellStyle name="설계서-내용 2 10 5" xfId="11457"/>
    <cellStyle name="설계서-내용 2 10 6" xfId="11458"/>
    <cellStyle name="설계서-내용 2 10 7" xfId="11459"/>
    <cellStyle name="설계서-내용 2 10 8" xfId="11460"/>
    <cellStyle name="설계서-내용 2 11" xfId="11461"/>
    <cellStyle name="설계서-내용 2 11 2" xfId="11462"/>
    <cellStyle name="설계서-내용 2 11 2 2" xfId="11463"/>
    <cellStyle name="설계서-내용 2 11 2 3" xfId="11464"/>
    <cellStyle name="설계서-내용 2 11 2 4" xfId="11465"/>
    <cellStyle name="설계서-내용 2 11 2 5" xfId="11466"/>
    <cellStyle name="설계서-내용 2 11 2 6" xfId="11467"/>
    <cellStyle name="설계서-내용 2 11 2 7" xfId="11468"/>
    <cellStyle name="설계서-내용 2 11 3" xfId="11469"/>
    <cellStyle name="설계서-내용 2 11 4" xfId="11470"/>
    <cellStyle name="설계서-내용 2 11 5" xfId="11471"/>
    <cellStyle name="설계서-내용 2 11 6" xfId="11472"/>
    <cellStyle name="설계서-내용 2 11 7" xfId="11473"/>
    <cellStyle name="설계서-내용 2 11 8" xfId="11474"/>
    <cellStyle name="설계서-내용 2 12" xfId="11475"/>
    <cellStyle name="설계서-내용 2 12 2" xfId="11476"/>
    <cellStyle name="설계서-내용 2 12 2 2" xfId="11477"/>
    <cellStyle name="설계서-내용 2 12 2 3" xfId="11478"/>
    <cellStyle name="설계서-내용 2 12 2 4" xfId="11479"/>
    <cellStyle name="설계서-내용 2 12 2 5" xfId="11480"/>
    <cellStyle name="설계서-내용 2 12 2 6" xfId="11481"/>
    <cellStyle name="설계서-내용 2 12 2 7" xfId="11482"/>
    <cellStyle name="설계서-내용 2 12 3" xfId="11483"/>
    <cellStyle name="설계서-내용 2 12 4" xfId="11484"/>
    <cellStyle name="설계서-내용 2 12 5" xfId="11485"/>
    <cellStyle name="설계서-내용 2 12 6" xfId="11486"/>
    <cellStyle name="설계서-내용 2 12 7" xfId="11487"/>
    <cellStyle name="설계서-내용 2 12 8" xfId="11488"/>
    <cellStyle name="설계서-내용 2 13" xfId="11489"/>
    <cellStyle name="설계서-내용 2 13 2" xfId="11490"/>
    <cellStyle name="설계서-내용 2 13 3" xfId="11491"/>
    <cellStyle name="설계서-내용 2 13 4" xfId="11492"/>
    <cellStyle name="설계서-내용 2 13 5" xfId="11493"/>
    <cellStyle name="설계서-내용 2 13 6" xfId="11494"/>
    <cellStyle name="설계서-내용 2 13 7" xfId="11495"/>
    <cellStyle name="설계서-내용 2 14" xfId="11496"/>
    <cellStyle name="설계서-내용 2 15" xfId="11497"/>
    <cellStyle name="설계서-내용 2 16" xfId="11498"/>
    <cellStyle name="설계서-내용 2 17" xfId="11499"/>
    <cellStyle name="설계서-내용 2 18" xfId="11500"/>
    <cellStyle name="설계서-내용 2 2" xfId="11501"/>
    <cellStyle name="설계서-내용 2 2 2" xfId="11502"/>
    <cellStyle name="설계서-내용 2 2 2 2" xfId="11503"/>
    <cellStyle name="설계서-내용 2 2 2 3" xfId="11504"/>
    <cellStyle name="설계서-내용 2 2 2 4" xfId="11505"/>
    <cellStyle name="설계서-내용 2 2 2 5" xfId="11506"/>
    <cellStyle name="설계서-내용 2 2 2 6" xfId="11507"/>
    <cellStyle name="설계서-내용 2 2 2 7" xfId="11508"/>
    <cellStyle name="설계서-내용 2 2 3" xfId="11509"/>
    <cellStyle name="설계서-내용 2 2 4" xfId="11510"/>
    <cellStyle name="설계서-내용 2 2 5" xfId="11511"/>
    <cellStyle name="설계서-내용 2 2 6" xfId="11512"/>
    <cellStyle name="설계서-내용 2 2 7" xfId="11513"/>
    <cellStyle name="설계서-내용 2 2 8" xfId="11514"/>
    <cellStyle name="설계서-내용 2 3" xfId="11515"/>
    <cellStyle name="설계서-내용 2 3 2" xfId="11516"/>
    <cellStyle name="설계서-내용 2 3 2 2" xfId="11517"/>
    <cellStyle name="설계서-내용 2 3 2 3" xfId="11518"/>
    <cellStyle name="설계서-내용 2 3 2 4" xfId="11519"/>
    <cellStyle name="설계서-내용 2 3 2 5" xfId="11520"/>
    <cellStyle name="설계서-내용 2 3 2 6" xfId="11521"/>
    <cellStyle name="설계서-내용 2 3 2 7" xfId="11522"/>
    <cellStyle name="설계서-내용 2 3 3" xfId="11523"/>
    <cellStyle name="설계서-내용 2 3 4" xfId="11524"/>
    <cellStyle name="설계서-내용 2 3 5" xfId="11525"/>
    <cellStyle name="설계서-내용 2 3 6" xfId="11526"/>
    <cellStyle name="설계서-내용 2 3 7" xfId="11527"/>
    <cellStyle name="설계서-내용 2 3 8" xfId="11528"/>
    <cellStyle name="설계서-내용 2 4" xfId="11529"/>
    <cellStyle name="설계서-내용 2 4 2" xfId="11530"/>
    <cellStyle name="설계서-내용 2 4 2 2" xfId="11531"/>
    <cellStyle name="설계서-내용 2 4 2 3" xfId="11532"/>
    <cellStyle name="설계서-내용 2 4 2 4" xfId="11533"/>
    <cellStyle name="설계서-내용 2 4 2 5" xfId="11534"/>
    <cellStyle name="설계서-내용 2 4 2 6" xfId="11535"/>
    <cellStyle name="설계서-내용 2 4 2 7" xfId="11536"/>
    <cellStyle name="설계서-내용 2 4 3" xfId="11537"/>
    <cellStyle name="설계서-내용 2 4 4" xfId="11538"/>
    <cellStyle name="설계서-내용 2 4 5" xfId="11539"/>
    <cellStyle name="설계서-내용 2 4 6" xfId="11540"/>
    <cellStyle name="설계서-내용 2 4 7" xfId="11541"/>
    <cellStyle name="설계서-내용 2 4 8" xfId="11542"/>
    <cellStyle name="설계서-내용 2 5" xfId="11543"/>
    <cellStyle name="설계서-내용 2 5 2" xfId="11544"/>
    <cellStyle name="설계서-내용 2 5 2 2" xfId="11545"/>
    <cellStyle name="설계서-내용 2 5 2 3" xfId="11546"/>
    <cellStyle name="설계서-내용 2 5 2 4" xfId="11547"/>
    <cellStyle name="설계서-내용 2 5 2 5" xfId="11548"/>
    <cellStyle name="설계서-내용 2 5 2 6" xfId="11549"/>
    <cellStyle name="설계서-내용 2 5 2 7" xfId="11550"/>
    <cellStyle name="설계서-내용 2 5 3" xfId="11551"/>
    <cellStyle name="설계서-내용 2 5 4" xfId="11552"/>
    <cellStyle name="설계서-내용 2 5 5" xfId="11553"/>
    <cellStyle name="설계서-내용 2 5 6" xfId="11554"/>
    <cellStyle name="설계서-내용 2 5 7" xfId="11555"/>
    <cellStyle name="설계서-내용 2 5 8" xfId="11556"/>
    <cellStyle name="설계서-내용 2 6" xfId="11557"/>
    <cellStyle name="설계서-내용 2 6 2" xfId="11558"/>
    <cellStyle name="설계서-내용 2 6 2 2" xfId="11559"/>
    <cellStyle name="설계서-내용 2 6 2 3" xfId="11560"/>
    <cellStyle name="설계서-내용 2 6 2 4" xfId="11561"/>
    <cellStyle name="설계서-내용 2 6 2 5" xfId="11562"/>
    <cellStyle name="설계서-내용 2 6 2 6" xfId="11563"/>
    <cellStyle name="설계서-내용 2 6 2 7" xfId="11564"/>
    <cellStyle name="설계서-내용 2 6 3" xfId="11565"/>
    <cellStyle name="설계서-내용 2 6 4" xfId="11566"/>
    <cellStyle name="설계서-내용 2 6 5" xfId="11567"/>
    <cellStyle name="설계서-내용 2 6 6" xfId="11568"/>
    <cellStyle name="설계서-내용 2 6 7" xfId="11569"/>
    <cellStyle name="설계서-내용 2 6 8" xfId="11570"/>
    <cellStyle name="설계서-내용 2 7" xfId="11571"/>
    <cellStyle name="설계서-내용 2 7 2" xfId="11572"/>
    <cellStyle name="설계서-내용 2 7 2 2" xfId="11573"/>
    <cellStyle name="설계서-내용 2 7 2 3" xfId="11574"/>
    <cellStyle name="설계서-내용 2 7 2 4" xfId="11575"/>
    <cellStyle name="설계서-내용 2 7 2 5" xfId="11576"/>
    <cellStyle name="설계서-내용 2 7 2 6" xfId="11577"/>
    <cellStyle name="설계서-내용 2 7 2 7" xfId="11578"/>
    <cellStyle name="설계서-내용 2 7 3" xfId="11579"/>
    <cellStyle name="설계서-내용 2 7 4" xfId="11580"/>
    <cellStyle name="설계서-내용 2 7 5" xfId="11581"/>
    <cellStyle name="설계서-내용 2 7 6" xfId="11582"/>
    <cellStyle name="설계서-내용 2 7 7" xfId="11583"/>
    <cellStyle name="설계서-내용 2 7 8" xfId="11584"/>
    <cellStyle name="설계서-내용 2 8" xfId="11585"/>
    <cellStyle name="설계서-내용 2 8 2" xfId="11586"/>
    <cellStyle name="설계서-내용 2 8 2 2" xfId="11587"/>
    <cellStyle name="설계서-내용 2 8 2 3" xfId="11588"/>
    <cellStyle name="설계서-내용 2 8 2 4" xfId="11589"/>
    <cellStyle name="설계서-내용 2 8 2 5" xfId="11590"/>
    <cellStyle name="설계서-내용 2 8 2 6" xfId="11591"/>
    <cellStyle name="설계서-내용 2 8 2 7" xfId="11592"/>
    <cellStyle name="설계서-내용 2 8 3" xfId="11593"/>
    <cellStyle name="설계서-내용 2 8 4" xfId="11594"/>
    <cellStyle name="설계서-내용 2 8 5" xfId="11595"/>
    <cellStyle name="설계서-내용 2 8 6" xfId="11596"/>
    <cellStyle name="설계서-내용 2 8 7" xfId="11597"/>
    <cellStyle name="설계서-내용 2 8 8" xfId="11598"/>
    <cellStyle name="설계서-내용 2 9" xfId="11599"/>
    <cellStyle name="설계서-내용 2 9 2" xfId="11600"/>
    <cellStyle name="설계서-내용 2 9 2 2" xfId="11601"/>
    <cellStyle name="설계서-내용 2 9 2 3" xfId="11602"/>
    <cellStyle name="설계서-내용 2 9 2 4" xfId="11603"/>
    <cellStyle name="설계서-내용 2 9 2 5" xfId="11604"/>
    <cellStyle name="설계서-내용 2 9 2 6" xfId="11605"/>
    <cellStyle name="설계서-내용 2 9 2 7" xfId="11606"/>
    <cellStyle name="설계서-내용 2 9 3" xfId="11607"/>
    <cellStyle name="설계서-내용 2 9 4" xfId="11608"/>
    <cellStyle name="설계서-내용 2 9 5" xfId="11609"/>
    <cellStyle name="설계서-내용 2 9 6" xfId="11610"/>
    <cellStyle name="설계서-내용 2 9 7" xfId="11611"/>
    <cellStyle name="설계서-내용 2 9 8" xfId="11612"/>
    <cellStyle name="설계서-내용 3" xfId="11613"/>
    <cellStyle name="설계서-내용 3 2" xfId="11614"/>
    <cellStyle name="설계서-내용 3 2 2" xfId="11615"/>
    <cellStyle name="설계서-내용 3 2 3" xfId="11616"/>
    <cellStyle name="설계서-내용 3 2 4" xfId="11617"/>
    <cellStyle name="설계서-내용 3 2 5" xfId="11618"/>
    <cellStyle name="설계서-내용 3 2 6" xfId="11619"/>
    <cellStyle name="설계서-내용 3 2 7" xfId="11620"/>
    <cellStyle name="설계서-내용 3 3" xfId="11621"/>
    <cellStyle name="설계서-내용 3 4" xfId="11622"/>
    <cellStyle name="설계서-내용 3 5" xfId="11623"/>
    <cellStyle name="설계서-내용 3 6" xfId="11624"/>
    <cellStyle name="설계서-내용 3 7" xfId="11625"/>
    <cellStyle name="설계서-내용 3 8" xfId="11626"/>
    <cellStyle name="설계서-내용 4" xfId="11627"/>
    <cellStyle name="설계서-내용 4 2" xfId="11628"/>
    <cellStyle name="설계서-내용 4 2 2" xfId="11629"/>
    <cellStyle name="설계서-내용 4 2 3" xfId="11630"/>
    <cellStyle name="설계서-내용 4 2 4" xfId="11631"/>
    <cellStyle name="설계서-내용 4 2 5" xfId="11632"/>
    <cellStyle name="설계서-내용 4 2 6" xfId="11633"/>
    <cellStyle name="설계서-내용 4 2 7" xfId="11634"/>
    <cellStyle name="설계서-내용 4 3" xfId="11635"/>
    <cellStyle name="설계서-내용 4 4" xfId="11636"/>
    <cellStyle name="설계서-내용 4 5" xfId="11637"/>
    <cellStyle name="설계서-내용 4 6" xfId="11638"/>
    <cellStyle name="설계서-내용 4 7" xfId="11639"/>
    <cellStyle name="설계서-내용 4 8" xfId="11640"/>
    <cellStyle name="설계서-내용 5" xfId="11641"/>
    <cellStyle name="설계서-내용 5 2" xfId="11642"/>
    <cellStyle name="설계서-내용 5 3" xfId="11643"/>
    <cellStyle name="설계서-내용 5 4" xfId="11644"/>
    <cellStyle name="설계서-내용 5 5" xfId="11645"/>
    <cellStyle name="설계서-내용 5 6" xfId="11646"/>
    <cellStyle name="설계서-내용 5 7" xfId="11647"/>
    <cellStyle name="설계서-내용 6" xfId="11648"/>
    <cellStyle name="설계서-내용 7" xfId="11649"/>
    <cellStyle name="설계서-내용 8" xfId="11650"/>
    <cellStyle name="설계서-내용 9" xfId="11651"/>
    <cellStyle name="설계서-내용-소수점" xfId="11652"/>
    <cellStyle name="설계서-내용-소수점 2" xfId="11653"/>
    <cellStyle name="설계서-내용-소수점 2 10" xfId="11654"/>
    <cellStyle name="설계서-내용-소수점 2 10 2" xfId="11655"/>
    <cellStyle name="설계서-내용-소수점 2 10 2 2" xfId="11656"/>
    <cellStyle name="설계서-내용-소수점 2 10 2 3" xfId="11657"/>
    <cellStyle name="설계서-내용-소수점 2 10 2 4" xfId="11658"/>
    <cellStyle name="설계서-내용-소수점 2 10 2 5" xfId="11659"/>
    <cellStyle name="설계서-내용-소수점 2 10 2 6" xfId="11660"/>
    <cellStyle name="설계서-내용-소수점 2 10 2 7" xfId="11661"/>
    <cellStyle name="설계서-내용-소수점 2 10 3" xfId="11662"/>
    <cellStyle name="설계서-내용-소수점 2 10 4" xfId="11663"/>
    <cellStyle name="설계서-내용-소수점 2 10 5" xfId="11664"/>
    <cellStyle name="설계서-내용-소수점 2 10 6" xfId="11665"/>
    <cellStyle name="설계서-내용-소수점 2 10 7" xfId="11666"/>
    <cellStyle name="설계서-내용-소수점 2 10 8" xfId="11667"/>
    <cellStyle name="설계서-내용-소수점 2 11" xfId="11668"/>
    <cellStyle name="설계서-내용-소수점 2 11 2" xfId="11669"/>
    <cellStyle name="설계서-내용-소수점 2 11 2 2" xfId="11670"/>
    <cellStyle name="설계서-내용-소수점 2 11 2 3" xfId="11671"/>
    <cellStyle name="설계서-내용-소수점 2 11 2 4" xfId="11672"/>
    <cellStyle name="설계서-내용-소수점 2 11 2 5" xfId="11673"/>
    <cellStyle name="설계서-내용-소수점 2 11 2 6" xfId="11674"/>
    <cellStyle name="설계서-내용-소수점 2 11 2 7" xfId="11675"/>
    <cellStyle name="설계서-내용-소수점 2 11 3" xfId="11676"/>
    <cellStyle name="설계서-내용-소수점 2 11 4" xfId="11677"/>
    <cellStyle name="설계서-내용-소수점 2 11 5" xfId="11678"/>
    <cellStyle name="설계서-내용-소수점 2 11 6" xfId="11679"/>
    <cellStyle name="설계서-내용-소수점 2 11 7" xfId="11680"/>
    <cellStyle name="설계서-내용-소수점 2 11 8" xfId="11681"/>
    <cellStyle name="설계서-내용-소수점 2 12" xfId="11682"/>
    <cellStyle name="설계서-내용-소수점 2 12 2" xfId="11683"/>
    <cellStyle name="설계서-내용-소수점 2 12 2 2" xfId="11684"/>
    <cellStyle name="설계서-내용-소수점 2 12 2 3" xfId="11685"/>
    <cellStyle name="설계서-내용-소수점 2 12 2 4" xfId="11686"/>
    <cellStyle name="설계서-내용-소수점 2 12 2 5" xfId="11687"/>
    <cellStyle name="설계서-내용-소수점 2 12 2 6" xfId="11688"/>
    <cellStyle name="설계서-내용-소수점 2 12 2 7" xfId="11689"/>
    <cellStyle name="설계서-내용-소수점 2 12 3" xfId="11690"/>
    <cellStyle name="설계서-내용-소수점 2 12 4" xfId="11691"/>
    <cellStyle name="설계서-내용-소수점 2 12 5" xfId="11692"/>
    <cellStyle name="설계서-내용-소수점 2 12 6" xfId="11693"/>
    <cellStyle name="설계서-내용-소수점 2 12 7" xfId="11694"/>
    <cellStyle name="설계서-내용-소수점 2 12 8" xfId="11695"/>
    <cellStyle name="설계서-내용-소수점 2 13" xfId="11696"/>
    <cellStyle name="설계서-내용-소수점 2 13 2" xfId="11697"/>
    <cellStyle name="설계서-내용-소수점 2 13 3" xfId="11698"/>
    <cellStyle name="설계서-내용-소수점 2 13 4" xfId="11699"/>
    <cellStyle name="설계서-내용-소수점 2 13 5" xfId="11700"/>
    <cellStyle name="설계서-내용-소수점 2 13 6" xfId="11701"/>
    <cellStyle name="설계서-내용-소수점 2 13 7" xfId="11702"/>
    <cellStyle name="설계서-내용-소수점 2 14" xfId="11703"/>
    <cellStyle name="설계서-내용-소수점 2 15" xfId="11704"/>
    <cellStyle name="설계서-내용-소수점 2 16" xfId="11705"/>
    <cellStyle name="설계서-내용-소수점 2 17" xfId="11706"/>
    <cellStyle name="설계서-내용-소수점 2 18" xfId="11707"/>
    <cellStyle name="설계서-내용-소수점 2 2" xfId="11708"/>
    <cellStyle name="설계서-내용-소수점 2 2 2" xfId="11709"/>
    <cellStyle name="설계서-내용-소수점 2 2 2 2" xfId="11710"/>
    <cellStyle name="설계서-내용-소수점 2 2 2 3" xfId="11711"/>
    <cellStyle name="설계서-내용-소수점 2 2 2 4" xfId="11712"/>
    <cellStyle name="설계서-내용-소수점 2 2 2 5" xfId="11713"/>
    <cellStyle name="설계서-내용-소수점 2 2 2 6" xfId="11714"/>
    <cellStyle name="설계서-내용-소수점 2 2 2 7" xfId="11715"/>
    <cellStyle name="설계서-내용-소수점 2 2 3" xfId="11716"/>
    <cellStyle name="설계서-내용-소수점 2 2 4" xfId="11717"/>
    <cellStyle name="설계서-내용-소수점 2 2 5" xfId="11718"/>
    <cellStyle name="설계서-내용-소수점 2 2 6" xfId="11719"/>
    <cellStyle name="설계서-내용-소수점 2 2 7" xfId="11720"/>
    <cellStyle name="설계서-내용-소수점 2 2 8" xfId="11721"/>
    <cellStyle name="설계서-내용-소수점 2 3" xfId="11722"/>
    <cellStyle name="설계서-내용-소수점 2 3 2" xfId="11723"/>
    <cellStyle name="설계서-내용-소수점 2 3 2 2" xfId="11724"/>
    <cellStyle name="설계서-내용-소수점 2 3 2 3" xfId="11725"/>
    <cellStyle name="설계서-내용-소수점 2 3 2 4" xfId="11726"/>
    <cellStyle name="설계서-내용-소수점 2 3 2 5" xfId="11727"/>
    <cellStyle name="설계서-내용-소수점 2 3 2 6" xfId="11728"/>
    <cellStyle name="설계서-내용-소수점 2 3 2 7" xfId="11729"/>
    <cellStyle name="설계서-내용-소수점 2 3 3" xfId="11730"/>
    <cellStyle name="설계서-내용-소수점 2 3 4" xfId="11731"/>
    <cellStyle name="설계서-내용-소수점 2 3 5" xfId="11732"/>
    <cellStyle name="설계서-내용-소수점 2 3 6" xfId="11733"/>
    <cellStyle name="설계서-내용-소수점 2 3 7" xfId="11734"/>
    <cellStyle name="설계서-내용-소수점 2 3 8" xfId="11735"/>
    <cellStyle name="설계서-내용-소수점 2 4" xfId="11736"/>
    <cellStyle name="설계서-내용-소수점 2 4 2" xfId="11737"/>
    <cellStyle name="설계서-내용-소수점 2 4 2 2" xfId="11738"/>
    <cellStyle name="설계서-내용-소수점 2 4 2 3" xfId="11739"/>
    <cellStyle name="설계서-내용-소수점 2 4 2 4" xfId="11740"/>
    <cellStyle name="설계서-내용-소수점 2 4 2 5" xfId="11741"/>
    <cellStyle name="설계서-내용-소수점 2 4 2 6" xfId="11742"/>
    <cellStyle name="설계서-내용-소수점 2 4 2 7" xfId="11743"/>
    <cellStyle name="설계서-내용-소수점 2 4 3" xfId="11744"/>
    <cellStyle name="설계서-내용-소수점 2 4 4" xfId="11745"/>
    <cellStyle name="설계서-내용-소수점 2 4 5" xfId="11746"/>
    <cellStyle name="설계서-내용-소수점 2 4 6" xfId="11747"/>
    <cellStyle name="설계서-내용-소수점 2 4 7" xfId="11748"/>
    <cellStyle name="설계서-내용-소수점 2 4 8" xfId="11749"/>
    <cellStyle name="설계서-내용-소수점 2 5" xfId="11750"/>
    <cellStyle name="설계서-내용-소수점 2 5 2" xfId="11751"/>
    <cellStyle name="설계서-내용-소수점 2 5 2 2" xfId="11752"/>
    <cellStyle name="설계서-내용-소수점 2 5 2 3" xfId="11753"/>
    <cellStyle name="설계서-내용-소수점 2 5 2 4" xfId="11754"/>
    <cellStyle name="설계서-내용-소수점 2 5 2 5" xfId="11755"/>
    <cellStyle name="설계서-내용-소수점 2 5 2 6" xfId="11756"/>
    <cellStyle name="설계서-내용-소수점 2 5 2 7" xfId="11757"/>
    <cellStyle name="설계서-내용-소수점 2 5 3" xfId="11758"/>
    <cellStyle name="설계서-내용-소수점 2 5 4" xfId="11759"/>
    <cellStyle name="설계서-내용-소수점 2 5 5" xfId="11760"/>
    <cellStyle name="설계서-내용-소수점 2 5 6" xfId="11761"/>
    <cellStyle name="설계서-내용-소수점 2 5 7" xfId="11762"/>
    <cellStyle name="설계서-내용-소수점 2 5 8" xfId="11763"/>
    <cellStyle name="설계서-내용-소수점 2 6" xfId="11764"/>
    <cellStyle name="설계서-내용-소수점 2 6 2" xfId="11765"/>
    <cellStyle name="설계서-내용-소수점 2 6 2 2" xfId="11766"/>
    <cellStyle name="설계서-내용-소수점 2 6 2 3" xfId="11767"/>
    <cellStyle name="설계서-내용-소수점 2 6 2 4" xfId="11768"/>
    <cellStyle name="설계서-내용-소수점 2 6 2 5" xfId="11769"/>
    <cellStyle name="설계서-내용-소수점 2 6 2 6" xfId="11770"/>
    <cellStyle name="설계서-내용-소수점 2 6 2 7" xfId="11771"/>
    <cellStyle name="설계서-내용-소수점 2 6 3" xfId="11772"/>
    <cellStyle name="설계서-내용-소수점 2 6 4" xfId="11773"/>
    <cellStyle name="설계서-내용-소수점 2 6 5" xfId="11774"/>
    <cellStyle name="설계서-내용-소수점 2 6 6" xfId="11775"/>
    <cellStyle name="설계서-내용-소수점 2 6 7" xfId="11776"/>
    <cellStyle name="설계서-내용-소수점 2 6 8" xfId="11777"/>
    <cellStyle name="설계서-내용-소수점 2 7" xfId="11778"/>
    <cellStyle name="설계서-내용-소수점 2 7 2" xfId="11779"/>
    <cellStyle name="설계서-내용-소수점 2 7 2 2" xfId="11780"/>
    <cellStyle name="설계서-내용-소수점 2 7 2 3" xfId="11781"/>
    <cellStyle name="설계서-내용-소수점 2 7 2 4" xfId="11782"/>
    <cellStyle name="설계서-내용-소수점 2 7 2 5" xfId="11783"/>
    <cellStyle name="설계서-내용-소수점 2 7 2 6" xfId="11784"/>
    <cellStyle name="설계서-내용-소수점 2 7 2 7" xfId="11785"/>
    <cellStyle name="설계서-내용-소수점 2 7 3" xfId="11786"/>
    <cellStyle name="설계서-내용-소수점 2 7 4" xfId="11787"/>
    <cellStyle name="설계서-내용-소수점 2 7 5" xfId="11788"/>
    <cellStyle name="설계서-내용-소수점 2 7 6" xfId="11789"/>
    <cellStyle name="설계서-내용-소수점 2 7 7" xfId="11790"/>
    <cellStyle name="설계서-내용-소수점 2 7 8" xfId="11791"/>
    <cellStyle name="설계서-내용-소수점 2 8" xfId="11792"/>
    <cellStyle name="설계서-내용-소수점 2 8 2" xfId="11793"/>
    <cellStyle name="설계서-내용-소수점 2 8 2 2" xfId="11794"/>
    <cellStyle name="설계서-내용-소수점 2 8 2 3" xfId="11795"/>
    <cellStyle name="설계서-내용-소수점 2 8 2 4" xfId="11796"/>
    <cellStyle name="설계서-내용-소수점 2 8 2 5" xfId="11797"/>
    <cellStyle name="설계서-내용-소수점 2 8 2 6" xfId="11798"/>
    <cellStyle name="설계서-내용-소수점 2 8 2 7" xfId="11799"/>
    <cellStyle name="설계서-내용-소수점 2 8 3" xfId="11800"/>
    <cellStyle name="설계서-내용-소수점 2 8 4" xfId="11801"/>
    <cellStyle name="설계서-내용-소수점 2 8 5" xfId="11802"/>
    <cellStyle name="설계서-내용-소수점 2 8 6" xfId="11803"/>
    <cellStyle name="설계서-내용-소수점 2 8 7" xfId="11804"/>
    <cellStyle name="설계서-내용-소수점 2 8 8" xfId="11805"/>
    <cellStyle name="설계서-내용-소수점 2 9" xfId="11806"/>
    <cellStyle name="설계서-내용-소수점 2 9 2" xfId="11807"/>
    <cellStyle name="설계서-내용-소수점 2 9 2 2" xfId="11808"/>
    <cellStyle name="설계서-내용-소수점 2 9 2 3" xfId="11809"/>
    <cellStyle name="설계서-내용-소수점 2 9 2 4" xfId="11810"/>
    <cellStyle name="설계서-내용-소수점 2 9 2 5" xfId="11811"/>
    <cellStyle name="설계서-내용-소수점 2 9 2 6" xfId="11812"/>
    <cellStyle name="설계서-내용-소수점 2 9 2 7" xfId="11813"/>
    <cellStyle name="설계서-내용-소수점 2 9 3" xfId="11814"/>
    <cellStyle name="설계서-내용-소수점 2 9 4" xfId="11815"/>
    <cellStyle name="설계서-내용-소수점 2 9 5" xfId="11816"/>
    <cellStyle name="설계서-내용-소수점 2 9 6" xfId="11817"/>
    <cellStyle name="설계서-내용-소수점 2 9 7" xfId="11818"/>
    <cellStyle name="설계서-내용-소수점 2 9 8" xfId="11819"/>
    <cellStyle name="설계서-내용-소수점 3" xfId="11820"/>
    <cellStyle name="설계서-내용-소수점 3 2" xfId="11821"/>
    <cellStyle name="설계서-내용-소수점 3 2 2" xfId="11822"/>
    <cellStyle name="설계서-내용-소수점 3 2 3" xfId="11823"/>
    <cellStyle name="설계서-내용-소수점 3 2 4" xfId="11824"/>
    <cellStyle name="설계서-내용-소수점 3 2 5" xfId="11825"/>
    <cellStyle name="설계서-내용-소수점 3 2 6" xfId="11826"/>
    <cellStyle name="설계서-내용-소수점 3 2 7" xfId="11827"/>
    <cellStyle name="설계서-내용-소수점 3 3" xfId="11828"/>
    <cellStyle name="설계서-내용-소수점 3 4" xfId="11829"/>
    <cellStyle name="설계서-내용-소수점 3 5" xfId="11830"/>
    <cellStyle name="설계서-내용-소수점 3 6" xfId="11831"/>
    <cellStyle name="설계서-내용-소수점 3 7" xfId="11832"/>
    <cellStyle name="설계서-내용-소수점 3 8" xfId="11833"/>
    <cellStyle name="설계서-내용-소수점 4" xfId="11834"/>
    <cellStyle name="설계서-내용-소수점 4 2" xfId="11835"/>
    <cellStyle name="설계서-내용-소수점 4 2 2" xfId="11836"/>
    <cellStyle name="설계서-내용-소수점 4 2 3" xfId="11837"/>
    <cellStyle name="설계서-내용-소수점 4 2 4" xfId="11838"/>
    <cellStyle name="설계서-내용-소수점 4 2 5" xfId="11839"/>
    <cellStyle name="설계서-내용-소수점 4 2 6" xfId="11840"/>
    <cellStyle name="설계서-내용-소수점 4 2 7" xfId="11841"/>
    <cellStyle name="설계서-내용-소수점 4 3" xfId="11842"/>
    <cellStyle name="설계서-내용-소수점 4 4" xfId="11843"/>
    <cellStyle name="설계서-내용-소수점 4 5" xfId="11844"/>
    <cellStyle name="설계서-내용-소수점 4 6" xfId="11845"/>
    <cellStyle name="설계서-내용-소수점 4 7" xfId="11846"/>
    <cellStyle name="설계서-내용-소수점 4 8" xfId="11847"/>
    <cellStyle name="설계서-내용-소수점 5" xfId="11848"/>
    <cellStyle name="설계서-내용-소수점 5 2" xfId="11849"/>
    <cellStyle name="설계서-내용-소수점 5 3" xfId="11850"/>
    <cellStyle name="설계서-내용-소수점 5 4" xfId="11851"/>
    <cellStyle name="설계서-내용-소수점 5 5" xfId="11852"/>
    <cellStyle name="설계서-내용-소수점 5 6" xfId="11853"/>
    <cellStyle name="설계서-내용-소수점 5 7" xfId="11854"/>
    <cellStyle name="설계서-내용-소수점 6" xfId="11855"/>
    <cellStyle name="설계서-내용-소수점 7" xfId="11856"/>
    <cellStyle name="설계서-내용-소수점 8" xfId="11857"/>
    <cellStyle name="설계서-내용-소수점 9" xfId="11858"/>
    <cellStyle name="설계서-내용-우" xfId="11859"/>
    <cellStyle name="설계서-내용-우 2" xfId="11860"/>
    <cellStyle name="설계서-내용-우 2 10" xfId="11861"/>
    <cellStyle name="설계서-내용-우 2 10 2" xfId="11862"/>
    <cellStyle name="설계서-내용-우 2 10 2 2" xfId="11863"/>
    <cellStyle name="설계서-내용-우 2 10 2 3" xfId="11864"/>
    <cellStyle name="설계서-내용-우 2 10 2 4" xfId="11865"/>
    <cellStyle name="설계서-내용-우 2 10 2 5" xfId="11866"/>
    <cellStyle name="설계서-내용-우 2 10 2 6" xfId="11867"/>
    <cellStyle name="설계서-내용-우 2 10 2 7" xfId="11868"/>
    <cellStyle name="설계서-내용-우 2 10 3" xfId="11869"/>
    <cellStyle name="설계서-내용-우 2 10 4" xfId="11870"/>
    <cellStyle name="설계서-내용-우 2 10 5" xfId="11871"/>
    <cellStyle name="설계서-내용-우 2 10 6" xfId="11872"/>
    <cellStyle name="설계서-내용-우 2 10 7" xfId="11873"/>
    <cellStyle name="설계서-내용-우 2 10 8" xfId="11874"/>
    <cellStyle name="설계서-내용-우 2 11" xfId="11875"/>
    <cellStyle name="설계서-내용-우 2 11 2" xfId="11876"/>
    <cellStyle name="설계서-내용-우 2 11 2 2" xfId="11877"/>
    <cellStyle name="설계서-내용-우 2 11 2 3" xfId="11878"/>
    <cellStyle name="설계서-내용-우 2 11 2 4" xfId="11879"/>
    <cellStyle name="설계서-내용-우 2 11 2 5" xfId="11880"/>
    <cellStyle name="설계서-내용-우 2 11 2 6" xfId="11881"/>
    <cellStyle name="설계서-내용-우 2 11 2 7" xfId="11882"/>
    <cellStyle name="설계서-내용-우 2 11 3" xfId="11883"/>
    <cellStyle name="설계서-내용-우 2 11 4" xfId="11884"/>
    <cellStyle name="설계서-내용-우 2 11 5" xfId="11885"/>
    <cellStyle name="설계서-내용-우 2 11 6" xfId="11886"/>
    <cellStyle name="설계서-내용-우 2 11 7" xfId="11887"/>
    <cellStyle name="설계서-내용-우 2 11 8" xfId="11888"/>
    <cellStyle name="설계서-내용-우 2 12" xfId="11889"/>
    <cellStyle name="설계서-내용-우 2 12 2" xfId="11890"/>
    <cellStyle name="설계서-내용-우 2 12 2 2" xfId="11891"/>
    <cellStyle name="설계서-내용-우 2 12 2 3" xfId="11892"/>
    <cellStyle name="설계서-내용-우 2 12 2 4" xfId="11893"/>
    <cellStyle name="설계서-내용-우 2 12 2 5" xfId="11894"/>
    <cellStyle name="설계서-내용-우 2 12 2 6" xfId="11895"/>
    <cellStyle name="설계서-내용-우 2 12 2 7" xfId="11896"/>
    <cellStyle name="설계서-내용-우 2 12 3" xfId="11897"/>
    <cellStyle name="설계서-내용-우 2 12 4" xfId="11898"/>
    <cellStyle name="설계서-내용-우 2 12 5" xfId="11899"/>
    <cellStyle name="설계서-내용-우 2 12 6" xfId="11900"/>
    <cellStyle name="설계서-내용-우 2 12 7" xfId="11901"/>
    <cellStyle name="설계서-내용-우 2 12 8" xfId="11902"/>
    <cellStyle name="설계서-내용-우 2 13" xfId="11903"/>
    <cellStyle name="설계서-내용-우 2 13 2" xfId="11904"/>
    <cellStyle name="설계서-내용-우 2 13 3" xfId="11905"/>
    <cellStyle name="설계서-내용-우 2 13 4" xfId="11906"/>
    <cellStyle name="설계서-내용-우 2 13 5" xfId="11907"/>
    <cellStyle name="설계서-내용-우 2 13 6" xfId="11908"/>
    <cellStyle name="설계서-내용-우 2 13 7" xfId="11909"/>
    <cellStyle name="설계서-내용-우 2 14" xfId="11910"/>
    <cellStyle name="설계서-내용-우 2 15" xfId="11911"/>
    <cellStyle name="설계서-내용-우 2 16" xfId="11912"/>
    <cellStyle name="설계서-내용-우 2 17" xfId="11913"/>
    <cellStyle name="설계서-내용-우 2 18" xfId="11914"/>
    <cellStyle name="설계서-내용-우 2 2" xfId="11915"/>
    <cellStyle name="설계서-내용-우 2 2 2" xfId="11916"/>
    <cellStyle name="설계서-내용-우 2 2 2 2" xfId="11917"/>
    <cellStyle name="설계서-내용-우 2 2 2 3" xfId="11918"/>
    <cellStyle name="설계서-내용-우 2 2 2 4" xfId="11919"/>
    <cellStyle name="설계서-내용-우 2 2 2 5" xfId="11920"/>
    <cellStyle name="설계서-내용-우 2 2 2 6" xfId="11921"/>
    <cellStyle name="설계서-내용-우 2 2 2 7" xfId="11922"/>
    <cellStyle name="설계서-내용-우 2 2 3" xfId="11923"/>
    <cellStyle name="설계서-내용-우 2 2 4" xfId="11924"/>
    <cellStyle name="설계서-내용-우 2 2 5" xfId="11925"/>
    <cellStyle name="설계서-내용-우 2 2 6" xfId="11926"/>
    <cellStyle name="설계서-내용-우 2 2 7" xfId="11927"/>
    <cellStyle name="설계서-내용-우 2 2 8" xfId="11928"/>
    <cellStyle name="설계서-내용-우 2 3" xfId="11929"/>
    <cellStyle name="설계서-내용-우 2 3 2" xfId="11930"/>
    <cellStyle name="설계서-내용-우 2 3 2 2" xfId="11931"/>
    <cellStyle name="설계서-내용-우 2 3 2 3" xfId="11932"/>
    <cellStyle name="설계서-내용-우 2 3 2 4" xfId="11933"/>
    <cellStyle name="설계서-내용-우 2 3 2 5" xfId="11934"/>
    <cellStyle name="설계서-내용-우 2 3 2 6" xfId="11935"/>
    <cellStyle name="설계서-내용-우 2 3 2 7" xfId="11936"/>
    <cellStyle name="설계서-내용-우 2 3 3" xfId="11937"/>
    <cellStyle name="설계서-내용-우 2 3 4" xfId="11938"/>
    <cellStyle name="설계서-내용-우 2 3 5" xfId="11939"/>
    <cellStyle name="설계서-내용-우 2 3 6" xfId="11940"/>
    <cellStyle name="설계서-내용-우 2 3 7" xfId="11941"/>
    <cellStyle name="설계서-내용-우 2 3 8" xfId="11942"/>
    <cellStyle name="설계서-내용-우 2 4" xfId="11943"/>
    <cellStyle name="설계서-내용-우 2 4 2" xfId="11944"/>
    <cellStyle name="설계서-내용-우 2 4 2 2" xfId="11945"/>
    <cellStyle name="설계서-내용-우 2 4 2 3" xfId="11946"/>
    <cellStyle name="설계서-내용-우 2 4 2 4" xfId="11947"/>
    <cellStyle name="설계서-내용-우 2 4 2 5" xfId="11948"/>
    <cellStyle name="설계서-내용-우 2 4 2 6" xfId="11949"/>
    <cellStyle name="설계서-내용-우 2 4 2 7" xfId="11950"/>
    <cellStyle name="설계서-내용-우 2 4 3" xfId="11951"/>
    <cellStyle name="설계서-내용-우 2 4 4" xfId="11952"/>
    <cellStyle name="설계서-내용-우 2 4 5" xfId="11953"/>
    <cellStyle name="설계서-내용-우 2 4 6" xfId="11954"/>
    <cellStyle name="설계서-내용-우 2 4 7" xfId="11955"/>
    <cellStyle name="설계서-내용-우 2 4 8" xfId="11956"/>
    <cellStyle name="설계서-내용-우 2 5" xfId="11957"/>
    <cellStyle name="설계서-내용-우 2 5 2" xfId="11958"/>
    <cellStyle name="설계서-내용-우 2 5 2 2" xfId="11959"/>
    <cellStyle name="설계서-내용-우 2 5 2 3" xfId="11960"/>
    <cellStyle name="설계서-내용-우 2 5 2 4" xfId="11961"/>
    <cellStyle name="설계서-내용-우 2 5 2 5" xfId="11962"/>
    <cellStyle name="설계서-내용-우 2 5 2 6" xfId="11963"/>
    <cellStyle name="설계서-내용-우 2 5 2 7" xfId="11964"/>
    <cellStyle name="설계서-내용-우 2 5 3" xfId="11965"/>
    <cellStyle name="설계서-내용-우 2 5 4" xfId="11966"/>
    <cellStyle name="설계서-내용-우 2 5 5" xfId="11967"/>
    <cellStyle name="설계서-내용-우 2 5 6" xfId="11968"/>
    <cellStyle name="설계서-내용-우 2 5 7" xfId="11969"/>
    <cellStyle name="설계서-내용-우 2 5 8" xfId="11970"/>
    <cellStyle name="설계서-내용-우 2 6" xfId="11971"/>
    <cellStyle name="설계서-내용-우 2 6 2" xfId="11972"/>
    <cellStyle name="설계서-내용-우 2 6 2 2" xfId="11973"/>
    <cellStyle name="설계서-내용-우 2 6 2 3" xfId="11974"/>
    <cellStyle name="설계서-내용-우 2 6 2 4" xfId="11975"/>
    <cellStyle name="설계서-내용-우 2 6 2 5" xfId="11976"/>
    <cellStyle name="설계서-내용-우 2 6 2 6" xfId="11977"/>
    <cellStyle name="설계서-내용-우 2 6 2 7" xfId="11978"/>
    <cellStyle name="설계서-내용-우 2 6 3" xfId="11979"/>
    <cellStyle name="설계서-내용-우 2 6 4" xfId="11980"/>
    <cellStyle name="설계서-내용-우 2 6 5" xfId="11981"/>
    <cellStyle name="설계서-내용-우 2 6 6" xfId="11982"/>
    <cellStyle name="설계서-내용-우 2 6 7" xfId="11983"/>
    <cellStyle name="설계서-내용-우 2 6 8" xfId="11984"/>
    <cellStyle name="설계서-내용-우 2 7" xfId="11985"/>
    <cellStyle name="설계서-내용-우 2 7 2" xfId="11986"/>
    <cellStyle name="설계서-내용-우 2 7 2 2" xfId="11987"/>
    <cellStyle name="설계서-내용-우 2 7 2 3" xfId="11988"/>
    <cellStyle name="설계서-내용-우 2 7 2 4" xfId="11989"/>
    <cellStyle name="설계서-내용-우 2 7 2 5" xfId="11990"/>
    <cellStyle name="설계서-내용-우 2 7 2 6" xfId="11991"/>
    <cellStyle name="설계서-내용-우 2 7 2 7" xfId="11992"/>
    <cellStyle name="설계서-내용-우 2 7 3" xfId="11993"/>
    <cellStyle name="설계서-내용-우 2 7 4" xfId="11994"/>
    <cellStyle name="설계서-내용-우 2 7 5" xfId="11995"/>
    <cellStyle name="설계서-내용-우 2 7 6" xfId="11996"/>
    <cellStyle name="설계서-내용-우 2 7 7" xfId="11997"/>
    <cellStyle name="설계서-내용-우 2 7 8" xfId="11998"/>
    <cellStyle name="설계서-내용-우 2 8" xfId="11999"/>
    <cellStyle name="설계서-내용-우 2 8 2" xfId="12000"/>
    <cellStyle name="설계서-내용-우 2 8 2 2" xfId="12001"/>
    <cellStyle name="설계서-내용-우 2 8 2 3" xfId="12002"/>
    <cellStyle name="설계서-내용-우 2 8 2 4" xfId="12003"/>
    <cellStyle name="설계서-내용-우 2 8 2 5" xfId="12004"/>
    <cellStyle name="설계서-내용-우 2 8 2 6" xfId="12005"/>
    <cellStyle name="설계서-내용-우 2 8 2 7" xfId="12006"/>
    <cellStyle name="설계서-내용-우 2 8 3" xfId="12007"/>
    <cellStyle name="설계서-내용-우 2 8 4" xfId="12008"/>
    <cellStyle name="설계서-내용-우 2 8 5" xfId="12009"/>
    <cellStyle name="설계서-내용-우 2 8 6" xfId="12010"/>
    <cellStyle name="설계서-내용-우 2 8 7" xfId="12011"/>
    <cellStyle name="설계서-내용-우 2 8 8" xfId="12012"/>
    <cellStyle name="설계서-내용-우 2 9" xfId="12013"/>
    <cellStyle name="설계서-내용-우 2 9 2" xfId="12014"/>
    <cellStyle name="설계서-내용-우 2 9 2 2" xfId="12015"/>
    <cellStyle name="설계서-내용-우 2 9 2 3" xfId="12016"/>
    <cellStyle name="설계서-내용-우 2 9 2 4" xfId="12017"/>
    <cellStyle name="설계서-내용-우 2 9 2 5" xfId="12018"/>
    <cellStyle name="설계서-내용-우 2 9 2 6" xfId="12019"/>
    <cellStyle name="설계서-내용-우 2 9 2 7" xfId="12020"/>
    <cellStyle name="설계서-내용-우 2 9 3" xfId="12021"/>
    <cellStyle name="설계서-내용-우 2 9 4" xfId="12022"/>
    <cellStyle name="설계서-내용-우 2 9 5" xfId="12023"/>
    <cellStyle name="설계서-내용-우 2 9 6" xfId="12024"/>
    <cellStyle name="설계서-내용-우 2 9 7" xfId="12025"/>
    <cellStyle name="설계서-내용-우 2 9 8" xfId="12026"/>
    <cellStyle name="설계서-내용-우 3" xfId="12027"/>
    <cellStyle name="설계서-내용-우 3 2" xfId="12028"/>
    <cellStyle name="설계서-내용-우 3 2 2" xfId="12029"/>
    <cellStyle name="설계서-내용-우 3 2 3" xfId="12030"/>
    <cellStyle name="설계서-내용-우 3 2 4" xfId="12031"/>
    <cellStyle name="설계서-내용-우 3 2 5" xfId="12032"/>
    <cellStyle name="설계서-내용-우 3 2 6" xfId="12033"/>
    <cellStyle name="설계서-내용-우 3 2 7" xfId="12034"/>
    <cellStyle name="설계서-내용-우 3 3" xfId="12035"/>
    <cellStyle name="설계서-내용-우 3 4" xfId="12036"/>
    <cellStyle name="설계서-내용-우 3 5" xfId="12037"/>
    <cellStyle name="설계서-내용-우 3 6" xfId="12038"/>
    <cellStyle name="설계서-내용-우 3 7" xfId="12039"/>
    <cellStyle name="설계서-내용-우 3 8" xfId="12040"/>
    <cellStyle name="설계서-내용-우 4" xfId="12041"/>
    <cellStyle name="설계서-내용-우 4 2" xfId="12042"/>
    <cellStyle name="설계서-내용-우 4 2 2" xfId="12043"/>
    <cellStyle name="설계서-내용-우 4 2 3" xfId="12044"/>
    <cellStyle name="설계서-내용-우 4 2 4" xfId="12045"/>
    <cellStyle name="설계서-내용-우 4 2 5" xfId="12046"/>
    <cellStyle name="설계서-내용-우 4 2 6" xfId="12047"/>
    <cellStyle name="설계서-내용-우 4 2 7" xfId="12048"/>
    <cellStyle name="설계서-내용-우 4 3" xfId="12049"/>
    <cellStyle name="설계서-내용-우 4 4" xfId="12050"/>
    <cellStyle name="설계서-내용-우 4 5" xfId="12051"/>
    <cellStyle name="설계서-내용-우 4 6" xfId="12052"/>
    <cellStyle name="설계서-내용-우 4 7" xfId="12053"/>
    <cellStyle name="설계서-내용-우 4 8" xfId="12054"/>
    <cellStyle name="설계서-내용-우 5" xfId="12055"/>
    <cellStyle name="설계서-내용-우 6" xfId="12056"/>
    <cellStyle name="설계서-내용-우 7" xfId="12057"/>
    <cellStyle name="설계서-내용-우 8" xfId="12058"/>
    <cellStyle name="설계서-내용-좌" xfId="12059"/>
    <cellStyle name="설계서-내용-좌 2" xfId="12060"/>
    <cellStyle name="설계서-내용-좌 2 10" xfId="12061"/>
    <cellStyle name="설계서-내용-좌 2 10 2" xfId="12062"/>
    <cellStyle name="설계서-내용-좌 2 10 2 2" xfId="12063"/>
    <cellStyle name="설계서-내용-좌 2 10 2 3" xfId="12064"/>
    <cellStyle name="설계서-내용-좌 2 10 2 4" xfId="12065"/>
    <cellStyle name="설계서-내용-좌 2 10 2 5" xfId="12066"/>
    <cellStyle name="설계서-내용-좌 2 10 2 6" xfId="12067"/>
    <cellStyle name="설계서-내용-좌 2 10 2 7" xfId="12068"/>
    <cellStyle name="설계서-내용-좌 2 10 3" xfId="12069"/>
    <cellStyle name="설계서-내용-좌 2 10 4" xfId="12070"/>
    <cellStyle name="설계서-내용-좌 2 10 5" xfId="12071"/>
    <cellStyle name="설계서-내용-좌 2 10 6" xfId="12072"/>
    <cellStyle name="설계서-내용-좌 2 10 7" xfId="12073"/>
    <cellStyle name="설계서-내용-좌 2 10 8" xfId="12074"/>
    <cellStyle name="설계서-내용-좌 2 11" xfId="12075"/>
    <cellStyle name="설계서-내용-좌 2 11 2" xfId="12076"/>
    <cellStyle name="설계서-내용-좌 2 11 2 2" xfId="12077"/>
    <cellStyle name="설계서-내용-좌 2 11 2 3" xfId="12078"/>
    <cellStyle name="설계서-내용-좌 2 11 2 4" xfId="12079"/>
    <cellStyle name="설계서-내용-좌 2 11 2 5" xfId="12080"/>
    <cellStyle name="설계서-내용-좌 2 11 2 6" xfId="12081"/>
    <cellStyle name="설계서-내용-좌 2 11 2 7" xfId="12082"/>
    <cellStyle name="설계서-내용-좌 2 11 3" xfId="12083"/>
    <cellStyle name="설계서-내용-좌 2 11 4" xfId="12084"/>
    <cellStyle name="설계서-내용-좌 2 11 5" xfId="12085"/>
    <cellStyle name="설계서-내용-좌 2 11 6" xfId="12086"/>
    <cellStyle name="설계서-내용-좌 2 11 7" xfId="12087"/>
    <cellStyle name="설계서-내용-좌 2 11 8" xfId="12088"/>
    <cellStyle name="설계서-내용-좌 2 12" xfId="12089"/>
    <cellStyle name="설계서-내용-좌 2 12 2" xfId="12090"/>
    <cellStyle name="설계서-내용-좌 2 12 2 2" xfId="12091"/>
    <cellStyle name="설계서-내용-좌 2 12 2 3" xfId="12092"/>
    <cellStyle name="설계서-내용-좌 2 12 2 4" xfId="12093"/>
    <cellStyle name="설계서-내용-좌 2 12 2 5" xfId="12094"/>
    <cellStyle name="설계서-내용-좌 2 12 2 6" xfId="12095"/>
    <cellStyle name="설계서-내용-좌 2 12 2 7" xfId="12096"/>
    <cellStyle name="설계서-내용-좌 2 12 3" xfId="12097"/>
    <cellStyle name="설계서-내용-좌 2 12 4" xfId="12098"/>
    <cellStyle name="설계서-내용-좌 2 12 5" xfId="12099"/>
    <cellStyle name="설계서-내용-좌 2 12 6" xfId="12100"/>
    <cellStyle name="설계서-내용-좌 2 12 7" xfId="12101"/>
    <cellStyle name="설계서-내용-좌 2 12 8" xfId="12102"/>
    <cellStyle name="설계서-내용-좌 2 13" xfId="12103"/>
    <cellStyle name="설계서-내용-좌 2 13 2" xfId="12104"/>
    <cellStyle name="설계서-내용-좌 2 13 3" xfId="12105"/>
    <cellStyle name="설계서-내용-좌 2 13 4" xfId="12106"/>
    <cellStyle name="설계서-내용-좌 2 13 5" xfId="12107"/>
    <cellStyle name="설계서-내용-좌 2 13 6" xfId="12108"/>
    <cellStyle name="설계서-내용-좌 2 13 7" xfId="12109"/>
    <cellStyle name="설계서-내용-좌 2 14" xfId="12110"/>
    <cellStyle name="설계서-내용-좌 2 15" xfId="12111"/>
    <cellStyle name="설계서-내용-좌 2 16" xfId="12112"/>
    <cellStyle name="설계서-내용-좌 2 17" xfId="12113"/>
    <cellStyle name="설계서-내용-좌 2 18" xfId="12114"/>
    <cellStyle name="설계서-내용-좌 2 2" xfId="12115"/>
    <cellStyle name="설계서-내용-좌 2 2 2" xfId="12116"/>
    <cellStyle name="설계서-내용-좌 2 2 2 2" xfId="12117"/>
    <cellStyle name="설계서-내용-좌 2 2 2 3" xfId="12118"/>
    <cellStyle name="설계서-내용-좌 2 2 2 4" xfId="12119"/>
    <cellStyle name="설계서-내용-좌 2 2 2 5" xfId="12120"/>
    <cellStyle name="설계서-내용-좌 2 2 2 6" xfId="12121"/>
    <cellStyle name="설계서-내용-좌 2 2 2 7" xfId="12122"/>
    <cellStyle name="설계서-내용-좌 2 2 3" xfId="12123"/>
    <cellStyle name="설계서-내용-좌 2 2 4" xfId="12124"/>
    <cellStyle name="설계서-내용-좌 2 2 5" xfId="12125"/>
    <cellStyle name="설계서-내용-좌 2 2 6" xfId="12126"/>
    <cellStyle name="설계서-내용-좌 2 2 7" xfId="12127"/>
    <cellStyle name="설계서-내용-좌 2 2 8" xfId="12128"/>
    <cellStyle name="설계서-내용-좌 2 3" xfId="12129"/>
    <cellStyle name="설계서-내용-좌 2 3 2" xfId="12130"/>
    <cellStyle name="설계서-내용-좌 2 3 2 2" xfId="12131"/>
    <cellStyle name="설계서-내용-좌 2 3 2 3" xfId="12132"/>
    <cellStyle name="설계서-내용-좌 2 3 2 4" xfId="12133"/>
    <cellStyle name="설계서-내용-좌 2 3 2 5" xfId="12134"/>
    <cellStyle name="설계서-내용-좌 2 3 2 6" xfId="12135"/>
    <cellStyle name="설계서-내용-좌 2 3 2 7" xfId="12136"/>
    <cellStyle name="설계서-내용-좌 2 3 3" xfId="12137"/>
    <cellStyle name="설계서-내용-좌 2 3 4" xfId="12138"/>
    <cellStyle name="설계서-내용-좌 2 3 5" xfId="12139"/>
    <cellStyle name="설계서-내용-좌 2 3 6" xfId="12140"/>
    <cellStyle name="설계서-내용-좌 2 3 7" xfId="12141"/>
    <cellStyle name="설계서-내용-좌 2 3 8" xfId="12142"/>
    <cellStyle name="설계서-내용-좌 2 4" xfId="12143"/>
    <cellStyle name="설계서-내용-좌 2 4 2" xfId="12144"/>
    <cellStyle name="설계서-내용-좌 2 4 2 2" xfId="12145"/>
    <cellStyle name="설계서-내용-좌 2 4 2 3" xfId="12146"/>
    <cellStyle name="설계서-내용-좌 2 4 2 4" xfId="12147"/>
    <cellStyle name="설계서-내용-좌 2 4 2 5" xfId="12148"/>
    <cellStyle name="설계서-내용-좌 2 4 2 6" xfId="12149"/>
    <cellStyle name="설계서-내용-좌 2 4 2 7" xfId="12150"/>
    <cellStyle name="설계서-내용-좌 2 4 3" xfId="12151"/>
    <cellStyle name="설계서-내용-좌 2 4 4" xfId="12152"/>
    <cellStyle name="설계서-내용-좌 2 4 5" xfId="12153"/>
    <cellStyle name="설계서-내용-좌 2 4 6" xfId="12154"/>
    <cellStyle name="설계서-내용-좌 2 4 7" xfId="12155"/>
    <cellStyle name="설계서-내용-좌 2 4 8" xfId="12156"/>
    <cellStyle name="설계서-내용-좌 2 5" xfId="12157"/>
    <cellStyle name="설계서-내용-좌 2 5 2" xfId="12158"/>
    <cellStyle name="설계서-내용-좌 2 5 2 2" xfId="12159"/>
    <cellStyle name="설계서-내용-좌 2 5 2 3" xfId="12160"/>
    <cellStyle name="설계서-내용-좌 2 5 2 4" xfId="12161"/>
    <cellStyle name="설계서-내용-좌 2 5 2 5" xfId="12162"/>
    <cellStyle name="설계서-내용-좌 2 5 2 6" xfId="12163"/>
    <cellStyle name="설계서-내용-좌 2 5 2 7" xfId="12164"/>
    <cellStyle name="설계서-내용-좌 2 5 3" xfId="12165"/>
    <cellStyle name="설계서-내용-좌 2 5 4" xfId="12166"/>
    <cellStyle name="설계서-내용-좌 2 5 5" xfId="12167"/>
    <cellStyle name="설계서-내용-좌 2 5 6" xfId="12168"/>
    <cellStyle name="설계서-내용-좌 2 5 7" xfId="12169"/>
    <cellStyle name="설계서-내용-좌 2 5 8" xfId="12170"/>
    <cellStyle name="설계서-내용-좌 2 6" xfId="12171"/>
    <cellStyle name="설계서-내용-좌 2 6 2" xfId="12172"/>
    <cellStyle name="설계서-내용-좌 2 6 2 2" xfId="12173"/>
    <cellStyle name="설계서-내용-좌 2 6 2 3" xfId="12174"/>
    <cellStyle name="설계서-내용-좌 2 6 2 4" xfId="12175"/>
    <cellStyle name="설계서-내용-좌 2 6 2 5" xfId="12176"/>
    <cellStyle name="설계서-내용-좌 2 6 2 6" xfId="12177"/>
    <cellStyle name="설계서-내용-좌 2 6 2 7" xfId="12178"/>
    <cellStyle name="설계서-내용-좌 2 6 3" xfId="12179"/>
    <cellStyle name="설계서-내용-좌 2 6 4" xfId="12180"/>
    <cellStyle name="설계서-내용-좌 2 6 5" xfId="12181"/>
    <cellStyle name="설계서-내용-좌 2 6 6" xfId="12182"/>
    <cellStyle name="설계서-내용-좌 2 6 7" xfId="12183"/>
    <cellStyle name="설계서-내용-좌 2 6 8" xfId="12184"/>
    <cellStyle name="설계서-내용-좌 2 7" xfId="12185"/>
    <cellStyle name="설계서-내용-좌 2 7 2" xfId="12186"/>
    <cellStyle name="설계서-내용-좌 2 7 2 2" xfId="12187"/>
    <cellStyle name="설계서-내용-좌 2 7 2 3" xfId="12188"/>
    <cellStyle name="설계서-내용-좌 2 7 2 4" xfId="12189"/>
    <cellStyle name="설계서-내용-좌 2 7 2 5" xfId="12190"/>
    <cellStyle name="설계서-내용-좌 2 7 2 6" xfId="12191"/>
    <cellStyle name="설계서-내용-좌 2 7 2 7" xfId="12192"/>
    <cellStyle name="설계서-내용-좌 2 7 3" xfId="12193"/>
    <cellStyle name="설계서-내용-좌 2 7 4" xfId="12194"/>
    <cellStyle name="설계서-내용-좌 2 7 5" xfId="12195"/>
    <cellStyle name="설계서-내용-좌 2 7 6" xfId="12196"/>
    <cellStyle name="설계서-내용-좌 2 7 7" xfId="12197"/>
    <cellStyle name="설계서-내용-좌 2 7 8" xfId="12198"/>
    <cellStyle name="설계서-내용-좌 2 8" xfId="12199"/>
    <cellStyle name="설계서-내용-좌 2 8 2" xfId="12200"/>
    <cellStyle name="설계서-내용-좌 2 8 2 2" xfId="12201"/>
    <cellStyle name="설계서-내용-좌 2 8 2 3" xfId="12202"/>
    <cellStyle name="설계서-내용-좌 2 8 2 4" xfId="12203"/>
    <cellStyle name="설계서-내용-좌 2 8 2 5" xfId="12204"/>
    <cellStyle name="설계서-내용-좌 2 8 2 6" xfId="12205"/>
    <cellStyle name="설계서-내용-좌 2 8 2 7" xfId="12206"/>
    <cellStyle name="설계서-내용-좌 2 8 3" xfId="12207"/>
    <cellStyle name="설계서-내용-좌 2 8 4" xfId="12208"/>
    <cellStyle name="설계서-내용-좌 2 8 5" xfId="12209"/>
    <cellStyle name="설계서-내용-좌 2 8 6" xfId="12210"/>
    <cellStyle name="설계서-내용-좌 2 8 7" xfId="12211"/>
    <cellStyle name="설계서-내용-좌 2 8 8" xfId="12212"/>
    <cellStyle name="설계서-내용-좌 2 9" xfId="12213"/>
    <cellStyle name="설계서-내용-좌 2 9 2" xfId="12214"/>
    <cellStyle name="설계서-내용-좌 2 9 2 2" xfId="12215"/>
    <cellStyle name="설계서-내용-좌 2 9 2 3" xfId="12216"/>
    <cellStyle name="설계서-내용-좌 2 9 2 4" xfId="12217"/>
    <cellStyle name="설계서-내용-좌 2 9 2 5" xfId="12218"/>
    <cellStyle name="설계서-내용-좌 2 9 2 6" xfId="12219"/>
    <cellStyle name="설계서-내용-좌 2 9 2 7" xfId="12220"/>
    <cellStyle name="설계서-내용-좌 2 9 3" xfId="12221"/>
    <cellStyle name="설계서-내용-좌 2 9 4" xfId="12222"/>
    <cellStyle name="설계서-내용-좌 2 9 5" xfId="12223"/>
    <cellStyle name="설계서-내용-좌 2 9 6" xfId="12224"/>
    <cellStyle name="설계서-내용-좌 2 9 7" xfId="12225"/>
    <cellStyle name="설계서-내용-좌 2 9 8" xfId="12226"/>
    <cellStyle name="설계서-내용-좌 3" xfId="12227"/>
    <cellStyle name="설계서-내용-좌 3 2" xfId="12228"/>
    <cellStyle name="설계서-내용-좌 3 2 2" xfId="12229"/>
    <cellStyle name="설계서-내용-좌 3 2 3" xfId="12230"/>
    <cellStyle name="설계서-내용-좌 3 2 4" xfId="12231"/>
    <cellStyle name="설계서-내용-좌 3 2 5" xfId="12232"/>
    <cellStyle name="설계서-내용-좌 3 2 6" xfId="12233"/>
    <cellStyle name="설계서-내용-좌 3 2 7" xfId="12234"/>
    <cellStyle name="설계서-내용-좌 3 3" xfId="12235"/>
    <cellStyle name="설계서-내용-좌 3 4" xfId="12236"/>
    <cellStyle name="설계서-내용-좌 3 5" xfId="12237"/>
    <cellStyle name="설계서-내용-좌 3 6" xfId="12238"/>
    <cellStyle name="설계서-내용-좌 3 7" xfId="12239"/>
    <cellStyle name="설계서-내용-좌 3 8" xfId="12240"/>
    <cellStyle name="설계서-내용-좌 4" xfId="12241"/>
    <cellStyle name="설계서-내용-좌 4 2" xfId="12242"/>
    <cellStyle name="설계서-내용-좌 4 2 2" xfId="12243"/>
    <cellStyle name="설계서-내용-좌 4 2 3" xfId="12244"/>
    <cellStyle name="설계서-내용-좌 4 2 4" xfId="12245"/>
    <cellStyle name="설계서-내용-좌 4 2 5" xfId="12246"/>
    <cellStyle name="설계서-내용-좌 4 2 6" xfId="12247"/>
    <cellStyle name="설계서-내용-좌 4 2 7" xfId="12248"/>
    <cellStyle name="설계서-내용-좌 4 3" xfId="12249"/>
    <cellStyle name="설계서-내용-좌 4 4" xfId="12250"/>
    <cellStyle name="설계서-내용-좌 4 5" xfId="12251"/>
    <cellStyle name="설계서-내용-좌 4 6" xfId="12252"/>
    <cellStyle name="설계서-내용-좌 4 7" xfId="12253"/>
    <cellStyle name="설계서-내용-좌 4 8" xfId="12254"/>
    <cellStyle name="설계서-내용-좌 5" xfId="12255"/>
    <cellStyle name="설계서-내용-좌 6" xfId="12256"/>
    <cellStyle name="설계서-내용-좌 7" xfId="12257"/>
    <cellStyle name="설계서-소제목" xfId="12258"/>
    <cellStyle name="설계서-소제목 2" xfId="12259"/>
    <cellStyle name="설계서-소제목 2 10" xfId="12260"/>
    <cellStyle name="설계서-소제목 2 10 2" xfId="12261"/>
    <cellStyle name="설계서-소제목 2 10 2 2" xfId="12262"/>
    <cellStyle name="설계서-소제목 2 10 2 3" xfId="12263"/>
    <cellStyle name="설계서-소제목 2 10 2 4" xfId="12264"/>
    <cellStyle name="설계서-소제목 2 10 2 5" xfId="12265"/>
    <cellStyle name="설계서-소제목 2 10 2 6" xfId="12266"/>
    <cellStyle name="설계서-소제목 2 10 2 7" xfId="12267"/>
    <cellStyle name="설계서-소제목 2 10 3" xfId="12268"/>
    <cellStyle name="설계서-소제목 2 10 4" xfId="12269"/>
    <cellStyle name="설계서-소제목 2 10 5" xfId="12270"/>
    <cellStyle name="설계서-소제목 2 10 6" xfId="12271"/>
    <cellStyle name="설계서-소제목 2 10 7" xfId="12272"/>
    <cellStyle name="설계서-소제목 2 10 8" xfId="12273"/>
    <cellStyle name="설계서-소제목 2 11" xfId="12274"/>
    <cellStyle name="설계서-소제목 2 11 2" xfId="12275"/>
    <cellStyle name="설계서-소제목 2 11 2 2" xfId="12276"/>
    <cellStyle name="설계서-소제목 2 11 2 3" xfId="12277"/>
    <cellStyle name="설계서-소제목 2 11 2 4" xfId="12278"/>
    <cellStyle name="설계서-소제목 2 11 2 5" xfId="12279"/>
    <cellStyle name="설계서-소제목 2 11 2 6" xfId="12280"/>
    <cellStyle name="설계서-소제목 2 11 2 7" xfId="12281"/>
    <cellStyle name="설계서-소제목 2 11 3" xfId="12282"/>
    <cellStyle name="설계서-소제목 2 11 4" xfId="12283"/>
    <cellStyle name="설계서-소제목 2 11 5" xfId="12284"/>
    <cellStyle name="설계서-소제목 2 11 6" xfId="12285"/>
    <cellStyle name="설계서-소제목 2 11 7" xfId="12286"/>
    <cellStyle name="설계서-소제목 2 11 8" xfId="12287"/>
    <cellStyle name="설계서-소제목 2 12" xfId="12288"/>
    <cellStyle name="설계서-소제목 2 12 2" xfId="12289"/>
    <cellStyle name="설계서-소제목 2 12 2 2" xfId="12290"/>
    <cellStyle name="설계서-소제목 2 12 2 3" xfId="12291"/>
    <cellStyle name="설계서-소제목 2 12 2 4" xfId="12292"/>
    <cellStyle name="설계서-소제목 2 12 2 5" xfId="12293"/>
    <cellStyle name="설계서-소제목 2 12 2 6" xfId="12294"/>
    <cellStyle name="설계서-소제목 2 12 2 7" xfId="12295"/>
    <cellStyle name="설계서-소제목 2 12 3" xfId="12296"/>
    <cellStyle name="설계서-소제목 2 12 4" xfId="12297"/>
    <cellStyle name="설계서-소제목 2 12 5" xfId="12298"/>
    <cellStyle name="설계서-소제목 2 12 6" xfId="12299"/>
    <cellStyle name="설계서-소제목 2 12 7" xfId="12300"/>
    <cellStyle name="설계서-소제목 2 12 8" xfId="12301"/>
    <cellStyle name="설계서-소제목 2 13" xfId="12302"/>
    <cellStyle name="설계서-소제목 2 13 2" xfId="12303"/>
    <cellStyle name="설계서-소제목 2 13 3" xfId="12304"/>
    <cellStyle name="설계서-소제목 2 13 4" xfId="12305"/>
    <cellStyle name="설계서-소제목 2 13 5" xfId="12306"/>
    <cellStyle name="설계서-소제목 2 13 6" xfId="12307"/>
    <cellStyle name="설계서-소제목 2 13 7" xfId="12308"/>
    <cellStyle name="설계서-소제목 2 14" xfId="12309"/>
    <cellStyle name="설계서-소제목 2 15" xfId="12310"/>
    <cellStyle name="설계서-소제목 2 16" xfId="12311"/>
    <cellStyle name="설계서-소제목 2 17" xfId="12312"/>
    <cellStyle name="설계서-소제목 2 18" xfId="12313"/>
    <cellStyle name="설계서-소제목 2 2" xfId="12314"/>
    <cellStyle name="설계서-소제목 2 2 2" xfId="12315"/>
    <cellStyle name="설계서-소제목 2 2 2 2" xfId="12316"/>
    <cellStyle name="설계서-소제목 2 2 2 3" xfId="12317"/>
    <cellStyle name="설계서-소제목 2 2 2 4" xfId="12318"/>
    <cellStyle name="설계서-소제목 2 2 2 5" xfId="12319"/>
    <cellStyle name="설계서-소제목 2 2 2 6" xfId="12320"/>
    <cellStyle name="설계서-소제목 2 2 2 7" xfId="12321"/>
    <cellStyle name="설계서-소제목 2 2 3" xfId="12322"/>
    <cellStyle name="설계서-소제목 2 2 4" xfId="12323"/>
    <cellStyle name="설계서-소제목 2 2 5" xfId="12324"/>
    <cellStyle name="설계서-소제목 2 2 6" xfId="12325"/>
    <cellStyle name="설계서-소제목 2 2 7" xfId="12326"/>
    <cellStyle name="설계서-소제목 2 2 8" xfId="12327"/>
    <cellStyle name="설계서-소제목 2 3" xfId="12328"/>
    <cellStyle name="설계서-소제목 2 3 2" xfId="12329"/>
    <cellStyle name="설계서-소제목 2 3 2 2" xfId="12330"/>
    <cellStyle name="설계서-소제목 2 3 2 3" xfId="12331"/>
    <cellStyle name="설계서-소제목 2 3 2 4" xfId="12332"/>
    <cellStyle name="설계서-소제목 2 3 2 5" xfId="12333"/>
    <cellStyle name="설계서-소제목 2 3 2 6" xfId="12334"/>
    <cellStyle name="설계서-소제목 2 3 2 7" xfId="12335"/>
    <cellStyle name="설계서-소제목 2 3 3" xfId="12336"/>
    <cellStyle name="설계서-소제목 2 3 4" xfId="12337"/>
    <cellStyle name="설계서-소제목 2 3 5" xfId="12338"/>
    <cellStyle name="설계서-소제목 2 3 6" xfId="12339"/>
    <cellStyle name="설계서-소제목 2 3 7" xfId="12340"/>
    <cellStyle name="설계서-소제목 2 3 8" xfId="12341"/>
    <cellStyle name="설계서-소제목 2 4" xfId="12342"/>
    <cellStyle name="설계서-소제목 2 4 2" xfId="12343"/>
    <cellStyle name="설계서-소제목 2 4 2 2" xfId="12344"/>
    <cellStyle name="설계서-소제목 2 4 2 3" xfId="12345"/>
    <cellStyle name="설계서-소제목 2 4 2 4" xfId="12346"/>
    <cellStyle name="설계서-소제목 2 4 2 5" xfId="12347"/>
    <cellStyle name="설계서-소제목 2 4 2 6" xfId="12348"/>
    <cellStyle name="설계서-소제목 2 4 2 7" xfId="12349"/>
    <cellStyle name="설계서-소제목 2 4 3" xfId="12350"/>
    <cellStyle name="설계서-소제목 2 4 4" xfId="12351"/>
    <cellStyle name="설계서-소제목 2 4 5" xfId="12352"/>
    <cellStyle name="설계서-소제목 2 4 6" xfId="12353"/>
    <cellStyle name="설계서-소제목 2 4 7" xfId="12354"/>
    <cellStyle name="설계서-소제목 2 4 8" xfId="12355"/>
    <cellStyle name="설계서-소제목 2 5" xfId="12356"/>
    <cellStyle name="설계서-소제목 2 5 2" xfId="12357"/>
    <cellStyle name="설계서-소제목 2 5 2 2" xfId="12358"/>
    <cellStyle name="설계서-소제목 2 5 2 3" xfId="12359"/>
    <cellStyle name="설계서-소제목 2 5 2 4" xfId="12360"/>
    <cellStyle name="설계서-소제목 2 5 2 5" xfId="12361"/>
    <cellStyle name="설계서-소제목 2 5 2 6" xfId="12362"/>
    <cellStyle name="설계서-소제목 2 5 2 7" xfId="12363"/>
    <cellStyle name="설계서-소제목 2 5 3" xfId="12364"/>
    <cellStyle name="설계서-소제목 2 5 4" xfId="12365"/>
    <cellStyle name="설계서-소제목 2 5 5" xfId="12366"/>
    <cellStyle name="설계서-소제목 2 5 6" xfId="12367"/>
    <cellStyle name="설계서-소제목 2 5 7" xfId="12368"/>
    <cellStyle name="설계서-소제목 2 5 8" xfId="12369"/>
    <cellStyle name="설계서-소제목 2 6" xfId="12370"/>
    <cellStyle name="설계서-소제목 2 6 2" xfId="12371"/>
    <cellStyle name="설계서-소제목 2 6 2 2" xfId="12372"/>
    <cellStyle name="설계서-소제목 2 6 2 3" xfId="12373"/>
    <cellStyle name="설계서-소제목 2 6 2 4" xfId="12374"/>
    <cellStyle name="설계서-소제목 2 6 2 5" xfId="12375"/>
    <cellStyle name="설계서-소제목 2 6 2 6" xfId="12376"/>
    <cellStyle name="설계서-소제목 2 6 2 7" xfId="12377"/>
    <cellStyle name="설계서-소제목 2 6 3" xfId="12378"/>
    <cellStyle name="설계서-소제목 2 6 4" xfId="12379"/>
    <cellStyle name="설계서-소제목 2 6 5" xfId="12380"/>
    <cellStyle name="설계서-소제목 2 6 6" xfId="12381"/>
    <cellStyle name="설계서-소제목 2 6 7" xfId="12382"/>
    <cellStyle name="설계서-소제목 2 6 8" xfId="12383"/>
    <cellStyle name="설계서-소제목 2 7" xfId="12384"/>
    <cellStyle name="설계서-소제목 2 7 2" xfId="12385"/>
    <cellStyle name="설계서-소제목 2 7 2 2" xfId="12386"/>
    <cellStyle name="설계서-소제목 2 7 2 3" xfId="12387"/>
    <cellStyle name="설계서-소제목 2 7 2 4" xfId="12388"/>
    <cellStyle name="설계서-소제목 2 7 2 5" xfId="12389"/>
    <cellStyle name="설계서-소제목 2 7 2 6" xfId="12390"/>
    <cellStyle name="설계서-소제목 2 7 2 7" xfId="12391"/>
    <cellStyle name="설계서-소제목 2 7 3" xfId="12392"/>
    <cellStyle name="설계서-소제목 2 7 4" xfId="12393"/>
    <cellStyle name="설계서-소제목 2 7 5" xfId="12394"/>
    <cellStyle name="설계서-소제목 2 7 6" xfId="12395"/>
    <cellStyle name="설계서-소제목 2 7 7" xfId="12396"/>
    <cellStyle name="설계서-소제목 2 7 8" xfId="12397"/>
    <cellStyle name="설계서-소제목 2 8" xfId="12398"/>
    <cellStyle name="설계서-소제목 2 8 2" xfId="12399"/>
    <cellStyle name="설계서-소제목 2 8 2 2" xfId="12400"/>
    <cellStyle name="설계서-소제목 2 8 2 3" xfId="12401"/>
    <cellStyle name="설계서-소제목 2 8 2 4" xfId="12402"/>
    <cellStyle name="설계서-소제목 2 8 2 5" xfId="12403"/>
    <cellStyle name="설계서-소제목 2 8 2 6" xfId="12404"/>
    <cellStyle name="설계서-소제목 2 8 2 7" xfId="12405"/>
    <cellStyle name="설계서-소제목 2 8 3" xfId="12406"/>
    <cellStyle name="설계서-소제목 2 8 4" xfId="12407"/>
    <cellStyle name="설계서-소제목 2 8 5" xfId="12408"/>
    <cellStyle name="설계서-소제목 2 8 6" xfId="12409"/>
    <cellStyle name="설계서-소제목 2 8 7" xfId="12410"/>
    <cellStyle name="설계서-소제목 2 8 8" xfId="12411"/>
    <cellStyle name="설계서-소제목 2 9" xfId="12412"/>
    <cellStyle name="설계서-소제목 2 9 2" xfId="12413"/>
    <cellStyle name="설계서-소제목 2 9 2 2" xfId="12414"/>
    <cellStyle name="설계서-소제목 2 9 2 3" xfId="12415"/>
    <cellStyle name="설계서-소제목 2 9 2 4" xfId="12416"/>
    <cellStyle name="설계서-소제목 2 9 2 5" xfId="12417"/>
    <cellStyle name="설계서-소제목 2 9 2 6" xfId="12418"/>
    <cellStyle name="설계서-소제목 2 9 2 7" xfId="12419"/>
    <cellStyle name="설계서-소제목 2 9 3" xfId="12420"/>
    <cellStyle name="설계서-소제목 2 9 4" xfId="12421"/>
    <cellStyle name="설계서-소제목 2 9 5" xfId="12422"/>
    <cellStyle name="설계서-소제목 2 9 6" xfId="12423"/>
    <cellStyle name="설계서-소제목 2 9 7" xfId="12424"/>
    <cellStyle name="설계서-소제목 2 9 8" xfId="12425"/>
    <cellStyle name="설계서-소제목 3" xfId="12426"/>
    <cellStyle name="설계서-소제목 3 2" xfId="12427"/>
    <cellStyle name="설계서-소제목 3 2 2" xfId="12428"/>
    <cellStyle name="설계서-소제목 3 2 3" xfId="12429"/>
    <cellStyle name="설계서-소제목 3 2 4" xfId="12430"/>
    <cellStyle name="설계서-소제목 3 2 5" xfId="12431"/>
    <cellStyle name="설계서-소제목 3 2 6" xfId="12432"/>
    <cellStyle name="설계서-소제목 3 2 7" xfId="12433"/>
    <cellStyle name="설계서-소제목 3 3" xfId="12434"/>
    <cellStyle name="설계서-소제목 3 4" xfId="12435"/>
    <cellStyle name="설계서-소제목 3 5" xfId="12436"/>
    <cellStyle name="설계서-소제목 3 6" xfId="12437"/>
    <cellStyle name="설계서-소제목 3 7" xfId="12438"/>
    <cellStyle name="설계서-소제목 3 8" xfId="12439"/>
    <cellStyle name="설계서-소제목 4" xfId="12440"/>
    <cellStyle name="설계서-소제목 4 2" xfId="12441"/>
    <cellStyle name="설계서-소제목 4 2 2" xfId="12442"/>
    <cellStyle name="설계서-소제목 4 2 3" xfId="12443"/>
    <cellStyle name="설계서-소제목 4 2 4" xfId="12444"/>
    <cellStyle name="설계서-소제목 4 2 5" xfId="12445"/>
    <cellStyle name="설계서-소제목 4 2 6" xfId="12446"/>
    <cellStyle name="설계서-소제목 4 2 7" xfId="12447"/>
    <cellStyle name="설계서-소제목 4 3" xfId="12448"/>
    <cellStyle name="설계서-소제목 4 4" xfId="12449"/>
    <cellStyle name="설계서-소제목 4 5" xfId="12450"/>
    <cellStyle name="설계서-소제목 4 6" xfId="12451"/>
    <cellStyle name="설계서-소제목 4 7" xfId="12452"/>
    <cellStyle name="설계서-소제목 4 8" xfId="12453"/>
    <cellStyle name="설계서-소제목 5" xfId="12454"/>
    <cellStyle name="설계서-소제목 5 2" xfId="12455"/>
    <cellStyle name="설계서-소제목 5 3" xfId="12456"/>
    <cellStyle name="설계서-소제목 5 4" xfId="12457"/>
    <cellStyle name="설계서-소제목 5 5" xfId="12458"/>
    <cellStyle name="설계서-소제목 5 6" xfId="12459"/>
    <cellStyle name="설계서-소제목 5 7" xfId="12460"/>
    <cellStyle name="설계서-소제목 6" xfId="12461"/>
    <cellStyle name="설계서-소제목 7" xfId="12462"/>
    <cellStyle name="설계서-소제목 8" xfId="12463"/>
    <cellStyle name="설계서-소제목 9" xfId="12464"/>
    <cellStyle name="설계서-타이틀" xfId="12465"/>
    <cellStyle name="설계서-항목" xfId="12466"/>
    <cellStyle name="설계서-항목 2" xfId="12467"/>
    <cellStyle name="설계서-항목 2 2" xfId="12468"/>
    <cellStyle name="설계서-항목 3" xfId="12469"/>
    <cellStyle name="설명 텍스트 2" xfId="33"/>
    <cellStyle name="설명 텍스트 3" xfId="12470"/>
    <cellStyle name="셀 확인 2" xfId="34"/>
    <cellStyle name="셀 확인 2 2" xfId="12471"/>
    <cellStyle name="셀 확인 2 2 10" xfId="12472"/>
    <cellStyle name="셀 확인 2 2 10 2" xfId="12473"/>
    <cellStyle name="셀 확인 2 2 10 2 2" xfId="12474"/>
    <cellStyle name="셀 확인 2 2 10 3" xfId="12475"/>
    <cellStyle name="셀 확인 2 2 11" xfId="12476"/>
    <cellStyle name="셀 확인 2 2 11 2" xfId="12477"/>
    <cellStyle name="셀 확인 2 2 11 2 2" xfId="12478"/>
    <cellStyle name="셀 확인 2 2 11 3" xfId="12479"/>
    <cellStyle name="셀 확인 2 2 12" xfId="12480"/>
    <cellStyle name="셀 확인 2 2 12 2" xfId="12481"/>
    <cellStyle name="셀 확인 2 2 13" xfId="12482"/>
    <cellStyle name="셀 확인 2 2 2" xfId="12483"/>
    <cellStyle name="셀 확인 2 2 2 2" xfId="12484"/>
    <cellStyle name="셀 확인 2 2 2 2 2" xfId="12485"/>
    <cellStyle name="셀 확인 2 2 2 3" xfId="12486"/>
    <cellStyle name="셀 확인 2 2 3" xfId="12487"/>
    <cellStyle name="셀 확인 2 2 3 2" xfId="12488"/>
    <cellStyle name="셀 확인 2 2 3 2 2" xfId="12489"/>
    <cellStyle name="셀 확인 2 2 3 3" xfId="12490"/>
    <cellStyle name="셀 확인 2 2 4" xfId="12491"/>
    <cellStyle name="셀 확인 2 2 4 2" xfId="12492"/>
    <cellStyle name="셀 확인 2 2 4 2 2" xfId="12493"/>
    <cellStyle name="셀 확인 2 2 4 3" xfId="12494"/>
    <cellStyle name="셀 확인 2 2 5" xfId="12495"/>
    <cellStyle name="셀 확인 2 2 5 2" xfId="12496"/>
    <cellStyle name="셀 확인 2 2 5 2 2" xfId="12497"/>
    <cellStyle name="셀 확인 2 2 5 3" xfId="12498"/>
    <cellStyle name="셀 확인 2 2 6" xfId="12499"/>
    <cellStyle name="셀 확인 2 2 6 2" xfId="12500"/>
    <cellStyle name="셀 확인 2 2 6 2 2" xfId="12501"/>
    <cellStyle name="셀 확인 2 2 6 3" xfId="12502"/>
    <cellStyle name="셀 확인 2 2 7" xfId="12503"/>
    <cellStyle name="셀 확인 2 2 7 2" xfId="12504"/>
    <cellStyle name="셀 확인 2 2 7 2 2" xfId="12505"/>
    <cellStyle name="셀 확인 2 2 7 3" xfId="12506"/>
    <cellStyle name="셀 확인 2 2 8" xfId="12507"/>
    <cellStyle name="셀 확인 2 2 8 2" xfId="12508"/>
    <cellStyle name="셀 확인 2 2 8 2 2" xfId="12509"/>
    <cellStyle name="셀 확인 2 2 8 3" xfId="12510"/>
    <cellStyle name="셀 확인 2 2 9" xfId="12511"/>
    <cellStyle name="셀 확인 2 2 9 2" xfId="12512"/>
    <cellStyle name="셀 확인 2 2 9 2 2" xfId="12513"/>
    <cellStyle name="셀 확인 2 2 9 3" xfId="12514"/>
    <cellStyle name="셀 확인 2 3" xfId="12515"/>
    <cellStyle name="셀 확인 2 3 2" xfId="12516"/>
    <cellStyle name="셀 확인 3" xfId="12517"/>
    <cellStyle name="셀 확인 3 2" xfId="12518"/>
    <cellStyle name="셀 확인 3 2 10" xfId="12519"/>
    <cellStyle name="셀 확인 3 2 10 2" xfId="12520"/>
    <cellStyle name="셀 확인 3 2 10 2 2" xfId="12521"/>
    <cellStyle name="셀 확인 3 2 10 3" xfId="12522"/>
    <cellStyle name="셀 확인 3 2 11" xfId="12523"/>
    <cellStyle name="셀 확인 3 2 11 2" xfId="12524"/>
    <cellStyle name="셀 확인 3 2 11 2 2" xfId="12525"/>
    <cellStyle name="셀 확인 3 2 11 3" xfId="12526"/>
    <cellStyle name="셀 확인 3 2 12" xfId="12527"/>
    <cellStyle name="셀 확인 3 2 12 2" xfId="12528"/>
    <cellStyle name="셀 확인 3 2 13" xfId="12529"/>
    <cellStyle name="셀 확인 3 2 2" xfId="12530"/>
    <cellStyle name="셀 확인 3 2 2 2" xfId="12531"/>
    <cellStyle name="셀 확인 3 2 2 2 2" xfId="12532"/>
    <cellStyle name="셀 확인 3 2 2 3" xfId="12533"/>
    <cellStyle name="셀 확인 3 2 3" xfId="12534"/>
    <cellStyle name="셀 확인 3 2 3 2" xfId="12535"/>
    <cellStyle name="셀 확인 3 2 3 2 2" xfId="12536"/>
    <cellStyle name="셀 확인 3 2 3 3" xfId="12537"/>
    <cellStyle name="셀 확인 3 2 4" xfId="12538"/>
    <cellStyle name="셀 확인 3 2 4 2" xfId="12539"/>
    <cellStyle name="셀 확인 3 2 4 2 2" xfId="12540"/>
    <cellStyle name="셀 확인 3 2 4 3" xfId="12541"/>
    <cellStyle name="셀 확인 3 2 5" xfId="12542"/>
    <cellStyle name="셀 확인 3 2 5 2" xfId="12543"/>
    <cellStyle name="셀 확인 3 2 5 2 2" xfId="12544"/>
    <cellStyle name="셀 확인 3 2 5 3" xfId="12545"/>
    <cellStyle name="셀 확인 3 2 6" xfId="12546"/>
    <cellStyle name="셀 확인 3 2 6 2" xfId="12547"/>
    <cellStyle name="셀 확인 3 2 6 2 2" xfId="12548"/>
    <cellStyle name="셀 확인 3 2 6 3" xfId="12549"/>
    <cellStyle name="셀 확인 3 2 7" xfId="12550"/>
    <cellStyle name="셀 확인 3 2 7 2" xfId="12551"/>
    <cellStyle name="셀 확인 3 2 7 2 2" xfId="12552"/>
    <cellStyle name="셀 확인 3 2 7 3" xfId="12553"/>
    <cellStyle name="셀 확인 3 2 8" xfId="12554"/>
    <cellStyle name="셀 확인 3 2 8 2" xfId="12555"/>
    <cellStyle name="셀 확인 3 2 8 2 2" xfId="12556"/>
    <cellStyle name="셀 확인 3 2 8 3" xfId="12557"/>
    <cellStyle name="셀 확인 3 2 9" xfId="12558"/>
    <cellStyle name="셀 확인 3 2 9 2" xfId="12559"/>
    <cellStyle name="셀 확인 3 2 9 2 2" xfId="12560"/>
    <cellStyle name="셀 확인 3 2 9 3" xfId="12561"/>
    <cellStyle name="셀 확인 3 3" xfId="12562"/>
    <cellStyle name="셀 확인 3 3 2" xfId="12563"/>
    <cellStyle name="소수" xfId="12564"/>
    <cellStyle name="소수3" xfId="12565"/>
    <cellStyle name="소수3 2" xfId="12566"/>
    <cellStyle name="소수3 2 2" xfId="12567"/>
    <cellStyle name="소수3 2 3" xfId="12568"/>
    <cellStyle name="소수3 2 4" xfId="12569"/>
    <cellStyle name="소수3 2 5" xfId="12570"/>
    <cellStyle name="소수3 2 6" xfId="12571"/>
    <cellStyle name="소수3 2 7" xfId="12572"/>
    <cellStyle name="소수3 3" xfId="12573"/>
    <cellStyle name="소수4" xfId="12574"/>
    <cellStyle name="소수4 2" xfId="12575"/>
    <cellStyle name="소수4 2 2" xfId="12576"/>
    <cellStyle name="소수4 2 3" xfId="12577"/>
    <cellStyle name="소수4 2 4" xfId="12578"/>
    <cellStyle name="소수4 2 5" xfId="12579"/>
    <cellStyle name="소수4 2 6" xfId="12580"/>
    <cellStyle name="소수4 2 7" xfId="12581"/>
    <cellStyle name="소수4 3" xfId="12582"/>
    <cellStyle name="소수점" xfId="12583"/>
    <cellStyle name="소수점 2" xfId="12584"/>
    <cellStyle name="소수점 2 2" xfId="12585"/>
    <cellStyle name="소수점 2 3" xfId="12586"/>
    <cellStyle name="소수점 2 4" xfId="12587"/>
    <cellStyle name="소수점 2 5" xfId="12588"/>
    <cellStyle name="소수점 2 6" xfId="12589"/>
    <cellStyle name="소수점 2 7" xfId="12590"/>
    <cellStyle name="소수점 3" xfId="12591"/>
    <cellStyle name="수당" xfId="12592"/>
    <cellStyle name="수당2" xfId="12593"/>
    <cellStyle name="수량" xfId="12594"/>
    <cellStyle name="수량1" xfId="435"/>
    <cellStyle name="수목명" xfId="436"/>
    <cellStyle name="수목명 2" xfId="12595"/>
    <cellStyle name="수산" xfId="12596"/>
    <cellStyle name="숨김" xfId="437"/>
    <cellStyle name="숫자(R)" xfId="438"/>
    <cellStyle name="숫자(R) 2" xfId="12597"/>
    <cellStyle name="쉼표 [0]" xfId="1" builtinId="6"/>
    <cellStyle name="쉼표 [0] 10" xfId="12598"/>
    <cellStyle name="쉼표 [0] 11" xfId="12599"/>
    <cellStyle name="쉼표 [0] 12" xfId="17882"/>
    <cellStyle name="쉼표 [0] 13" xfId="18107"/>
    <cellStyle name="쉼표 [0] 14" xfId="18151"/>
    <cellStyle name="쉼표 [0] 2" xfId="3"/>
    <cellStyle name="쉼표 [0] 2 10" xfId="12600"/>
    <cellStyle name="쉼표 [0] 2 11" xfId="12601"/>
    <cellStyle name="쉼표 [0] 2 12" xfId="12602"/>
    <cellStyle name="쉼표 [0] 2 13" xfId="12603"/>
    <cellStyle name="쉼표 [0] 2 14" xfId="18110"/>
    <cellStyle name="쉼표 [0] 2 2" xfId="439"/>
    <cellStyle name="쉼표 [0] 2 2 2" xfId="12604"/>
    <cellStyle name="쉼표 [0] 2 2_5-2012년지진계-내역서(준공)-공사부분" xfId="12605"/>
    <cellStyle name="쉼표 [0] 2 3" xfId="12606"/>
    <cellStyle name="쉼표 [0] 2 4" xfId="12607"/>
    <cellStyle name="쉼표 [0] 2 4 2" xfId="12608"/>
    <cellStyle name="쉼표 [0] 2 5" xfId="12609"/>
    <cellStyle name="쉼표 [0] 2 5 2" xfId="12610"/>
    <cellStyle name="쉼표 [0] 2 6" xfId="12611"/>
    <cellStyle name="쉼표 [0] 2 7" xfId="12612"/>
    <cellStyle name="쉼표 [0] 2 8" xfId="12613"/>
    <cellStyle name="쉼표 [0] 2 9" xfId="12614"/>
    <cellStyle name="쉼표 [0] 3" xfId="35"/>
    <cellStyle name="쉼표 [0] 3 2" xfId="36"/>
    <cellStyle name="쉼표 [0] 3 2 2" xfId="18104"/>
    <cellStyle name="쉼표 [0] 3 3" xfId="12615"/>
    <cellStyle name="쉼표 [0] 3 4" xfId="12616"/>
    <cellStyle name="쉼표 [0] 3 5" xfId="18152"/>
    <cellStyle name="쉼표 [0] 3_5-2012년지진계-내역서(준공)-용역부분" xfId="12617"/>
    <cellStyle name="쉼표 [0] 4" xfId="51"/>
    <cellStyle name="쉼표 [0] 4 2" xfId="12618"/>
    <cellStyle name="쉼표 [0] 5" xfId="440"/>
    <cellStyle name="쉼표 [0] 5 2" xfId="12619"/>
    <cellStyle name="쉼표 [0] 5 3" xfId="17881"/>
    <cellStyle name="쉼표 [0] 6" xfId="12620"/>
    <cellStyle name="쉼표 [0] 6 10" xfId="12621"/>
    <cellStyle name="쉼표 [0] 6 10 2" xfId="12622"/>
    <cellStyle name="쉼표 [0] 6 11" xfId="12623"/>
    <cellStyle name="쉼표 [0] 6 12" xfId="12624"/>
    <cellStyle name="쉼표 [0] 6 2" xfId="12625"/>
    <cellStyle name="쉼표 [0] 6 2 2" xfId="12626"/>
    <cellStyle name="쉼표 [0] 6 3" xfId="12627"/>
    <cellStyle name="쉼표 [0] 6 3 2" xfId="12628"/>
    <cellStyle name="쉼표 [0] 6 4" xfId="12629"/>
    <cellStyle name="쉼표 [0] 6 4 2" xfId="12630"/>
    <cellStyle name="쉼표 [0] 6 5" xfId="12631"/>
    <cellStyle name="쉼표 [0] 6 5 2" xfId="12632"/>
    <cellStyle name="쉼표 [0] 6 6" xfId="12633"/>
    <cellStyle name="쉼표 [0] 6 6 2" xfId="12634"/>
    <cellStyle name="쉼표 [0] 6 7" xfId="12635"/>
    <cellStyle name="쉼표 [0] 6 7 2" xfId="12636"/>
    <cellStyle name="쉼표 [0] 6 8" xfId="12637"/>
    <cellStyle name="쉼표 [0] 6 8 2" xfId="12638"/>
    <cellStyle name="쉼표 [0] 6 9" xfId="12639"/>
    <cellStyle name="쉼표 [0] 6 9 2" xfId="12640"/>
    <cellStyle name="쉼표 [0] 7" xfId="12641"/>
    <cellStyle name="쉼표 [0] 7 2" xfId="12642"/>
    <cellStyle name="쉼표 [0] 7 3" xfId="12643"/>
    <cellStyle name="쉼표 [0] 8" xfId="12644"/>
    <cellStyle name="쉼표 [0] 9" xfId="12645"/>
    <cellStyle name="쉼표 [0]_(20060215)2006수맥조사시행계획서" xfId="18149"/>
    <cellStyle name="쉼표 [0]_경기도지하수관리계획_1.28_경기본부의견적용" xfId="563"/>
    <cellStyle name="쉼표 [0]_옥천군 농업용관정 사후관리 설계내역서 2" xfId="18153"/>
    <cellStyle name="쉼표 2" xfId="12646"/>
    <cellStyle name="쉼표 3" xfId="12647"/>
    <cellStyle name="스타일 1" xfId="441"/>
    <cellStyle name="스타일 1 2" xfId="12648"/>
    <cellStyle name="스타일 1 3" xfId="12649"/>
    <cellStyle name="스타일 1_11년 자료정비_시험사업_시스템-산출내역서_V1.3" xfId="12650"/>
    <cellStyle name="스타일 10" xfId="442"/>
    <cellStyle name="스타일 11" xfId="443"/>
    <cellStyle name="스타일 12" xfId="444"/>
    <cellStyle name="스타일 13" xfId="445"/>
    <cellStyle name="스타일 14" xfId="446"/>
    <cellStyle name="스타일 2" xfId="447"/>
    <cellStyle name="스타일 2 2" xfId="12651"/>
    <cellStyle name="스타일 3" xfId="448"/>
    <cellStyle name="스타일 4" xfId="449"/>
    <cellStyle name="스타일 5" xfId="450"/>
    <cellStyle name="스타일 6" xfId="451"/>
    <cellStyle name="스타일 7" xfId="452"/>
    <cellStyle name="스타일 8" xfId="453"/>
    <cellStyle name="스타일 9" xfId="454"/>
    <cellStyle name="안건회계법인" xfId="455"/>
    <cellStyle name="얇은바탕선" xfId="456"/>
    <cellStyle name="연결된 셀 2" xfId="37"/>
    <cellStyle name="연결된 셀 2 10" xfId="12652"/>
    <cellStyle name="연결된 셀 2 2" xfId="12653"/>
    <cellStyle name="연결된 셀 2 2 2" xfId="12654"/>
    <cellStyle name="연결된 셀 2 2 2 2" xfId="12655"/>
    <cellStyle name="연결된 셀 2 2 3" xfId="12656"/>
    <cellStyle name="연결된 셀 2 3" xfId="12657"/>
    <cellStyle name="연결된 셀 2 3 2" xfId="12658"/>
    <cellStyle name="연결된 셀 2 3 2 2" xfId="12659"/>
    <cellStyle name="연결된 셀 2 3 3" xfId="12660"/>
    <cellStyle name="연결된 셀 2 4" xfId="12661"/>
    <cellStyle name="연결된 셀 2 4 2" xfId="12662"/>
    <cellStyle name="연결된 셀 2 4 2 2" xfId="12663"/>
    <cellStyle name="연결된 셀 2 4 3" xfId="12664"/>
    <cellStyle name="연결된 셀 2 5" xfId="12665"/>
    <cellStyle name="연결된 셀 2 5 2" xfId="12666"/>
    <cellStyle name="연결된 셀 2 5 2 2" xfId="12667"/>
    <cellStyle name="연결된 셀 2 5 3" xfId="12668"/>
    <cellStyle name="연결된 셀 2 6" xfId="12669"/>
    <cellStyle name="연결된 셀 2 6 2" xfId="12670"/>
    <cellStyle name="연결된 셀 2 6 2 2" xfId="12671"/>
    <cellStyle name="연결된 셀 2 6 3" xfId="12672"/>
    <cellStyle name="연결된 셀 2 7" xfId="12673"/>
    <cellStyle name="연결된 셀 2 7 2" xfId="12674"/>
    <cellStyle name="연결된 셀 2 7 2 2" xfId="12675"/>
    <cellStyle name="연결된 셀 2 7 3" xfId="12676"/>
    <cellStyle name="연결된 셀 2 8" xfId="12677"/>
    <cellStyle name="연결된 셀 2 8 2" xfId="12678"/>
    <cellStyle name="연결된 셀 2 8 2 2" xfId="12679"/>
    <cellStyle name="연결된 셀 2 8 3" xfId="12680"/>
    <cellStyle name="연결된 셀 2 9" xfId="12681"/>
    <cellStyle name="연결된 셀 2 9 2" xfId="12682"/>
    <cellStyle name="연결된 셀 3" xfId="12683"/>
    <cellStyle name="연결된 셀 3 10" xfId="12684"/>
    <cellStyle name="연결된 셀 3 2" xfId="12685"/>
    <cellStyle name="연결된 셀 3 2 2" xfId="12686"/>
    <cellStyle name="연결된 셀 3 2 2 2" xfId="12687"/>
    <cellStyle name="연결된 셀 3 2 3" xfId="12688"/>
    <cellStyle name="연결된 셀 3 3" xfId="12689"/>
    <cellStyle name="연결된 셀 3 3 2" xfId="12690"/>
    <cellStyle name="연결된 셀 3 3 2 2" xfId="12691"/>
    <cellStyle name="연결된 셀 3 3 3" xfId="12692"/>
    <cellStyle name="연결된 셀 3 4" xfId="12693"/>
    <cellStyle name="연결된 셀 3 4 2" xfId="12694"/>
    <cellStyle name="연결된 셀 3 4 2 2" xfId="12695"/>
    <cellStyle name="연결된 셀 3 4 3" xfId="12696"/>
    <cellStyle name="연결된 셀 3 5" xfId="12697"/>
    <cellStyle name="연결된 셀 3 5 2" xfId="12698"/>
    <cellStyle name="연결된 셀 3 5 2 2" xfId="12699"/>
    <cellStyle name="연결된 셀 3 5 3" xfId="12700"/>
    <cellStyle name="연결된 셀 3 6" xfId="12701"/>
    <cellStyle name="연결된 셀 3 6 2" xfId="12702"/>
    <cellStyle name="연결된 셀 3 6 2 2" xfId="12703"/>
    <cellStyle name="연결된 셀 3 6 3" xfId="12704"/>
    <cellStyle name="연결된 셀 3 7" xfId="12705"/>
    <cellStyle name="연결된 셀 3 7 2" xfId="12706"/>
    <cellStyle name="연결된 셀 3 7 2 2" xfId="12707"/>
    <cellStyle name="연결된 셀 3 7 3" xfId="12708"/>
    <cellStyle name="연결된 셀 3 8" xfId="12709"/>
    <cellStyle name="연결된 셀 3 8 2" xfId="12710"/>
    <cellStyle name="연결된 셀 3 8 2 2" xfId="12711"/>
    <cellStyle name="연결된 셀 3 8 3" xfId="12712"/>
    <cellStyle name="연결된 셀 3 9" xfId="12713"/>
    <cellStyle name="연결된 셀 3 9 2" xfId="12714"/>
    <cellStyle name="열어본 하이퍼링크" xfId="457"/>
    <cellStyle name="열어본 하이퍼링크 2" xfId="12715"/>
    <cellStyle name="옛체" xfId="12716"/>
    <cellStyle name="요약 2" xfId="38"/>
    <cellStyle name="요약 2 10" xfId="12717"/>
    <cellStyle name="요약 2 10 2" xfId="12718"/>
    <cellStyle name="요약 2 10 2 2" xfId="12719"/>
    <cellStyle name="요약 2 10 2 3" xfId="12720"/>
    <cellStyle name="요약 2 10 2 4" xfId="12721"/>
    <cellStyle name="요약 2 10 2 5" xfId="12722"/>
    <cellStyle name="요약 2 10 2 6" xfId="12723"/>
    <cellStyle name="요약 2 10 2 7" xfId="12724"/>
    <cellStyle name="요약 2 10 3" xfId="12725"/>
    <cellStyle name="요약 2 10 4" xfId="12726"/>
    <cellStyle name="요약 2 10 5" xfId="12727"/>
    <cellStyle name="요약 2 10 6" xfId="12728"/>
    <cellStyle name="요약 2 10 7" xfId="12729"/>
    <cellStyle name="요약 2 10 8" xfId="12730"/>
    <cellStyle name="요약 2 11" xfId="12731"/>
    <cellStyle name="요약 2 11 2" xfId="12732"/>
    <cellStyle name="요약 2 11 2 2" xfId="12733"/>
    <cellStyle name="요약 2 11 2 3" xfId="12734"/>
    <cellStyle name="요약 2 11 2 4" xfId="12735"/>
    <cellStyle name="요약 2 11 2 5" xfId="12736"/>
    <cellStyle name="요약 2 11 2 6" xfId="12737"/>
    <cellStyle name="요약 2 11 2 7" xfId="12738"/>
    <cellStyle name="요약 2 11 3" xfId="12739"/>
    <cellStyle name="요약 2 11 4" xfId="12740"/>
    <cellStyle name="요약 2 11 5" xfId="12741"/>
    <cellStyle name="요약 2 11 6" xfId="12742"/>
    <cellStyle name="요약 2 11 7" xfId="12743"/>
    <cellStyle name="요약 2 11 8" xfId="12744"/>
    <cellStyle name="요약 2 12" xfId="12745"/>
    <cellStyle name="요약 2 12 2" xfId="12746"/>
    <cellStyle name="요약 2 12 2 2" xfId="12747"/>
    <cellStyle name="요약 2 12 2 3" xfId="12748"/>
    <cellStyle name="요약 2 12 2 4" xfId="12749"/>
    <cellStyle name="요약 2 12 2 5" xfId="12750"/>
    <cellStyle name="요약 2 12 2 6" xfId="12751"/>
    <cellStyle name="요약 2 12 2 7" xfId="12752"/>
    <cellStyle name="요약 2 12 3" xfId="12753"/>
    <cellStyle name="요약 2 12 4" xfId="12754"/>
    <cellStyle name="요약 2 12 5" xfId="12755"/>
    <cellStyle name="요약 2 12 6" xfId="12756"/>
    <cellStyle name="요약 2 12 7" xfId="12757"/>
    <cellStyle name="요약 2 12 8" xfId="12758"/>
    <cellStyle name="요약 2 13" xfId="12759"/>
    <cellStyle name="요약 2 13 2" xfId="12760"/>
    <cellStyle name="요약 2 13 2 2" xfId="12761"/>
    <cellStyle name="요약 2 13 2 3" xfId="12762"/>
    <cellStyle name="요약 2 13 2 4" xfId="12763"/>
    <cellStyle name="요약 2 13 2 5" xfId="12764"/>
    <cellStyle name="요약 2 13 2 6" xfId="12765"/>
    <cellStyle name="요약 2 13 2 7" xfId="12766"/>
    <cellStyle name="요약 2 13 3" xfId="12767"/>
    <cellStyle name="요약 2 13 4" xfId="12768"/>
    <cellStyle name="요약 2 13 5" xfId="12769"/>
    <cellStyle name="요약 2 13 6" xfId="12770"/>
    <cellStyle name="요약 2 13 7" xfId="12771"/>
    <cellStyle name="요약 2 13 8" xfId="12772"/>
    <cellStyle name="요약 2 14" xfId="12773"/>
    <cellStyle name="요약 2 15" xfId="12774"/>
    <cellStyle name="요약 2 16" xfId="12775"/>
    <cellStyle name="요약 2 2" xfId="12776"/>
    <cellStyle name="요약 2 2 10" xfId="12777"/>
    <cellStyle name="요약 2 2 10 2" xfId="12778"/>
    <cellStyle name="요약 2 2 10 2 2" xfId="12779"/>
    <cellStyle name="요약 2 2 10 2 3" xfId="12780"/>
    <cellStyle name="요약 2 2 10 2 4" xfId="12781"/>
    <cellStyle name="요약 2 2 10 2 5" xfId="12782"/>
    <cellStyle name="요약 2 2 10 2 6" xfId="12783"/>
    <cellStyle name="요약 2 2 10 2 7" xfId="12784"/>
    <cellStyle name="요약 2 2 10 3" xfId="12785"/>
    <cellStyle name="요약 2 2 10 4" xfId="12786"/>
    <cellStyle name="요약 2 2 10 5" xfId="12787"/>
    <cellStyle name="요약 2 2 10 6" xfId="12788"/>
    <cellStyle name="요약 2 2 10 7" xfId="12789"/>
    <cellStyle name="요약 2 2 10 8" xfId="12790"/>
    <cellStyle name="요약 2 2 11" xfId="12791"/>
    <cellStyle name="요약 2 2 11 2" xfId="12792"/>
    <cellStyle name="요약 2 2 11 2 2" xfId="12793"/>
    <cellStyle name="요약 2 2 11 2 3" xfId="12794"/>
    <cellStyle name="요약 2 2 11 2 4" xfId="12795"/>
    <cellStyle name="요약 2 2 11 2 5" xfId="12796"/>
    <cellStyle name="요약 2 2 11 2 6" xfId="12797"/>
    <cellStyle name="요약 2 2 11 2 7" xfId="12798"/>
    <cellStyle name="요약 2 2 11 3" xfId="12799"/>
    <cellStyle name="요약 2 2 11 4" xfId="12800"/>
    <cellStyle name="요약 2 2 11 5" xfId="12801"/>
    <cellStyle name="요약 2 2 11 6" xfId="12802"/>
    <cellStyle name="요약 2 2 11 7" xfId="12803"/>
    <cellStyle name="요약 2 2 11 8" xfId="12804"/>
    <cellStyle name="요약 2 2 12" xfId="12805"/>
    <cellStyle name="요약 2 2 12 2" xfId="12806"/>
    <cellStyle name="요약 2 2 12 2 2" xfId="12807"/>
    <cellStyle name="요약 2 2 12 2 3" xfId="12808"/>
    <cellStyle name="요약 2 2 12 2 4" xfId="12809"/>
    <cellStyle name="요약 2 2 12 2 5" xfId="12810"/>
    <cellStyle name="요약 2 2 12 2 6" xfId="12811"/>
    <cellStyle name="요약 2 2 12 2 7" xfId="12812"/>
    <cellStyle name="요약 2 2 12 3" xfId="12813"/>
    <cellStyle name="요약 2 2 12 4" xfId="12814"/>
    <cellStyle name="요약 2 2 12 5" xfId="12815"/>
    <cellStyle name="요약 2 2 12 6" xfId="12816"/>
    <cellStyle name="요약 2 2 12 7" xfId="12817"/>
    <cellStyle name="요약 2 2 12 8" xfId="12818"/>
    <cellStyle name="요약 2 2 13" xfId="12819"/>
    <cellStyle name="요약 2 2 14" xfId="12820"/>
    <cellStyle name="요약 2 2 15" xfId="12821"/>
    <cellStyle name="요약 2 2 16" xfId="12822"/>
    <cellStyle name="요약 2 2 17" xfId="12823"/>
    <cellStyle name="요약 2 2 2" xfId="12824"/>
    <cellStyle name="요약 2 2 2 2" xfId="12825"/>
    <cellStyle name="요약 2 2 2 2 2" xfId="12826"/>
    <cellStyle name="요약 2 2 2 2 3" xfId="12827"/>
    <cellStyle name="요약 2 2 2 2 4" xfId="12828"/>
    <cellStyle name="요약 2 2 2 2 5" xfId="12829"/>
    <cellStyle name="요약 2 2 2 2 6" xfId="12830"/>
    <cellStyle name="요약 2 2 2 2 7" xfId="12831"/>
    <cellStyle name="요약 2 2 2 3" xfId="12832"/>
    <cellStyle name="요약 2 2 2 4" xfId="12833"/>
    <cellStyle name="요약 2 2 2 5" xfId="12834"/>
    <cellStyle name="요약 2 2 2 6" xfId="12835"/>
    <cellStyle name="요약 2 2 2 7" xfId="12836"/>
    <cellStyle name="요약 2 2 2 8" xfId="12837"/>
    <cellStyle name="요약 2 2 3" xfId="12838"/>
    <cellStyle name="요약 2 2 3 2" xfId="12839"/>
    <cellStyle name="요약 2 2 3 2 2" xfId="12840"/>
    <cellStyle name="요약 2 2 3 2 3" xfId="12841"/>
    <cellStyle name="요약 2 2 3 2 4" xfId="12842"/>
    <cellStyle name="요약 2 2 3 2 5" xfId="12843"/>
    <cellStyle name="요약 2 2 3 2 6" xfId="12844"/>
    <cellStyle name="요약 2 2 3 2 7" xfId="12845"/>
    <cellStyle name="요약 2 2 3 3" xfId="12846"/>
    <cellStyle name="요약 2 2 3 4" xfId="12847"/>
    <cellStyle name="요약 2 2 3 5" xfId="12848"/>
    <cellStyle name="요약 2 2 3 6" xfId="12849"/>
    <cellStyle name="요약 2 2 3 7" xfId="12850"/>
    <cellStyle name="요약 2 2 3 8" xfId="12851"/>
    <cellStyle name="요약 2 2 4" xfId="12852"/>
    <cellStyle name="요약 2 2 4 2" xfId="12853"/>
    <cellStyle name="요약 2 2 4 2 2" xfId="12854"/>
    <cellStyle name="요약 2 2 4 2 3" xfId="12855"/>
    <cellStyle name="요약 2 2 4 2 4" xfId="12856"/>
    <cellStyle name="요약 2 2 4 2 5" xfId="12857"/>
    <cellStyle name="요약 2 2 4 2 6" xfId="12858"/>
    <cellStyle name="요약 2 2 4 2 7" xfId="12859"/>
    <cellStyle name="요약 2 2 4 3" xfId="12860"/>
    <cellStyle name="요약 2 2 4 4" xfId="12861"/>
    <cellStyle name="요약 2 2 4 5" xfId="12862"/>
    <cellStyle name="요약 2 2 4 6" xfId="12863"/>
    <cellStyle name="요약 2 2 4 7" xfId="12864"/>
    <cellStyle name="요약 2 2 4 8" xfId="12865"/>
    <cellStyle name="요약 2 2 5" xfId="12866"/>
    <cellStyle name="요약 2 2 5 2" xfId="12867"/>
    <cellStyle name="요약 2 2 5 2 2" xfId="12868"/>
    <cellStyle name="요약 2 2 5 2 3" xfId="12869"/>
    <cellStyle name="요약 2 2 5 2 4" xfId="12870"/>
    <cellStyle name="요약 2 2 5 2 5" xfId="12871"/>
    <cellStyle name="요약 2 2 5 2 6" xfId="12872"/>
    <cellStyle name="요약 2 2 5 2 7" xfId="12873"/>
    <cellStyle name="요약 2 2 5 3" xfId="12874"/>
    <cellStyle name="요약 2 2 5 4" xfId="12875"/>
    <cellStyle name="요약 2 2 5 5" xfId="12876"/>
    <cellStyle name="요약 2 2 5 6" xfId="12877"/>
    <cellStyle name="요약 2 2 5 7" xfId="12878"/>
    <cellStyle name="요약 2 2 5 8" xfId="12879"/>
    <cellStyle name="요약 2 2 6" xfId="12880"/>
    <cellStyle name="요약 2 2 6 2" xfId="12881"/>
    <cellStyle name="요약 2 2 6 2 2" xfId="12882"/>
    <cellStyle name="요약 2 2 6 2 3" xfId="12883"/>
    <cellStyle name="요약 2 2 6 2 4" xfId="12884"/>
    <cellStyle name="요약 2 2 6 2 5" xfId="12885"/>
    <cellStyle name="요약 2 2 6 2 6" xfId="12886"/>
    <cellStyle name="요약 2 2 6 2 7" xfId="12887"/>
    <cellStyle name="요약 2 2 6 3" xfId="12888"/>
    <cellStyle name="요약 2 2 6 4" xfId="12889"/>
    <cellStyle name="요약 2 2 6 5" xfId="12890"/>
    <cellStyle name="요약 2 2 6 6" xfId="12891"/>
    <cellStyle name="요약 2 2 6 7" xfId="12892"/>
    <cellStyle name="요약 2 2 6 8" xfId="12893"/>
    <cellStyle name="요약 2 2 7" xfId="12894"/>
    <cellStyle name="요약 2 2 7 2" xfId="12895"/>
    <cellStyle name="요약 2 2 7 2 2" xfId="12896"/>
    <cellStyle name="요약 2 2 7 2 3" xfId="12897"/>
    <cellStyle name="요약 2 2 7 2 4" xfId="12898"/>
    <cellStyle name="요약 2 2 7 2 5" xfId="12899"/>
    <cellStyle name="요약 2 2 7 2 6" xfId="12900"/>
    <cellStyle name="요약 2 2 7 2 7" xfId="12901"/>
    <cellStyle name="요약 2 2 7 3" xfId="12902"/>
    <cellStyle name="요약 2 2 7 4" xfId="12903"/>
    <cellStyle name="요약 2 2 7 5" xfId="12904"/>
    <cellStyle name="요약 2 2 7 6" xfId="12905"/>
    <cellStyle name="요약 2 2 7 7" xfId="12906"/>
    <cellStyle name="요약 2 2 7 8" xfId="12907"/>
    <cellStyle name="요약 2 2 8" xfId="12908"/>
    <cellStyle name="요약 2 2 8 2" xfId="12909"/>
    <cellStyle name="요약 2 2 8 2 2" xfId="12910"/>
    <cellStyle name="요약 2 2 8 2 3" xfId="12911"/>
    <cellStyle name="요약 2 2 8 2 4" xfId="12912"/>
    <cellStyle name="요약 2 2 8 2 5" xfId="12913"/>
    <cellStyle name="요약 2 2 8 2 6" xfId="12914"/>
    <cellStyle name="요약 2 2 8 2 7" xfId="12915"/>
    <cellStyle name="요약 2 2 8 3" xfId="12916"/>
    <cellStyle name="요약 2 2 8 4" xfId="12917"/>
    <cellStyle name="요약 2 2 8 5" xfId="12918"/>
    <cellStyle name="요약 2 2 8 6" xfId="12919"/>
    <cellStyle name="요약 2 2 8 7" xfId="12920"/>
    <cellStyle name="요약 2 2 8 8" xfId="12921"/>
    <cellStyle name="요약 2 2 9" xfId="12922"/>
    <cellStyle name="요약 2 2 9 2" xfId="12923"/>
    <cellStyle name="요약 2 2 9 2 2" xfId="12924"/>
    <cellStyle name="요약 2 2 9 2 3" xfId="12925"/>
    <cellStyle name="요약 2 2 9 2 4" xfId="12926"/>
    <cellStyle name="요약 2 2 9 2 5" xfId="12927"/>
    <cellStyle name="요약 2 2 9 2 6" xfId="12928"/>
    <cellStyle name="요약 2 2 9 2 7" xfId="12929"/>
    <cellStyle name="요약 2 2 9 3" xfId="12930"/>
    <cellStyle name="요약 2 2 9 4" xfId="12931"/>
    <cellStyle name="요약 2 2 9 5" xfId="12932"/>
    <cellStyle name="요약 2 2 9 6" xfId="12933"/>
    <cellStyle name="요약 2 2 9 7" xfId="12934"/>
    <cellStyle name="요약 2 2 9 8" xfId="12935"/>
    <cellStyle name="요약 2 3" xfId="12936"/>
    <cellStyle name="요약 2 3 2" xfId="12937"/>
    <cellStyle name="요약 2 3 2 2" xfId="12938"/>
    <cellStyle name="요약 2 3 2 3" xfId="12939"/>
    <cellStyle name="요약 2 3 2 4" xfId="12940"/>
    <cellStyle name="요약 2 3 2 5" xfId="12941"/>
    <cellStyle name="요약 2 3 2 6" xfId="12942"/>
    <cellStyle name="요약 2 3 2 7" xfId="12943"/>
    <cellStyle name="요약 2 3 3" xfId="12944"/>
    <cellStyle name="요약 2 3 4" xfId="12945"/>
    <cellStyle name="요약 2 3 5" xfId="12946"/>
    <cellStyle name="요약 2 3 6" xfId="12947"/>
    <cellStyle name="요약 2 3 7" xfId="12948"/>
    <cellStyle name="요약 2 3 8" xfId="12949"/>
    <cellStyle name="요약 2 4" xfId="12950"/>
    <cellStyle name="요약 2 4 2" xfId="12951"/>
    <cellStyle name="요약 2 4 2 2" xfId="12952"/>
    <cellStyle name="요약 2 4 2 3" xfId="12953"/>
    <cellStyle name="요약 2 4 2 4" xfId="12954"/>
    <cellStyle name="요약 2 4 2 5" xfId="12955"/>
    <cellStyle name="요약 2 4 2 6" xfId="12956"/>
    <cellStyle name="요약 2 4 2 7" xfId="12957"/>
    <cellStyle name="요약 2 4 3" xfId="12958"/>
    <cellStyle name="요약 2 4 4" xfId="12959"/>
    <cellStyle name="요약 2 4 5" xfId="12960"/>
    <cellStyle name="요약 2 4 6" xfId="12961"/>
    <cellStyle name="요약 2 4 7" xfId="12962"/>
    <cellStyle name="요약 2 4 8" xfId="12963"/>
    <cellStyle name="요약 2 5" xfId="12964"/>
    <cellStyle name="요약 2 5 2" xfId="12965"/>
    <cellStyle name="요약 2 5 2 2" xfId="12966"/>
    <cellStyle name="요약 2 5 2 3" xfId="12967"/>
    <cellStyle name="요약 2 5 2 4" xfId="12968"/>
    <cellStyle name="요약 2 5 2 5" xfId="12969"/>
    <cellStyle name="요약 2 5 2 6" xfId="12970"/>
    <cellStyle name="요약 2 5 2 7" xfId="12971"/>
    <cellStyle name="요약 2 5 3" xfId="12972"/>
    <cellStyle name="요약 2 5 4" xfId="12973"/>
    <cellStyle name="요약 2 5 5" xfId="12974"/>
    <cellStyle name="요약 2 5 6" xfId="12975"/>
    <cellStyle name="요약 2 5 7" xfId="12976"/>
    <cellStyle name="요약 2 5 8" xfId="12977"/>
    <cellStyle name="요약 2 6" xfId="12978"/>
    <cellStyle name="요약 2 6 2" xfId="12979"/>
    <cellStyle name="요약 2 6 2 2" xfId="12980"/>
    <cellStyle name="요약 2 6 2 3" xfId="12981"/>
    <cellStyle name="요약 2 6 2 4" xfId="12982"/>
    <cellStyle name="요약 2 6 2 5" xfId="12983"/>
    <cellStyle name="요약 2 6 2 6" xfId="12984"/>
    <cellStyle name="요약 2 6 2 7" xfId="12985"/>
    <cellStyle name="요약 2 6 3" xfId="12986"/>
    <cellStyle name="요약 2 6 4" xfId="12987"/>
    <cellStyle name="요약 2 6 5" xfId="12988"/>
    <cellStyle name="요약 2 6 6" xfId="12989"/>
    <cellStyle name="요약 2 6 7" xfId="12990"/>
    <cellStyle name="요약 2 6 8" xfId="12991"/>
    <cellStyle name="요약 2 7" xfId="12992"/>
    <cellStyle name="요약 2 7 2" xfId="12993"/>
    <cellStyle name="요약 2 7 2 2" xfId="12994"/>
    <cellStyle name="요약 2 7 2 3" xfId="12995"/>
    <cellStyle name="요약 2 7 2 4" xfId="12996"/>
    <cellStyle name="요약 2 7 2 5" xfId="12997"/>
    <cellStyle name="요약 2 7 2 6" xfId="12998"/>
    <cellStyle name="요약 2 7 2 7" xfId="12999"/>
    <cellStyle name="요약 2 7 3" xfId="13000"/>
    <cellStyle name="요약 2 7 4" xfId="13001"/>
    <cellStyle name="요약 2 7 5" xfId="13002"/>
    <cellStyle name="요약 2 7 6" xfId="13003"/>
    <cellStyle name="요약 2 7 7" xfId="13004"/>
    <cellStyle name="요약 2 7 8" xfId="13005"/>
    <cellStyle name="요약 2 8" xfId="13006"/>
    <cellStyle name="요약 2 8 2" xfId="13007"/>
    <cellStyle name="요약 2 8 2 2" xfId="13008"/>
    <cellStyle name="요약 2 8 2 3" xfId="13009"/>
    <cellStyle name="요약 2 8 2 4" xfId="13010"/>
    <cellStyle name="요약 2 8 2 5" xfId="13011"/>
    <cellStyle name="요약 2 8 2 6" xfId="13012"/>
    <cellStyle name="요약 2 8 2 7" xfId="13013"/>
    <cellStyle name="요약 2 8 3" xfId="13014"/>
    <cellStyle name="요약 2 8 4" xfId="13015"/>
    <cellStyle name="요약 2 8 5" xfId="13016"/>
    <cellStyle name="요약 2 8 6" xfId="13017"/>
    <cellStyle name="요약 2 8 7" xfId="13018"/>
    <cellStyle name="요약 2 8 8" xfId="13019"/>
    <cellStyle name="요약 2 9" xfId="13020"/>
    <cellStyle name="요약 2 9 2" xfId="13021"/>
    <cellStyle name="요약 2 9 2 2" xfId="13022"/>
    <cellStyle name="요약 2 9 2 3" xfId="13023"/>
    <cellStyle name="요약 2 9 2 4" xfId="13024"/>
    <cellStyle name="요약 2 9 2 5" xfId="13025"/>
    <cellStyle name="요약 2 9 2 6" xfId="13026"/>
    <cellStyle name="요약 2 9 2 7" xfId="13027"/>
    <cellStyle name="요약 2 9 3" xfId="13028"/>
    <cellStyle name="요약 2 9 4" xfId="13029"/>
    <cellStyle name="요약 2 9 5" xfId="13030"/>
    <cellStyle name="요약 2 9 6" xfId="13031"/>
    <cellStyle name="요약 2 9 7" xfId="13032"/>
    <cellStyle name="요약 2 9 8" xfId="13033"/>
    <cellStyle name="요약 3" xfId="13034"/>
    <cellStyle name="요약 3 10" xfId="13035"/>
    <cellStyle name="요약 3 10 2" xfId="13036"/>
    <cellStyle name="요약 3 10 2 2" xfId="13037"/>
    <cellStyle name="요약 3 10 2 3" xfId="13038"/>
    <cellStyle name="요약 3 10 2 4" xfId="13039"/>
    <cellStyle name="요약 3 10 2 5" xfId="13040"/>
    <cellStyle name="요약 3 10 2 6" xfId="13041"/>
    <cellStyle name="요약 3 10 2 7" xfId="13042"/>
    <cellStyle name="요약 3 10 3" xfId="13043"/>
    <cellStyle name="요약 3 10 4" xfId="13044"/>
    <cellStyle name="요약 3 10 5" xfId="13045"/>
    <cellStyle name="요약 3 10 6" xfId="13046"/>
    <cellStyle name="요약 3 10 7" xfId="13047"/>
    <cellStyle name="요약 3 10 8" xfId="13048"/>
    <cellStyle name="요약 3 11" xfId="13049"/>
    <cellStyle name="요약 3 11 2" xfId="13050"/>
    <cellStyle name="요약 3 11 2 2" xfId="13051"/>
    <cellStyle name="요약 3 11 2 3" xfId="13052"/>
    <cellStyle name="요약 3 11 2 4" xfId="13053"/>
    <cellStyle name="요약 3 11 2 5" xfId="13054"/>
    <cellStyle name="요약 3 11 2 6" xfId="13055"/>
    <cellStyle name="요약 3 11 2 7" xfId="13056"/>
    <cellStyle name="요약 3 11 3" xfId="13057"/>
    <cellStyle name="요약 3 11 4" xfId="13058"/>
    <cellStyle name="요약 3 11 5" xfId="13059"/>
    <cellStyle name="요약 3 11 6" xfId="13060"/>
    <cellStyle name="요약 3 11 7" xfId="13061"/>
    <cellStyle name="요약 3 11 8" xfId="13062"/>
    <cellStyle name="요약 3 12" xfId="13063"/>
    <cellStyle name="요약 3 12 2" xfId="13064"/>
    <cellStyle name="요약 3 12 2 2" xfId="13065"/>
    <cellStyle name="요약 3 12 2 3" xfId="13066"/>
    <cellStyle name="요약 3 12 2 4" xfId="13067"/>
    <cellStyle name="요약 3 12 2 5" xfId="13068"/>
    <cellStyle name="요약 3 12 2 6" xfId="13069"/>
    <cellStyle name="요약 3 12 2 7" xfId="13070"/>
    <cellStyle name="요약 3 12 3" xfId="13071"/>
    <cellStyle name="요약 3 12 4" xfId="13072"/>
    <cellStyle name="요약 3 12 5" xfId="13073"/>
    <cellStyle name="요약 3 12 6" xfId="13074"/>
    <cellStyle name="요약 3 12 7" xfId="13075"/>
    <cellStyle name="요약 3 12 8" xfId="13076"/>
    <cellStyle name="요약 3 13" xfId="13077"/>
    <cellStyle name="요약 3 13 2" xfId="13078"/>
    <cellStyle name="요약 3 13 2 2" xfId="13079"/>
    <cellStyle name="요약 3 13 2 3" xfId="13080"/>
    <cellStyle name="요약 3 13 2 4" xfId="13081"/>
    <cellStyle name="요약 3 13 2 5" xfId="13082"/>
    <cellStyle name="요약 3 13 2 6" xfId="13083"/>
    <cellStyle name="요약 3 13 2 7" xfId="13084"/>
    <cellStyle name="요약 3 13 3" xfId="13085"/>
    <cellStyle name="요약 3 13 4" xfId="13086"/>
    <cellStyle name="요약 3 13 5" xfId="13087"/>
    <cellStyle name="요약 3 13 6" xfId="13088"/>
    <cellStyle name="요약 3 13 7" xfId="13089"/>
    <cellStyle name="요약 3 13 8" xfId="13090"/>
    <cellStyle name="요약 3 14" xfId="13091"/>
    <cellStyle name="요약 3 14 2" xfId="13092"/>
    <cellStyle name="요약 3 14 2 2" xfId="13093"/>
    <cellStyle name="요약 3 14 2 3" xfId="13094"/>
    <cellStyle name="요약 3 14 2 4" xfId="13095"/>
    <cellStyle name="요약 3 14 2 5" xfId="13096"/>
    <cellStyle name="요약 3 14 2 6" xfId="13097"/>
    <cellStyle name="요약 3 14 2 7" xfId="13098"/>
    <cellStyle name="요약 3 14 3" xfId="13099"/>
    <cellStyle name="요약 3 14 4" xfId="13100"/>
    <cellStyle name="요약 3 14 5" xfId="13101"/>
    <cellStyle name="요약 3 14 6" xfId="13102"/>
    <cellStyle name="요약 3 14 7" xfId="13103"/>
    <cellStyle name="요약 3 14 8" xfId="13104"/>
    <cellStyle name="요약 3 15" xfId="13105"/>
    <cellStyle name="요약 3 15 2" xfId="13106"/>
    <cellStyle name="요약 3 15 2 2" xfId="13107"/>
    <cellStyle name="요약 3 15 2 3" xfId="13108"/>
    <cellStyle name="요약 3 15 2 4" xfId="13109"/>
    <cellStyle name="요약 3 15 2 5" xfId="13110"/>
    <cellStyle name="요약 3 15 2 6" xfId="13111"/>
    <cellStyle name="요약 3 15 2 7" xfId="13112"/>
    <cellStyle name="요약 3 15 3" xfId="13113"/>
    <cellStyle name="요약 3 15 4" xfId="13114"/>
    <cellStyle name="요약 3 15 5" xfId="13115"/>
    <cellStyle name="요약 3 15 6" xfId="13116"/>
    <cellStyle name="요약 3 15 7" xfId="13117"/>
    <cellStyle name="요약 3 15 8" xfId="13118"/>
    <cellStyle name="요약 3 16" xfId="13119"/>
    <cellStyle name="요약 3 17" xfId="13120"/>
    <cellStyle name="요약 3 18" xfId="13121"/>
    <cellStyle name="요약 3 2" xfId="13122"/>
    <cellStyle name="요약 3 2 10" xfId="13123"/>
    <cellStyle name="요약 3 2 10 2" xfId="13124"/>
    <cellStyle name="요약 3 2 10 2 2" xfId="13125"/>
    <cellStyle name="요약 3 2 10 2 3" xfId="13126"/>
    <cellStyle name="요약 3 2 10 2 4" xfId="13127"/>
    <cellStyle name="요약 3 2 10 2 5" xfId="13128"/>
    <cellStyle name="요약 3 2 10 2 6" xfId="13129"/>
    <cellStyle name="요약 3 2 10 2 7" xfId="13130"/>
    <cellStyle name="요약 3 2 10 3" xfId="13131"/>
    <cellStyle name="요약 3 2 10 4" xfId="13132"/>
    <cellStyle name="요약 3 2 10 5" xfId="13133"/>
    <cellStyle name="요약 3 2 10 6" xfId="13134"/>
    <cellStyle name="요약 3 2 10 7" xfId="13135"/>
    <cellStyle name="요약 3 2 10 8" xfId="13136"/>
    <cellStyle name="요약 3 2 11" xfId="13137"/>
    <cellStyle name="요약 3 2 11 2" xfId="13138"/>
    <cellStyle name="요약 3 2 11 2 2" xfId="13139"/>
    <cellStyle name="요약 3 2 11 2 3" xfId="13140"/>
    <cellStyle name="요약 3 2 11 2 4" xfId="13141"/>
    <cellStyle name="요약 3 2 11 2 5" xfId="13142"/>
    <cellStyle name="요약 3 2 11 2 6" xfId="13143"/>
    <cellStyle name="요약 3 2 11 2 7" xfId="13144"/>
    <cellStyle name="요약 3 2 11 3" xfId="13145"/>
    <cellStyle name="요약 3 2 11 4" xfId="13146"/>
    <cellStyle name="요약 3 2 11 5" xfId="13147"/>
    <cellStyle name="요약 3 2 11 6" xfId="13148"/>
    <cellStyle name="요약 3 2 11 7" xfId="13149"/>
    <cellStyle name="요약 3 2 11 8" xfId="13150"/>
    <cellStyle name="요약 3 2 12" xfId="13151"/>
    <cellStyle name="요약 3 2 12 2" xfId="13152"/>
    <cellStyle name="요약 3 2 12 2 2" xfId="13153"/>
    <cellStyle name="요약 3 2 12 2 3" xfId="13154"/>
    <cellStyle name="요약 3 2 12 2 4" xfId="13155"/>
    <cellStyle name="요약 3 2 12 2 5" xfId="13156"/>
    <cellStyle name="요약 3 2 12 2 6" xfId="13157"/>
    <cellStyle name="요약 3 2 12 2 7" xfId="13158"/>
    <cellStyle name="요약 3 2 12 3" xfId="13159"/>
    <cellStyle name="요약 3 2 12 4" xfId="13160"/>
    <cellStyle name="요약 3 2 12 5" xfId="13161"/>
    <cellStyle name="요약 3 2 12 6" xfId="13162"/>
    <cellStyle name="요약 3 2 12 7" xfId="13163"/>
    <cellStyle name="요약 3 2 12 8" xfId="13164"/>
    <cellStyle name="요약 3 2 13" xfId="13165"/>
    <cellStyle name="요약 3 2 13 2" xfId="13166"/>
    <cellStyle name="요약 3 2 13 3" xfId="13167"/>
    <cellStyle name="요약 3 2 13 4" xfId="13168"/>
    <cellStyle name="요약 3 2 13 5" xfId="13169"/>
    <cellStyle name="요약 3 2 13 6" xfId="13170"/>
    <cellStyle name="요약 3 2 13 7" xfId="13171"/>
    <cellStyle name="요약 3 2 14" xfId="13172"/>
    <cellStyle name="요약 3 2 15" xfId="13173"/>
    <cellStyle name="요약 3 2 16" xfId="13174"/>
    <cellStyle name="요약 3 2 17" xfId="13175"/>
    <cellStyle name="요약 3 2 18" xfId="13176"/>
    <cellStyle name="요약 3 2 2" xfId="13177"/>
    <cellStyle name="요약 3 2 2 2" xfId="13178"/>
    <cellStyle name="요약 3 2 2 2 2" xfId="13179"/>
    <cellStyle name="요약 3 2 2 2 3" xfId="13180"/>
    <cellStyle name="요약 3 2 2 2 4" xfId="13181"/>
    <cellStyle name="요약 3 2 2 2 5" xfId="13182"/>
    <cellStyle name="요약 3 2 2 2 6" xfId="13183"/>
    <cellStyle name="요약 3 2 2 2 7" xfId="13184"/>
    <cellStyle name="요약 3 2 2 3" xfId="13185"/>
    <cellStyle name="요약 3 2 2 4" xfId="13186"/>
    <cellStyle name="요약 3 2 2 5" xfId="13187"/>
    <cellStyle name="요약 3 2 2 6" xfId="13188"/>
    <cellStyle name="요약 3 2 2 7" xfId="13189"/>
    <cellStyle name="요약 3 2 2 8" xfId="13190"/>
    <cellStyle name="요약 3 2 3" xfId="13191"/>
    <cellStyle name="요약 3 2 3 2" xfId="13192"/>
    <cellStyle name="요약 3 2 3 2 2" xfId="13193"/>
    <cellStyle name="요약 3 2 3 2 3" xfId="13194"/>
    <cellStyle name="요약 3 2 3 2 4" xfId="13195"/>
    <cellStyle name="요약 3 2 3 2 5" xfId="13196"/>
    <cellStyle name="요약 3 2 3 2 6" xfId="13197"/>
    <cellStyle name="요약 3 2 3 2 7" xfId="13198"/>
    <cellStyle name="요약 3 2 3 3" xfId="13199"/>
    <cellStyle name="요약 3 2 3 4" xfId="13200"/>
    <cellStyle name="요약 3 2 3 5" xfId="13201"/>
    <cellStyle name="요약 3 2 3 6" xfId="13202"/>
    <cellStyle name="요약 3 2 3 7" xfId="13203"/>
    <cellStyle name="요약 3 2 3 8" xfId="13204"/>
    <cellStyle name="요약 3 2 4" xfId="13205"/>
    <cellStyle name="요약 3 2 4 2" xfId="13206"/>
    <cellStyle name="요약 3 2 4 2 2" xfId="13207"/>
    <cellStyle name="요약 3 2 4 2 3" xfId="13208"/>
    <cellStyle name="요약 3 2 4 2 4" xfId="13209"/>
    <cellStyle name="요약 3 2 4 2 5" xfId="13210"/>
    <cellStyle name="요약 3 2 4 2 6" xfId="13211"/>
    <cellStyle name="요약 3 2 4 2 7" xfId="13212"/>
    <cellStyle name="요약 3 2 4 3" xfId="13213"/>
    <cellStyle name="요약 3 2 4 4" xfId="13214"/>
    <cellStyle name="요약 3 2 4 5" xfId="13215"/>
    <cellStyle name="요약 3 2 4 6" xfId="13216"/>
    <cellStyle name="요약 3 2 4 7" xfId="13217"/>
    <cellStyle name="요약 3 2 4 8" xfId="13218"/>
    <cellStyle name="요약 3 2 5" xfId="13219"/>
    <cellStyle name="요약 3 2 5 2" xfId="13220"/>
    <cellStyle name="요약 3 2 5 2 2" xfId="13221"/>
    <cellStyle name="요약 3 2 5 2 3" xfId="13222"/>
    <cellStyle name="요약 3 2 5 2 4" xfId="13223"/>
    <cellStyle name="요약 3 2 5 2 5" xfId="13224"/>
    <cellStyle name="요약 3 2 5 2 6" xfId="13225"/>
    <cellStyle name="요약 3 2 5 2 7" xfId="13226"/>
    <cellStyle name="요약 3 2 5 3" xfId="13227"/>
    <cellStyle name="요약 3 2 5 4" xfId="13228"/>
    <cellStyle name="요약 3 2 5 5" xfId="13229"/>
    <cellStyle name="요약 3 2 5 6" xfId="13230"/>
    <cellStyle name="요약 3 2 5 7" xfId="13231"/>
    <cellStyle name="요약 3 2 5 8" xfId="13232"/>
    <cellStyle name="요약 3 2 6" xfId="13233"/>
    <cellStyle name="요약 3 2 6 2" xfId="13234"/>
    <cellStyle name="요약 3 2 6 2 2" xfId="13235"/>
    <cellStyle name="요약 3 2 6 2 3" xfId="13236"/>
    <cellStyle name="요약 3 2 6 2 4" xfId="13237"/>
    <cellStyle name="요약 3 2 6 2 5" xfId="13238"/>
    <cellStyle name="요약 3 2 6 2 6" xfId="13239"/>
    <cellStyle name="요약 3 2 6 2 7" xfId="13240"/>
    <cellStyle name="요약 3 2 6 3" xfId="13241"/>
    <cellStyle name="요약 3 2 6 4" xfId="13242"/>
    <cellStyle name="요약 3 2 6 5" xfId="13243"/>
    <cellStyle name="요약 3 2 6 6" xfId="13244"/>
    <cellStyle name="요약 3 2 6 7" xfId="13245"/>
    <cellStyle name="요약 3 2 6 8" xfId="13246"/>
    <cellStyle name="요약 3 2 7" xfId="13247"/>
    <cellStyle name="요약 3 2 7 2" xfId="13248"/>
    <cellStyle name="요약 3 2 7 2 2" xfId="13249"/>
    <cellStyle name="요약 3 2 7 2 3" xfId="13250"/>
    <cellStyle name="요약 3 2 7 2 4" xfId="13251"/>
    <cellStyle name="요약 3 2 7 2 5" xfId="13252"/>
    <cellStyle name="요약 3 2 7 2 6" xfId="13253"/>
    <cellStyle name="요약 3 2 7 2 7" xfId="13254"/>
    <cellStyle name="요약 3 2 7 3" xfId="13255"/>
    <cellStyle name="요약 3 2 7 4" xfId="13256"/>
    <cellStyle name="요약 3 2 7 5" xfId="13257"/>
    <cellStyle name="요약 3 2 7 6" xfId="13258"/>
    <cellStyle name="요약 3 2 7 7" xfId="13259"/>
    <cellStyle name="요약 3 2 7 8" xfId="13260"/>
    <cellStyle name="요약 3 2 8" xfId="13261"/>
    <cellStyle name="요약 3 2 8 2" xfId="13262"/>
    <cellStyle name="요약 3 2 8 2 2" xfId="13263"/>
    <cellStyle name="요약 3 2 8 2 3" xfId="13264"/>
    <cellStyle name="요약 3 2 8 2 4" xfId="13265"/>
    <cellStyle name="요약 3 2 8 2 5" xfId="13266"/>
    <cellStyle name="요약 3 2 8 2 6" xfId="13267"/>
    <cellStyle name="요약 3 2 8 2 7" xfId="13268"/>
    <cellStyle name="요약 3 2 8 3" xfId="13269"/>
    <cellStyle name="요약 3 2 8 4" xfId="13270"/>
    <cellStyle name="요약 3 2 8 5" xfId="13271"/>
    <cellStyle name="요약 3 2 8 6" xfId="13272"/>
    <cellStyle name="요약 3 2 8 7" xfId="13273"/>
    <cellStyle name="요약 3 2 8 8" xfId="13274"/>
    <cellStyle name="요약 3 2 9" xfId="13275"/>
    <cellStyle name="요약 3 2 9 2" xfId="13276"/>
    <cellStyle name="요약 3 2 9 2 2" xfId="13277"/>
    <cellStyle name="요약 3 2 9 2 3" xfId="13278"/>
    <cellStyle name="요약 3 2 9 2 4" xfId="13279"/>
    <cellStyle name="요약 3 2 9 2 5" xfId="13280"/>
    <cellStyle name="요약 3 2 9 2 6" xfId="13281"/>
    <cellStyle name="요약 3 2 9 2 7" xfId="13282"/>
    <cellStyle name="요약 3 2 9 3" xfId="13283"/>
    <cellStyle name="요약 3 2 9 4" xfId="13284"/>
    <cellStyle name="요약 3 2 9 5" xfId="13285"/>
    <cellStyle name="요약 3 2 9 6" xfId="13286"/>
    <cellStyle name="요약 3 2 9 7" xfId="13287"/>
    <cellStyle name="요약 3 2 9 8" xfId="13288"/>
    <cellStyle name="요약 3 3" xfId="13289"/>
    <cellStyle name="요약 3 3 2" xfId="13290"/>
    <cellStyle name="요약 3 3 2 2" xfId="13291"/>
    <cellStyle name="요약 3 3 2 3" xfId="13292"/>
    <cellStyle name="요약 3 3 2 4" xfId="13293"/>
    <cellStyle name="요약 3 3 2 5" xfId="13294"/>
    <cellStyle name="요약 3 3 2 6" xfId="13295"/>
    <cellStyle name="요약 3 3 2 7" xfId="13296"/>
    <cellStyle name="요약 3 3 3" xfId="13297"/>
    <cellStyle name="요약 3 3 4" xfId="13298"/>
    <cellStyle name="요약 3 3 5" xfId="13299"/>
    <cellStyle name="요약 3 3 6" xfId="13300"/>
    <cellStyle name="요약 3 3 7" xfId="13301"/>
    <cellStyle name="요약 3 3 8" xfId="13302"/>
    <cellStyle name="요약 3 4" xfId="13303"/>
    <cellStyle name="요약 3 4 2" xfId="13304"/>
    <cellStyle name="요약 3 4 2 2" xfId="13305"/>
    <cellStyle name="요약 3 4 2 3" xfId="13306"/>
    <cellStyle name="요약 3 4 2 4" xfId="13307"/>
    <cellStyle name="요약 3 4 2 5" xfId="13308"/>
    <cellStyle name="요약 3 4 2 6" xfId="13309"/>
    <cellStyle name="요약 3 4 2 7" xfId="13310"/>
    <cellStyle name="요약 3 4 3" xfId="13311"/>
    <cellStyle name="요약 3 4 4" xfId="13312"/>
    <cellStyle name="요약 3 4 5" xfId="13313"/>
    <cellStyle name="요약 3 4 6" xfId="13314"/>
    <cellStyle name="요약 3 4 7" xfId="13315"/>
    <cellStyle name="요약 3 4 8" xfId="13316"/>
    <cellStyle name="요약 3 5" xfId="13317"/>
    <cellStyle name="요약 3 5 2" xfId="13318"/>
    <cellStyle name="요약 3 5 2 2" xfId="13319"/>
    <cellStyle name="요약 3 5 2 3" xfId="13320"/>
    <cellStyle name="요약 3 5 2 4" xfId="13321"/>
    <cellStyle name="요약 3 5 2 5" xfId="13322"/>
    <cellStyle name="요약 3 5 2 6" xfId="13323"/>
    <cellStyle name="요약 3 5 2 7" xfId="13324"/>
    <cellStyle name="요약 3 5 3" xfId="13325"/>
    <cellStyle name="요약 3 5 4" xfId="13326"/>
    <cellStyle name="요약 3 5 5" xfId="13327"/>
    <cellStyle name="요약 3 5 6" xfId="13328"/>
    <cellStyle name="요약 3 5 7" xfId="13329"/>
    <cellStyle name="요약 3 5 8" xfId="13330"/>
    <cellStyle name="요약 3 6" xfId="13331"/>
    <cellStyle name="요약 3 6 2" xfId="13332"/>
    <cellStyle name="요약 3 6 2 2" xfId="13333"/>
    <cellStyle name="요약 3 6 2 3" xfId="13334"/>
    <cellStyle name="요약 3 6 2 4" xfId="13335"/>
    <cellStyle name="요약 3 6 2 5" xfId="13336"/>
    <cellStyle name="요약 3 6 2 6" xfId="13337"/>
    <cellStyle name="요약 3 6 2 7" xfId="13338"/>
    <cellStyle name="요약 3 6 3" xfId="13339"/>
    <cellStyle name="요약 3 6 4" xfId="13340"/>
    <cellStyle name="요약 3 6 5" xfId="13341"/>
    <cellStyle name="요약 3 6 6" xfId="13342"/>
    <cellStyle name="요약 3 6 7" xfId="13343"/>
    <cellStyle name="요약 3 6 8" xfId="13344"/>
    <cellStyle name="요약 3 7" xfId="13345"/>
    <cellStyle name="요약 3 7 2" xfId="13346"/>
    <cellStyle name="요약 3 7 2 2" xfId="13347"/>
    <cellStyle name="요약 3 7 2 3" xfId="13348"/>
    <cellStyle name="요약 3 7 2 4" xfId="13349"/>
    <cellStyle name="요약 3 7 2 5" xfId="13350"/>
    <cellStyle name="요약 3 7 2 6" xfId="13351"/>
    <cellStyle name="요약 3 7 2 7" xfId="13352"/>
    <cellStyle name="요약 3 7 3" xfId="13353"/>
    <cellStyle name="요약 3 7 4" xfId="13354"/>
    <cellStyle name="요약 3 7 5" xfId="13355"/>
    <cellStyle name="요약 3 7 6" xfId="13356"/>
    <cellStyle name="요약 3 7 7" xfId="13357"/>
    <cellStyle name="요약 3 7 8" xfId="13358"/>
    <cellStyle name="요약 3 8" xfId="13359"/>
    <cellStyle name="요약 3 8 2" xfId="13360"/>
    <cellStyle name="요약 3 8 2 2" xfId="13361"/>
    <cellStyle name="요약 3 8 2 3" xfId="13362"/>
    <cellStyle name="요약 3 8 2 4" xfId="13363"/>
    <cellStyle name="요약 3 8 2 5" xfId="13364"/>
    <cellStyle name="요약 3 8 2 6" xfId="13365"/>
    <cellStyle name="요약 3 8 2 7" xfId="13366"/>
    <cellStyle name="요약 3 8 3" xfId="13367"/>
    <cellStyle name="요약 3 8 4" xfId="13368"/>
    <cellStyle name="요약 3 8 5" xfId="13369"/>
    <cellStyle name="요약 3 8 6" xfId="13370"/>
    <cellStyle name="요약 3 8 7" xfId="13371"/>
    <cellStyle name="요약 3 8 8" xfId="13372"/>
    <cellStyle name="요약 3 9" xfId="13373"/>
    <cellStyle name="요약 3 9 2" xfId="13374"/>
    <cellStyle name="요약 3 9 2 2" xfId="13375"/>
    <cellStyle name="요약 3 9 2 3" xfId="13376"/>
    <cellStyle name="요약 3 9 2 4" xfId="13377"/>
    <cellStyle name="요약 3 9 2 5" xfId="13378"/>
    <cellStyle name="요약 3 9 2 6" xfId="13379"/>
    <cellStyle name="요약 3 9 2 7" xfId="13380"/>
    <cellStyle name="요약 3 9 3" xfId="13381"/>
    <cellStyle name="요약 3 9 4" xfId="13382"/>
    <cellStyle name="요약 3 9 5" xfId="13383"/>
    <cellStyle name="요약 3 9 6" xfId="13384"/>
    <cellStyle name="요약 3 9 7" xfId="13385"/>
    <cellStyle name="요약 3 9 8" xfId="13386"/>
    <cellStyle name="원" xfId="458"/>
    <cellStyle name="원 2" xfId="13387"/>
    <cellStyle name="원_(20070125)2007지하수자원관리시행계획서_업무연락(1)" xfId="13388"/>
    <cellStyle name="원_0008금감원통합감독검사정보시스템" xfId="13389"/>
    <cellStyle name="원_0009김포공항LED교체공사(광일)" xfId="13390"/>
    <cellStyle name="원_0011KIST소각설비제작설치" xfId="13391"/>
    <cellStyle name="원_0011긴급전화기정산(99년형광일)" xfId="13392"/>
    <cellStyle name="원_0011부산종합경기장전광판" xfId="13393"/>
    <cellStyle name="원_0012문화유적지표석제작설치" xfId="13394"/>
    <cellStyle name="원_0102국제조명신공항분수조명" xfId="13395"/>
    <cellStyle name="원_0103회전식현수막게시대제작설치" xfId="13396"/>
    <cellStyle name="원_0104포항시침출수처리시스템" xfId="13397"/>
    <cellStyle name="원_0105담배자판기개조원가" xfId="13398"/>
    <cellStyle name="원_0106LG인버터냉난방기제작-1" xfId="13399"/>
    <cellStyle name="원_0107광전송장비구매설치" xfId="13400"/>
    <cellStyle name="원_0107도공IBS설비SW부문(참조)" xfId="13401"/>
    <cellStyle name="원_0107문화재복원용목재-8월6일" xfId="13402"/>
    <cellStyle name="원_0107포천영중수배전반(제조,설치)" xfId="13403"/>
    <cellStyle name="원_0108농기반미곡건조기제작설치" xfId="13404"/>
    <cellStyle name="원_0108담배인삼공사영업춘추복" xfId="13405"/>
    <cellStyle name="원_0108한국전기교통-LED교통신호등((원본))" xfId="13406"/>
    <cellStyle name="원_0111해양수산부등명기제작" xfId="13407"/>
    <cellStyle name="원_0111핸디소프트-전자표준문서시스템" xfId="13408"/>
    <cellStyle name="원_0112금감원사무자동화시스템" xfId="13409"/>
    <cellStyle name="원_0112수도권매립지SW원가" xfId="13410"/>
    <cellStyle name="원_0112중고원-HRD종합정보망구축(完)" xfId="13411"/>
    <cellStyle name="원_0201종합예술회관의자제작설치-1" xfId="13412"/>
    <cellStyle name="원_0202마사회근무복" xfId="13413"/>
    <cellStyle name="원_0202부경교재-승강칠판" xfId="13414"/>
    <cellStyle name="원_0204한국석묘납골함-1규격" xfId="13415"/>
    <cellStyle name="원_0206금감원금융정보교환망재구축" xfId="13416"/>
    <cellStyle name="원_0206정통부수납장표기기제작설치" xfId="13417"/>
    <cellStyle name="원_0207담배인삼공사-담요" xfId="13418"/>
    <cellStyle name="원_0208레비텍-다층여과기설계변경" xfId="13419"/>
    <cellStyle name="원_0209이산화염소발생기-설치(50K)" xfId="13420"/>
    <cellStyle name="원_0210현대정보기술-TD이중계" xfId="13421"/>
    <cellStyle name="원_0211조달청-#1대북지원사업정산(1월7일)" xfId="13422"/>
    <cellStyle name="원_0212금감원-법규정보시스템(完)" xfId="13423"/>
    <cellStyle name="원_0301교통방송-CCTV유지보수" xfId="13424"/>
    <cellStyle name="원_0302인천경찰청-무인단속기위탁관리" xfId="13425"/>
    <cellStyle name="원_0302조달청-대북지원2차(안성연)" xfId="13426"/>
    <cellStyle name="원_0302조달청-대북지원2차(최수현)" xfId="13427"/>
    <cellStyle name="원_0302표준문서-쌍용정보통신(신)" xfId="13428"/>
    <cellStyle name="원_0304소프트파워-정부표준전자문서시스템" xfId="13429"/>
    <cellStyle name="원_0304소프트파워-정부표준전자문서시스템(完)" xfId="13430"/>
    <cellStyle name="원_0304철도청-주변환장치-1" xfId="13431"/>
    <cellStyle name="원_0305금감원-금융통계정보시스템구축(完)" xfId="13432"/>
    <cellStyle name="원_0305제낭조합-면범포지" xfId="13433"/>
    <cellStyle name="원_0306제낭공업협동조합-면범포지원단(경비까지)" xfId="13434"/>
    <cellStyle name="원_0307경찰청-무인교통단속표준SW개발용역(完)" xfId="13435"/>
    <cellStyle name="원_0308조달청-#8대북지원사업정산" xfId="13436"/>
    <cellStyle name="원_0309두합크린텍-설치원가" xfId="13437"/>
    <cellStyle name="원_0309조달청-#9대북지원사업정산" xfId="13438"/>
    <cellStyle name="원_0310여주상수도-탈수기(유천ENG)" xfId="13439"/>
    <cellStyle name="원_0311대기해양작업시간" xfId="13440"/>
    <cellStyle name="원_0311대기해양중형등명기" xfId="13441"/>
    <cellStyle name="원_0312국민체육진흥공단-전기부문" xfId="13442"/>
    <cellStyle name="원_0312대기해양-중형등명기제작설치" xfId="13443"/>
    <cellStyle name="원_0312라이준-칼라아스콘4규격" xfId="13444"/>
    <cellStyle name="원_0401집진기프로그램SW개발비산정" xfId="13445"/>
    <cellStyle name="원_0404도로공사-전자지불(SW부문)" xfId="13446"/>
    <cellStyle name="원_05년 현장기술공 6월숙식비(관리조사)" xfId="13447"/>
    <cellStyle name="원_081006여북현장정리" xfId="13448"/>
    <cellStyle name="원_08농촌지하수관리사업 시행계획서" xfId="13449"/>
    <cellStyle name="원_08영향조사서 정리양식" xfId="13450"/>
    <cellStyle name="원_09양음이온" xfId="13451"/>
    <cellStyle name="원_09여주_점오염원자료최종모음_20091016" xfId="13452"/>
    <cellStyle name="원_1.1 현황 표와 그림_여서" xfId="13453"/>
    <cellStyle name="원_1.2 분석" xfId="13454"/>
    <cellStyle name="원_1.골지내역(업)" xfId="459"/>
    <cellStyle name="원_1-3.단가산출서(중기손료)" xfId="13455"/>
    <cellStyle name="원_1호도로토공(1차)" xfId="460"/>
    <cellStyle name="원_2- 08영향조사서 정리양식" xfId="13456"/>
    <cellStyle name="원_2.골지수량" xfId="461"/>
    <cellStyle name="원_2.분석" xfId="13457"/>
    <cellStyle name="원_2001-06조달청신성-한냉지형" xfId="13458"/>
    <cellStyle name="원_2002-03경찰대학-졸업식" xfId="13459"/>
    <cellStyle name="원_2002-03경찰청-경찰표지장" xfId="13460"/>
    <cellStyle name="원_2002-03반디-가로등(열주형)" xfId="13461"/>
    <cellStyle name="원_2002-03신화전자-감지기" xfId="13462"/>
    <cellStyle name="원_2002-04강원랜드-슬러트머신" xfId="13463"/>
    <cellStyle name="원_2002-04메가컴-외주무대" xfId="13464"/>
    <cellStyle name="원_2002-04엘지애드-무대" xfId="13465"/>
    <cellStyle name="원_2002-05강원랜드-슬러트머신(넥스터)" xfId="13466"/>
    <cellStyle name="원_2002-05경기경찰청-냉온수기공사" xfId="13467"/>
    <cellStyle name="원_2002-05대통령비서실-카페트" xfId="13468"/>
    <cellStyle name="원_2002결과표" xfId="13469"/>
    <cellStyle name="원_2002결과표1" xfId="13470"/>
    <cellStyle name="원_2003-01정일사-표창5종" xfId="13471"/>
    <cellStyle name="원_2004.사을기지구(계획기반공사)" xfId="462"/>
    <cellStyle name="원_2005 박계지구 지하수(직영)" xfId="463"/>
    <cellStyle name="원_2005 준공전 검사내역서(공사시행 연구원확인)" xfId="13472"/>
    <cellStyle name="원_2006 교평지구 지하수개발사업계획" xfId="464"/>
    <cellStyle name="원_2006농촌농업생활용수 실시설계용역내역서" xfId="13473"/>
    <cellStyle name="원_2006수맥조사정산서(총괄)" xfId="13474"/>
    <cellStyle name="원_2006연기_지하수기초조사" xfId="13475"/>
    <cellStyle name="원_2007 밀양농생 직영시행계획서" xfId="13476"/>
    <cellStyle name="원_2008거창군농촌생활용수시행계획서(0507)" xfId="13477"/>
    <cellStyle name="원_2008년봉화영향조사사업계획서-제출분" xfId="13478"/>
    <cellStyle name="원_2008정읍- 정천현황 용역시행" xfId="13479"/>
    <cellStyle name="원_2008정읍-지하수기초조사 시추착정 위임 내역" xfId="13480"/>
    <cellStyle name="원_2008정읍-지하수기초조사시행(1차년도-0331)" xfId="13481"/>
    <cellStyle name="원_2008조사량 및 소요일수" xfId="13482"/>
    <cellStyle name="원_2008지하수자원관리시행계획서(20080114)_업무연락" xfId="13483"/>
    <cellStyle name="원_2008지하수자원관리시행계획서(20080115)_업무연락" xfId="13484"/>
    <cellStyle name="원_2009년 농촌지하수관리사업 시행계획서(2)" xfId="13485"/>
    <cellStyle name="원_2010이천지역 수질조사 학술용역외주시행계획서" xfId="13486"/>
    <cellStyle name="원_NEGS" xfId="465"/>
    <cellStyle name="원_Pilot플랜트-계변경" xfId="13487"/>
    <cellStyle name="원_Pilot플랜트이전설치-변경최종" xfId="13488"/>
    <cellStyle name="원_Sheet1" xfId="13489"/>
    <cellStyle name="원_SW(케이비)" xfId="13490"/>
    <cellStyle name="원_가월리배수펌프(04.23)" xfId="13491"/>
    <cellStyle name="원_간지,목차,페이지,표지" xfId="13492"/>
    <cellStyle name="원_감곡문화011128진입가로등케이블삭제한전납입금전부삭제" xfId="466"/>
    <cellStyle name="원_강릉재료집계" xfId="467"/>
    <cellStyle name="원_강진양수" xfId="468"/>
    <cellStyle name="원_개보수토적계산" xfId="469"/>
    <cellStyle name="원_건축내역서" xfId="13493"/>
    <cellStyle name="원_검은돌생활용수내역서" xfId="13494"/>
    <cellStyle name="원_결재요약(앵천)(1)" xfId="470"/>
    <cellStyle name="원_경기" xfId="13495"/>
    <cellStyle name="원_경기도지하수관리계획_1.28_경기본부의견적용" xfId="471"/>
    <cellStyle name="원_경찰청-근무,기동복" xfId="13496"/>
    <cellStyle name="원_골지지구(정선)" xfId="472"/>
    <cellStyle name="원_공공관정_09여주_20091116" xfId="13497"/>
    <cellStyle name="원_공공관정_09여주_승주정리_20091021" xfId="13498"/>
    <cellStyle name="원_공사관리 연장허가 영향조사시행계획서(제1반)" xfId="473"/>
    <cellStyle name="원_공사일반관리비양식" xfId="13499"/>
    <cellStyle name="원_광주생활직영시행" xfId="13500"/>
    <cellStyle name="원_구미지사 지하수기초.영향조사 및 개발 시행계획서(150m)" xfId="13501"/>
    <cellStyle name="원_궁평단가보완030415" xfId="474"/>
    <cellStyle name="원_금호2양수0101" xfId="475"/>
    <cellStyle name="원_기조사자료 수질정리총괄본" xfId="13502"/>
    <cellStyle name="원_기초공사" xfId="13503"/>
    <cellStyle name="원_김해지역시추외주행계획서(20050301)-계약팀" xfId="13504"/>
    <cellStyle name="원_남강하도 공사비(요율수정)" xfId="13505"/>
    <cellStyle name="원_남토적표(9)" xfId="476"/>
    <cellStyle name="원_네인텍정보기술-회로카드(수현)" xfId="13506"/>
    <cellStyle name="원_노무 숙박비" xfId="13507"/>
    <cellStyle name="원_노현사통" xfId="477"/>
    <cellStyle name="원_단암토적계산" xfId="478"/>
    <cellStyle name="원_달산배수0303" xfId="479"/>
    <cellStyle name="원_대기해양노무비" xfId="13508"/>
    <cellStyle name="원_대북자재8월분" xfId="13509"/>
    <cellStyle name="원_대북자재8월분-1" xfId="13510"/>
    <cellStyle name="원_도로공사MM" xfId="13511"/>
    <cellStyle name="원_도로공사tcssw" xfId="13512"/>
    <cellStyle name="원_도로구조물수정" xfId="480"/>
    <cellStyle name="원_동" xfId="481"/>
    <cellStyle name="원_동근거" xfId="482"/>
    <cellStyle name="원_동산용사촌수현(원본)" xfId="13513"/>
    <cellStyle name="원_목도양수" xfId="483"/>
    <cellStyle name="원_무수준공031220최종" xfId="484"/>
    <cellStyle name="원_바위안(변경인가)" xfId="485"/>
    <cellStyle name="원_바위안(업내역)`02" xfId="486"/>
    <cellStyle name="원_바위안수량,토적(당초)" xfId="487"/>
    <cellStyle name="원_바위안수량,토적(변경)" xfId="488"/>
    <cellStyle name="원_바위안수량표" xfId="489"/>
    <cellStyle name="원_방화실010310" xfId="490"/>
    <cellStyle name="원_배수로덮개재료집계" xfId="491"/>
    <cellStyle name="원_배수토적" xfId="13514"/>
    <cellStyle name="원_백곡양수 변전소신설1200kVA 040317" xfId="492"/>
    <cellStyle name="원_백록사통" xfId="493"/>
    <cellStyle name="원_백제군사전시1" xfId="13515"/>
    <cellStyle name="원_범화지(1상4련)" xfId="494"/>
    <cellStyle name="원_보고서1장-1" xfId="13516"/>
    <cellStyle name="원_보고서1장-4" xfId="13517"/>
    <cellStyle name="원_보고서2장-0" xfId="13518"/>
    <cellStyle name="원_보고서기초자료_여북_중간보고서" xfId="13519"/>
    <cellStyle name="원_보고서기초자료_여북_평가회" xfId="13520"/>
    <cellStyle name="원_보고서기초자료_여북1" xfId="13521"/>
    <cellStyle name="원_보조지하수관측정(이천시)_이병윤_1126" xfId="13522"/>
    <cellStyle name="원_부록4.2_양수시험결과" xfId="13523"/>
    <cellStyle name="원_부산체신청전기공사(11.15)" xfId="13524"/>
    <cellStyle name="원_삼방2지구 대구획경지정리사업 사업계획서" xfId="495"/>
    <cellStyle name="원_삼방전기" xfId="496"/>
    <cellStyle name="원_서울시하천관리유지보수산출내역서(01.30)" xfId="13525"/>
    <cellStyle name="원_서평준공031220" xfId="497"/>
    <cellStyle name="원_선사유적지옥외전기공사3" xfId="13526"/>
    <cellStyle name="원_설계내역서1(1)" xfId="13527"/>
    <cellStyle name="원_성지양수" xfId="498"/>
    <cellStyle name="원_소로단가보완030224조달청" xfId="499"/>
    <cellStyle name="원_수령도로측구덮개재료집계" xfId="500"/>
    <cellStyle name="원_수리시설물 현황_림스자료와 여주군09자료_091117" xfId="13528"/>
    <cellStyle name="원_수원공제계산서" xfId="501"/>
    <cellStyle name="원_수중모터" xfId="13529"/>
    <cellStyle name="원_수중모터교체공사 (성연오사리)" xfId="502"/>
    <cellStyle name="원_수초제거기(대양기계)" xfId="13530"/>
    <cellStyle name="원_시설용역" xfId="13531"/>
    <cellStyle name="원_신고서 준공신고서와 수질검사2007" xfId="13532"/>
    <cellStyle name="원_신대용지매수" xfId="503"/>
    <cellStyle name="원_양산양수" xfId="504"/>
    <cellStyle name="원_여감_수질_07이후자료_윤수정최종_2009112" xfId="13533"/>
    <cellStyle name="원_여감이용현황_미진20091020" xfId="13534"/>
    <cellStyle name="원_여감지하수최종본_091116" xfId="13535"/>
    <cellStyle name="원_여북여서지구_이용량_090807" xfId="13536"/>
    <cellStyle name="원_역T형옹벽" xfId="505"/>
    <cellStyle name="원_영해시장" xfId="13537"/>
    <cellStyle name="원_영향조사서와 수질결과_기자료정리(여서_보고서용)1116" xfId="13538"/>
    <cellStyle name="원_영향조사서와 수질결과_기자료정리(여서_보고서용)1120" xfId="13539"/>
    <cellStyle name="원_예산집행내역(졸라중요함)" xfId="13540"/>
    <cellStyle name="원_예산집행내역(졸라중요함_수정본080831)" xfId="13541"/>
    <cellStyle name="원_오로보완(0111)" xfId="13542"/>
    <cellStyle name="원_오리엔탈" xfId="13543"/>
    <cellStyle name="원_오천양수" xfId="506"/>
    <cellStyle name="원_옥동양수0101" xfId="507"/>
    <cellStyle name="원_옥천군 지하수보조관측망설치 착정공사 외주시행계획서" xfId="508"/>
    <cellStyle name="원_왕장지구농업용암반관정이용시설공사" xfId="509"/>
    <cellStyle name="원_용전단가보완0201" xfId="510"/>
    <cellStyle name="원_운반(할증없음)" xfId="511"/>
    <cellStyle name="원_원본 - 한국전기교통-개선형신호등 4종" xfId="13544"/>
    <cellStyle name="원_유류대지급" xfId="13545"/>
    <cellStyle name="원_읍면별지하수현황분석(09여주군)" xfId="13546"/>
    <cellStyle name="원_읍면별지하수현황분석(여주여북_최종보고서)" xfId="13547"/>
    <cellStyle name="원_읍면별지하수현황분석(여주여북_평가회)" xfId="13548"/>
    <cellStyle name="원_읍면별지하수현황분석(이천20061124-이대일)" xfId="13549"/>
    <cellStyle name="원_이용량자료_미진협조20091026" xfId="13550"/>
    <cellStyle name="원_이용시설" xfId="512"/>
    <cellStyle name="원_이용시설 2" xfId="513"/>
    <cellStyle name="원_입찰내역서갑지양식" xfId="13551"/>
    <cellStyle name="원_작업(감독)일지" xfId="13552"/>
    <cellStyle name="원_작업사항(군위영향)" xfId="13553"/>
    <cellStyle name="원_재오개양수" xfId="514"/>
    <cellStyle name="원_전기 수량" xfId="13554"/>
    <cellStyle name="원_전기앵천" xfId="515"/>
    <cellStyle name="원_점오염원조사결과(축사_유류_폐수_오수현황)" xfId="13555"/>
    <cellStyle name="원_점오염원조사결과(축사_유류_폐수_오수현황)200701020" xfId="13556"/>
    <cellStyle name="원_정선군 능전지구(2004년)" xfId="516"/>
    <cellStyle name="원_제경비율모음" xfId="13557"/>
    <cellStyle name="원_제조원가" xfId="13558"/>
    <cellStyle name="원_조달청-B판사천강교제작(최종본)" xfId="13559"/>
    <cellStyle name="원_조달청-대북지원3차(최수현)" xfId="13560"/>
    <cellStyle name="원_조달청-대북지원4차(최수현)" xfId="13561"/>
    <cellStyle name="원_조달청-대북지원5차(최수현)" xfId="13562"/>
    <cellStyle name="원_조달청-대북지원6차(번호)" xfId="13563"/>
    <cellStyle name="원_조달청-대북지원6차(최수현)" xfId="13564"/>
    <cellStyle name="원_조달청-대북지원7차(최수현)" xfId="13565"/>
    <cellStyle name="원_조달청-대북지원8차(최수현)" xfId="13566"/>
    <cellStyle name="원_조달청-대북지원9차(최수현)" xfId="13567"/>
    <cellStyle name="원_좌사지구" xfId="517"/>
    <cellStyle name="원_중앙선관위(투표,개표)" xfId="13568"/>
    <cellStyle name="원_중앙선관위(투표,개표)-사본" xfId="13569"/>
    <cellStyle name="원_증감" xfId="518"/>
    <cellStyle name="원_지자체_업체_설문지" xfId="13570"/>
    <cellStyle name="원_지하수설계표지" xfId="519"/>
    <cellStyle name="원_지하수영향조사 내역서(재허가)" xfId="520"/>
    <cellStyle name="원_지하수예정공정표" xfId="521"/>
    <cellStyle name="원_지하수자료_윤수정20081115" xfId="13571"/>
    <cellStyle name="원_지하수자원관리사업비(집행현황20061120)" xfId="13572"/>
    <cellStyle name="원_직원주소록" xfId="13573"/>
    <cellStyle name="원_철공가공조립" xfId="13574"/>
    <cellStyle name="원_청양영향조사내역서" xfId="522"/>
    <cellStyle name="원_총" xfId="523"/>
    <cellStyle name="원_최신여북현장" xfId="13575"/>
    <cellStyle name="원_최종!!여북수질성적서" xfId="13576"/>
    <cellStyle name="원_최종보고서_그래프와그림" xfId="13577"/>
    <cellStyle name="원_최종-한국전기교통-개선형신호등 4종(공수조정)" xfId="13578"/>
    <cellStyle name="원_추평전동010814신양추가" xfId="524"/>
    <cellStyle name="원_추풍지재료집계" xfId="525"/>
    <cellStyle name="원_출력3-부록2-2-지하수영향조사 용역설계서-확정" xfId="13579"/>
    <cellStyle name="원_코솔라-제조원가" xfId="13580"/>
    <cellStyle name="원_토지공사-간접비" xfId="13581"/>
    <cellStyle name="원_파주한발이용" xfId="13582"/>
    <cellStyle name="원_팔봉단가보완0308" xfId="526"/>
    <cellStyle name="원_팔봉양수" xfId="527"/>
    <cellStyle name="원_폐기물" xfId="528"/>
    <cellStyle name="원_하장양수(40HP20HP)020309" xfId="529"/>
    <cellStyle name="원_학술연구용역 시행계획서" xfId="13583"/>
    <cellStyle name="원_한국도로공사" xfId="13584"/>
    <cellStyle name="원_한전내역서-최종" xfId="13585"/>
    <cellStyle name="원_한해대책이용시설2차 외주발주" xfId="530"/>
    <cellStyle name="원_항만관리사업소청사건립공사(설계변경1)" xfId="13586"/>
    <cellStyle name="원_해미-수량산출" xfId="531"/>
    <cellStyle name="원_현장사진과 정리본_여감" xfId="13587"/>
    <cellStyle name="원_현장양수시험_여서지구(대일수정_480분까지조절)" xfId="13588"/>
    <cellStyle name="원_황계(0203)" xfId="13589"/>
    <cellStyle name="원_흥한건설(주)_두창산업폐기물(하도급)" xfId="13590"/>
    <cellStyle name="유1" xfId="532"/>
    <cellStyle name="유영" xfId="13591"/>
    <cellStyle name="을지" xfId="533"/>
    <cellStyle name="을지 10" xfId="13592"/>
    <cellStyle name="을지 10 2" xfId="13593"/>
    <cellStyle name="을지 10 2 2" xfId="13594"/>
    <cellStyle name="을지 10 2 3" xfId="13595"/>
    <cellStyle name="을지 10 2 4" xfId="13596"/>
    <cellStyle name="을지 10 2 5" xfId="13597"/>
    <cellStyle name="을지 10 2 6" xfId="13598"/>
    <cellStyle name="을지 10 2 7" xfId="13599"/>
    <cellStyle name="을지 10 3" xfId="13600"/>
    <cellStyle name="을지 10 4" xfId="13601"/>
    <cellStyle name="을지 10 5" xfId="13602"/>
    <cellStyle name="을지 10 6" xfId="13603"/>
    <cellStyle name="을지 10 7" xfId="13604"/>
    <cellStyle name="을지 10 8" xfId="13605"/>
    <cellStyle name="을지 11" xfId="13606"/>
    <cellStyle name="을지 11 2" xfId="13607"/>
    <cellStyle name="을지 11 2 2" xfId="13608"/>
    <cellStyle name="을지 11 2 3" xfId="13609"/>
    <cellStyle name="을지 11 2 4" xfId="13610"/>
    <cellStyle name="을지 11 2 5" xfId="13611"/>
    <cellStyle name="을지 11 2 6" xfId="13612"/>
    <cellStyle name="을지 11 2 7" xfId="13613"/>
    <cellStyle name="을지 11 3" xfId="13614"/>
    <cellStyle name="을지 11 4" xfId="13615"/>
    <cellStyle name="을지 11 5" xfId="13616"/>
    <cellStyle name="을지 11 6" xfId="13617"/>
    <cellStyle name="을지 11 7" xfId="13618"/>
    <cellStyle name="을지 11 8" xfId="13619"/>
    <cellStyle name="을지 12" xfId="13620"/>
    <cellStyle name="을지 12 2" xfId="13621"/>
    <cellStyle name="을지 12 2 2" xfId="13622"/>
    <cellStyle name="을지 12 2 3" xfId="13623"/>
    <cellStyle name="을지 12 2 4" xfId="13624"/>
    <cellStyle name="을지 12 2 5" xfId="13625"/>
    <cellStyle name="을지 12 2 6" xfId="13626"/>
    <cellStyle name="을지 12 2 7" xfId="13627"/>
    <cellStyle name="을지 12 3" xfId="13628"/>
    <cellStyle name="을지 12 4" xfId="13629"/>
    <cellStyle name="을지 12 5" xfId="13630"/>
    <cellStyle name="을지 12 6" xfId="13631"/>
    <cellStyle name="을지 12 7" xfId="13632"/>
    <cellStyle name="을지 12 8" xfId="13633"/>
    <cellStyle name="을지 13" xfId="13634"/>
    <cellStyle name="을지 13 2" xfId="13635"/>
    <cellStyle name="을지 13 2 2" xfId="13636"/>
    <cellStyle name="을지 13 2 3" xfId="13637"/>
    <cellStyle name="을지 13 2 4" xfId="13638"/>
    <cellStyle name="을지 13 2 5" xfId="13639"/>
    <cellStyle name="을지 13 2 6" xfId="13640"/>
    <cellStyle name="을지 13 2 7" xfId="13641"/>
    <cellStyle name="을지 13 3" xfId="13642"/>
    <cellStyle name="을지 13 4" xfId="13643"/>
    <cellStyle name="을지 13 5" xfId="13644"/>
    <cellStyle name="을지 13 6" xfId="13645"/>
    <cellStyle name="을지 13 7" xfId="13646"/>
    <cellStyle name="을지 13 8" xfId="13647"/>
    <cellStyle name="을지 14" xfId="13648"/>
    <cellStyle name="을지 14 2" xfId="13649"/>
    <cellStyle name="을지 14 2 2" xfId="13650"/>
    <cellStyle name="을지 14 2 3" xfId="13651"/>
    <cellStyle name="을지 14 2 4" xfId="13652"/>
    <cellStyle name="을지 14 2 5" xfId="13653"/>
    <cellStyle name="을지 14 2 6" xfId="13654"/>
    <cellStyle name="을지 14 2 7" xfId="13655"/>
    <cellStyle name="을지 14 3" xfId="13656"/>
    <cellStyle name="을지 14 4" xfId="13657"/>
    <cellStyle name="을지 14 5" xfId="13658"/>
    <cellStyle name="을지 14 6" xfId="13659"/>
    <cellStyle name="을지 14 7" xfId="13660"/>
    <cellStyle name="을지 14 8" xfId="13661"/>
    <cellStyle name="을지 15" xfId="13662"/>
    <cellStyle name="을지 16" xfId="13663"/>
    <cellStyle name="을지 17" xfId="13664"/>
    <cellStyle name="을지 2" xfId="13665"/>
    <cellStyle name="을지 2 10" xfId="13666"/>
    <cellStyle name="을지 2 10 2" xfId="13667"/>
    <cellStyle name="을지 2 10 2 2" xfId="13668"/>
    <cellStyle name="을지 2 10 2 3" xfId="13669"/>
    <cellStyle name="을지 2 10 2 4" xfId="13670"/>
    <cellStyle name="을지 2 10 2 5" xfId="13671"/>
    <cellStyle name="을지 2 10 2 6" xfId="13672"/>
    <cellStyle name="을지 2 10 2 7" xfId="13673"/>
    <cellStyle name="을지 2 10 3" xfId="13674"/>
    <cellStyle name="을지 2 10 4" xfId="13675"/>
    <cellStyle name="을지 2 10 5" xfId="13676"/>
    <cellStyle name="을지 2 10 6" xfId="13677"/>
    <cellStyle name="을지 2 10 7" xfId="13678"/>
    <cellStyle name="을지 2 10 8" xfId="13679"/>
    <cellStyle name="을지 2 11" xfId="13680"/>
    <cellStyle name="을지 2 11 2" xfId="13681"/>
    <cellStyle name="을지 2 11 2 2" xfId="13682"/>
    <cellStyle name="을지 2 11 2 3" xfId="13683"/>
    <cellStyle name="을지 2 11 2 4" xfId="13684"/>
    <cellStyle name="을지 2 11 2 5" xfId="13685"/>
    <cellStyle name="을지 2 11 2 6" xfId="13686"/>
    <cellStyle name="을지 2 11 2 7" xfId="13687"/>
    <cellStyle name="을지 2 11 3" xfId="13688"/>
    <cellStyle name="을지 2 11 4" xfId="13689"/>
    <cellStyle name="을지 2 11 5" xfId="13690"/>
    <cellStyle name="을지 2 11 6" xfId="13691"/>
    <cellStyle name="을지 2 11 7" xfId="13692"/>
    <cellStyle name="을지 2 11 8" xfId="13693"/>
    <cellStyle name="을지 2 12" xfId="13694"/>
    <cellStyle name="을지 2 12 2" xfId="13695"/>
    <cellStyle name="을지 2 12 2 2" xfId="13696"/>
    <cellStyle name="을지 2 12 2 3" xfId="13697"/>
    <cellStyle name="을지 2 12 2 4" xfId="13698"/>
    <cellStyle name="을지 2 12 2 5" xfId="13699"/>
    <cellStyle name="을지 2 12 2 6" xfId="13700"/>
    <cellStyle name="을지 2 12 2 7" xfId="13701"/>
    <cellStyle name="을지 2 12 3" xfId="13702"/>
    <cellStyle name="을지 2 12 4" xfId="13703"/>
    <cellStyle name="을지 2 12 5" xfId="13704"/>
    <cellStyle name="을지 2 12 6" xfId="13705"/>
    <cellStyle name="을지 2 12 7" xfId="13706"/>
    <cellStyle name="을지 2 12 8" xfId="13707"/>
    <cellStyle name="을지 2 13" xfId="13708"/>
    <cellStyle name="을지 2 13 2" xfId="13709"/>
    <cellStyle name="을지 2 13 3" xfId="13710"/>
    <cellStyle name="을지 2 13 4" xfId="13711"/>
    <cellStyle name="을지 2 13 5" xfId="13712"/>
    <cellStyle name="을지 2 13 6" xfId="13713"/>
    <cellStyle name="을지 2 13 7" xfId="13714"/>
    <cellStyle name="을지 2 14" xfId="13715"/>
    <cellStyle name="을지 2 15" xfId="13716"/>
    <cellStyle name="을지 2 16" xfId="13717"/>
    <cellStyle name="을지 2 17" xfId="13718"/>
    <cellStyle name="을지 2 18" xfId="13719"/>
    <cellStyle name="을지 2 2" xfId="13720"/>
    <cellStyle name="을지 2 2 2" xfId="13721"/>
    <cellStyle name="을지 2 2 2 2" xfId="13722"/>
    <cellStyle name="을지 2 2 2 3" xfId="13723"/>
    <cellStyle name="을지 2 2 2 4" xfId="13724"/>
    <cellStyle name="을지 2 2 2 5" xfId="13725"/>
    <cellStyle name="을지 2 2 2 6" xfId="13726"/>
    <cellStyle name="을지 2 2 2 7" xfId="13727"/>
    <cellStyle name="을지 2 2 3" xfId="13728"/>
    <cellStyle name="을지 2 2 4" xfId="13729"/>
    <cellStyle name="을지 2 2 5" xfId="13730"/>
    <cellStyle name="을지 2 2 6" xfId="13731"/>
    <cellStyle name="을지 2 2 7" xfId="13732"/>
    <cellStyle name="을지 2 2 8" xfId="13733"/>
    <cellStyle name="을지 2 3" xfId="13734"/>
    <cellStyle name="을지 2 3 2" xfId="13735"/>
    <cellStyle name="을지 2 3 2 2" xfId="13736"/>
    <cellStyle name="을지 2 3 2 3" xfId="13737"/>
    <cellStyle name="을지 2 3 2 4" xfId="13738"/>
    <cellStyle name="을지 2 3 2 5" xfId="13739"/>
    <cellStyle name="을지 2 3 2 6" xfId="13740"/>
    <cellStyle name="을지 2 3 2 7" xfId="13741"/>
    <cellStyle name="을지 2 3 3" xfId="13742"/>
    <cellStyle name="을지 2 3 4" xfId="13743"/>
    <cellStyle name="을지 2 3 5" xfId="13744"/>
    <cellStyle name="을지 2 3 6" xfId="13745"/>
    <cellStyle name="을지 2 3 7" xfId="13746"/>
    <cellStyle name="을지 2 3 8" xfId="13747"/>
    <cellStyle name="을지 2 4" xfId="13748"/>
    <cellStyle name="을지 2 4 2" xfId="13749"/>
    <cellStyle name="을지 2 4 2 2" xfId="13750"/>
    <cellStyle name="을지 2 4 2 3" xfId="13751"/>
    <cellStyle name="을지 2 4 2 4" xfId="13752"/>
    <cellStyle name="을지 2 4 2 5" xfId="13753"/>
    <cellStyle name="을지 2 4 2 6" xfId="13754"/>
    <cellStyle name="을지 2 4 2 7" xfId="13755"/>
    <cellStyle name="을지 2 4 3" xfId="13756"/>
    <cellStyle name="을지 2 4 4" xfId="13757"/>
    <cellStyle name="을지 2 4 5" xfId="13758"/>
    <cellStyle name="을지 2 4 6" xfId="13759"/>
    <cellStyle name="을지 2 4 7" xfId="13760"/>
    <cellStyle name="을지 2 4 8" xfId="13761"/>
    <cellStyle name="을지 2 5" xfId="13762"/>
    <cellStyle name="을지 2 5 2" xfId="13763"/>
    <cellStyle name="을지 2 5 2 2" xfId="13764"/>
    <cellStyle name="을지 2 5 2 3" xfId="13765"/>
    <cellStyle name="을지 2 5 2 4" xfId="13766"/>
    <cellStyle name="을지 2 5 2 5" xfId="13767"/>
    <cellStyle name="을지 2 5 2 6" xfId="13768"/>
    <cellStyle name="을지 2 5 2 7" xfId="13769"/>
    <cellStyle name="을지 2 5 3" xfId="13770"/>
    <cellStyle name="을지 2 5 4" xfId="13771"/>
    <cellStyle name="을지 2 5 5" xfId="13772"/>
    <cellStyle name="을지 2 5 6" xfId="13773"/>
    <cellStyle name="을지 2 5 7" xfId="13774"/>
    <cellStyle name="을지 2 5 8" xfId="13775"/>
    <cellStyle name="을지 2 6" xfId="13776"/>
    <cellStyle name="을지 2 6 2" xfId="13777"/>
    <cellStyle name="을지 2 6 2 2" xfId="13778"/>
    <cellStyle name="을지 2 6 2 3" xfId="13779"/>
    <cellStyle name="을지 2 6 2 4" xfId="13780"/>
    <cellStyle name="을지 2 6 2 5" xfId="13781"/>
    <cellStyle name="을지 2 6 2 6" xfId="13782"/>
    <cellStyle name="을지 2 6 2 7" xfId="13783"/>
    <cellStyle name="을지 2 6 3" xfId="13784"/>
    <cellStyle name="을지 2 6 4" xfId="13785"/>
    <cellStyle name="을지 2 6 5" xfId="13786"/>
    <cellStyle name="을지 2 6 6" xfId="13787"/>
    <cellStyle name="을지 2 6 7" xfId="13788"/>
    <cellStyle name="을지 2 6 8" xfId="13789"/>
    <cellStyle name="을지 2 7" xfId="13790"/>
    <cellStyle name="을지 2 7 2" xfId="13791"/>
    <cellStyle name="을지 2 7 2 2" xfId="13792"/>
    <cellStyle name="을지 2 7 2 3" xfId="13793"/>
    <cellStyle name="을지 2 7 2 4" xfId="13794"/>
    <cellStyle name="을지 2 7 2 5" xfId="13795"/>
    <cellStyle name="을지 2 7 2 6" xfId="13796"/>
    <cellStyle name="을지 2 7 2 7" xfId="13797"/>
    <cellStyle name="을지 2 7 3" xfId="13798"/>
    <cellStyle name="을지 2 7 4" xfId="13799"/>
    <cellStyle name="을지 2 7 5" xfId="13800"/>
    <cellStyle name="을지 2 7 6" xfId="13801"/>
    <cellStyle name="을지 2 7 7" xfId="13802"/>
    <cellStyle name="을지 2 7 8" xfId="13803"/>
    <cellStyle name="을지 2 8" xfId="13804"/>
    <cellStyle name="을지 2 8 2" xfId="13805"/>
    <cellStyle name="을지 2 8 2 2" xfId="13806"/>
    <cellStyle name="을지 2 8 2 3" xfId="13807"/>
    <cellStyle name="을지 2 8 2 4" xfId="13808"/>
    <cellStyle name="을지 2 8 2 5" xfId="13809"/>
    <cellStyle name="을지 2 8 2 6" xfId="13810"/>
    <cellStyle name="을지 2 8 2 7" xfId="13811"/>
    <cellStyle name="을지 2 8 3" xfId="13812"/>
    <cellStyle name="을지 2 8 4" xfId="13813"/>
    <cellStyle name="을지 2 8 5" xfId="13814"/>
    <cellStyle name="을지 2 8 6" xfId="13815"/>
    <cellStyle name="을지 2 8 7" xfId="13816"/>
    <cellStyle name="을지 2 8 8" xfId="13817"/>
    <cellStyle name="을지 2 9" xfId="13818"/>
    <cellStyle name="을지 2 9 2" xfId="13819"/>
    <cellStyle name="을지 2 9 2 2" xfId="13820"/>
    <cellStyle name="을지 2 9 2 3" xfId="13821"/>
    <cellStyle name="을지 2 9 2 4" xfId="13822"/>
    <cellStyle name="을지 2 9 2 5" xfId="13823"/>
    <cellStyle name="을지 2 9 2 6" xfId="13824"/>
    <cellStyle name="을지 2 9 2 7" xfId="13825"/>
    <cellStyle name="을지 2 9 3" xfId="13826"/>
    <cellStyle name="을지 2 9 4" xfId="13827"/>
    <cellStyle name="을지 2 9 5" xfId="13828"/>
    <cellStyle name="을지 2 9 6" xfId="13829"/>
    <cellStyle name="을지 2 9 7" xfId="13830"/>
    <cellStyle name="을지 2 9 8" xfId="13831"/>
    <cellStyle name="을지 3" xfId="13832"/>
    <cellStyle name="을지 3 2" xfId="13833"/>
    <cellStyle name="을지 3 2 2" xfId="13834"/>
    <cellStyle name="을지 3 2 3" xfId="13835"/>
    <cellStyle name="을지 3 2 4" xfId="13836"/>
    <cellStyle name="을지 3 2 5" xfId="13837"/>
    <cellStyle name="을지 3 2 6" xfId="13838"/>
    <cellStyle name="을지 3 2 7" xfId="13839"/>
    <cellStyle name="을지 3 3" xfId="13840"/>
    <cellStyle name="을지 3 4" xfId="13841"/>
    <cellStyle name="을지 3 5" xfId="13842"/>
    <cellStyle name="을지 3 6" xfId="13843"/>
    <cellStyle name="을지 3 7" xfId="13844"/>
    <cellStyle name="을지 3 8" xfId="13845"/>
    <cellStyle name="을지 4" xfId="13846"/>
    <cellStyle name="을지 4 2" xfId="13847"/>
    <cellStyle name="을지 4 2 2" xfId="13848"/>
    <cellStyle name="을지 4 2 3" xfId="13849"/>
    <cellStyle name="을지 4 2 4" xfId="13850"/>
    <cellStyle name="을지 4 2 5" xfId="13851"/>
    <cellStyle name="을지 4 2 6" xfId="13852"/>
    <cellStyle name="을지 4 2 7" xfId="13853"/>
    <cellStyle name="을지 4 3" xfId="13854"/>
    <cellStyle name="을지 4 4" xfId="13855"/>
    <cellStyle name="을지 4 5" xfId="13856"/>
    <cellStyle name="을지 4 6" xfId="13857"/>
    <cellStyle name="을지 4 7" xfId="13858"/>
    <cellStyle name="을지 4 8" xfId="13859"/>
    <cellStyle name="을지 5" xfId="13860"/>
    <cellStyle name="을지 5 2" xfId="13861"/>
    <cellStyle name="을지 5 2 2" xfId="13862"/>
    <cellStyle name="을지 5 2 3" xfId="13863"/>
    <cellStyle name="을지 5 2 4" xfId="13864"/>
    <cellStyle name="을지 5 2 5" xfId="13865"/>
    <cellStyle name="을지 5 2 6" xfId="13866"/>
    <cellStyle name="을지 5 2 7" xfId="13867"/>
    <cellStyle name="을지 5 3" xfId="13868"/>
    <cellStyle name="을지 5 4" xfId="13869"/>
    <cellStyle name="을지 5 5" xfId="13870"/>
    <cellStyle name="을지 5 6" xfId="13871"/>
    <cellStyle name="을지 5 7" xfId="13872"/>
    <cellStyle name="을지 5 8" xfId="13873"/>
    <cellStyle name="을지 6" xfId="13874"/>
    <cellStyle name="을지 6 2" xfId="13875"/>
    <cellStyle name="을지 6 2 2" xfId="13876"/>
    <cellStyle name="을지 6 2 3" xfId="13877"/>
    <cellStyle name="을지 6 2 4" xfId="13878"/>
    <cellStyle name="을지 6 2 5" xfId="13879"/>
    <cellStyle name="을지 6 2 6" xfId="13880"/>
    <cellStyle name="을지 6 2 7" xfId="13881"/>
    <cellStyle name="을지 6 3" xfId="13882"/>
    <cellStyle name="을지 6 4" xfId="13883"/>
    <cellStyle name="을지 6 5" xfId="13884"/>
    <cellStyle name="을지 6 6" xfId="13885"/>
    <cellStyle name="을지 6 7" xfId="13886"/>
    <cellStyle name="을지 6 8" xfId="13887"/>
    <cellStyle name="을지 7" xfId="13888"/>
    <cellStyle name="을지 7 2" xfId="13889"/>
    <cellStyle name="을지 7 2 2" xfId="13890"/>
    <cellStyle name="을지 7 2 3" xfId="13891"/>
    <cellStyle name="을지 7 2 4" xfId="13892"/>
    <cellStyle name="을지 7 2 5" xfId="13893"/>
    <cellStyle name="을지 7 2 6" xfId="13894"/>
    <cellStyle name="을지 7 2 7" xfId="13895"/>
    <cellStyle name="을지 7 3" xfId="13896"/>
    <cellStyle name="을지 7 4" xfId="13897"/>
    <cellStyle name="을지 7 5" xfId="13898"/>
    <cellStyle name="을지 7 6" xfId="13899"/>
    <cellStyle name="을지 7 7" xfId="13900"/>
    <cellStyle name="을지 7 8" xfId="13901"/>
    <cellStyle name="을지 8" xfId="13902"/>
    <cellStyle name="을지 8 2" xfId="13903"/>
    <cellStyle name="을지 8 2 2" xfId="13904"/>
    <cellStyle name="을지 8 2 3" xfId="13905"/>
    <cellStyle name="을지 8 2 4" xfId="13906"/>
    <cellStyle name="을지 8 2 5" xfId="13907"/>
    <cellStyle name="을지 8 2 6" xfId="13908"/>
    <cellStyle name="을지 8 2 7" xfId="13909"/>
    <cellStyle name="을지 8 3" xfId="13910"/>
    <cellStyle name="을지 8 4" xfId="13911"/>
    <cellStyle name="을지 8 5" xfId="13912"/>
    <cellStyle name="을지 8 6" xfId="13913"/>
    <cellStyle name="을지 8 7" xfId="13914"/>
    <cellStyle name="을지 8 8" xfId="13915"/>
    <cellStyle name="을지 9" xfId="13916"/>
    <cellStyle name="을지 9 2" xfId="13917"/>
    <cellStyle name="을지 9 2 2" xfId="13918"/>
    <cellStyle name="을지 9 2 3" xfId="13919"/>
    <cellStyle name="을지 9 2 4" xfId="13920"/>
    <cellStyle name="을지 9 2 5" xfId="13921"/>
    <cellStyle name="을지 9 2 6" xfId="13922"/>
    <cellStyle name="을지 9 2 7" xfId="13923"/>
    <cellStyle name="을지 9 3" xfId="13924"/>
    <cellStyle name="을지 9 4" xfId="13925"/>
    <cellStyle name="을지 9 5" xfId="13926"/>
    <cellStyle name="을지 9 6" xfId="13927"/>
    <cellStyle name="을지 9 7" xfId="13928"/>
    <cellStyle name="을지 9 8" xfId="13929"/>
    <cellStyle name="일반" xfId="534"/>
    <cellStyle name="一般_GARMENT STEP FORM HK" xfId="13930"/>
    <cellStyle name="일위대가" xfId="13931"/>
    <cellStyle name="입력 2" xfId="39"/>
    <cellStyle name="입력 2 10" xfId="13932"/>
    <cellStyle name="입력 2 10 2" xfId="13933"/>
    <cellStyle name="입력 2 10 2 2" xfId="13934"/>
    <cellStyle name="입력 2 10 2 3" xfId="13935"/>
    <cellStyle name="입력 2 10 2 4" xfId="13936"/>
    <cellStyle name="입력 2 10 2 5" xfId="13937"/>
    <cellStyle name="입력 2 10 2 6" xfId="13938"/>
    <cellStyle name="입력 2 10 2 7" xfId="13939"/>
    <cellStyle name="입력 2 10 3" xfId="13940"/>
    <cellStyle name="입력 2 10 4" xfId="13941"/>
    <cellStyle name="입력 2 10 5" xfId="13942"/>
    <cellStyle name="입력 2 10 6" xfId="13943"/>
    <cellStyle name="입력 2 10 7" xfId="13944"/>
    <cellStyle name="입력 2 10 8" xfId="13945"/>
    <cellStyle name="입력 2 11" xfId="13946"/>
    <cellStyle name="입력 2 11 2" xfId="13947"/>
    <cellStyle name="입력 2 11 2 2" xfId="13948"/>
    <cellStyle name="입력 2 11 2 3" xfId="13949"/>
    <cellStyle name="입력 2 11 2 4" xfId="13950"/>
    <cellStyle name="입력 2 11 2 5" xfId="13951"/>
    <cellStyle name="입력 2 11 2 6" xfId="13952"/>
    <cellStyle name="입력 2 11 2 7" xfId="13953"/>
    <cellStyle name="입력 2 11 3" xfId="13954"/>
    <cellStyle name="입력 2 11 4" xfId="13955"/>
    <cellStyle name="입력 2 11 5" xfId="13956"/>
    <cellStyle name="입력 2 11 6" xfId="13957"/>
    <cellStyle name="입력 2 11 7" xfId="13958"/>
    <cellStyle name="입력 2 11 8" xfId="13959"/>
    <cellStyle name="입력 2 12" xfId="13960"/>
    <cellStyle name="입력 2 12 2" xfId="13961"/>
    <cellStyle name="입력 2 12 2 2" xfId="13962"/>
    <cellStyle name="입력 2 12 2 3" xfId="13963"/>
    <cellStyle name="입력 2 12 2 4" xfId="13964"/>
    <cellStyle name="입력 2 12 2 5" xfId="13965"/>
    <cellStyle name="입력 2 12 2 6" xfId="13966"/>
    <cellStyle name="입력 2 12 2 7" xfId="13967"/>
    <cellStyle name="입력 2 12 3" xfId="13968"/>
    <cellStyle name="입력 2 12 4" xfId="13969"/>
    <cellStyle name="입력 2 12 5" xfId="13970"/>
    <cellStyle name="입력 2 12 6" xfId="13971"/>
    <cellStyle name="입력 2 12 7" xfId="13972"/>
    <cellStyle name="입력 2 12 8" xfId="13973"/>
    <cellStyle name="입력 2 13" xfId="13974"/>
    <cellStyle name="입력 2 13 2" xfId="13975"/>
    <cellStyle name="입력 2 13 2 2" xfId="13976"/>
    <cellStyle name="입력 2 13 2 3" xfId="13977"/>
    <cellStyle name="입력 2 13 2 4" xfId="13978"/>
    <cellStyle name="입력 2 13 2 5" xfId="13979"/>
    <cellStyle name="입력 2 13 2 6" xfId="13980"/>
    <cellStyle name="입력 2 13 2 7" xfId="13981"/>
    <cellStyle name="입력 2 13 3" xfId="13982"/>
    <cellStyle name="입력 2 13 4" xfId="13983"/>
    <cellStyle name="입력 2 13 5" xfId="13984"/>
    <cellStyle name="입력 2 13 6" xfId="13985"/>
    <cellStyle name="입력 2 13 7" xfId="13986"/>
    <cellStyle name="입력 2 13 8" xfId="13987"/>
    <cellStyle name="입력 2 14" xfId="13988"/>
    <cellStyle name="입력 2 15" xfId="13989"/>
    <cellStyle name="입력 2 16" xfId="13990"/>
    <cellStyle name="입력 2 2" xfId="13991"/>
    <cellStyle name="입력 2 2 10" xfId="13992"/>
    <cellStyle name="입력 2 2 10 2" xfId="13993"/>
    <cellStyle name="입력 2 2 10 2 2" xfId="13994"/>
    <cellStyle name="입력 2 2 10 2 3" xfId="13995"/>
    <cellStyle name="입력 2 2 10 2 4" xfId="13996"/>
    <cellStyle name="입력 2 2 10 2 5" xfId="13997"/>
    <cellStyle name="입력 2 2 10 2 6" xfId="13998"/>
    <cellStyle name="입력 2 2 10 2 7" xfId="13999"/>
    <cellStyle name="입력 2 2 10 3" xfId="14000"/>
    <cellStyle name="입력 2 2 10 4" xfId="14001"/>
    <cellStyle name="입력 2 2 10 5" xfId="14002"/>
    <cellStyle name="입력 2 2 10 6" xfId="14003"/>
    <cellStyle name="입력 2 2 10 7" xfId="14004"/>
    <cellStyle name="입력 2 2 10 8" xfId="14005"/>
    <cellStyle name="입력 2 2 11" xfId="14006"/>
    <cellStyle name="입력 2 2 11 2" xfId="14007"/>
    <cellStyle name="입력 2 2 11 2 2" xfId="14008"/>
    <cellStyle name="입력 2 2 11 2 3" xfId="14009"/>
    <cellStyle name="입력 2 2 11 2 4" xfId="14010"/>
    <cellStyle name="입력 2 2 11 2 5" xfId="14011"/>
    <cellStyle name="입력 2 2 11 2 6" xfId="14012"/>
    <cellStyle name="입력 2 2 11 2 7" xfId="14013"/>
    <cellStyle name="입력 2 2 11 3" xfId="14014"/>
    <cellStyle name="입력 2 2 11 4" xfId="14015"/>
    <cellStyle name="입력 2 2 11 5" xfId="14016"/>
    <cellStyle name="입력 2 2 11 6" xfId="14017"/>
    <cellStyle name="입력 2 2 11 7" xfId="14018"/>
    <cellStyle name="입력 2 2 11 8" xfId="14019"/>
    <cellStyle name="입력 2 2 12" xfId="14020"/>
    <cellStyle name="입력 2 2 12 2" xfId="14021"/>
    <cellStyle name="입력 2 2 12 2 2" xfId="14022"/>
    <cellStyle name="입력 2 2 12 2 3" xfId="14023"/>
    <cellStyle name="입력 2 2 12 2 4" xfId="14024"/>
    <cellStyle name="입력 2 2 12 2 5" xfId="14025"/>
    <cellStyle name="입력 2 2 12 2 6" xfId="14026"/>
    <cellStyle name="입력 2 2 12 2 7" xfId="14027"/>
    <cellStyle name="입력 2 2 12 3" xfId="14028"/>
    <cellStyle name="입력 2 2 12 4" xfId="14029"/>
    <cellStyle name="입력 2 2 12 5" xfId="14030"/>
    <cellStyle name="입력 2 2 12 6" xfId="14031"/>
    <cellStyle name="입력 2 2 12 7" xfId="14032"/>
    <cellStyle name="입력 2 2 12 8" xfId="14033"/>
    <cellStyle name="입력 2 2 13" xfId="14034"/>
    <cellStyle name="입력 2 2 14" xfId="14035"/>
    <cellStyle name="입력 2 2 15" xfId="14036"/>
    <cellStyle name="입력 2 2 16" xfId="14037"/>
    <cellStyle name="입력 2 2 17" xfId="14038"/>
    <cellStyle name="입력 2 2 2" xfId="14039"/>
    <cellStyle name="입력 2 2 2 2" xfId="14040"/>
    <cellStyle name="입력 2 2 2 2 2" xfId="14041"/>
    <cellStyle name="입력 2 2 2 2 3" xfId="14042"/>
    <cellStyle name="입력 2 2 2 2 4" xfId="14043"/>
    <cellStyle name="입력 2 2 2 2 5" xfId="14044"/>
    <cellStyle name="입력 2 2 2 2 6" xfId="14045"/>
    <cellStyle name="입력 2 2 2 2 7" xfId="14046"/>
    <cellStyle name="입력 2 2 2 3" xfId="14047"/>
    <cellStyle name="입력 2 2 2 4" xfId="14048"/>
    <cellStyle name="입력 2 2 2 5" xfId="14049"/>
    <cellStyle name="입력 2 2 2 6" xfId="14050"/>
    <cellStyle name="입력 2 2 2 7" xfId="14051"/>
    <cellStyle name="입력 2 2 2 8" xfId="14052"/>
    <cellStyle name="입력 2 2 3" xfId="14053"/>
    <cellStyle name="입력 2 2 3 2" xfId="14054"/>
    <cellStyle name="입력 2 2 3 2 2" xfId="14055"/>
    <cellStyle name="입력 2 2 3 2 3" xfId="14056"/>
    <cellStyle name="입력 2 2 3 2 4" xfId="14057"/>
    <cellStyle name="입력 2 2 3 2 5" xfId="14058"/>
    <cellStyle name="입력 2 2 3 2 6" xfId="14059"/>
    <cellStyle name="입력 2 2 3 2 7" xfId="14060"/>
    <cellStyle name="입력 2 2 3 3" xfId="14061"/>
    <cellStyle name="입력 2 2 3 4" xfId="14062"/>
    <cellStyle name="입력 2 2 3 5" xfId="14063"/>
    <cellStyle name="입력 2 2 3 6" xfId="14064"/>
    <cellStyle name="입력 2 2 3 7" xfId="14065"/>
    <cellStyle name="입력 2 2 3 8" xfId="14066"/>
    <cellStyle name="입력 2 2 4" xfId="14067"/>
    <cellStyle name="입력 2 2 4 2" xfId="14068"/>
    <cellStyle name="입력 2 2 4 2 2" xfId="14069"/>
    <cellStyle name="입력 2 2 4 2 3" xfId="14070"/>
    <cellStyle name="입력 2 2 4 2 4" xfId="14071"/>
    <cellStyle name="입력 2 2 4 2 5" xfId="14072"/>
    <cellStyle name="입력 2 2 4 2 6" xfId="14073"/>
    <cellStyle name="입력 2 2 4 2 7" xfId="14074"/>
    <cellStyle name="입력 2 2 4 3" xfId="14075"/>
    <cellStyle name="입력 2 2 4 4" xfId="14076"/>
    <cellStyle name="입력 2 2 4 5" xfId="14077"/>
    <cellStyle name="입력 2 2 4 6" xfId="14078"/>
    <cellStyle name="입력 2 2 4 7" xfId="14079"/>
    <cellStyle name="입력 2 2 4 8" xfId="14080"/>
    <cellStyle name="입력 2 2 5" xfId="14081"/>
    <cellStyle name="입력 2 2 5 2" xfId="14082"/>
    <cellStyle name="입력 2 2 5 2 2" xfId="14083"/>
    <cellStyle name="입력 2 2 5 2 3" xfId="14084"/>
    <cellStyle name="입력 2 2 5 2 4" xfId="14085"/>
    <cellStyle name="입력 2 2 5 2 5" xfId="14086"/>
    <cellStyle name="입력 2 2 5 2 6" xfId="14087"/>
    <cellStyle name="입력 2 2 5 2 7" xfId="14088"/>
    <cellStyle name="입력 2 2 5 3" xfId="14089"/>
    <cellStyle name="입력 2 2 5 4" xfId="14090"/>
    <cellStyle name="입력 2 2 5 5" xfId="14091"/>
    <cellStyle name="입력 2 2 5 6" xfId="14092"/>
    <cellStyle name="입력 2 2 5 7" xfId="14093"/>
    <cellStyle name="입력 2 2 5 8" xfId="14094"/>
    <cellStyle name="입력 2 2 6" xfId="14095"/>
    <cellStyle name="입력 2 2 6 2" xfId="14096"/>
    <cellStyle name="입력 2 2 6 2 2" xfId="14097"/>
    <cellStyle name="입력 2 2 6 2 3" xfId="14098"/>
    <cellStyle name="입력 2 2 6 2 4" xfId="14099"/>
    <cellStyle name="입력 2 2 6 2 5" xfId="14100"/>
    <cellStyle name="입력 2 2 6 2 6" xfId="14101"/>
    <cellStyle name="입력 2 2 6 2 7" xfId="14102"/>
    <cellStyle name="입력 2 2 6 3" xfId="14103"/>
    <cellStyle name="입력 2 2 6 4" xfId="14104"/>
    <cellStyle name="입력 2 2 6 5" xfId="14105"/>
    <cellStyle name="입력 2 2 6 6" xfId="14106"/>
    <cellStyle name="입력 2 2 6 7" xfId="14107"/>
    <cellStyle name="입력 2 2 6 8" xfId="14108"/>
    <cellStyle name="입력 2 2 7" xfId="14109"/>
    <cellStyle name="입력 2 2 7 2" xfId="14110"/>
    <cellStyle name="입력 2 2 7 2 2" xfId="14111"/>
    <cellStyle name="입력 2 2 7 2 3" xfId="14112"/>
    <cellStyle name="입력 2 2 7 2 4" xfId="14113"/>
    <cellStyle name="입력 2 2 7 2 5" xfId="14114"/>
    <cellStyle name="입력 2 2 7 2 6" xfId="14115"/>
    <cellStyle name="입력 2 2 7 2 7" xfId="14116"/>
    <cellStyle name="입력 2 2 7 3" xfId="14117"/>
    <cellStyle name="입력 2 2 7 4" xfId="14118"/>
    <cellStyle name="입력 2 2 7 5" xfId="14119"/>
    <cellStyle name="입력 2 2 7 6" xfId="14120"/>
    <cellStyle name="입력 2 2 7 7" xfId="14121"/>
    <cellStyle name="입력 2 2 7 8" xfId="14122"/>
    <cellStyle name="입력 2 2 8" xfId="14123"/>
    <cellStyle name="입력 2 2 8 2" xfId="14124"/>
    <cellStyle name="입력 2 2 8 2 2" xfId="14125"/>
    <cellStyle name="입력 2 2 8 2 3" xfId="14126"/>
    <cellStyle name="입력 2 2 8 2 4" xfId="14127"/>
    <cellStyle name="입력 2 2 8 2 5" xfId="14128"/>
    <cellStyle name="입력 2 2 8 2 6" xfId="14129"/>
    <cellStyle name="입력 2 2 8 2 7" xfId="14130"/>
    <cellStyle name="입력 2 2 8 3" xfId="14131"/>
    <cellStyle name="입력 2 2 8 4" xfId="14132"/>
    <cellStyle name="입력 2 2 8 5" xfId="14133"/>
    <cellStyle name="입력 2 2 8 6" xfId="14134"/>
    <cellStyle name="입력 2 2 8 7" xfId="14135"/>
    <cellStyle name="입력 2 2 8 8" xfId="14136"/>
    <cellStyle name="입력 2 2 9" xfId="14137"/>
    <cellStyle name="입력 2 2 9 2" xfId="14138"/>
    <cellStyle name="입력 2 2 9 2 2" xfId="14139"/>
    <cellStyle name="입력 2 2 9 2 3" xfId="14140"/>
    <cellStyle name="입력 2 2 9 2 4" xfId="14141"/>
    <cellStyle name="입력 2 2 9 2 5" xfId="14142"/>
    <cellStyle name="입력 2 2 9 2 6" xfId="14143"/>
    <cellStyle name="입력 2 2 9 2 7" xfId="14144"/>
    <cellStyle name="입력 2 2 9 3" xfId="14145"/>
    <cellStyle name="입력 2 2 9 4" xfId="14146"/>
    <cellStyle name="입력 2 2 9 5" xfId="14147"/>
    <cellStyle name="입력 2 2 9 6" xfId="14148"/>
    <cellStyle name="입력 2 2 9 7" xfId="14149"/>
    <cellStyle name="입력 2 2 9 8" xfId="14150"/>
    <cellStyle name="입력 2 3" xfId="14151"/>
    <cellStyle name="입력 2 3 2" xfId="14152"/>
    <cellStyle name="입력 2 3 2 2" xfId="14153"/>
    <cellStyle name="입력 2 3 2 3" xfId="14154"/>
    <cellStyle name="입력 2 3 2 4" xfId="14155"/>
    <cellStyle name="입력 2 3 2 5" xfId="14156"/>
    <cellStyle name="입력 2 3 2 6" xfId="14157"/>
    <cellStyle name="입력 2 3 2 7" xfId="14158"/>
    <cellStyle name="입력 2 3 3" xfId="14159"/>
    <cellStyle name="입력 2 3 4" xfId="14160"/>
    <cellStyle name="입력 2 3 5" xfId="14161"/>
    <cellStyle name="입력 2 3 6" xfId="14162"/>
    <cellStyle name="입력 2 3 7" xfId="14163"/>
    <cellStyle name="입력 2 3 8" xfId="14164"/>
    <cellStyle name="입력 2 4" xfId="14165"/>
    <cellStyle name="입력 2 4 2" xfId="14166"/>
    <cellStyle name="입력 2 4 2 2" xfId="14167"/>
    <cellStyle name="입력 2 4 2 3" xfId="14168"/>
    <cellStyle name="입력 2 4 2 4" xfId="14169"/>
    <cellStyle name="입력 2 4 2 5" xfId="14170"/>
    <cellStyle name="입력 2 4 2 6" xfId="14171"/>
    <cellStyle name="입력 2 4 2 7" xfId="14172"/>
    <cellStyle name="입력 2 4 3" xfId="14173"/>
    <cellStyle name="입력 2 4 4" xfId="14174"/>
    <cellStyle name="입력 2 4 5" xfId="14175"/>
    <cellStyle name="입력 2 4 6" xfId="14176"/>
    <cellStyle name="입력 2 4 7" xfId="14177"/>
    <cellStyle name="입력 2 4 8" xfId="14178"/>
    <cellStyle name="입력 2 5" xfId="14179"/>
    <cellStyle name="입력 2 5 2" xfId="14180"/>
    <cellStyle name="입력 2 5 2 2" xfId="14181"/>
    <cellStyle name="입력 2 5 2 3" xfId="14182"/>
    <cellStyle name="입력 2 5 2 4" xfId="14183"/>
    <cellStyle name="입력 2 5 2 5" xfId="14184"/>
    <cellStyle name="입력 2 5 2 6" xfId="14185"/>
    <cellStyle name="입력 2 5 2 7" xfId="14186"/>
    <cellStyle name="입력 2 5 3" xfId="14187"/>
    <cellStyle name="입력 2 5 4" xfId="14188"/>
    <cellStyle name="입력 2 5 5" xfId="14189"/>
    <cellStyle name="입력 2 5 6" xfId="14190"/>
    <cellStyle name="입력 2 5 7" xfId="14191"/>
    <cellStyle name="입력 2 5 8" xfId="14192"/>
    <cellStyle name="입력 2 6" xfId="14193"/>
    <cellStyle name="입력 2 6 2" xfId="14194"/>
    <cellStyle name="입력 2 6 2 2" xfId="14195"/>
    <cellStyle name="입력 2 6 2 3" xfId="14196"/>
    <cellStyle name="입력 2 6 2 4" xfId="14197"/>
    <cellStyle name="입력 2 6 2 5" xfId="14198"/>
    <cellStyle name="입력 2 6 2 6" xfId="14199"/>
    <cellStyle name="입력 2 6 2 7" xfId="14200"/>
    <cellStyle name="입력 2 6 3" xfId="14201"/>
    <cellStyle name="입력 2 6 4" xfId="14202"/>
    <cellStyle name="입력 2 6 5" xfId="14203"/>
    <cellStyle name="입력 2 6 6" xfId="14204"/>
    <cellStyle name="입력 2 6 7" xfId="14205"/>
    <cellStyle name="입력 2 6 8" xfId="14206"/>
    <cellStyle name="입력 2 7" xfId="14207"/>
    <cellStyle name="입력 2 7 2" xfId="14208"/>
    <cellStyle name="입력 2 7 2 2" xfId="14209"/>
    <cellStyle name="입력 2 7 2 3" xfId="14210"/>
    <cellStyle name="입력 2 7 2 4" xfId="14211"/>
    <cellStyle name="입력 2 7 2 5" xfId="14212"/>
    <cellStyle name="입력 2 7 2 6" xfId="14213"/>
    <cellStyle name="입력 2 7 2 7" xfId="14214"/>
    <cellStyle name="입력 2 7 3" xfId="14215"/>
    <cellStyle name="입력 2 7 4" xfId="14216"/>
    <cellStyle name="입력 2 7 5" xfId="14217"/>
    <cellStyle name="입력 2 7 6" xfId="14218"/>
    <cellStyle name="입력 2 7 7" xfId="14219"/>
    <cellStyle name="입력 2 7 8" xfId="14220"/>
    <cellStyle name="입력 2 8" xfId="14221"/>
    <cellStyle name="입력 2 8 2" xfId="14222"/>
    <cellStyle name="입력 2 8 2 2" xfId="14223"/>
    <cellStyle name="입력 2 8 2 3" xfId="14224"/>
    <cellStyle name="입력 2 8 2 4" xfId="14225"/>
    <cellStyle name="입력 2 8 2 5" xfId="14226"/>
    <cellStyle name="입력 2 8 2 6" xfId="14227"/>
    <cellStyle name="입력 2 8 2 7" xfId="14228"/>
    <cellStyle name="입력 2 8 3" xfId="14229"/>
    <cellStyle name="입력 2 8 4" xfId="14230"/>
    <cellStyle name="입력 2 8 5" xfId="14231"/>
    <cellStyle name="입력 2 8 6" xfId="14232"/>
    <cellStyle name="입력 2 8 7" xfId="14233"/>
    <cellStyle name="입력 2 8 8" xfId="14234"/>
    <cellStyle name="입력 2 9" xfId="14235"/>
    <cellStyle name="입력 2 9 2" xfId="14236"/>
    <cellStyle name="입력 2 9 2 2" xfId="14237"/>
    <cellStyle name="입력 2 9 2 3" xfId="14238"/>
    <cellStyle name="입력 2 9 2 4" xfId="14239"/>
    <cellStyle name="입력 2 9 2 5" xfId="14240"/>
    <cellStyle name="입력 2 9 2 6" xfId="14241"/>
    <cellStyle name="입력 2 9 2 7" xfId="14242"/>
    <cellStyle name="입력 2 9 3" xfId="14243"/>
    <cellStyle name="입력 2 9 4" xfId="14244"/>
    <cellStyle name="입력 2 9 5" xfId="14245"/>
    <cellStyle name="입력 2 9 6" xfId="14246"/>
    <cellStyle name="입력 2 9 7" xfId="14247"/>
    <cellStyle name="입력 2 9 8" xfId="14248"/>
    <cellStyle name="입력 3" xfId="14249"/>
    <cellStyle name="입력 3 10" xfId="14250"/>
    <cellStyle name="입력 3 10 2" xfId="14251"/>
    <cellStyle name="입력 3 10 2 2" xfId="14252"/>
    <cellStyle name="입력 3 10 2 3" xfId="14253"/>
    <cellStyle name="입력 3 10 2 4" xfId="14254"/>
    <cellStyle name="입력 3 10 2 5" xfId="14255"/>
    <cellStyle name="입력 3 10 2 6" xfId="14256"/>
    <cellStyle name="입력 3 10 2 7" xfId="14257"/>
    <cellStyle name="입력 3 10 3" xfId="14258"/>
    <cellStyle name="입력 3 10 4" xfId="14259"/>
    <cellStyle name="입력 3 10 5" xfId="14260"/>
    <cellStyle name="입력 3 10 6" xfId="14261"/>
    <cellStyle name="입력 3 10 7" xfId="14262"/>
    <cellStyle name="입력 3 10 8" xfId="14263"/>
    <cellStyle name="입력 3 11" xfId="14264"/>
    <cellStyle name="입력 3 11 2" xfId="14265"/>
    <cellStyle name="입력 3 11 2 2" xfId="14266"/>
    <cellStyle name="입력 3 11 2 3" xfId="14267"/>
    <cellStyle name="입력 3 11 2 4" xfId="14268"/>
    <cellStyle name="입력 3 11 2 5" xfId="14269"/>
    <cellStyle name="입력 3 11 2 6" xfId="14270"/>
    <cellStyle name="입력 3 11 2 7" xfId="14271"/>
    <cellStyle name="입력 3 11 3" xfId="14272"/>
    <cellStyle name="입력 3 11 4" xfId="14273"/>
    <cellStyle name="입력 3 11 5" xfId="14274"/>
    <cellStyle name="입력 3 11 6" xfId="14275"/>
    <cellStyle name="입력 3 11 7" xfId="14276"/>
    <cellStyle name="입력 3 11 8" xfId="14277"/>
    <cellStyle name="입력 3 12" xfId="14278"/>
    <cellStyle name="입력 3 12 2" xfId="14279"/>
    <cellStyle name="입력 3 12 2 2" xfId="14280"/>
    <cellStyle name="입력 3 12 2 3" xfId="14281"/>
    <cellStyle name="입력 3 12 2 4" xfId="14282"/>
    <cellStyle name="입력 3 12 2 5" xfId="14283"/>
    <cellStyle name="입력 3 12 2 6" xfId="14284"/>
    <cellStyle name="입력 3 12 2 7" xfId="14285"/>
    <cellStyle name="입력 3 12 3" xfId="14286"/>
    <cellStyle name="입력 3 12 4" xfId="14287"/>
    <cellStyle name="입력 3 12 5" xfId="14288"/>
    <cellStyle name="입력 3 12 6" xfId="14289"/>
    <cellStyle name="입력 3 12 7" xfId="14290"/>
    <cellStyle name="입력 3 12 8" xfId="14291"/>
    <cellStyle name="입력 3 13" xfId="14292"/>
    <cellStyle name="입력 3 13 2" xfId="14293"/>
    <cellStyle name="입력 3 13 2 2" xfId="14294"/>
    <cellStyle name="입력 3 13 2 3" xfId="14295"/>
    <cellStyle name="입력 3 13 2 4" xfId="14296"/>
    <cellStyle name="입력 3 13 2 5" xfId="14297"/>
    <cellStyle name="입력 3 13 2 6" xfId="14298"/>
    <cellStyle name="입력 3 13 2 7" xfId="14299"/>
    <cellStyle name="입력 3 13 3" xfId="14300"/>
    <cellStyle name="입력 3 13 4" xfId="14301"/>
    <cellStyle name="입력 3 13 5" xfId="14302"/>
    <cellStyle name="입력 3 13 6" xfId="14303"/>
    <cellStyle name="입력 3 13 7" xfId="14304"/>
    <cellStyle name="입력 3 13 8" xfId="14305"/>
    <cellStyle name="입력 3 14" xfId="14306"/>
    <cellStyle name="입력 3 15" xfId="14307"/>
    <cellStyle name="입력 3 16" xfId="14308"/>
    <cellStyle name="입력 3 2" xfId="14309"/>
    <cellStyle name="입력 3 2 10" xfId="14310"/>
    <cellStyle name="입력 3 2 10 2" xfId="14311"/>
    <cellStyle name="입력 3 2 10 2 2" xfId="14312"/>
    <cellStyle name="입력 3 2 10 2 3" xfId="14313"/>
    <cellStyle name="입력 3 2 10 2 4" xfId="14314"/>
    <cellStyle name="입력 3 2 10 2 5" xfId="14315"/>
    <cellStyle name="입력 3 2 10 2 6" xfId="14316"/>
    <cellStyle name="입력 3 2 10 2 7" xfId="14317"/>
    <cellStyle name="입력 3 2 10 3" xfId="14318"/>
    <cellStyle name="입력 3 2 10 4" xfId="14319"/>
    <cellStyle name="입력 3 2 10 5" xfId="14320"/>
    <cellStyle name="입력 3 2 10 6" xfId="14321"/>
    <cellStyle name="입력 3 2 10 7" xfId="14322"/>
    <cellStyle name="입력 3 2 10 8" xfId="14323"/>
    <cellStyle name="입력 3 2 11" xfId="14324"/>
    <cellStyle name="입력 3 2 11 2" xfId="14325"/>
    <cellStyle name="입력 3 2 11 2 2" xfId="14326"/>
    <cellStyle name="입력 3 2 11 2 3" xfId="14327"/>
    <cellStyle name="입력 3 2 11 2 4" xfId="14328"/>
    <cellStyle name="입력 3 2 11 2 5" xfId="14329"/>
    <cellStyle name="입력 3 2 11 2 6" xfId="14330"/>
    <cellStyle name="입력 3 2 11 2 7" xfId="14331"/>
    <cellStyle name="입력 3 2 11 3" xfId="14332"/>
    <cellStyle name="입력 3 2 11 4" xfId="14333"/>
    <cellStyle name="입력 3 2 11 5" xfId="14334"/>
    <cellStyle name="입력 3 2 11 6" xfId="14335"/>
    <cellStyle name="입력 3 2 11 7" xfId="14336"/>
    <cellStyle name="입력 3 2 11 8" xfId="14337"/>
    <cellStyle name="입력 3 2 12" xfId="14338"/>
    <cellStyle name="입력 3 2 12 2" xfId="14339"/>
    <cellStyle name="입력 3 2 12 2 2" xfId="14340"/>
    <cellStyle name="입력 3 2 12 2 3" xfId="14341"/>
    <cellStyle name="입력 3 2 12 2 4" xfId="14342"/>
    <cellStyle name="입력 3 2 12 2 5" xfId="14343"/>
    <cellStyle name="입력 3 2 12 2 6" xfId="14344"/>
    <cellStyle name="입력 3 2 12 2 7" xfId="14345"/>
    <cellStyle name="입력 3 2 12 3" xfId="14346"/>
    <cellStyle name="입력 3 2 12 4" xfId="14347"/>
    <cellStyle name="입력 3 2 12 5" xfId="14348"/>
    <cellStyle name="입력 3 2 12 6" xfId="14349"/>
    <cellStyle name="입력 3 2 12 7" xfId="14350"/>
    <cellStyle name="입력 3 2 12 8" xfId="14351"/>
    <cellStyle name="입력 3 2 13" xfId="14352"/>
    <cellStyle name="입력 3 2 14" xfId="14353"/>
    <cellStyle name="입력 3 2 15" xfId="14354"/>
    <cellStyle name="입력 3 2 16" xfId="14355"/>
    <cellStyle name="입력 3 2 17" xfId="14356"/>
    <cellStyle name="입력 3 2 2" xfId="14357"/>
    <cellStyle name="입력 3 2 2 2" xfId="14358"/>
    <cellStyle name="입력 3 2 2 2 2" xfId="14359"/>
    <cellStyle name="입력 3 2 2 2 3" xfId="14360"/>
    <cellStyle name="입력 3 2 2 2 4" xfId="14361"/>
    <cellStyle name="입력 3 2 2 2 5" xfId="14362"/>
    <cellStyle name="입력 3 2 2 2 6" xfId="14363"/>
    <cellStyle name="입력 3 2 2 2 7" xfId="14364"/>
    <cellStyle name="입력 3 2 2 3" xfId="14365"/>
    <cellStyle name="입력 3 2 2 4" xfId="14366"/>
    <cellStyle name="입력 3 2 2 5" xfId="14367"/>
    <cellStyle name="입력 3 2 2 6" xfId="14368"/>
    <cellStyle name="입력 3 2 2 7" xfId="14369"/>
    <cellStyle name="입력 3 2 2 8" xfId="14370"/>
    <cellStyle name="입력 3 2 3" xfId="14371"/>
    <cellStyle name="입력 3 2 3 2" xfId="14372"/>
    <cellStyle name="입력 3 2 3 2 2" xfId="14373"/>
    <cellStyle name="입력 3 2 3 2 3" xfId="14374"/>
    <cellStyle name="입력 3 2 3 2 4" xfId="14375"/>
    <cellStyle name="입력 3 2 3 2 5" xfId="14376"/>
    <cellStyle name="입력 3 2 3 2 6" xfId="14377"/>
    <cellStyle name="입력 3 2 3 2 7" xfId="14378"/>
    <cellStyle name="입력 3 2 3 3" xfId="14379"/>
    <cellStyle name="입력 3 2 3 4" xfId="14380"/>
    <cellStyle name="입력 3 2 3 5" xfId="14381"/>
    <cellStyle name="입력 3 2 3 6" xfId="14382"/>
    <cellStyle name="입력 3 2 3 7" xfId="14383"/>
    <cellStyle name="입력 3 2 3 8" xfId="14384"/>
    <cellStyle name="입력 3 2 4" xfId="14385"/>
    <cellStyle name="입력 3 2 4 2" xfId="14386"/>
    <cellStyle name="입력 3 2 4 2 2" xfId="14387"/>
    <cellStyle name="입력 3 2 4 2 3" xfId="14388"/>
    <cellStyle name="입력 3 2 4 2 4" xfId="14389"/>
    <cellStyle name="입력 3 2 4 2 5" xfId="14390"/>
    <cellStyle name="입력 3 2 4 2 6" xfId="14391"/>
    <cellStyle name="입력 3 2 4 2 7" xfId="14392"/>
    <cellStyle name="입력 3 2 4 3" xfId="14393"/>
    <cellStyle name="입력 3 2 4 4" xfId="14394"/>
    <cellStyle name="입력 3 2 4 5" xfId="14395"/>
    <cellStyle name="입력 3 2 4 6" xfId="14396"/>
    <cellStyle name="입력 3 2 4 7" xfId="14397"/>
    <cellStyle name="입력 3 2 4 8" xfId="14398"/>
    <cellStyle name="입력 3 2 5" xfId="14399"/>
    <cellStyle name="입력 3 2 5 2" xfId="14400"/>
    <cellStyle name="입력 3 2 5 2 2" xfId="14401"/>
    <cellStyle name="입력 3 2 5 2 3" xfId="14402"/>
    <cellStyle name="입력 3 2 5 2 4" xfId="14403"/>
    <cellStyle name="입력 3 2 5 2 5" xfId="14404"/>
    <cellStyle name="입력 3 2 5 2 6" xfId="14405"/>
    <cellStyle name="입력 3 2 5 2 7" xfId="14406"/>
    <cellStyle name="입력 3 2 5 3" xfId="14407"/>
    <cellStyle name="입력 3 2 5 4" xfId="14408"/>
    <cellStyle name="입력 3 2 5 5" xfId="14409"/>
    <cellStyle name="입력 3 2 5 6" xfId="14410"/>
    <cellStyle name="입력 3 2 5 7" xfId="14411"/>
    <cellStyle name="입력 3 2 5 8" xfId="14412"/>
    <cellStyle name="입력 3 2 6" xfId="14413"/>
    <cellStyle name="입력 3 2 6 2" xfId="14414"/>
    <cellStyle name="입력 3 2 6 2 2" xfId="14415"/>
    <cellStyle name="입력 3 2 6 2 3" xfId="14416"/>
    <cellStyle name="입력 3 2 6 2 4" xfId="14417"/>
    <cellStyle name="입력 3 2 6 2 5" xfId="14418"/>
    <cellStyle name="입력 3 2 6 2 6" xfId="14419"/>
    <cellStyle name="입력 3 2 6 2 7" xfId="14420"/>
    <cellStyle name="입력 3 2 6 3" xfId="14421"/>
    <cellStyle name="입력 3 2 6 4" xfId="14422"/>
    <cellStyle name="입력 3 2 6 5" xfId="14423"/>
    <cellStyle name="입력 3 2 6 6" xfId="14424"/>
    <cellStyle name="입력 3 2 6 7" xfId="14425"/>
    <cellStyle name="입력 3 2 6 8" xfId="14426"/>
    <cellStyle name="입력 3 2 7" xfId="14427"/>
    <cellStyle name="입력 3 2 7 2" xfId="14428"/>
    <cellStyle name="입력 3 2 7 2 2" xfId="14429"/>
    <cellStyle name="입력 3 2 7 2 3" xfId="14430"/>
    <cellStyle name="입력 3 2 7 2 4" xfId="14431"/>
    <cellStyle name="입력 3 2 7 2 5" xfId="14432"/>
    <cellStyle name="입력 3 2 7 2 6" xfId="14433"/>
    <cellStyle name="입력 3 2 7 2 7" xfId="14434"/>
    <cellStyle name="입력 3 2 7 3" xfId="14435"/>
    <cellStyle name="입력 3 2 7 4" xfId="14436"/>
    <cellStyle name="입력 3 2 7 5" xfId="14437"/>
    <cellStyle name="입력 3 2 7 6" xfId="14438"/>
    <cellStyle name="입력 3 2 7 7" xfId="14439"/>
    <cellStyle name="입력 3 2 7 8" xfId="14440"/>
    <cellStyle name="입력 3 2 8" xfId="14441"/>
    <cellStyle name="입력 3 2 8 2" xfId="14442"/>
    <cellStyle name="입력 3 2 8 2 2" xfId="14443"/>
    <cellStyle name="입력 3 2 8 2 3" xfId="14444"/>
    <cellStyle name="입력 3 2 8 2 4" xfId="14445"/>
    <cellStyle name="입력 3 2 8 2 5" xfId="14446"/>
    <cellStyle name="입력 3 2 8 2 6" xfId="14447"/>
    <cellStyle name="입력 3 2 8 2 7" xfId="14448"/>
    <cellStyle name="입력 3 2 8 3" xfId="14449"/>
    <cellStyle name="입력 3 2 8 4" xfId="14450"/>
    <cellStyle name="입력 3 2 8 5" xfId="14451"/>
    <cellStyle name="입력 3 2 8 6" xfId="14452"/>
    <cellStyle name="입력 3 2 8 7" xfId="14453"/>
    <cellStyle name="입력 3 2 8 8" xfId="14454"/>
    <cellStyle name="입력 3 2 9" xfId="14455"/>
    <cellStyle name="입력 3 2 9 2" xfId="14456"/>
    <cellStyle name="입력 3 2 9 2 2" xfId="14457"/>
    <cellStyle name="입력 3 2 9 2 3" xfId="14458"/>
    <cellStyle name="입력 3 2 9 2 4" xfId="14459"/>
    <cellStyle name="입력 3 2 9 2 5" xfId="14460"/>
    <cellStyle name="입력 3 2 9 2 6" xfId="14461"/>
    <cellStyle name="입력 3 2 9 2 7" xfId="14462"/>
    <cellStyle name="입력 3 2 9 3" xfId="14463"/>
    <cellStyle name="입력 3 2 9 4" xfId="14464"/>
    <cellStyle name="입력 3 2 9 5" xfId="14465"/>
    <cellStyle name="입력 3 2 9 6" xfId="14466"/>
    <cellStyle name="입력 3 2 9 7" xfId="14467"/>
    <cellStyle name="입력 3 2 9 8" xfId="14468"/>
    <cellStyle name="입력 3 3" xfId="14469"/>
    <cellStyle name="입력 3 3 2" xfId="14470"/>
    <cellStyle name="입력 3 3 2 2" xfId="14471"/>
    <cellStyle name="입력 3 3 2 3" xfId="14472"/>
    <cellStyle name="입력 3 3 2 4" xfId="14473"/>
    <cellStyle name="입력 3 3 2 5" xfId="14474"/>
    <cellStyle name="입력 3 3 2 6" xfId="14475"/>
    <cellStyle name="입력 3 3 2 7" xfId="14476"/>
    <cellStyle name="입력 3 3 3" xfId="14477"/>
    <cellStyle name="입력 3 3 4" xfId="14478"/>
    <cellStyle name="입력 3 3 5" xfId="14479"/>
    <cellStyle name="입력 3 3 6" xfId="14480"/>
    <cellStyle name="입력 3 3 7" xfId="14481"/>
    <cellStyle name="입력 3 3 8" xfId="14482"/>
    <cellStyle name="입력 3 4" xfId="14483"/>
    <cellStyle name="입력 3 4 2" xfId="14484"/>
    <cellStyle name="입력 3 4 2 2" xfId="14485"/>
    <cellStyle name="입력 3 4 2 3" xfId="14486"/>
    <cellStyle name="입력 3 4 2 4" xfId="14487"/>
    <cellStyle name="입력 3 4 2 5" xfId="14488"/>
    <cellStyle name="입력 3 4 2 6" xfId="14489"/>
    <cellStyle name="입력 3 4 2 7" xfId="14490"/>
    <cellStyle name="입력 3 4 3" xfId="14491"/>
    <cellStyle name="입력 3 4 4" xfId="14492"/>
    <cellStyle name="입력 3 4 5" xfId="14493"/>
    <cellStyle name="입력 3 4 6" xfId="14494"/>
    <cellStyle name="입력 3 4 7" xfId="14495"/>
    <cellStyle name="입력 3 4 8" xfId="14496"/>
    <cellStyle name="입력 3 5" xfId="14497"/>
    <cellStyle name="입력 3 5 2" xfId="14498"/>
    <cellStyle name="입력 3 5 2 2" xfId="14499"/>
    <cellStyle name="입력 3 5 2 3" xfId="14500"/>
    <cellStyle name="입력 3 5 2 4" xfId="14501"/>
    <cellStyle name="입력 3 5 2 5" xfId="14502"/>
    <cellStyle name="입력 3 5 2 6" xfId="14503"/>
    <cellStyle name="입력 3 5 2 7" xfId="14504"/>
    <cellStyle name="입력 3 5 3" xfId="14505"/>
    <cellStyle name="입력 3 5 4" xfId="14506"/>
    <cellStyle name="입력 3 5 5" xfId="14507"/>
    <cellStyle name="입력 3 5 6" xfId="14508"/>
    <cellStyle name="입력 3 5 7" xfId="14509"/>
    <cellStyle name="입력 3 5 8" xfId="14510"/>
    <cellStyle name="입력 3 6" xfId="14511"/>
    <cellStyle name="입력 3 6 2" xfId="14512"/>
    <cellStyle name="입력 3 6 2 2" xfId="14513"/>
    <cellStyle name="입력 3 6 2 3" xfId="14514"/>
    <cellStyle name="입력 3 6 2 4" xfId="14515"/>
    <cellStyle name="입력 3 6 2 5" xfId="14516"/>
    <cellStyle name="입력 3 6 2 6" xfId="14517"/>
    <cellStyle name="입력 3 6 2 7" xfId="14518"/>
    <cellStyle name="입력 3 6 3" xfId="14519"/>
    <cellStyle name="입력 3 6 4" xfId="14520"/>
    <cellStyle name="입력 3 6 5" xfId="14521"/>
    <cellStyle name="입력 3 6 6" xfId="14522"/>
    <cellStyle name="입력 3 6 7" xfId="14523"/>
    <cellStyle name="입력 3 6 8" xfId="14524"/>
    <cellStyle name="입력 3 7" xfId="14525"/>
    <cellStyle name="입력 3 7 2" xfId="14526"/>
    <cellStyle name="입력 3 7 2 2" xfId="14527"/>
    <cellStyle name="입력 3 7 2 3" xfId="14528"/>
    <cellStyle name="입력 3 7 2 4" xfId="14529"/>
    <cellStyle name="입력 3 7 2 5" xfId="14530"/>
    <cellStyle name="입력 3 7 2 6" xfId="14531"/>
    <cellStyle name="입력 3 7 2 7" xfId="14532"/>
    <cellStyle name="입력 3 7 3" xfId="14533"/>
    <cellStyle name="입력 3 7 4" xfId="14534"/>
    <cellStyle name="입력 3 7 5" xfId="14535"/>
    <cellStyle name="입력 3 7 6" xfId="14536"/>
    <cellStyle name="입력 3 7 7" xfId="14537"/>
    <cellStyle name="입력 3 7 8" xfId="14538"/>
    <cellStyle name="입력 3 8" xfId="14539"/>
    <cellStyle name="입력 3 8 2" xfId="14540"/>
    <cellStyle name="입력 3 8 2 2" xfId="14541"/>
    <cellStyle name="입력 3 8 2 3" xfId="14542"/>
    <cellStyle name="입력 3 8 2 4" xfId="14543"/>
    <cellStyle name="입력 3 8 2 5" xfId="14544"/>
    <cellStyle name="입력 3 8 2 6" xfId="14545"/>
    <cellStyle name="입력 3 8 2 7" xfId="14546"/>
    <cellStyle name="입력 3 8 3" xfId="14547"/>
    <cellStyle name="입력 3 8 4" xfId="14548"/>
    <cellStyle name="입력 3 8 5" xfId="14549"/>
    <cellStyle name="입력 3 8 6" xfId="14550"/>
    <cellStyle name="입력 3 8 7" xfId="14551"/>
    <cellStyle name="입력 3 8 8" xfId="14552"/>
    <cellStyle name="입력 3 9" xfId="14553"/>
    <cellStyle name="입력 3 9 2" xfId="14554"/>
    <cellStyle name="입력 3 9 2 2" xfId="14555"/>
    <cellStyle name="입력 3 9 2 3" xfId="14556"/>
    <cellStyle name="입력 3 9 2 4" xfId="14557"/>
    <cellStyle name="입력 3 9 2 5" xfId="14558"/>
    <cellStyle name="입력 3 9 2 6" xfId="14559"/>
    <cellStyle name="입력 3 9 2 7" xfId="14560"/>
    <cellStyle name="입력 3 9 3" xfId="14561"/>
    <cellStyle name="입력 3 9 4" xfId="14562"/>
    <cellStyle name="입력 3 9 5" xfId="14563"/>
    <cellStyle name="입력 3 9 6" xfId="14564"/>
    <cellStyle name="입력 3 9 7" xfId="14565"/>
    <cellStyle name="입력 3 9 8" xfId="14566"/>
    <cellStyle name="자리수" xfId="535"/>
    <cellStyle name="자리수 - 유형1" xfId="14567"/>
    <cellStyle name="자리수 2" xfId="14568"/>
    <cellStyle name="자리수 2 2" xfId="14569"/>
    <cellStyle name="자리수 3" xfId="14570"/>
    <cellStyle name="자리수 4" xfId="14571"/>
    <cellStyle name="자리수 5" xfId="14572"/>
    <cellStyle name="자리수_0400404_SE(수정서상기)" xfId="14573"/>
    <cellStyle name="자리수0" xfId="536"/>
    <cellStyle name="자리수0 2" xfId="14574"/>
    <cellStyle name="자리수0 2 2" xfId="14575"/>
    <cellStyle name="자리수0 3" xfId="14576"/>
    <cellStyle name="자리수0 4" xfId="14577"/>
    <cellStyle name="자리수0_Sheet1" xfId="14578"/>
    <cellStyle name="점선" xfId="14579"/>
    <cellStyle name="제목 1 2" xfId="40"/>
    <cellStyle name="제목 1 3" xfId="14580"/>
    <cellStyle name="제목 2 2" xfId="41"/>
    <cellStyle name="제목 2 3" xfId="14581"/>
    <cellStyle name="제목 3 2" xfId="42"/>
    <cellStyle name="제목 3 2 10" xfId="14582"/>
    <cellStyle name="제목 3 2 10 2" xfId="14583"/>
    <cellStyle name="제목 3 2 10 2 2" xfId="14584"/>
    <cellStyle name="제목 3 2 10 2 3" xfId="14585"/>
    <cellStyle name="제목 3 2 10 2 4" xfId="14586"/>
    <cellStyle name="제목 3 2 10 2 5" xfId="14587"/>
    <cellStyle name="제목 3 2 10 2 6" xfId="14588"/>
    <cellStyle name="제목 3 2 10 2 7" xfId="14589"/>
    <cellStyle name="제목 3 2 10 3" xfId="14590"/>
    <cellStyle name="제목 3 2 10 4" xfId="14591"/>
    <cellStyle name="제목 3 2 10 5" xfId="14592"/>
    <cellStyle name="제목 3 2 10 6" xfId="14593"/>
    <cellStyle name="제목 3 2 10 7" xfId="14594"/>
    <cellStyle name="제목 3 2 11" xfId="14595"/>
    <cellStyle name="제목 3 2 11 2" xfId="14596"/>
    <cellStyle name="제목 3 2 11 2 2" xfId="14597"/>
    <cellStyle name="제목 3 2 11 2 3" xfId="14598"/>
    <cellStyle name="제목 3 2 11 2 4" xfId="14599"/>
    <cellStyle name="제목 3 2 11 2 5" xfId="14600"/>
    <cellStyle name="제목 3 2 11 2 6" xfId="14601"/>
    <cellStyle name="제목 3 2 11 2 7" xfId="14602"/>
    <cellStyle name="제목 3 2 11 3" xfId="14603"/>
    <cellStyle name="제목 3 2 11 4" xfId="14604"/>
    <cellStyle name="제목 3 2 11 5" xfId="14605"/>
    <cellStyle name="제목 3 2 11 6" xfId="14606"/>
    <cellStyle name="제목 3 2 11 7" xfId="14607"/>
    <cellStyle name="제목 3 2 12" xfId="14608"/>
    <cellStyle name="제목 3 2 12 2" xfId="14609"/>
    <cellStyle name="제목 3 2 12 2 2" xfId="14610"/>
    <cellStyle name="제목 3 2 12 2 3" xfId="14611"/>
    <cellStyle name="제목 3 2 12 2 4" xfId="14612"/>
    <cellStyle name="제목 3 2 12 2 5" xfId="14613"/>
    <cellStyle name="제목 3 2 12 2 6" xfId="14614"/>
    <cellStyle name="제목 3 2 12 2 7" xfId="14615"/>
    <cellStyle name="제목 3 2 12 3" xfId="14616"/>
    <cellStyle name="제목 3 2 12 4" xfId="14617"/>
    <cellStyle name="제목 3 2 12 5" xfId="14618"/>
    <cellStyle name="제목 3 2 12 6" xfId="14619"/>
    <cellStyle name="제목 3 2 12 7" xfId="14620"/>
    <cellStyle name="제목 3 2 13" xfId="14621"/>
    <cellStyle name="제목 3 2 13 2" xfId="14622"/>
    <cellStyle name="제목 3 2 13 2 2" xfId="14623"/>
    <cellStyle name="제목 3 2 13 2 3" xfId="14624"/>
    <cellStyle name="제목 3 2 13 2 4" xfId="14625"/>
    <cellStyle name="제목 3 2 13 2 5" xfId="14626"/>
    <cellStyle name="제목 3 2 13 2 6" xfId="14627"/>
    <cellStyle name="제목 3 2 13 2 7" xfId="14628"/>
    <cellStyle name="제목 3 2 13 3" xfId="14629"/>
    <cellStyle name="제목 3 2 13 4" xfId="14630"/>
    <cellStyle name="제목 3 2 13 5" xfId="14631"/>
    <cellStyle name="제목 3 2 13 6" xfId="14632"/>
    <cellStyle name="제목 3 2 13 7" xfId="14633"/>
    <cellStyle name="제목 3 2 14" xfId="14634"/>
    <cellStyle name="제목 3 2 14 2" xfId="14635"/>
    <cellStyle name="제목 3 2 14 3" xfId="14636"/>
    <cellStyle name="제목 3 2 14 4" xfId="14637"/>
    <cellStyle name="제목 3 2 14 5" xfId="14638"/>
    <cellStyle name="제목 3 2 14 6" xfId="14639"/>
    <cellStyle name="제목 3 2 14 7" xfId="14640"/>
    <cellStyle name="제목 3 2 15" xfId="14641"/>
    <cellStyle name="제목 3 2 16" xfId="14642"/>
    <cellStyle name="제목 3 2 17" xfId="14643"/>
    <cellStyle name="제목 3 2 18" xfId="14644"/>
    <cellStyle name="제목 3 2 19" xfId="14645"/>
    <cellStyle name="제목 3 2 2" xfId="14646"/>
    <cellStyle name="제목 3 2 2 2" xfId="14647"/>
    <cellStyle name="제목 3 2 2 2 2" xfId="14648"/>
    <cellStyle name="제목 3 2 2 2 3" xfId="14649"/>
    <cellStyle name="제목 3 2 2 2 4" xfId="14650"/>
    <cellStyle name="제목 3 2 2 2 5" xfId="14651"/>
    <cellStyle name="제목 3 2 2 2 6" xfId="14652"/>
    <cellStyle name="제목 3 2 2 2 7" xfId="14653"/>
    <cellStyle name="제목 3 2 2 3" xfId="14654"/>
    <cellStyle name="제목 3 2 2 4" xfId="14655"/>
    <cellStyle name="제목 3 2 2 5" xfId="14656"/>
    <cellStyle name="제목 3 2 2 6" xfId="14657"/>
    <cellStyle name="제목 3 2 2 7" xfId="14658"/>
    <cellStyle name="제목 3 2 3" xfId="14659"/>
    <cellStyle name="제목 3 2 3 2" xfId="14660"/>
    <cellStyle name="제목 3 2 3 2 2" xfId="14661"/>
    <cellStyle name="제목 3 2 3 2 3" xfId="14662"/>
    <cellStyle name="제목 3 2 3 2 4" xfId="14663"/>
    <cellStyle name="제목 3 2 3 2 5" xfId="14664"/>
    <cellStyle name="제목 3 2 3 2 6" xfId="14665"/>
    <cellStyle name="제목 3 2 3 2 7" xfId="14666"/>
    <cellStyle name="제목 3 2 3 3" xfId="14667"/>
    <cellStyle name="제목 3 2 3 4" xfId="14668"/>
    <cellStyle name="제목 3 2 3 5" xfId="14669"/>
    <cellStyle name="제목 3 2 3 6" xfId="14670"/>
    <cellStyle name="제목 3 2 3 7" xfId="14671"/>
    <cellStyle name="제목 3 2 4" xfId="14672"/>
    <cellStyle name="제목 3 2 4 2" xfId="14673"/>
    <cellStyle name="제목 3 2 4 2 2" xfId="14674"/>
    <cellStyle name="제목 3 2 4 2 3" xfId="14675"/>
    <cellStyle name="제목 3 2 4 2 4" xfId="14676"/>
    <cellStyle name="제목 3 2 4 2 5" xfId="14677"/>
    <cellStyle name="제목 3 2 4 2 6" xfId="14678"/>
    <cellStyle name="제목 3 2 4 2 7" xfId="14679"/>
    <cellStyle name="제목 3 2 4 3" xfId="14680"/>
    <cellStyle name="제목 3 2 4 4" xfId="14681"/>
    <cellStyle name="제목 3 2 4 5" xfId="14682"/>
    <cellStyle name="제목 3 2 4 6" xfId="14683"/>
    <cellStyle name="제목 3 2 4 7" xfId="14684"/>
    <cellStyle name="제목 3 2 5" xfId="14685"/>
    <cellStyle name="제목 3 2 5 2" xfId="14686"/>
    <cellStyle name="제목 3 2 5 2 2" xfId="14687"/>
    <cellStyle name="제목 3 2 5 2 3" xfId="14688"/>
    <cellStyle name="제목 3 2 5 2 4" xfId="14689"/>
    <cellStyle name="제목 3 2 5 2 5" xfId="14690"/>
    <cellStyle name="제목 3 2 5 2 6" xfId="14691"/>
    <cellStyle name="제목 3 2 5 2 7" xfId="14692"/>
    <cellStyle name="제목 3 2 5 3" xfId="14693"/>
    <cellStyle name="제목 3 2 5 4" xfId="14694"/>
    <cellStyle name="제목 3 2 5 5" xfId="14695"/>
    <cellStyle name="제목 3 2 5 6" xfId="14696"/>
    <cellStyle name="제목 3 2 5 7" xfId="14697"/>
    <cellStyle name="제목 3 2 6" xfId="14698"/>
    <cellStyle name="제목 3 2 6 2" xfId="14699"/>
    <cellStyle name="제목 3 2 6 2 2" xfId="14700"/>
    <cellStyle name="제목 3 2 6 2 3" xfId="14701"/>
    <cellStyle name="제목 3 2 6 2 4" xfId="14702"/>
    <cellStyle name="제목 3 2 6 2 5" xfId="14703"/>
    <cellStyle name="제목 3 2 6 2 6" xfId="14704"/>
    <cellStyle name="제목 3 2 6 2 7" xfId="14705"/>
    <cellStyle name="제목 3 2 6 3" xfId="14706"/>
    <cellStyle name="제목 3 2 6 4" xfId="14707"/>
    <cellStyle name="제목 3 2 6 5" xfId="14708"/>
    <cellStyle name="제목 3 2 6 6" xfId="14709"/>
    <cellStyle name="제목 3 2 6 7" xfId="14710"/>
    <cellStyle name="제목 3 2 7" xfId="14711"/>
    <cellStyle name="제목 3 2 7 2" xfId="14712"/>
    <cellStyle name="제목 3 2 7 2 2" xfId="14713"/>
    <cellStyle name="제목 3 2 7 2 3" xfId="14714"/>
    <cellStyle name="제목 3 2 7 2 4" xfId="14715"/>
    <cellStyle name="제목 3 2 7 2 5" xfId="14716"/>
    <cellStyle name="제목 3 2 7 2 6" xfId="14717"/>
    <cellStyle name="제목 3 2 7 2 7" xfId="14718"/>
    <cellStyle name="제목 3 2 7 3" xfId="14719"/>
    <cellStyle name="제목 3 2 7 4" xfId="14720"/>
    <cellStyle name="제목 3 2 7 5" xfId="14721"/>
    <cellStyle name="제목 3 2 7 6" xfId="14722"/>
    <cellStyle name="제목 3 2 7 7" xfId="14723"/>
    <cellStyle name="제목 3 2 8" xfId="14724"/>
    <cellStyle name="제목 3 2 8 2" xfId="14725"/>
    <cellStyle name="제목 3 2 8 2 2" xfId="14726"/>
    <cellStyle name="제목 3 2 8 2 3" xfId="14727"/>
    <cellStyle name="제목 3 2 8 2 4" xfId="14728"/>
    <cellStyle name="제목 3 2 8 2 5" xfId="14729"/>
    <cellStyle name="제목 3 2 8 2 6" xfId="14730"/>
    <cellStyle name="제목 3 2 8 2 7" xfId="14731"/>
    <cellStyle name="제목 3 2 8 3" xfId="14732"/>
    <cellStyle name="제목 3 2 8 4" xfId="14733"/>
    <cellStyle name="제목 3 2 8 5" xfId="14734"/>
    <cellStyle name="제목 3 2 8 6" xfId="14735"/>
    <cellStyle name="제목 3 2 8 7" xfId="14736"/>
    <cellStyle name="제목 3 2 9" xfId="14737"/>
    <cellStyle name="제목 3 2 9 2" xfId="14738"/>
    <cellStyle name="제목 3 2 9 2 2" xfId="14739"/>
    <cellStyle name="제목 3 2 9 2 3" xfId="14740"/>
    <cellStyle name="제목 3 2 9 2 4" xfId="14741"/>
    <cellStyle name="제목 3 2 9 2 5" xfId="14742"/>
    <cellStyle name="제목 3 2 9 2 6" xfId="14743"/>
    <cellStyle name="제목 3 2 9 2 7" xfId="14744"/>
    <cellStyle name="제목 3 2 9 3" xfId="14745"/>
    <cellStyle name="제목 3 2 9 4" xfId="14746"/>
    <cellStyle name="제목 3 2 9 5" xfId="14747"/>
    <cellStyle name="제목 3 2 9 6" xfId="14748"/>
    <cellStyle name="제목 3 2 9 7" xfId="14749"/>
    <cellStyle name="제목 3 3" xfId="14750"/>
    <cellStyle name="제목 3 3 10" xfId="14751"/>
    <cellStyle name="제목 3 3 10 2" xfId="14752"/>
    <cellStyle name="제목 3 3 10 2 2" xfId="14753"/>
    <cellStyle name="제목 3 3 10 2 3" xfId="14754"/>
    <cellStyle name="제목 3 3 10 2 4" xfId="14755"/>
    <cellStyle name="제목 3 3 10 2 5" xfId="14756"/>
    <cellStyle name="제목 3 3 10 2 6" xfId="14757"/>
    <cellStyle name="제목 3 3 10 2 7" xfId="14758"/>
    <cellStyle name="제목 3 3 10 3" xfId="14759"/>
    <cellStyle name="제목 3 3 10 4" xfId="14760"/>
    <cellStyle name="제목 3 3 10 5" xfId="14761"/>
    <cellStyle name="제목 3 3 10 6" xfId="14762"/>
    <cellStyle name="제목 3 3 10 7" xfId="14763"/>
    <cellStyle name="제목 3 3 11" xfId="14764"/>
    <cellStyle name="제목 3 3 11 2" xfId="14765"/>
    <cellStyle name="제목 3 3 11 2 2" xfId="14766"/>
    <cellStyle name="제목 3 3 11 2 3" xfId="14767"/>
    <cellStyle name="제목 3 3 11 2 4" xfId="14768"/>
    <cellStyle name="제목 3 3 11 2 5" xfId="14769"/>
    <cellStyle name="제목 3 3 11 2 6" xfId="14770"/>
    <cellStyle name="제목 3 3 11 2 7" xfId="14771"/>
    <cellStyle name="제목 3 3 11 3" xfId="14772"/>
    <cellStyle name="제목 3 3 11 4" xfId="14773"/>
    <cellStyle name="제목 3 3 11 5" xfId="14774"/>
    <cellStyle name="제목 3 3 11 6" xfId="14775"/>
    <cellStyle name="제목 3 3 11 7" xfId="14776"/>
    <cellStyle name="제목 3 3 12" xfId="14777"/>
    <cellStyle name="제목 3 3 12 2" xfId="14778"/>
    <cellStyle name="제목 3 3 12 2 2" xfId="14779"/>
    <cellStyle name="제목 3 3 12 2 3" xfId="14780"/>
    <cellStyle name="제목 3 3 12 2 4" xfId="14781"/>
    <cellStyle name="제목 3 3 12 2 5" xfId="14782"/>
    <cellStyle name="제목 3 3 12 2 6" xfId="14783"/>
    <cellStyle name="제목 3 3 12 2 7" xfId="14784"/>
    <cellStyle name="제목 3 3 12 3" xfId="14785"/>
    <cellStyle name="제목 3 3 12 4" xfId="14786"/>
    <cellStyle name="제목 3 3 12 5" xfId="14787"/>
    <cellStyle name="제목 3 3 12 6" xfId="14788"/>
    <cellStyle name="제목 3 3 12 7" xfId="14789"/>
    <cellStyle name="제목 3 3 13" xfId="14790"/>
    <cellStyle name="제목 3 3 13 2" xfId="14791"/>
    <cellStyle name="제목 3 3 13 2 2" xfId="14792"/>
    <cellStyle name="제목 3 3 13 2 3" xfId="14793"/>
    <cellStyle name="제목 3 3 13 2 4" xfId="14794"/>
    <cellStyle name="제목 3 3 13 2 5" xfId="14795"/>
    <cellStyle name="제목 3 3 13 2 6" xfId="14796"/>
    <cellStyle name="제목 3 3 13 2 7" xfId="14797"/>
    <cellStyle name="제목 3 3 13 3" xfId="14798"/>
    <cellStyle name="제목 3 3 13 4" xfId="14799"/>
    <cellStyle name="제목 3 3 13 5" xfId="14800"/>
    <cellStyle name="제목 3 3 13 6" xfId="14801"/>
    <cellStyle name="제목 3 3 13 7" xfId="14802"/>
    <cellStyle name="제목 3 3 14" xfId="14803"/>
    <cellStyle name="제목 3 3 14 2" xfId="14804"/>
    <cellStyle name="제목 3 3 14 3" xfId="14805"/>
    <cellStyle name="제목 3 3 14 4" xfId="14806"/>
    <cellStyle name="제목 3 3 14 5" xfId="14807"/>
    <cellStyle name="제목 3 3 14 6" xfId="14808"/>
    <cellStyle name="제목 3 3 14 7" xfId="14809"/>
    <cellStyle name="제목 3 3 15" xfId="14810"/>
    <cellStyle name="제목 3 3 16" xfId="14811"/>
    <cellStyle name="제목 3 3 17" xfId="14812"/>
    <cellStyle name="제목 3 3 18" xfId="14813"/>
    <cellStyle name="제목 3 3 19" xfId="14814"/>
    <cellStyle name="제목 3 3 2" xfId="14815"/>
    <cellStyle name="제목 3 3 2 2" xfId="14816"/>
    <cellStyle name="제목 3 3 2 2 2" xfId="14817"/>
    <cellStyle name="제목 3 3 2 2 3" xfId="14818"/>
    <cellStyle name="제목 3 3 2 2 4" xfId="14819"/>
    <cellStyle name="제목 3 3 2 2 5" xfId="14820"/>
    <cellStyle name="제목 3 3 2 2 6" xfId="14821"/>
    <cellStyle name="제목 3 3 2 2 7" xfId="14822"/>
    <cellStyle name="제목 3 3 2 3" xfId="14823"/>
    <cellStyle name="제목 3 3 2 4" xfId="14824"/>
    <cellStyle name="제목 3 3 2 5" xfId="14825"/>
    <cellStyle name="제목 3 3 2 6" xfId="14826"/>
    <cellStyle name="제목 3 3 2 7" xfId="14827"/>
    <cellStyle name="제목 3 3 3" xfId="14828"/>
    <cellStyle name="제목 3 3 3 2" xfId="14829"/>
    <cellStyle name="제목 3 3 3 2 2" xfId="14830"/>
    <cellStyle name="제목 3 3 3 2 3" xfId="14831"/>
    <cellStyle name="제목 3 3 3 2 4" xfId="14832"/>
    <cellStyle name="제목 3 3 3 2 5" xfId="14833"/>
    <cellStyle name="제목 3 3 3 2 6" xfId="14834"/>
    <cellStyle name="제목 3 3 3 2 7" xfId="14835"/>
    <cellStyle name="제목 3 3 3 3" xfId="14836"/>
    <cellStyle name="제목 3 3 3 4" xfId="14837"/>
    <cellStyle name="제목 3 3 3 5" xfId="14838"/>
    <cellStyle name="제목 3 3 3 6" xfId="14839"/>
    <cellStyle name="제목 3 3 3 7" xfId="14840"/>
    <cellStyle name="제목 3 3 4" xfId="14841"/>
    <cellStyle name="제목 3 3 4 2" xfId="14842"/>
    <cellStyle name="제목 3 3 4 2 2" xfId="14843"/>
    <cellStyle name="제목 3 3 4 2 3" xfId="14844"/>
    <cellStyle name="제목 3 3 4 2 4" xfId="14845"/>
    <cellStyle name="제목 3 3 4 2 5" xfId="14846"/>
    <cellStyle name="제목 3 3 4 2 6" xfId="14847"/>
    <cellStyle name="제목 3 3 4 2 7" xfId="14848"/>
    <cellStyle name="제목 3 3 4 3" xfId="14849"/>
    <cellStyle name="제목 3 3 4 4" xfId="14850"/>
    <cellStyle name="제목 3 3 4 5" xfId="14851"/>
    <cellStyle name="제목 3 3 4 6" xfId="14852"/>
    <cellStyle name="제목 3 3 4 7" xfId="14853"/>
    <cellStyle name="제목 3 3 5" xfId="14854"/>
    <cellStyle name="제목 3 3 5 2" xfId="14855"/>
    <cellStyle name="제목 3 3 5 2 2" xfId="14856"/>
    <cellStyle name="제목 3 3 5 2 3" xfId="14857"/>
    <cellStyle name="제목 3 3 5 2 4" xfId="14858"/>
    <cellStyle name="제목 3 3 5 2 5" xfId="14859"/>
    <cellStyle name="제목 3 3 5 2 6" xfId="14860"/>
    <cellStyle name="제목 3 3 5 2 7" xfId="14861"/>
    <cellStyle name="제목 3 3 5 3" xfId="14862"/>
    <cellStyle name="제목 3 3 5 4" xfId="14863"/>
    <cellStyle name="제목 3 3 5 5" xfId="14864"/>
    <cellStyle name="제목 3 3 5 6" xfId="14865"/>
    <cellStyle name="제목 3 3 5 7" xfId="14866"/>
    <cellStyle name="제목 3 3 6" xfId="14867"/>
    <cellStyle name="제목 3 3 6 2" xfId="14868"/>
    <cellStyle name="제목 3 3 6 2 2" xfId="14869"/>
    <cellStyle name="제목 3 3 6 2 3" xfId="14870"/>
    <cellStyle name="제목 3 3 6 2 4" xfId="14871"/>
    <cellStyle name="제목 3 3 6 2 5" xfId="14872"/>
    <cellStyle name="제목 3 3 6 2 6" xfId="14873"/>
    <cellStyle name="제목 3 3 6 2 7" xfId="14874"/>
    <cellStyle name="제목 3 3 6 3" xfId="14875"/>
    <cellStyle name="제목 3 3 6 4" xfId="14876"/>
    <cellStyle name="제목 3 3 6 5" xfId="14877"/>
    <cellStyle name="제목 3 3 6 6" xfId="14878"/>
    <cellStyle name="제목 3 3 6 7" xfId="14879"/>
    <cellStyle name="제목 3 3 7" xfId="14880"/>
    <cellStyle name="제목 3 3 7 2" xfId="14881"/>
    <cellStyle name="제목 3 3 7 2 2" xfId="14882"/>
    <cellStyle name="제목 3 3 7 2 3" xfId="14883"/>
    <cellStyle name="제목 3 3 7 2 4" xfId="14884"/>
    <cellStyle name="제목 3 3 7 2 5" xfId="14885"/>
    <cellStyle name="제목 3 3 7 2 6" xfId="14886"/>
    <cellStyle name="제목 3 3 7 2 7" xfId="14887"/>
    <cellStyle name="제목 3 3 7 3" xfId="14888"/>
    <cellStyle name="제목 3 3 7 4" xfId="14889"/>
    <cellStyle name="제목 3 3 7 5" xfId="14890"/>
    <cellStyle name="제목 3 3 7 6" xfId="14891"/>
    <cellStyle name="제목 3 3 7 7" xfId="14892"/>
    <cellStyle name="제목 3 3 8" xfId="14893"/>
    <cellStyle name="제목 3 3 8 2" xfId="14894"/>
    <cellStyle name="제목 3 3 8 2 2" xfId="14895"/>
    <cellStyle name="제목 3 3 8 2 3" xfId="14896"/>
    <cellStyle name="제목 3 3 8 2 4" xfId="14897"/>
    <cellStyle name="제목 3 3 8 2 5" xfId="14898"/>
    <cellStyle name="제목 3 3 8 2 6" xfId="14899"/>
    <cellStyle name="제목 3 3 8 2 7" xfId="14900"/>
    <cellStyle name="제목 3 3 8 3" xfId="14901"/>
    <cellStyle name="제목 3 3 8 4" xfId="14902"/>
    <cellStyle name="제목 3 3 8 5" xfId="14903"/>
    <cellStyle name="제목 3 3 8 6" xfId="14904"/>
    <cellStyle name="제목 3 3 8 7" xfId="14905"/>
    <cellStyle name="제목 3 3 9" xfId="14906"/>
    <cellStyle name="제목 3 3 9 2" xfId="14907"/>
    <cellStyle name="제목 3 3 9 2 2" xfId="14908"/>
    <cellStyle name="제목 3 3 9 2 3" xfId="14909"/>
    <cellStyle name="제목 3 3 9 2 4" xfId="14910"/>
    <cellStyle name="제목 3 3 9 2 5" xfId="14911"/>
    <cellStyle name="제목 3 3 9 2 6" xfId="14912"/>
    <cellStyle name="제목 3 3 9 2 7" xfId="14913"/>
    <cellStyle name="제목 3 3 9 3" xfId="14914"/>
    <cellStyle name="제목 3 3 9 4" xfId="14915"/>
    <cellStyle name="제목 3 3 9 5" xfId="14916"/>
    <cellStyle name="제목 3 3 9 6" xfId="14917"/>
    <cellStyle name="제목 3 3 9 7" xfId="14918"/>
    <cellStyle name="제목 4 2" xfId="43"/>
    <cellStyle name="제목 4 3" xfId="14919"/>
    <cellStyle name="제목 5" xfId="44"/>
    <cellStyle name="제목 6" xfId="14920"/>
    <cellStyle name="제목[1 줄]" xfId="14921"/>
    <cellStyle name="제목[1 줄] 2" xfId="14922"/>
    <cellStyle name="제목[1 줄] 2 10" xfId="14923"/>
    <cellStyle name="제목[1 줄] 2 10 2" xfId="14924"/>
    <cellStyle name="제목[1 줄] 2 10 2 2" xfId="14925"/>
    <cellStyle name="제목[1 줄] 2 10 2 3" xfId="14926"/>
    <cellStyle name="제목[1 줄] 2 10 2 4" xfId="14927"/>
    <cellStyle name="제목[1 줄] 2 10 2 5" xfId="14928"/>
    <cellStyle name="제목[1 줄] 2 10 2 6" xfId="14929"/>
    <cellStyle name="제목[1 줄] 2 10 2 7" xfId="14930"/>
    <cellStyle name="제목[1 줄] 2 10 3" xfId="14931"/>
    <cellStyle name="제목[1 줄] 2 10 4" xfId="14932"/>
    <cellStyle name="제목[1 줄] 2 10 5" xfId="14933"/>
    <cellStyle name="제목[1 줄] 2 10 6" xfId="14934"/>
    <cellStyle name="제목[1 줄] 2 10 7" xfId="14935"/>
    <cellStyle name="제목[1 줄] 2 10 8" xfId="14936"/>
    <cellStyle name="제목[1 줄] 2 11" xfId="14937"/>
    <cellStyle name="제목[1 줄] 2 11 2" xfId="14938"/>
    <cellStyle name="제목[1 줄] 2 11 2 2" xfId="14939"/>
    <cellStyle name="제목[1 줄] 2 11 2 3" xfId="14940"/>
    <cellStyle name="제목[1 줄] 2 11 2 4" xfId="14941"/>
    <cellStyle name="제목[1 줄] 2 11 2 5" xfId="14942"/>
    <cellStyle name="제목[1 줄] 2 11 2 6" xfId="14943"/>
    <cellStyle name="제목[1 줄] 2 11 2 7" xfId="14944"/>
    <cellStyle name="제목[1 줄] 2 11 3" xfId="14945"/>
    <cellStyle name="제목[1 줄] 2 11 4" xfId="14946"/>
    <cellStyle name="제목[1 줄] 2 11 5" xfId="14947"/>
    <cellStyle name="제목[1 줄] 2 11 6" xfId="14948"/>
    <cellStyle name="제목[1 줄] 2 11 7" xfId="14949"/>
    <cellStyle name="제목[1 줄] 2 11 8" xfId="14950"/>
    <cellStyle name="제목[1 줄] 2 12" xfId="14951"/>
    <cellStyle name="제목[1 줄] 2 12 2" xfId="14952"/>
    <cellStyle name="제목[1 줄] 2 12 2 2" xfId="14953"/>
    <cellStyle name="제목[1 줄] 2 12 2 3" xfId="14954"/>
    <cellStyle name="제목[1 줄] 2 12 2 4" xfId="14955"/>
    <cellStyle name="제목[1 줄] 2 12 2 5" xfId="14956"/>
    <cellStyle name="제목[1 줄] 2 12 2 6" xfId="14957"/>
    <cellStyle name="제목[1 줄] 2 12 2 7" xfId="14958"/>
    <cellStyle name="제목[1 줄] 2 12 3" xfId="14959"/>
    <cellStyle name="제목[1 줄] 2 12 4" xfId="14960"/>
    <cellStyle name="제목[1 줄] 2 12 5" xfId="14961"/>
    <cellStyle name="제목[1 줄] 2 12 6" xfId="14962"/>
    <cellStyle name="제목[1 줄] 2 12 7" xfId="14963"/>
    <cellStyle name="제목[1 줄] 2 12 8" xfId="14964"/>
    <cellStyle name="제목[1 줄] 2 13" xfId="14965"/>
    <cellStyle name="제목[1 줄] 2 13 2" xfId="14966"/>
    <cellStyle name="제목[1 줄] 2 13 3" xfId="14967"/>
    <cellStyle name="제목[1 줄] 2 13 4" xfId="14968"/>
    <cellStyle name="제목[1 줄] 2 13 5" xfId="14969"/>
    <cellStyle name="제목[1 줄] 2 13 6" xfId="14970"/>
    <cellStyle name="제목[1 줄] 2 13 7" xfId="14971"/>
    <cellStyle name="제목[1 줄] 2 14" xfId="14972"/>
    <cellStyle name="제목[1 줄] 2 15" xfId="14973"/>
    <cellStyle name="제목[1 줄] 2 16" xfId="14974"/>
    <cellStyle name="제목[1 줄] 2 17" xfId="14975"/>
    <cellStyle name="제목[1 줄] 2 18" xfId="14976"/>
    <cellStyle name="제목[1 줄] 2 2" xfId="14977"/>
    <cellStyle name="제목[1 줄] 2 2 2" xfId="14978"/>
    <cellStyle name="제목[1 줄] 2 2 2 2" xfId="14979"/>
    <cellStyle name="제목[1 줄] 2 2 2 3" xfId="14980"/>
    <cellStyle name="제목[1 줄] 2 2 2 4" xfId="14981"/>
    <cellStyle name="제목[1 줄] 2 2 2 5" xfId="14982"/>
    <cellStyle name="제목[1 줄] 2 2 2 6" xfId="14983"/>
    <cellStyle name="제목[1 줄] 2 2 2 7" xfId="14984"/>
    <cellStyle name="제목[1 줄] 2 2 3" xfId="14985"/>
    <cellStyle name="제목[1 줄] 2 2 4" xfId="14986"/>
    <cellStyle name="제목[1 줄] 2 2 5" xfId="14987"/>
    <cellStyle name="제목[1 줄] 2 2 6" xfId="14988"/>
    <cellStyle name="제목[1 줄] 2 2 7" xfId="14989"/>
    <cellStyle name="제목[1 줄] 2 2 8" xfId="14990"/>
    <cellStyle name="제목[1 줄] 2 3" xfId="14991"/>
    <cellStyle name="제목[1 줄] 2 3 2" xfId="14992"/>
    <cellStyle name="제목[1 줄] 2 3 2 2" xfId="14993"/>
    <cellStyle name="제목[1 줄] 2 3 2 3" xfId="14994"/>
    <cellStyle name="제목[1 줄] 2 3 2 4" xfId="14995"/>
    <cellStyle name="제목[1 줄] 2 3 2 5" xfId="14996"/>
    <cellStyle name="제목[1 줄] 2 3 2 6" xfId="14997"/>
    <cellStyle name="제목[1 줄] 2 3 2 7" xfId="14998"/>
    <cellStyle name="제목[1 줄] 2 3 3" xfId="14999"/>
    <cellStyle name="제목[1 줄] 2 3 4" xfId="15000"/>
    <cellStyle name="제목[1 줄] 2 3 5" xfId="15001"/>
    <cellStyle name="제목[1 줄] 2 3 6" xfId="15002"/>
    <cellStyle name="제목[1 줄] 2 3 7" xfId="15003"/>
    <cellStyle name="제목[1 줄] 2 3 8" xfId="15004"/>
    <cellStyle name="제목[1 줄] 2 4" xfId="15005"/>
    <cellStyle name="제목[1 줄] 2 4 2" xfId="15006"/>
    <cellStyle name="제목[1 줄] 2 4 2 2" xfId="15007"/>
    <cellStyle name="제목[1 줄] 2 4 2 3" xfId="15008"/>
    <cellStyle name="제목[1 줄] 2 4 2 4" xfId="15009"/>
    <cellStyle name="제목[1 줄] 2 4 2 5" xfId="15010"/>
    <cellStyle name="제목[1 줄] 2 4 2 6" xfId="15011"/>
    <cellStyle name="제목[1 줄] 2 4 2 7" xfId="15012"/>
    <cellStyle name="제목[1 줄] 2 4 3" xfId="15013"/>
    <cellStyle name="제목[1 줄] 2 4 4" xfId="15014"/>
    <cellStyle name="제목[1 줄] 2 4 5" xfId="15015"/>
    <cellStyle name="제목[1 줄] 2 4 6" xfId="15016"/>
    <cellStyle name="제목[1 줄] 2 4 7" xfId="15017"/>
    <cellStyle name="제목[1 줄] 2 4 8" xfId="15018"/>
    <cellStyle name="제목[1 줄] 2 5" xfId="15019"/>
    <cellStyle name="제목[1 줄] 2 5 2" xfId="15020"/>
    <cellStyle name="제목[1 줄] 2 5 2 2" xfId="15021"/>
    <cellStyle name="제목[1 줄] 2 5 2 3" xfId="15022"/>
    <cellStyle name="제목[1 줄] 2 5 2 4" xfId="15023"/>
    <cellStyle name="제목[1 줄] 2 5 2 5" xfId="15024"/>
    <cellStyle name="제목[1 줄] 2 5 2 6" xfId="15025"/>
    <cellStyle name="제목[1 줄] 2 5 2 7" xfId="15026"/>
    <cellStyle name="제목[1 줄] 2 5 3" xfId="15027"/>
    <cellStyle name="제목[1 줄] 2 5 4" xfId="15028"/>
    <cellStyle name="제목[1 줄] 2 5 5" xfId="15029"/>
    <cellStyle name="제목[1 줄] 2 5 6" xfId="15030"/>
    <cellStyle name="제목[1 줄] 2 5 7" xfId="15031"/>
    <cellStyle name="제목[1 줄] 2 5 8" xfId="15032"/>
    <cellStyle name="제목[1 줄] 2 6" xfId="15033"/>
    <cellStyle name="제목[1 줄] 2 6 2" xfId="15034"/>
    <cellStyle name="제목[1 줄] 2 6 2 2" xfId="15035"/>
    <cellStyle name="제목[1 줄] 2 6 2 3" xfId="15036"/>
    <cellStyle name="제목[1 줄] 2 6 2 4" xfId="15037"/>
    <cellStyle name="제목[1 줄] 2 6 2 5" xfId="15038"/>
    <cellStyle name="제목[1 줄] 2 6 2 6" xfId="15039"/>
    <cellStyle name="제목[1 줄] 2 6 2 7" xfId="15040"/>
    <cellStyle name="제목[1 줄] 2 6 3" xfId="15041"/>
    <cellStyle name="제목[1 줄] 2 6 4" xfId="15042"/>
    <cellStyle name="제목[1 줄] 2 6 5" xfId="15043"/>
    <cellStyle name="제목[1 줄] 2 6 6" xfId="15044"/>
    <cellStyle name="제목[1 줄] 2 6 7" xfId="15045"/>
    <cellStyle name="제목[1 줄] 2 6 8" xfId="15046"/>
    <cellStyle name="제목[1 줄] 2 7" xfId="15047"/>
    <cellStyle name="제목[1 줄] 2 7 2" xfId="15048"/>
    <cellStyle name="제목[1 줄] 2 7 2 2" xfId="15049"/>
    <cellStyle name="제목[1 줄] 2 7 2 3" xfId="15050"/>
    <cellStyle name="제목[1 줄] 2 7 2 4" xfId="15051"/>
    <cellStyle name="제목[1 줄] 2 7 2 5" xfId="15052"/>
    <cellStyle name="제목[1 줄] 2 7 2 6" xfId="15053"/>
    <cellStyle name="제목[1 줄] 2 7 2 7" xfId="15054"/>
    <cellStyle name="제목[1 줄] 2 7 3" xfId="15055"/>
    <cellStyle name="제목[1 줄] 2 7 4" xfId="15056"/>
    <cellStyle name="제목[1 줄] 2 7 5" xfId="15057"/>
    <cellStyle name="제목[1 줄] 2 7 6" xfId="15058"/>
    <cellStyle name="제목[1 줄] 2 7 7" xfId="15059"/>
    <cellStyle name="제목[1 줄] 2 7 8" xfId="15060"/>
    <cellStyle name="제목[1 줄] 2 8" xfId="15061"/>
    <cellStyle name="제목[1 줄] 2 8 2" xfId="15062"/>
    <cellStyle name="제목[1 줄] 2 8 2 2" xfId="15063"/>
    <cellStyle name="제목[1 줄] 2 8 2 3" xfId="15064"/>
    <cellStyle name="제목[1 줄] 2 8 2 4" xfId="15065"/>
    <cellStyle name="제목[1 줄] 2 8 2 5" xfId="15066"/>
    <cellStyle name="제목[1 줄] 2 8 2 6" xfId="15067"/>
    <cellStyle name="제목[1 줄] 2 8 2 7" xfId="15068"/>
    <cellStyle name="제목[1 줄] 2 8 3" xfId="15069"/>
    <cellStyle name="제목[1 줄] 2 8 4" xfId="15070"/>
    <cellStyle name="제목[1 줄] 2 8 5" xfId="15071"/>
    <cellStyle name="제목[1 줄] 2 8 6" xfId="15072"/>
    <cellStyle name="제목[1 줄] 2 8 7" xfId="15073"/>
    <cellStyle name="제목[1 줄] 2 8 8" xfId="15074"/>
    <cellStyle name="제목[1 줄] 2 9" xfId="15075"/>
    <cellStyle name="제목[1 줄] 2 9 2" xfId="15076"/>
    <cellStyle name="제목[1 줄] 2 9 2 2" xfId="15077"/>
    <cellStyle name="제목[1 줄] 2 9 2 3" xfId="15078"/>
    <cellStyle name="제목[1 줄] 2 9 2 4" xfId="15079"/>
    <cellStyle name="제목[1 줄] 2 9 2 5" xfId="15080"/>
    <cellStyle name="제목[1 줄] 2 9 2 6" xfId="15081"/>
    <cellStyle name="제목[1 줄] 2 9 2 7" xfId="15082"/>
    <cellStyle name="제목[1 줄] 2 9 3" xfId="15083"/>
    <cellStyle name="제목[1 줄] 2 9 4" xfId="15084"/>
    <cellStyle name="제목[1 줄] 2 9 5" xfId="15085"/>
    <cellStyle name="제목[1 줄] 2 9 6" xfId="15086"/>
    <cellStyle name="제목[1 줄] 2 9 7" xfId="15087"/>
    <cellStyle name="제목[1 줄] 2 9 8" xfId="15088"/>
    <cellStyle name="제목[1 줄] 3" xfId="15089"/>
    <cellStyle name="제목[1 줄] 3 2" xfId="15090"/>
    <cellStyle name="제목[1 줄] 3 2 2" xfId="15091"/>
    <cellStyle name="제목[1 줄] 3 2 3" xfId="15092"/>
    <cellStyle name="제목[1 줄] 3 2 4" xfId="15093"/>
    <cellStyle name="제목[1 줄] 3 2 5" xfId="15094"/>
    <cellStyle name="제목[1 줄] 3 2 6" xfId="15095"/>
    <cellStyle name="제목[1 줄] 3 2 7" xfId="15096"/>
    <cellStyle name="제목[1 줄] 3 3" xfId="15097"/>
    <cellStyle name="제목[1 줄] 3 4" xfId="15098"/>
    <cellStyle name="제목[1 줄] 3 5" xfId="15099"/>
    <cellStyle name="제목[1 줄] 3 6" xfId="15100"/>
    <cellStyle name="제목[1 줄] 3 7" xfId="15101"/>
    <cellStyle name="제목[1 줄] 3 8" xfId="15102"/>
    <cellStyle name="제목[1 줄] 4" xfId="15103"/>
    <cellStyle name="제목[1 줄] 4 2" xfId="15104"/>
    <cellStyle name="제목[1 줄] 4 2 2" xfId="15105"/>
    <cellStyle name="제목[1 줄] 4 2 3" xfId="15106"/>
    <cellStyle name="제목[1 줄] 4 2 4" xfId="15107"/>
    <cellStyle name="제목[1 줄] 4 2 5" xfId="15108"/>
    <cellStyle name="제목[1 줄] 4 2 6" xfId="15109"/>
    <cellStyle name="제목[1 줄] 4 2 7" xfId="15110"/>
    <cellStyle name="제목[1 줄] 4 3" xfId="15111"/>
    <cellStyle name="제목[1 줄] 4 4" xfId="15112"/>
    <cellStyle name="제목[1 줄] 4 5" xfId="15113"/>
    <cellStyle name="제목[1 줄] 4 6" xfId="15114"/>
    <cellStyle name="제목[1 줄] 4 7" xfId="15115"/>
    <cellStyle name="제목[1 줄] 4 8" xfId="15116"/>
    <cellStyle name="제목[1 줄] 5" xfId="15117"/>
    <cellStyle name="제목[1 줄] 5 2" xfId="15118"/>
    <cellStyle name="제목[1 줄] 5 3" xfId="15119"/>
    <cellStyle name="제목[1 줄] 5 4" xfId="15120"/>
    <cellStyle name="제목[1 줄] 5 5" xfId="15121"/>
    <cellStyle name="제목[1 줄] 5 6" xfId="15122"/>
    <cellStyle name="제목[1 줄] 5 7" xfId="15123"/>
    <cellStyle name="제목[1 줄] 6" xfId="15124"/>
    <cellStyle name="제목[1 줄] 7" xfId="15125"/>
    <cellStyle name="제목[1 줄] 8" xfId="15126"/>
    <cellStyle name="제목[1 줄] 9" xfId="15127"/>
    <cellStyle name="제목[2줄 아래]" xfId="15128"/>
    <cellStyle name="제목[2줄 아래] 2" xfId="15129"/>
    <cellStyle name="제목[2줄 아래] 2 2" xfId="15130"/>
    <cellStyle name="제목[2줄 아래] 2 2 2" xfId="15131"/>
    <cellStyle name="제목[2줄 아래] 2 2 3" xfId="15132"/>
    <cellStyle name="제목[2줄 아래] 2 2 4" xfId="15133"/>
    <cellStyle name="제목[2줄 아래] 2 2 5" xfId="15134"/>
    <cellStyle name="제목[2줄 아래] 2 2 6" xfId="15135"/>
    <cellStyle name="제목[2줄 아래] 2 2 7" xfId="15136"/>
    <cellStyle name="제목[2줄 아래] 2 3" xfId="15137"/>
    <cellStyle name="제목[2줄 아래] 2 4" xfId="15138"/>
    <cellStyle name="제목[2줄 아래] 2 5" xfId="15139"/>
    <cellStyle name="제목[2줄 아래] 2 6" xfId="15140"/>
    <cellStyle name="제목[2줄 아래] 2 7" xfId="15141"/>
    <cellStyle name="제목[2줄 아래] 2 8" xfId="15142"/>
    <cellStyle name="제목[2줄 위]" xfId="15143"/>
    <cellStyle name="제목[2줄 위] 10" xfId="15144"/>
    <cellStyle name="제목[2줄 위] 10 2" xfId="15145"/>
    <cellStyle name="제목[2줄 위] 10 2 2" xfId="15146"/>
    <cellStyle name="제목[2줄 위] 10 2 3" xfId="15147"/>
    <cellStyle name="제목[2줄 위] 10 2 4" xfId="15148"/>
    <cellStyle name="제목[2줄 위] 10 2 5" xfId="15149"/>
    <cellStyle name="제목[2줄 위] 10 2 6" xfId="15150"/>
    <cellStyle name="제목[2줄 위] 10 2 7" xfId="15151"/>
    <cellStyle name="제목[2줄 위] 10 3" xfId="15152"/>
    <cellStyle name="제목[2줄 위] 10 4" xfId="15153"/>
    <cellStyle name="제목[2줄 위] 10 5" xfId="15154"/>
    <cellStyle name="제목[2줄 위] 10 6" xfId="15155"/>
    <cellStyle name="제목[2줄 위] 10 7" xfId="15156"/>
    <cellStyle name="제목[2줄 위] 10 8" xfId="15157"/>
    <cellStyle name="제목[2줄 위] 11" xfId="15158"/>
    <cellStyle name="제목[2줄 위] 11 2" xfId="15159"/>
    <cellStyle name="제목[2줄 위] 11 2 2" xfId="15160"/>
    <cellStyle name="제목[2줄 위] 11 2 3" xfId="15161"/>
    <cellStyle name="제목[2줄 위] 11 2 4" xfId="15162"/>
    <cellStyle name="제목[2줄 위] 11 2 5" xfId="15163"/>
    <cellStyle name="제목[2줄 위] 11 2 6" xfId="15164"/>
    <cellStyle name="제목[2줄 위] 11 2 7" xfId="15165"/>
    <cellStyle name="제목[2줄 위] 11 3" xfId="15166"/>
    <cellStyle name="제목[2줄 위] 11 4" xfId="15167"/>
    <cellStyle name="제목[2줄 위] 11 5" xfId="15168"/>
    <cellStyle name="제목[2줄 위] 11 6" xfId="15169"/>
    <cellStyle name="제목[2줄 위] 11 7" xfId="15170"/>
    <cellStyle name="제목[2줄 위] 11 8" xfId="15171"/>
    <cellStyle name="제목[2줄 위] 12" xfId="15172"/>
    <cellStyle name="제목[2줄 위] 12 2" xfId="15173"/>
    <cellStyle name="제목[2줄 위] 12 2 2" xfId="15174"/>
    <cellStyle name="제목[2줄 위] 12 2 3" xfId="15175"/>
    <cellStyle name="제목[2줄 위] 12 2 4" xfId="15176"/>
    <cellStyle name="제목[2줄 위] 12 2 5" xfId="15177"/>
    <cellStyle name="제목[2줄 위] 12 2 6" xfId="15178"/>
    <cellStyle name="제목[2줄 위] 12 2 7" xfId="15179"/>
    <cellStyle name="제목[2줄 위] 12 3" xfId="15180"/>
    <cellStyle name="제목[2줄 위] 12 4" xfId="15181"/>
    <cellStyle name="제목[2줄 위] 12 5" xfId="15182"/>
    <cellStyle name="제목[2줄 위] 12 6" xfId="15183"/>
    <cellStyle name="제목[2줄 위] 12 7" xfId="15184"/>
    <cellStyle name="제목[2줄 위] 12 8" xfId="15185"/>
    <cellStyle name="제목[2줄 위] 13" xfId="15186"/>
    <cellStyle name="제목[2줄 위] 13 2" xfId="15187"/>
    <cellStyle name="제목[2줄 위] 13 2 2" xfId="15188"/>
    <cellStyle name="제목[2줄 위] 13 2 3" xfId="15189"/>
    <cellStyle name="제목[2줄 위] 13 2 4" xfId="15190"/>
    <cellStyle name="제목[2줄 위] 13 2 5" xfId="15191"/>
    <cellStyle name="제목[2줄 위] 13 2 6" xfId="15192"/>
    <cellStyle name="제목[2줄 위] 13 2 7" xfId="15193"/>
    <cellStyle name="제목[2줄 위] 13 3" xfId="15194"/>
    <cellStyle name="제목[2줄 위] 13 4" xfId="15195"/>
    <cellStyle name="제목[2줄 위] 13 5" xfId="15196"/>
    <cellStyle name="제목[2줄 위] 13 6" xfId="15197"/>
    <cellStyle name="제목[2줄 위] 13 7" xfId="15198"/>
    <cellStyle name="제목[2줄 위] 13 8" xfId="15199"/>
    <cellStyle name="제목[2줄 위] 14" xfId="15200"/>
    <cellStyle name="제목[2줄 위] 14 2" xfId="15201"/>
    <cellStyle name="제목[2줄 위] 14 2 2" xfId="15202"/>
    <cellStyle name="제목[2줄 위] 14 2 3" xfId="15203"/>
    <cellStyle name="제목[2줄 위] 14 2 4" xfId="15204"/>
    <cellStyle name="제목[2줄 위] 14 2 5" xfId="15205"/>
    <cellStyle name="제목[2줄 위] 14 2 6" xfId="15206"/>
    <cellStyle name="제목[2줄 위] 14 2 7" xfId="15207"/>
    <cellStyle name="제목[2줄 위] 14 3" xfId="15208"/>
    <cellStyle name="제목[2줄 위] 14 4" xfId="15209"/>
    <cellStyle name="제목[2줄 위] 14 5" xfId="15210"/>
    <cellStyle name="제목[2줄 위] 14 6" xfId="15211"/>
    <cellStyle name="제목[2줄 위] 14 7" xfId="15212"/>
    <cellStyle name="제목[2줄 위] 14 8" xfId="15213"/>
    <cellStyle name="제목[2줄 위] 15" xfId="15214"/>
    <cellStyle name="제목[2줄 위] 16" xfId="15215"/>
    <cellStyle name="제목[2줄 위] 17" xfId="15216"/>
    <cellStyle name="제목[2줄 위] 2" xfId="15217"/>
    <cellStyle name="제목[2줄 위] 2 10" xfId="15218"/>
    <cellStyle name="제목[2줄 위] 2 10 2" xfId="15219"/>
    <cellStyle name="제목[2줄 위] 2 10 2 2" xfId="15220"/>
    <cellStyle name="제목[2줄 위] 2 10 2 3" xfId="15221"/>
    <cellStyle name="제목[2줄 위] 2 10 2 4" xfId="15222"/>
    <cellStyle name="제목[2줄 위] 2 10 2 5" xfId="15223"/>
    <cellStyle name="제목[2줄 위] 2 10 2 6" xfId="15224"/>
    <cellStyle name="제목[2줄 위] 2 10 2 7" xfId="15225"/>
    <cellStyle name="제목[2줄 위] 2 10 3" xfId="15226"/>
    <cellStyle name="제목[2줄 위] 2 10 4" xfId="15227"/>
    <cellStyle name="제목[2줄 위] 2 10 5" xfId="15228"/>
    <cellStyle name="제목[2줄 위] 2 10 6" xfId="15229"/>
    <cellStyle name="제목[2줄 위] 2 10 7" xfId="15230"/>
    <cellStyle name="제목[2줄 위] 2 10 8" xfId="15231"/>
    <cellStyle name="제목[2줄 위] 2 11" xfId="15232"/>
    <cellStyle name="제목[2줄 위] 2 11 2" xfId="15233"/>
    <cellStyle name="제목[2줄 위] 2 11 2 2" xfId="15234"/>
    <cellStyle name="제목[2줄 위] 2 11 2 3" xfId="15235"/>
    <cellStyle name="제목[2줄 위] 2 11 2 4" xfId="15236"/>
    <cellStyle name="제목[2줄 위] 2 11 2 5" xfId="15237"/>
    <cellStyle name="제목[2줄 위] 2 11 2 6" xfId="15238"/>
    <cellStyle name="제목[2줄 위] 2 11 2 7" xfId="15239"/>
    <cellStyle name="제목[2줄 위] 2 11 3" xfId="15240"/>
    <cellStyle name="제목[2줄 위] 2 11 4" xfId="15241"/>
    <cellStyle name="제목[2줄 위] 2 11 5" xfId="15242"/>
    <cellStyle name="제목[2줄 위] 2 11 6" xfId="15243"/>
    <cellStyle name="제목[2줄 위] 2 11 7" xfId="15244"/>
    <cellStyle name="제목[2줄 위] 2 11 8" xfId="15245"/>
    <cellStyle name="제목[2줄 위] 2 12" xfId="15246"/>
    <cellStyle name="제목[2줄 위] 2 12 2" xfId="15247"/>
    <cellStyle name="제목[2줄 위] 2 12 2 2" xfId="15248"/>
    <cellStyle name="제목[2줄 위] 2 12 2 3" xfId="15249"/>
    <cellStyle name="제목[2줄 위] 2 12 2 4" xfId="15250"/>
    <cellStyle name="제목[2줄 위] 2 12 2 5" xfId="15251"/>
    <cellStyle name="제목[2줄 위] 2 12 2 6" xfId="15252"/>
    <cellStyle name="제목[2줄 위] 2 12 2 7" xfId="15253"/>
    <cellStyle name="제목[2줄 위] 2 12 3" xfId="15254"/>
    <cellStyle name="제목[2줄 위] 2 12 4" xfId="15255"/>
    <cellStyle name="제목[2줄 위] 2 12 5" xfId="15256"/>
    <cellStyle name="제목[2줄 위] 2 12 6" xfId="15257"/>
    <cellStyle name="제목[2줄 위] 2 12 7" xfId="15258"/>
    <cellStyle name="제목[2줄 위] 2 12 8" xfId="15259"/>
    <cellStyle name="제목[2줄 위] 2 13" xfId="15260"/>
    <cellStyle name="제목[2줄 위] 2 13 2" xfId="15261"/>
    <cellStyle name="제목[2줄 위] 2 13 3" xfId="15262"/>
    <cellStyle name="제목[2줄 위] 2 13 4" xfId="15263"/>
    <cellStyle name="제목[2줄 위] 2 13 5" xfId="15264"/>
    <cellStyle name="제목[2줄 위] 2 13 6" xfId="15265"/>
    <cellStyle name="제목[2줄 위] 2 13 7" xfId="15266"/>
    <cellStyle name="제목[2줄 위] 2 14" xfId="15267"/>
    <cellStyle name="제목[2줄 위] 2 15" xfId="15268"/>
    <cellStyle name="제목[2줄 위] 2 16" xfId="15269"/>
    <cellStyle name="제목[2줄 위] 2 17" xfId="15270"/>
    <cellStyle name="제목[2줄 위] 2 18" xfId="15271"/>
    <cellStyle name="제목[2줄 위] 2 2" xfId="15272"/>
    <cellStyle name="제목[2줄 위] 2 2 2" xfId="15273"/>
    <cellStyle name="제목[2줄 위] 2 2 2 2" xfId="15274"/>
    <cellStyle name="제목[2줄 위] 2 2 2 3" xfId="15275"/>
    <cellStyle name="제목[2줄 위] 2 2 2 4" xfId="15276"/>
    <cellStyle name="제목[2줄 위] 2 2 2 5" xfId="15277"/>
    <cellStyle name="제목[2줄 위] 2 2 2 6" xfId="15278"/>
    <cellStyle name="제목[2줄 위] 2 2 2 7" xfId="15279"/>
    <cellStyle name="제목[2줄 위] 2 2 3" xfId="15280"/>
    <cellStyle name="제목[2줄 위] 2 2 4" xfId="15281"/>
    <cellStyle name="제목[2줄 위] 2 2 5" xfId="15282"/>
    <cellStyle name="제목[2줄 위] 2 2 6" xfId="15283"/>
    <cellStyle name="제목[2줄 위] 2 2 7" xfId="15284"/>
    <cellStyle name="제목[2줄 위] 2 2 8" xfId="15285"/>
    <cellStyle name="제목[2줄 위] 2 3" xfId="15286"/>
    <cellStyle name="제목[2줄 위] 2 3 2" xfId="15287"/>
    <cellStyle name="제목[2줄 위] 2 3 2 2" xfId="15288"/>
    <cellStyle name="제목[2줄 위] 2 3 2 3" xfId="15289"/>
    <cellStyle name="제목[2줄 위] 2 3 2 4" xfId="15290"/>
    <cellStyle name="제목[2줄 위] 2 3 2 5" xfId="15291"/>
    <cellStyle name="제목[2줄 위] 2 3 2 6" xfId="15292"/>
    <cellStyle name="제목[2줄 위] 2 3 2 7" xfId="15293"/>
    <cellStyle name="제목[2줄 위] 2 3 3" xfId="15294"/>
    <cellStyle name="제목[2줄 위] 2 3 4" xfId="15295"/>
    <cellStyle name="제목[2줄 위] 2 3 5" xfId="15296"/>
    <cellStyle name="제목[2줄 위] 2 3 6" xfId="15297"/>
    <cellStyle name="제목[2줄 위] 2 3 7" xfId="15298"/>
    <cellStyle name="제목[2줄 위] 2 3 8" xfId="15299"/>
    <cellStyle name="제목[2줄 위] 2 4" xfId="15300"/>
    <cellStyle name="제목[2줄 위] 2 4 2" xfId="15301"/>
    <cellStyle name="제목[2줄 위] 2 4 2 2" xfId="15302"/>
    <cellStyle name="제목[2줄 위] 2 4 2 3" xfId="15303"/>
    <cellStyle name="제목[2줄 위] 2 4 2 4" xfId="15304"/>
    <cellStyle name="제목[2줄 위] 2 4 2 5" xfId="15305"/>
    <cellStyle name="제목[2줄 위] 2 4 2 6" xfId="15306"/>
    <cellStyle name="제목[2줄 위] 2 4 2 7" xfId="15307"/>
    <cellStyle name="제목[2줄 위] 2 4 3" xfId="15308"/>
    <cellStyle name="제목[2줄 위] 2 4 4" xfId="15309"/>
    <cellStyle name="제목[2줄 위] 2 4 5" xfId="15310"/>
    <cellStyle name="제목[2줄 위] 2 4 6" xfId="15311"/>
    <cellStyle name="제목[2줄 위] 2 4 7" xfId="15312"/>
    <cellStyle name="제목[2줄 위] 2 4 8" xfId="15313"/>
    <cellStyle name="제목[2줄 위] 2 5" xfId="15314"/>
    <cellStyle name="제목[2줄 위] 2 5 2" xfId="15315"/>
    <cellStyle name="제목[2줄 위] 2 5 2 2" xfId="15316"/>
    <cellStyle name="제목[2줄 위] 2 5 2 3" xfId="15317"/>
    <cellStyle name="제목[2줄 위] 2 5 2 4" xfId="15318"/>
    <cellStyle name="제목[2줄 위] 2 5 2 5" xfId="15319"/>
    <cellStyle name="제목[2줄 위] 2 5 2 6" xfId="15320"/>
    <cellStyle name="제목[2줄 위] 2 5 2 7" xfId="15321"/>
    <cellStyle name="제목[2줄 위] 2 5 3" xfId="15322"/>
    <cellStyle name="제목[2줄 위] 2 5 4" xfId="15323"/>
    <cellStyle name="제목[2줄 위] 2 5 5" xfId="15324"/>
    <cellStyle name="제목[2줄 위] 2 5 6" xfId="15325"/>
    <cellStyle name="제목[2줄 위] 2 5 7" xfId="15326"/>
    <cellStyle name="제목[2줄 위] 2 5 8" xfId="15327"/>
    <cellStyle name="제목[2줄 위] 2 6" xfId="15328"/>
    <cellStyle name="제목[2줄 위] 2 6 2" xfId="15329"/>
    <cellStyle name="제목[2줄 위] 2 6 2 2" xfId="15330"/>
    <cellStyle name="제목[2줄 위] 2 6 2 3" xfId="15331"/>
    <cellStyle name="제목[2줄 위] 2 6 2 4" xfId="15332"/>
    <cellStyle name="제목[2줄 위] 2 6 2 5" xfId="15333"/>
    <cellStyle name="제목[2줄 위] 2 6 2 6" xfId="15334"/>
    <cellStyle name="제목[2줄 위] 2 6 2 7" xfId="15335"/>
    <cellStyle name="제목[2줄 위] 2 6 3" xfId="15336"/>
    <cellStyle name="제목[2줄 위] 2 6 4" xfId="15337"/>
    <cellStyle name="제목[2줄 위] 2 6 5" xfId="15338"/>
    <cellStyle name="제목[2줄 위] 2 6 6" xfId="15339"/>
    <cellStyle name="제목[2줄 위] 2 6 7" xfId="15340"/>
    <cellStyle name="제목[2줄 위] 2 6 8" xfId="15341"/>
    <cellStyle name="제목[2줄 위] 2 7" xfId="15342"/>
    <cellStyle name="제목[2줄 위] 2 7 2" xfId="15343"/>
    <cellStyle name="제목[2줄 위] 2 7 2 2" xfId="15344"/>
    <cellStyle name="제목[2줄 위] 2 7 2 3" xfId="15345"/>
    <cellStyle name="제목[2줄 위] 2 7 2 4" xfId="15346"/>
    <cellStyle name="제목[2줄 위] 2 7 2 5" xfId="15347"/>
    <cellStyle name="제목[2줄 위] 2 7 2 6" xfId="15348"/>
    <cellStyle name="제목[2줄 위] 2 7 2 7" xfId="15349"/>
    <cellStyle name="제목[2줄 위] 2 7 3" xfId="15350"/>
    <cellStyle name="제목[2줄 위] 2 7 4" xfId="15351"/>
    <cellStyle name="제목[2줄 위] 2 7 5" xfId="15352"/>
    <cellStyle name="제목[2줄 위] 2 7 6" xfId="15353"/>
    <cellStyle name="제목[2줄 위] 2 7 7" xfId="15354"/>
    <cellStyle name="제목[2줄 위] 2 7 8" xfId="15355"/>
    <cellStyle name="제목[2줄 위] 2 8" xfId="15356"/>
    <cellStyle name="제목[2줄 위] 2 8 2" xfId="15357"/>
    <cellStyle name="제목[2줄 위] 2 8 2 2" xfId="15358"/>
    <cellStyle name="제목[2줄 위] 2 8 2 3" xfId="15359"/>
    <cellStyle name="제목[2줄 위] 2 8 2 4" xfId="15360"/>
    <cellStyle name="제목[2줄 위] 2 8 2 5" xfId="15361"/>
    <cellStyle name="제목[2줄 위] 2 8 2 6" xfId="15362"/>
    <cellStyle name="제목[2줄 위] 2 8 2 7" xfId="15363"/>
    <cellStyle name="제목[2줄 위] 2 8 3" xfId="15364"/>
    <cellStyle name="제목[2줄 위] 2 8 4" xfId="15365"/>
    <cellStyle name="제목[2줄 위] 2 8 5" xfId="15366"/>
    <cellStyle name="제목[2줄 위] 2 8 6" xfId="15367"/>
    <cellStyle name="제목[2줄 위] 2 8 7" xfId="15368"/>
    <cellStyle name="제목[2줄 위] 2 8 8" xfId="15369"/>
    <cellStyle name="제목[2줄 위] 2 9" xfId="15370"/>
    <cellStyle name="제목[2줄 위] 2 9 2" xfId="15371"/>
    <cellStyle name="제목[2줄 위] 2 9 2 2" xfId="15372"/>
    <cellStyle name="제목[2줄 위] 2 9 2 3" xfId="15373"/>
    <cellStyle name="제목[2줄 위] 2 9 2 4" xfId="15374"/>
    <cellStyle name="제목[2줄 위] 2 9 2 5" xfId="15375"/>
    <cellStyle name="제목[2줄 위] 2 9 2 6" xfId="15376"/>
    <cellStyle name="제목[2줄 위] 2 9 2 7" xfId="15377"/>
    <cellStyle name="제목[2줄 위] 2 9 3" xfId="15378"/>
    <cellStyle name="제목[2줄 위] 2 9 4" xfId="15379"/>
    <cellStyle name="제목[2줄 위] 2 9 5" xfId="15380"/>
    <cellStyle name="제목[2줄 위] 2 9 6" xfId="15381"/>
    <cellStyle name="제목[2줄 위] 2 9 7" xfId="15382"/>
    <cellStyle name="제목[2줄 위] 2 9 8" xfId="15383"/>
    <cellStyle name="제목[2줄 위] 3" xfId="15384"/>
    <cellStyle name="제목[2줄 위] 3 2" xfId="15385"/>
    <cellStyle name="제목[2줄 위] 3 2 2" xfId="15386"/>
    <cellStyle name="제목[2줄 위] 3 2 3" xfId="15387"/>
    <cellStyle name="제목[2줄 위] 3 2 4" xfId="15388"/>
    <cellStyle name="제목[2줄 위] 3 2 5" xfId="15389"/>
    <cellStyle name="제목[2줄 위] 3 2 6" xfId="15390"/>
    <cellStyle name="제목[2줄 위] 3 2 7" xfId="15391"/>
    <cellStyle name="제목[2줄 위] 3 3" xfId="15392"/>
    <cellStyle name="제목[2줄 위] 3 4" xfId="15393"/>
    <cellStyle name="제목[2줄 위] 3 5" xfId="15394"/>
    <cellStyle name="제목[2줄 위] 3 6" xfId="15395"/>
    <cellStyle name="제목[2줄 위] 3 7" xfId="15396"/>
    <cellStyle name="제목[2줄 위] 3 8" xfId="15397"/>
    <cellStyle name="제목[2줄 위] 4" xfId="15398"/>
    <cellStyle name="제목[2줄 위] 4 2" xfId="15399"/>
    <cellStyle name="제목[2줄 위] 4 2 2" xfId="15400"/>
    <cellStyle name="제목[2줄 위] 4 2 3" xfId="15401"/>
    <cellStyle name="제목[2줄 위] 4 2 4" xfId="15402"/>
    <cellStyle name="제목[2줄 위] 4 2 5" xfId="15403"/>
    <cellStyle name="제목[2줄 위] 4 2 6" xfId="15404"/>
    <cellStyle name="제목[2줄 위] 4 2 7" xfId="15405"/>
    <cellStyle name="제목[2줄 위] 4 3" xfId="15406"/>
    <cellStyle name="제목[2줄 위] 4 4" xfId="15407"/>
    <cellStyle name="제목[2줄 위] 4 5" xfId="15408"/>
    <cellStyle name="제목[2줄 위] 4 6" xfId="15409"/>
    <cellStyle name="제목[2줄 위] 4 7" xfId="15410"/>
    <cellStyle name="제목[2줄 위] 4 8" xfId="15411"/>
    <cellStyle name="제목[2줄 위] 5" xfId="15412"/>
    <cellStyle name="제목[2줄 위] 5 2" xfId="15413"/>
    <cellStyle name="제목[2줄 위] 5 2 2" xfId="15414"/>
    <cellStyle name="제목[2줄 위] 5 2 3" xfId="15415"/>
    <cellStyle name="제목[2줄 위] 5 2 4" xfId="15416"/>
    <cellStyle name="제목[2줄 위] 5 2 5" xfId="15417"/>
    <cellStyle name="제목[2줄 위] 5 2 6" xfId="15418"/>
    <cellStyle name="제목[2줄 위] 5 2 7" xfId="15419"/>
    <cellStyle name="제목[2줄 위] 5 3" xfId="15420"/>
    <cellStyle name="제목[2줄 위] 5 4" xfId="15421"/>
    <cellStyle name="제목[2줄 위] 5 5" xfId="15422"/>
    <cellStyle name="제목[2줄 위] 5 6" xfId="15423"/>
    <cellStyle name="제목[2줄 위] 5 7" xfId="15424"/>
    <cellStyle name="제목[2줄 위] 5 8" xfId="15425"/>
    <cellStyle name="제목[2줄 위] 6" xfId="15426"/>
    <cellStyle name="제목[2줄 위] 6 2" xfId="15427"/>
    <cellStyle name="제목[2줄 위] 6 2 2" xfId="15428"/>
    <cellStyle name="제목[2줄 위] 6 2 3" xfId="15429"/>
    <cellStyle name="제목[2줄 위] 6 2 4" xfId="15430"/>
    <cellStyle name="제목[2줄 위] 6 2 5" xfId="15431"/>
    <cellStyle name="제목[2줄 위] 6 2 6" xfId="15432"/>
    <cellStyle name="제목[2줄 위] 6 2 7" xfId="15433"/>
    <cellStyle name="제목[2줄 위] 6 3" xfId="15434"/>
    <cellStyle name="제목[2줄 위] 6 4" xfId="15435"/>
    <cellStyle name="제목[2줄 위] 6 5" xfId="15436"/>
    <cellStyle name="제목[2줄 위] 6 6" xfId="15437"/>
    <cellStyle name="제목[2줄 위] 6 7" xfId="15438"/>
    <cellStyle name="제목[2줄 위] 6 8" xfId="15439"/>
    <cellStyle name="제목[2줄 위] 7" xfId="15440"/>
    <cellStyle name="제목[2줄 위] 7 2" xfId="15441"/>
    <cellStyle name="제목[2줄 위] 7 2 2" xfId="15442"/>
    <cellStyle name="제목[2줄 위] 7 2 3" xfId="15443"/>
    <cellStyle name="제목[2줄 위] 7 2 4" xfId="15444"/>
    <cellStyle name="제목[2줄 위] 7 2 5" xfId="15445"/>
    <cellStyle name="제목[2줄 위] 7 2 6" xfId="15446"/>
    <cellStyle name="제목[2줄 위] 7 2 7" xfId="15447"/>
    <cellStyle name="제목[2줄 위] 7 3" xfId="15448"/>
    <cellStyle name="제목[2줄 위] 7 4" xfId="15449"/>
    <cellStyle name="제목[2줄 위] 7 5" xfId="15450"/>
    <cellStyle name="제목[2줄 위] 7 6" xfId="15451"/>
    <cellStyle name="제목[2줄 위] 7 7" xfId="15452"/>
    <cellStyle name="제목[2줄 위] 7 8" xfId="15453"/>
    <cellStyle name="제목[2줄 위] 8" xfId="15454"/>
    <cellStyle name="제목[2줄 위] 8 2" xfId="15455"/>
    <cellStyle name="제목[2줄 위] 8 2 2" xfId="15456"/>
    <cellStyle name="제목[2줄 위] 8 2 3" xfId="15457"/>
    <cellStyle name="제목[2줄 위] 8 2 4" xfId="15458"/>
    <cellStyle name="제목[2줄 위] 8 2 5" xfId="15459"/>
    <cellStyle name="제목[2줄 위] 8 2 6" xfId="15460"/>
    <cellStyle name="제목[2줄 위] 8 2 7" xfId="15461"/>
    <cellStyle name="제목[2줄 위] 8 3" xfId="15462"/>
    <cellStyle name="제목[2줄 위] 8 4" xfId="15463"/>
    <cellStyle name="제목[2줄 위] 8 5" xfId="15464"/>
    <cellStyle name="제목[2줄 위] 8 6" xfId="15465"/>
    <cellStyle name="제목[2줄 위] 8 7" xfId="15466"/>
    <cellStyle name="제목[2줄 위] 8 8" xfId="15467"/>
    <cellStyle name="제목[2줄 위] 9" xfId="15468"/>
    <cellStyle name="제목[2줄 위] 9 2" xfId="15469"/>
    <cellStyle name="제목[2줄 위] 9 2 2" xfId="15470"/>
    <cellStyle name="제목[2줄 위] 9 2 3" xfId="15471"/>
    <cellStyle name="제목[2줄 위] 9 2 4" xfId="15472"/>
    <cellStyle name="제목[2줄 위] 9 2 5" xfId="15473"/>
    <cellStyle name="제목[2줄 위] 9 2 6" xfId="15474"/>
    <cellStyle name="제목[2줄 위] 9 2 7" xfId="15475"/>
    <cellStyle name="제목[2줄 위] 9 3" xfId="15476"/>
    <cellStyle name="제목[2줄 위] 9 4" xfId="15477"/>
    <cellStyle name="제목[2줄 위] 9 5" xfId="15478"/>
    <cellStyle name="제목[2줄 위] 9 6" xfId="15479"/>
    <cellStyle name="제목[2줄 위] 9 7" xfId="15480"/>
    <cellStyle name="제목[2줄 위] 9 8" xfId="15481"/>
    <cellStyle name="제목1" xfId="15482"/>
    <cellStyle name="제목2" xfId="15483"/>
    <cellStyle name="좋음 2" xfId="45"/>
    <cellStyle name="좋음 3" xfId="15484"/>
    <cellStyle name="지정되지 않음" xfId="537"/>
    <cellStyle name="千分位[0]_GARMENT STEP FORM HK" xfId="15485"/>
    <cellStyle name="千分位_GARMENT STEP FORM HK" xfId="15486"/>
    <cellStyle name="체적표시" xfId="538"/>
    <cellStyle name="출력 2" xfId="46"/>
    <cellStyle name="출력 2 10" xfId="15487"/>
    <cellStyle name="출력 2 10 2" xfId="15488"/>
    <cellStyle name="출력 2 10 2 2" xfId="15489"/>
    <cellStyle name="출력 2 10 2 3" xfId="15490"/>
    <cellStyle name="출력 2 10 2 4" xfId="15491"/>
    <cellStyle name="출력 2 10 2 5" xfId="15492"/>
    <cellStyle name="출력 2 10 2 6" xfId="15493"/>
    <cellStyle name="출력 2 10 2 7" xfId="15494"/>
    <cellStyle name="출력 2 10 3" xfId="15495"/>
    <cellStyle name="출력 2 10 4" xfId="15496"/>
    <cellStyle name="출력 2 10 5" xfId="15497"/>
    <cellStyle name="출력 2 10 6" xfId="15498"/>
    <cellStyle name="출력 2 10 7" xfId="15499"/>
    <cellStyle name="출력 2 10 8" xfId="15500"/>
    <cellStyle name="출력 2 11" xfId="15501"/>
    <cellStyle name="출력 2 11 2" xfId="15502"/>
    <cellStyle name="출력 2 11 2 2" xfId="15503"/>
    <cellStyle name="출력 2 11 2 3" xfId="15504"/>
    <cellStyle name="출력 2 11 2 4" xfId="15505"/>
    <cellStyle name="출력 2 11 2 5" xfId="15506"/>
    <cellStyle name="출력 2 11 2 6" xfId="15507"/>
    <cellStyle name="출력 2 11 2 7" xfId="15508"/>
    <cellStyle name="출력 2 11 3" xfId="15509"/>
    <cellStyle name="출력 2 11 4" xfId="15510"/>
    <cellStyle name="출력 2 11 5" xfId="15511"/>
    <cellStyle name="출력 2 11 6" xfId="15512"/>
    <cellStyle name="출력 2 11 7" xfId="15513"/>
    <cellStyle name="출력 2 11 8" xfId="15514"/>
    <cellStyle name="출력 2 12" xfId="15515"/>
    <cellStyle name="출력 2 12 2" xfId="15516"/>
    <cellStyle name="출력 2 12 2 2" xfId="15517"/>
    <cellStyle name="출력 2 12 2 3" xfId="15518"/>
    <cellStyle name="출력 2 12 2 4" xfId="15519"/>
    <cellStyle name="출력 2 12 2 5" xfId="15520"/>
    <cellStyle name="출력 2 12 2 6" xfId="15521"/>
    <cellStyle name="출력 2 12 2 7" xfId="15522"/>
    <cellStyle name="출력 2 12 3" xfId="15523"/>
    <cellStyle name="출력 2 12 4" xfId="15524"/>
    <cellStyle name="출력 2 12 5" xfId="15525"/>
    <cellStyle name="출력 2 12 6" xfId="15526"/>
    <cellStyle name="출력 2 12 7" xfId="15527"/>
    <cellStyle name="출력 2 12 8" xfId="15528"/>
    <cellStyle name="출력 2 13" xfId="15529"/>
    <cellStyle name="출력 2 13 2" xfId="15530"/>
    <cellStyle name="출력 2 13 2 2" xfId="15531"/>
    <cellStyle name="출력 2 13 2 3" xfId="15532"/>
    <cellStyle name="출력 2 13 2 4" xfId="15533"/>
    <cellStyle name="출력 2 13 2 5" xfId="15534"/>
    <cellStyle name="출력 2 13 2 6" xfId="15535"/>
    <cellStyle name="출력 2 13 2 7" xfId="15536"/>
    <cellStyle name="출력 2 13 3" xfId="15537"/>
    <cellStyle name="출력 2 13 4" xfId="15538"/>
    <cellStyle name="출력 2 13 5" xfId="15539"/>
    <cellStyle name="출력 2 13 6" xfId="15540"/>
    <cellStyle name="출력 2 13 7" xfId="15541"/>
    <cellStyle name="출력 2 13 8" xfId="15542"/>
    <cellStyle name="출력 2 14" xfId="15543"/>
    <cellStyle name="출력 2 15" xfId="15544"/>
    <cellStyle name="출력 2 16" xfId="15545"/>
    <cellStyle name="출력 2 2" xfId="15546"/>
    <cellStyle name="출력 2 2 10" xfId="15547"/>
    <cellStyle name="출력 2 2 10 2" xfId="15548"/>
    <cellStyle name="출력 2 2 10 2 2" xfId="15549"/>
    <cellStyle name="출력 2 2 10 2 3" xfId="15550"/>
    <cellStyle name="출력 2 2 10 2 4" xfId="15551"/>
    <cellStyle name="출력 2 2 10 2 5" xfId="15552"/>
    <cellStyle name="출력 2 2 10 2 6" xfId="15553"/>
    <cellStyle name="출력 2 2 10 2 7" xfId="15554"/>
    <cellStyle name="출력 2 2 10 3" xfId="15555"/>
    <cellStyle name="출력 2 2 10 4" xfId="15556"/>
    <cellStyle name="출력 2 2 10 5" xfId="15557"/>
    <cellStyle name="출력 2 2 10 6" xfId="15558"/>
    <cellStyle name="출력 2 2 10 7" xfId="15559"/>
    <cellStyle name="출력 2 2 10 8" xfId="15560"/>
    <cellStyle name="출력 2 2 11" xfId="15561"/>
    <cellStyle name="출력 2 2 11 2" xfId="15562"/>
    <cellStyle name="출력 2 2 11 2 2" xfId="15563"/>
    <cellStyle name="출력 2 2 11 2 3" xfId="15564"/>
    <cellStyle name="출력 2 2 11 2 4" xfId="15565"/>
    <cellStyle name="출력 2 2 11 2 5" xfId="15566"/>
    <cellStyle name="출력 2 2 11 2 6" xfId="15567"/>
    <cellStyle name="출력 2 2 11 2 7" xfId="15568"/>
    <cellStyle name="출력 2 2 11 3" xfId="15569"/>
    <cellStyle name="출력 2 2 11 4" xfId="15570"/>
    <cellStyle name="출력 2 2 11 5" xfId="15571"/>
    <cellStyle name="출력 2 2 11 6" xfId="15572"/>
    <cellStyle name="출력 2 2 11 7" xfId="15573"/>
    <cellStyle name="출력 2 2 11 8" xfId="15574"/>
    <cellStyle name="출력 2 2 12" xfId="15575"/>
    <cellStyle name="출력 2 2 12 2" xfId="15576"/>
    <cellStyle name="출력 2 2 12 2 2" xfId="15577"/>
    <cellStyle name="출력 2 2 12 2 3" xfId="15578"/>
    <cellStyle name="출력 2 2 12 2 4" xfId="15579"/>
    <cellStyle name="출력 2 2 12 2 5" xfId="15580"/>
    <cellStyle name="출력 2 2 12 2 6" xfId="15581"/>
    <cellStyle name="출력 2 2 12 2 7" xfId="15582"/>
    <cellStyle name="출력 2 2 12 3" xfId="15583"/>
    <cellStyle name="출력 2 2 12 4" xfId="15584"/>
    <cellStyle name="출력 2 2 12 5" xfId="15585"/>
    <cellStyle name="출력 2 2 12 6" xfId="15586"/>
    <cellStyle name="출력 2 2 12 7" xfId="15587"/>
    <cellStyle name="출력 2 2 12 8" xfId="15588"/>
    <cellStyle name="출력 2 2 13" xfId="15589"/>
    <cellStyle name="출력 2 2 14" xfId="15590"/>
    <cellStyle name="출력 2 2 15" xfId="15591"/>
    <cellStyle name="출력 2 2 16" xfId="15592"/>
    <cellStyle name="출력 2 2 17" xfId="15593"/>
    <cellStyle name="출력 2 2 2" xfId="15594"/>
    <cellStyle name="출력 2 2 2 2" xfId="15595"/>
    <cellStyle name="출력 2 2 2 2 2" xfId="15596"/>
    <cellStyle name="출력 2 2 2 2 3" xfId="15597"/>
    <cellStyle name="출력 2 2 2 2 4" xfId="15598"/>
    <cellStyle name="출력 2 2 2 2 5" xfId="15599"/>
    <cellStyle name="출력 2 2 2 2 6" xfId="15600"/>
    <cellStyle name="출력 2 2 2 2 7" xfId="15601"/>
    <cellStyle name="출력 2 2 2 3" xfId="15602"/>
    <cellStyle name="출력 2 2 2 4" xfId="15603"/>
    <cellStyle name="출력 2 2 2 5" xfId="15604"/>
    <cellStyle name="출력 2 2 2 6" xfId="15605"/>
    <cellStyle name="출력 2 2 2 7" xfId="15606"/>
    <cellStyle name="출력 2 2 2 8" xfId="15607"/>
    <cellStyle name="출력 2 2 3" xfId="15608"/>
    <cellStyle name="출력 2 2 3 2" xfId="15609"/>
    <cellStyle name="출력 2 2 3 2 2" xfId="15610"/>
    <cellStyle name="출력 2 2 3 2 3" xfId="15611"/>
    <cellStyle name="출력 2 2 3 2 4" xfId="15612"/>
    <cellStyle name="출력 2 2 3 2 5" xfId="15613"/>
    <cellStyle name="출력 2 2 3 2 6" xfId="15614"/>
    <cellStyle name="출력 2 2 3 2 7" xfId="15615"/>
    <cellStyle name="출력 2 2 3 3" xfId="15616"/>
    <cellStyle name="출력 2 2 3 4" xfId="15617"/>
    <cellStyle name="출력 2 2 3 5" xfId="15618"/>
    <cellStyle name="출력 2 2 3 6" xfId="15619"/>
    <cellStyle name="출력 2 2 3 7" xfId="15620"/>
    <cellStyle name="출력 2 2 3 8" xfId="15621"/>
    <cellStyle name="출력 2 2 4" xfId="15622"/>
    <cellStyle name="출력 2 2 4 2" xfId="15623"/>
    <cellStyle name="출력 2 2 4 2 2" xfId="15624"/>
    <cellStyle name="출력 2 2 4 2 3" xfId="15625"/>
    <cellStyle name="출력 2 2 4 2 4" xfId="15626"/>
    <cellStyle name="출력 2 2 4 2 5" xfId="15627"/>
    <cellStyle name="출력 2 2 4 2 6" xfId="15628"/>
    <cellStyle name="출력 2 2 4 2 7" xfId="15629"/>
    <cellStyle name="출력 2 2 4 3" xfId="15630"/>
    <cellStyle name="출력 2 2 4 4" xfId="15631"/>
    <cellStyle name="출력 2 2 4 5" xfId="15632"/>
    <cellStyle name="출력 2 2 4 6" xfId="15633"/>
    <cellStyle name="출력 2 2 4 7" xfId="15634"/>
    <cellStyle name="출력 2 2 4 8" xfId="15635"/>
    <cellStyle name="출력 2 2 5" xfId="15636"/>
    <cellStyle name="출력 2 2 5 2" xfId="15637"/>
    <cellStyle name="출력 2 2 5 2 2" xfId="15638"/>
    <cellStyle name="출력 2 2 5 2 3" xfId="15639"/>
    <cellStyle name="출력 2 2 5 2 4" xfId="15640"/>
    <cellStyle name="출력 2 2 5 2 5" xfId="15641"/>
    <cellStyle name="출력 2 2 5 2 6" xfId="15642"/>
    <cellStyle name="출력 2 2 5 2 7" xfId="15643"/>
    <cellStyle name="출력 2 2 5 3" xfId="15644"/>
    <cellStyle name="출력 2 2 5 4" xfId="15645"/>
    <cellStyle name="출력 2 2 5 5" xfId="15646"/>
    <cellStyle name="출력 2 2 5 6" xfId="15647"/>
    <cellStyle name="출력 2 2 5 7" xfId="15648"/>
    <cellStyle name="출력 2 2 5 8" xfId="15649"/>
    <cellStyle name="출력 2 2 6" xfId="15650"/>
    <cellStyle name="출력 2 2 6 2" xfId="15651"/>
    <cellStyle name="출력 2 2 6 2 2" xfId="15652"/>
    <cellStyle name="출력 2 2 6 2 3" xfId="15653"/>
    <cellStyle name="출력 2 2 6 2 4" xfId="15654"/>
    <cellStyle name="출력 2 2 6 2 5" xfId="15655"/>
    <cellStyle name="출력 2 2 6 2 6" xfId="15656"/>
    <cellStyle name="출력 2 2 6 2 7" xfId="15657"/>
    <cellStyle name="출력 2 2 6 3" xfId="15658"/>
    <cellStyle name="출력 2 2 6 4" xfId="15659"/>
    <cellStyle name="출력 2 2 6 5" xfId="15660"/>
    <cellStyle name="출력 2 2 6 6" xfId="15661"/>
    <cellStyle name="출력 2 2 6 7" xfId="15662"/>
    <cellStyle name="출력 2 2 6 8" xfId="15663"/>
    <cellStyle name="출력 2 2 7" xfId="15664"/>
    <cellStyle name="출력 2 2 7 2" xfId="15665"/>
    <cellStyle name="출력 2 2 7 2 2" xfId="15666"/>
    <cellStyle name="출력 2 2 7 2 3" xfId="15667"/>
    <cellStyle name="출력 2 2 7 2 4" xfId="15668"/>
    <cellStyle name="출력 2 2 7 2 5" xfId="15669"/>
    <cellStyle name="출력 2 2 7 2 6" xfId="15670"/>
    <cellStyle name="출력 2 2 7 2 7" xfId="15671"/>
    <cellStyle name="출력 2 2 7 3" xfId="15672"/>
    <cellStyle name="출력 2 2 7 4" xfId="15673"/>
    <cellStyle name="출력 2 2 7 5" xfId="15674"/>
    <cellStyle name="출력 2 2 7 6" xfId="15675"/>
    <cellStyle name="출력 2 2 7 7" xfId="15676"/>
    <cellStyle name="출력 2 2 7 8" xfId="15677"/>
    <cellStyle name="출력 2 2 8" xfId="15678"/>
    <cellStyle name="출력 2 2 8 2" xfId="15679"/>
    <cellStyle name="출력 2 2 8 2 2" xfId="15680"/>
    <cellStyle name="출력 2 2 8 2 3" xfId="15681"/>
    <cellStyle name="출력 2 2 8 2 4" xfId="15682"/>
    <cellStyle name="출력 2 2 8 2 5" xfId="15683"/>
    <cellStyle name="출력 2 2 8 2 6" xfId="15684"/>
    <cellStyle name="출력 2 2 8 2 7" xfId="15685"/>
    <cellStyle name="출력 2 2 8 3" xfId="15686"/>
    <cellStyle name="출력 2 2 8 4" xfId="15687"/>
    <cellStyle name="출력 2 2 8 5" xfId="15688"/>
    <cellStyle name="출력 2 2 8 6" xfId="15689"/>
    <cellStyle name="출력 2 2 8 7" xfId="15690"/>
    <cellStyle name="출력 2 2 8 8" xfId="15691"/>
    <cellStyle name="출력 2 2 9" xfId="15692"/>
    <cellStyle name="출력 2 2 9 2" xfId="15693"/>
    <cellStyle name="출력 2 2 9 2 2" xfId="15694"/>
    <cellStyle name="출력 2 2 9 2 3" xfId="15695"/>
    <cellStyle name="출력 2 2 9 2 4" xfId="15696"/>
    <cellStyle name="출력 2 2 9 2 5" xfId="15697"/>
    <cellStyle name="출력 2 2 9 2 6" xfId="15698"/>
    <cellStyle name="출력 2 2 9 2 7" xfId="15699"/>
    <cellStyle name="출력 2 2 9 3" xfId="15700"/>
    <cellStyle name="출력 2 2 9 4" xfId="15701"/>
    <cellStyle name="출력 2 2 9 5" xfId="15702"/>
    <cellStyle name="출력 2 2 9 6" xfId="15703"/>
    <cellStyle name="출력 2 2 9 7" xfId="15704"/>
    <cellStyle name="출력 2 2 9 8" xfId="15705"/>
    <cellStyle name="출력 2 3" xfId="15706"/>
    <cellStyle name="출력 2 3 2" xfId="15707"/>
    <cellStyle name="출력 2 3 2 2" xfId="15708"/>
    <cellStyle name="출력 2 3 2 3" xfId="15709"/>
    <cellStyle name="출력 2 3 2 4" xfId="15710"/>
    <cellStyle name="출력 2 3 2 5" xfId="15711"/>
    <cellStyle name="출력 2 3 2 6" xfId="15712"/>
    <cellStyle name="출력 2 3 2 7" xfId="15713"/>
    <cellStyle name="출력 2 3 3" xfId="15714"/>
    <cellStyle name="출력 2 3 4" xfId="15715"/>
    <cellStyle name="출력 2 3 5" xfId="15716"/>
    <cellStyle name="출력 2 3 6" xfId="15717"/>
    <cellStyle name="출력 2 3 7" xfId="15718"/>
    <cellStyle name="출력 2 3 8" xfId="15719"/>
    <cellStyle name="출력 2 4" xfId="15720"/>
    <cellStyle name="출력 2 4 2" xfId="15721"/>
    <cellStyle name="출력 2 4 2 2" xfId="15722"/>
    <cellStyle name="출력 2 4 2 3" xfId="15723"/>
    <cellStyle name="출력 2 4 2 4" xfId="15724"/>
    <cellStyle name="출력 2 4 2 5" xfId="15725"/>
    <cellStyle name="출력 2 4 2 6" xfId="15726"/>
    <cellStyle name="출력 2 4 2 7" xfId="15727"/>
    <cellStyle name="출력 2 4 3" xfId="15728"/>
    <cellStyle name="출력 2 4 4" xfId="15729"/>
    <cellStyle name="출력 2 4 5" xfId="15730"/>
    <cellStyle name="출력 2 4 6" xfId="15731"/>
    <cellStyle name="출력 2 4 7" xfId="15732"/>
    <cellStyle name="출력 2 4 8" xfId="15733"/>
    <cellStyle name="출력 2 5" xfId="15734"/>
    <cellStyle name="출력 2 5 2" xfId="15735"/>
    <cellStyle name="출력 2 5 2 2" xfId="15736"/>
    <cellStyle name="출력 2 5 2 3" xfId="15737"/>
    <cellStyle name="출력 2 5 2 4" xfId="15738"/>
    <cellStyle name="출력 2 5 2 5" xfId="15739"/>
    <cellStyle name="출력 2 5 2 6" xfId="15740"/>
    <cellStyle name="출력 2 5 2 7" xfId="15741"/>
    <cellStyle name="출력 2 5 3" xfId="15742"/>
    <cellStyle name="출력 2 5 4" xfId="15743"/>
    <cellStyle name="출력 2 5 5" xfId="15744"/>
    <cellStyle name="출력 2 5 6" xfId="15745"/>
    <cellStyle name="출력 2 5 7" xfId="15746"/>
    <cellStyle name="출력 2 5 8" xfId="15747"/>
    <cellStyle name="출력 2 6" xfId="15748"/>
    <cellStyle name="출력 2 6 2" xfId="15749"/>
    <cellStyle name="출력 2 6 2 2" xfId="15750"/>
    <cellStyle name="출력 2 6 2 3" xfId="15751"/>
    <cellStyle name="출력 2 6 2 4" xfId="15752"/>
    <cellStyle name="출력 2 6 2 5" xfId="15753"/>
    <cellStyle name="출력 2 6 2 6" xfId="15754"/>
    <cellStyle name="출력 2 6 2 7" xfId="15755"/>
    <cellStyle name="출력 2 6 3" xfId="15756"/>
    <cellStyle name="출력 2 6 4" xfId="15757"/>
    <cellStyle name="출력 2 6 5" xfId="15758"/>
    <cellStyle name="출력 2 6 6" xfId="15759"/>
    <cellStyle name="출력 2 6 7" xfId="15760"/>
    <cellStyle name="출력 2 6 8" xfId="15761"/>
    <cellStyle name="출력 2 7" xfId="15762"/>
    <cellStyle name="출력 2 7 2" xfId="15763"/>
    <cellStyle name="출력 2 7 2 2" xfId="15764"/>
    <cellStyle name="출력 2 7 2 3" xfId="15765"/>
    <cellStyle name="출력 2 7 2 4" xfId="15766"/>
    <cellStyle name="출력 2 7 2 5" xfId="15767"/>
    <cellStyle name="출력 2 7 2 6" xfId="15768"/>
    <cellStyle name="출력 2 7 2 7" xfId="15769"/>
    <cellStyle name="출력 2 7 3" xfId="15770"/>
    <cellStyle name="출력 2 7 4" xfId="15771"/>
    <cellStyle name="출력 2 7 5" xfId="15772"/>
    <cellStyle name="출력 2 7 6" xfId="15773"/>
    <cellStyle name="출력 2 7 7" xfId="15774"/>
    <cellStyle name="출력 2 7 8" xfId="15775"/>
    <cellStyle name="출력 2 8" xfId="15776"/>
    <cellStyle name="출력 2 8 2" xfId="15777"/>
    <cellStyle name="출력 2 8 2 2" xfId="15778"/>
    <cellStyle name="출력 2 8 2 3" xfId="15779"/>
    <cellStyle name="출력 2 8 2 4" xfId="15780"/>
    <cellStyle name="출력 2 8 2 5" xfId="15781"/>
    <cellStyle name="출력 2 8 2 6" xfId="15782"/>
    <cellStyle name="출력 2 8 2 7" xfId="15783"/>
    <cellStyle name="출력 2 8 3" xfId="15784"/>
    <cellStyle name="출력 2 8 4" xfId="15785"/>
    <cellStyle name="출력 2 8 5" xfId="15786"/>
    <cellStyle name="출력 2 8 6" xfId="15787"/>
    <cellStyle name="출력 2 8 7" xfId="15788"/>
    <cellStyle name="출력 2 8 8" xfId="15789"/>
    <cellStyle name="출력 2 9" xfId="15790"/>
    <cellStyle name="출력 2 9 2" xfId="15791"/>
    <cellStyle name="출력 2 9 2 2" xfId="15792"/>
    <cellStyle name="출력 2 9 2 3" xfId="15793"/>
    <cellStyle name="출력 2 9 2 4" xfId="15794"/>
    <cellStyle name="출력 2 9 2 5" xfId="15795"/>
    <cellStyle name="출력 2 9 2 6" xfId="15796"/>
    <cellStyle name="출력 2 9 2 7" xfId="15797"/>
    <cellStyle name="출력 2 9 3" xfId="15798"/>
    <cellStyle name="출력 2 9 4" xfId="15799"/>
    <cellStyle name="출력 2 9 5" xfId="15800"/>
    <cellStyle name="출력 2 9 6" xfId="15801"/>
    <cellStyle name="출력 2 9 7" xfId="15802"/>
    <cellStyle name="출력 2 9 8" xfId="15803"/>
    <cellStyle name="출력 3" xfId="15804"/>
    <cellStyle name="출력 3 10" xfId="15805"/>
    <cellStyle name="출력 3 10 2" xfId="15806"/>
    <cellStyle name="출력 3 10 2 2" xfId="15807"/>
    <cellStyle name="출력 3 10 2 3" xfId="15808"/>
    <cellStyle name="출력 3 10 2 4" xfId="15809"/>
    <cellStyle name="출력 3 10 2 5" xfId="15810"/>
    <cellStyle name="출력 3 10 2 6" xfId="15811"/>
    <cellStyle name="출력 3 10 2 7" xfId="15812"/>
    <cellStyle name="출력 3 10 3" xfId="15813"/>
    <cellStyle name="출력 3 10 4" xfId="15814"/>
    <cellStyle name="출력 3 10 5" xfId="15815"/>
    <cellStyle name="출력 3 10 6" xfId="15816"/>
    <cellStyle name="출력 3 10 7" xfId="15817"/>
    <cellStyle name="출력 3 10 8" xfId="15818"/>
    <cellStyle name="출력 3 11" xfId="15819"/>
    <cellStyle name="출력 3 11 2" xfId="15820"/>
    <cellStyle name="출력 3 11 2 2" xfId="15821"/>
    <cellStyle name="출력 3 11 2 3" xfId="15822"/>
    <cellStyle name="출력 3 11 2 4" xfId="15823"/>
    <cellStyle name="출력 3 11 2 5" xfId="15824"/>
    <cellStyle name="출력 3 11 2 6" xfId="15825"/>
    <cellStyle name="출력 3 11 2 7" xfId="15826"/>
    <cellStyle name="출력 3 11 3" xfId="15827"/>
    <cellStyle name="출력 3 11 4" xfId="15828"/>
    <cellStyle name="출력 3 11 5" xfId="15829"/>
    <cellStyle name="출력 3 11 6" xfId="15830"/>
    <cellStyle name="출력 3 11 7" xfId="15831"/>
    <cellStyle name="출력 3 11 8" xfId="15832"/>
    <cellStyle name="출력 3 12" xfId="15833"/>
    <cellStyle name="출력 3 12 2" xfId="15834"/>
    <cellStyle name="출력 3 12 2 2" xfId="15835"/>
    <cellStyle name="출력 3 12 2 3" xfId="15836"/>
    <cellStyle name="출력 3 12 2 4" xfId="15837"/>
    <cellStyle name="출력 3 12 2 5" xfId="15838"/>
    <cellStyle name="출력 3 12 2 6" xfId="15839"/>
    <cellStyle name="출력 3 12 2 7" xfId="15840"/>
    <cellStyle name="출력 3 12 3" xfId="15841"/>
    <cellStyle name="출력 3 12 4" xfId="15842"/>
    <cellStyle name="출력 3 12 5" xfId="15843"/>
    <cellStyle name="출력 3 12 6" xfId="15844"/>
    <cellStyle name="출력 3 12 7" xfId="15845"/>
    <cellStyle name="출력 3 12 8" xfId="15846"/>
    <cellStyle name="출력 3 13" xfId="15847"/>
    <cellStyle name="출력 3 13 2" xfId="15848"/>
    <cellStyle name="출력 3 13 2 2" xfId="15849"/>
    <cellStyle name="출력 3 13 2 3" xfId="15850"/>
    <cellStyle name="출력 3 13 2 4" xfId="15851"/>
    <cellStyle name="출력 3 13 2 5" xfId="15852"/>
    <cellStyle name="출력 3 13 2 6" xfId="15853"/>
    <cellStyle name="출력 3 13 2 7" xfId="15854"/>
    <cellStyle name="출력 3 13 3" xfId="15855"/>
    <cellStyle name="출력 3 13 4" xfId="15856"/>
    <cellStyle name="출력 3 13 5" xfId="15857"/>
    <cellStyle name="출력 3 13 6" xfId="15858"/>
    <cellStyle name="출력 3 13 7" xfId="15859"/>
    <cellStyle name="출력 3 13 8" xfId="15860"/>
    <cellStyle name="출력 3 14" xfId="15861"/>
    <cellStyle name="출력 3 15" xfId="15862"/>
    <cellStyle name="출력 3 16" xfId="15863"/>
    <cellStyle name="출력 3 2" xfId="15864"/>
    <cellStyle name="출력 3 2 10" xfId="15865"/>
    <cellStyle name="출력 3 2 10 2" xfId="15866"/>
    <cellStyle name="출력 3 2 10 2 2" xfId="15867"/>
    <cellStyle name="출력 3 2 10 2 3" xfId="15868"/>
    <cellStyle name="출력 3 2 10 2 4" xfId="15869"/>
    <cellStyle name="출력 3 2 10 2 5" xfId="15870"/>
    <cellStyle name="출력 3 2 10 2 6" xfId="15871"/>
    <cellStyle name="출력 3 2 10 2 7" xfId="15872"/>
    <cellStyle name="출력 3 2 10 3" xfId="15873"/>
    <cellStyle name="출력 3 2 10 4" xfId="15874"/>
    <cellStyle name="출력 3 2 10 5" xfId="15875"/>
    <cellStyle name="출력 3 2 10 6" xfId="15876"/>
    <cellStyle name="출력 3 2 10 7" xfId="15877"/>
    <cellStyle name="출력 3 2 10 8" xfId="15878"/>
    <cellStyle name="출력 3 2 11" xfId="15879"/>
    <cellStyle name="출력 3 2 11 2" xfId="15880"/>
    <cellStyle name="출력 3 2 11 2 2" xfId="15881"/>
    <cellStyle name="출력 3 2 11 2 3" xfId="15882"/>
    <cellStyle name="출력 3 2 11 2 4" xfId="15883"/>
    <cellStyle name="출력 3 2 11 2 5" xfId="15884"/>
    <cellStyle name="출력 3 2 11 2 6" xfId="15885"/>
    <cellStyle name="출력 3 2 11 2 7" xfId="15886"/>
    <cellStyle name="출력 3 2 11 3" xfId="15887"/>
    <cellStyle name="출력 3 2 11 4" xfId="15888"/>
    <cellStyle name="출력 3 2 11 5" xfId="15889"/>
    <cellStyle name="출력 3 2 11 6" xfId="15890"/>
    <cellStyle name="출력 3 2 11 7" xfId="15891"/>
    <cellStyle name="출력 3 2 11 8" xfId="15892"/>
    <cellStyle name="출력 3 2 12" xfId="15893"/>
    <cellStyle name="출력 3 2 12 2" xfId="15894"/>
    <cellStyle name="출력 3 2 12 2 2" xfId="15895"/>
    <cellStyle name="출력 3 2 12 2 3" xfId="15896"/>
    <cellStyle name="출력 3 2 12 2 4" xfId="15897"/>
    <cellStyle name="출력 3 2 12 2 5" xfId="15898"/>
    <cellStyle name="출력 3 2 12 2 6" xfId="15899"/>
    <cellStyle name="출력 3 2 12 2 7" xfId="15900"/>
    <cellStyle name="출력 3 2 12 3" xfId="15901"/>
    <cellStyle name="출력 3 2 12 4" xfId="15902"/>
    <cellStyle name="출력 3 2 12 5" xfId="15903"/>
    <cellStyle name="출력 3 2 12 6" xfId="15904"/>
    <cellStyle name="출력 3 2 12 7" xfId="15905"/>
    <cellStyle name="출력 3 2 12 8" xfId="15906"/>
    <cellStyle name="출력 3 2 13" xfId="15907"/>
    <cellStyle name="출력 3 2 14" xfId="15908"/>
    <cellStyle name="출력 3 2 15" xfId="15909"/>
    <cellStyle name="출력 3 2 16" xfId="15910"/>
    <cellStyle name="출력 3 2 17" xfId="15911"/>
    <cellStyle name="출력 3 2 2" xfId="15912"/>
    <cellStyle name="출력 3 2 2 2" xfId="15913"/>
    <cellStyle name="출력 3 2 2 2 2" xfId="15914"/>
    <cellStyle name="출력 3 2 2 2 3" xfId="15915"/>
    <cellStyle name="출력 3 2 2 2 4" xfId="15916"/>
    <cellStyle name="출력 3 2 2 2 5" xfId="15917"/>
    <cellStyle name="출력 3 2 2 2 6" xfId="15918"/>
    <cellStyle name="출력 3 2 2 2 7" xfId="15919"/>
    <cellStyle name="출력 3 2 2 3" xfId="15920"/>
    <cellStyle name="출력 3 2 2 4" xfId="15921"/>
    <cellStyle name="출력 3 2 2 5" xfId="15922"/>
    <cellStyle name="출력 3 2 2 6" xfId="15923"/>
    <cellStyle name="출력 3 2 2 7" xfId="15924"/>
    <cellStyle name="출력 3 2 2 8" xfId="15925"/>
    <cellStyle name="출력 3 2 3" xfId="15926"/>
    <cellStyle name="출력 3 2 3 2" xfId="15927"/>
    <cellStyle name="출력 3 2 3 2 2" xfId="15928"/>
    <cellStyle name="출력 3 2 3 2 3" xfId="15929"/>
    <cellStyle name="출력 3 2 3 2 4" xfId="15930"/>
    <cellStyle name="출력 3 2 3 2 5" xfId="15931"/>
    <cellStyle name="출력 3 2 3 2 6" xfId="15932"/>
    <cellStyle name="출력 3 2 3 2 7" xfId="15933"/>
    <cellStyle name="출력 3 2 3 3" xfId="15934"/>
    <cellStyle name="출력 3 2 3 4" xfId="15935"/>
    <cellStyle name="출력 3 2 3 5" xfId="15936"/>
    <cellStyle name="출력 3 2 3 6" xfId="15937"/>
    <cellStyle name="출력 3 2 3 7" xfId="15938"/>
    <cellStyle name="출력 3 2 3 8" xfId="15939"/>
    <cellStyle name="출력 3 2 4" xfId="15940"/>
    <cellStyle name="출력 3 2 4 2" xfId="15941"/>
    <cellStyle name="출력 3 2 4 2 2" xfId="15942"/>
    <cellStyle name="출력 3 2 4 2 3" xfId="15943"/>
    <cellStyle name="출력 3 2 4 2 4" xfId="15944"/>
    <cellStyle name="출력 3 2 4 2 5" xfId="15945"/>
    <cellStyle name="출력 3 2 4 2 6" xfId="15946"/>
    <cellStyle name="출력 3 2 4 2 7" xfId="15947"/>
    <cellStyle name="출력 3 2 4 3" xfId="15948"/>
    <cellStyle name="출력 3 2 4 4" xfId="15949"/>
    <cellStyle name="출력 3 2 4 5" xfId="15950"/>
    <cellStyle name="출력 3 2 4 6" xfId="15951"/>
    <cellStyle name="출력 3 2 4 7" xfId="15952"/>
    <cellStyle name="출력 3 2 4 8" xfId="15953"/>
    <cellStyle name="출력 3 2 5" xfId="15954"/>
    <cellStyle name="출력 3 2 5 2" xfId="15955"/>
    <cellStyle name="출력 3 2 5 2 2" xfId="15956"/>
    <cellStyle name="출력 3 2 5 2 3" xfId="15957"/>
    <cellStyle name="출력 3 2 5 2 4" xfId="15958"/>
    <cellStyle name="출력 3 2 5 2 5" xfId="15959"/>
    <cellStyle name="출력 3 2 5 2 6" xfId="15960"/>
    <cellStyle name="출력 3 2 5 2 7" xfId="15961"/>
    <cellStyle name="출력 3 2 5 3" xfId="15962"/>
    <cellStyle name="출력 3 2 5 4" xfId="15963"/>
    <cellStyle name="출력 3 2 5 5" xfId="15964"/>
    <cellStyle name="출력 3 2 5 6" xfId="15965"/>
    <cellStyle name="출력 3 2 5 7" xfId="15966"/>
    <cellStyle name="출력 3 2 5 8" xfId="15967"/>
    <cellStyle name="출력 3 2 6" xfId="15968"/>
    <cellStyle name="출력 3 2 6 2" xfId="15969"/>
    <cellStyle name="출력 3 2 6 2 2" xfId="15970"/>
    <cellStyle name="출력 3 2 6 2 3" xfId="15971"/>
    <cellStyle name="출력 3 2 6 2 4" xfId="15972"/>
    <cellStyle name="출력 3 2 6 2 5" xfId="15973"/>
    <cellStyle name="출력 3 2 6 2 6" xfId="15974"/>
    <cellStyle name="출력 3 2 6 2 7" xfId="15975"/>
    <cellStyle name="출력 3 2 6 3" xfId="15976"/>
    <cellStyle name="출력 3 2 6 4" xfId="15977"/>
    <cellStyle name="출력 3 2 6 5" xfId="15978"/>
    <cellStyle name="출력 3 2 6 6" xfId="15979"/>
    <cellStyle name="출력 3 2 6 7" xfId="15980"/>
    <cellStyle name="출력 3 2 6 8" xfId="15981"/>
    <cellStyle name="출력 3 2 7" xfId="15982"/>
    <cellStyle name="출력 3 2 7 2" xfId="15983"/>
    <cellStyle name="출력 3 2 7 2 2" xfId="15984"/>
    <cellStyle name="출력 3 2 7 2 3" xfId="15985"/>
    <cellStyle name="출력 3 2 7 2 4" xfId="15986"/>
    <cellStyle name="출력 3 2 7 2 5" xfId="15987"/>
    <cellStyle name="출력 3 2 7 2 6" xfId="15988"/>
    <cellStyle name="출력 3 2 7 2 7" xfId="15989"/>
    <cellStyle name="출력 3 2 7 3" xfId="15990"/>
    <cellStyle name="출력 3 2 7 4" xfId="15991"/>
    <cellStyle name="출력 3 2 7 5" xfId="15992"/>
    <cellStyle name="출력 3 2 7 6" xfId="15993"/>
    <cellStyle name="출력 3 2 7 7" xfId="15994"/>
    <cellStyle name="출력 3 2 7 8" xfId="15995"/>
    <cellStyle name="출력 3 2 8" xfId="15996"/>
    <cellStyle name="출력 3 2 8 2" xfId="15997"/>
    <cellStyle name="출력 3 2 8 2 2" xfId="15998"/>
    <cellStyle name="출력 3 2 8 2 3" xfId="15999"/>
    <cellStyle name="출력 3 2 8 2 4" xfId="16000"/>
    <cellStyle name="출력 3 2 8 2 5" xfId="16001"/>
    <cellStyle name="출력 3 2 8 2 6" xfId="16002"/>
    <cellStyle name="출력 3 2 8 2 7" xfId="16003"/>
    <cellStyle name="출력 3 2 8 3" xfId="16004"/>
    <cellStyle name="출력 3 2 8 4" xfId="16005"/>
    <cellStyle name="출력 3 2 8 5" xfId="16006"/>
    <cellStyle name="출력 3 2 8 6" xfId="16007"/>
    <cellStyle name="출력 3 2 8 7" xfId="16008"/>
    <cellStyle name="출력 3 2 8 8" xfId="16009"/>
    <cellStyle name="출력 3 2 9" xfId="16010"/>
    <cellStyle name="출력 3 2 9 2" xfId="16011"/>
    <cellStyle name="출력 3 2 9 2 2" xfId="16012"/>
    <cellStyle name="출력 3 2 9 2 3" xfId="16013"/>
    <cellStyle name="출력 3 2 9 2 4" xfId="16014"/>
    <cellStyle name="출력 3 2 9 2 5" xfId="16015"/>
    <cellStyle name="출력 3 2 9 2 6" xfId="16016"/>
    <cellStyle name="출력 3 2 9 2 7" xfId="16017"/>
    <cellStyle name="출력 3 2 9 3" xfId="16018"/>
    <cellStyle name="출력 3 2 9 4" xfId="16019"/>
    <cellStyle name="출력 3 2 9 5" xfId="16020"/>
    <cellStyle name="출력 3 2 9 6" xfId="16021"/>
    <cellStyle name="출력 3 2 9 7" xfId="16022"/>
    <cellStyle name="출력 3 2 9 8" xfId="16023"/>
    <cellStyle name="출력 3 3" xfId="16024"/>
    <cellStyle name="출력 3 3 2" xfId="16025"/>
    <cellStyle name="출력 3 3 2 2" xfId="16026"/>
    <cellStyle name="출력 3 3 2 3" xfId="16027"/>
    <cellStyle name="출력 3 3 2 4" xfId="16028"/>
    <cellStyle name="출력 3 3 2 5" xfId="16029"/>
    <cellStyle name="출력 3 3 2 6" xfId="16030"/>
    <cellStyle name="출력 3 3 2 7" xfId="16031"/>
    <cellStyle name="출력 3 3 3" xfId="16032"/>
    <cellStyle name="출력 3 3 4" xfId="16033"/>
    <cellStyle name="출력 3 3 5" xfId="16034"/>
    <cellStyle name="출력 3 3 6" xfId="16035"/>
    <cellStyle name="출력 3 3 7" xfId="16036"/>
    <cellStyle name="출력 3 3 8" xfId="16037"/>
    <cellStyle name="출력 3 4" xfId="16038"/>
    <cellStyle name="출력 3 4 2" xfId="16039"/>
    <cellStyle name="출력 3 4 2 2" xfId="16040"/>
    <cellStyle name="출력 3 4 2 3" xfId="16041"/>
    <cellStyle name="출력 3 4 2 4" xfId="16042"/>
    <cellStyle name="출력 3 4 2 5" xfId="16043"/>
    <cellStyle name="출력 3 4 2 6" xfId="16044"/>
    <cellStyle name="출력 3 4 2 7" xfId="16045"/>
    <cellStyle name="출력 3 4 3" xfId="16046"/>
    <cellStyle name="출력 3 4 4" xfId="16047"/>
    <cellStyle name="출력 3 4 5" xfId="16048"/>
    <cellStyle name="출력 3 4 6" xfId="16049"/>
    <cellStyle name="출력 3 4 7" xfId="16050"/>
    <cellStyle name="출력 3 4 8" xfId="16051"/>
    <cellStyle name="출력 3 5" xfId="16052"/>
    <cellStyle name="출력 3 5 2" xfId="16053"/>
    <cellStyle name="출력 3 5 2 2" xfId="16054"/>
    <cellStyle name="출력 3 5 2 3" xfId="16055"/>
    <cellStyle name="출력 3 5 2 4" xfId="16056"/>
    <cellStyle name="출력 3 5 2 5" xfId="16057"/>
    <cellStyle name="출력 3 5 2 6" xfId="16058"/>
    <cellStyle name="출력 3 5 2 7" xfId="16059"/>
    <cellStyle name="출력 3 5 3" xfId="16060"/>
    <cellStyle name="출력 3 5 4" xfId="16061"/>
    <cellStyle name="출력 3 5 5" xfId="16062"/>
    <cellStyle name="출력 3 5 6" xfId="16063"/>
    <cellStyle name="출력 3 5 7" xfId="16064"/>
    <cellStyle name="출력 3 5 8" xfId="16065"/>
    <cellStyle name="출력 3 6" xfId="16066"/>
    <cellStyle name="출력 3 6 2" xfId="16067"/>
    <cellStyle name="출력 3 6 2 2" xfId="16068"/>
    <cellStyle name="출력 3 6 2 3" xfId="16069"/>
    <cellStyle name="출력 3 6 2 4" xfId="16070"/>
    <cellStyle name="출력 3 6 2 5" xfId="16071"/>
    <cellStyle name="출력 3 6 2 6" xfId="16072"/>
    <cellStyle name="출력 3 6 2 7" xfId="16073"/>
    <cellStyle name="출력 3 6 3" xfId="16074"/>
    <cellStyle name="출력 3 6 4" xfId="16075"/>
    <cellStyle name="출력 3 6 5" xfId="16076"/>
    <cellStyle name="출력 3 6 6" xfId="16077"/>
    <cellStyle name="출력 3 6 7" xfId="16078"/>
    <cellStyle name="출력 3 6 8" xfId="16079"/>
    <cellStyle name="출력 3 7" xfId="16080"/>
    <cellStyle name="출력 3 7 2" xfId="16081"/>
    <cellStyle name="출력 3 7 2 2" xfId="16082"/>
    <cellStyle name="출력 3 7 2 3" xfId="16083"/>
    <cellStyle name="출력 3 7 2 4" xfId="16084"/>
    <cellStyle name="출력 3 7 2 5" xfId="16085"/>
    <cellStyle name="출력 3 7 2 6" xfId="16086"/>
    <cellStyle name="출력 3 7 2 7" xfId="16087"/>
    <cellStyle name="출력 3 7 3" xfId="16088"/>
    <cellStyle name="출력 3 7 4" xfId="16089"/>
    <cellStyle name="출력 3 7 5" xfId="16090"/>
    <cellStyle name="출력 3 7 6" xfId="16091"/>
    <cellStyle name="출력 3 7 7" xfId="16092"/>
    <cellStyle name="출력 3 7 8" xfId="16093"/>
    <cellStyle name="출력 3 8" xfId="16094"/>
    <cellStyle name="출력 3 8 2" xfId="16095"/>
    <cellStyle name="출력 3 8 2 2" xfId="16096"/>
    <cellStyle name="출력 3 8 2 3" xfId="16097"/>
    <cellStyle name="출력 3 8 2 4" xfId="16098"/>
    <cellStyle name="출력 3 8 2 5" xfId="16099"/>
    <cellStyle name="출력 3 8 2 6" xfId="16100"/>
    <cellStyle name="출력 3 8 2 7" xfId="16101"/>
    <cellStyle name="출력 3 8 3" xfId="16102"/>
    <cellStyle name="출력 3 8 4" xfId="16103"/>
    <cellStyle name="출력 3 8 5" xfId="16104"/>
    <cellStyle name="출력 3 8 6" xfId="16105"/>
    <cellStyle name="출력 3 8 7" xfId="16106"/>
    <cellStyle name="출력 3 8 8" xfId="16107"/>
    <cellStyle name="출력 3 9" xfId="16108"/>
    <cellStyle name="출력 3 9 2" xfId="16109"/>
    <cellStyle name="출력 3 9 2 2" xfId="16110"/>
    <cellStyle name="출력 3 9 2 3" xfId="16111"/>
    <cellStyle name="출력 3 9 2 4" xfId="16112"/>
    <cellStyle name="출력 3 9 2 5" xfId="16113"/>
    <cellStyle name="출력 3 9 2 6" xfId="16114"/>
    <cellStyle name="출력 3 9 2 7" xfId="16115"/>
    <cellStyle name="출력 3 9 3" xfId="16116"/>
    <cellStyle name="출력 3 9 4" xfId="16117"/>
    <cellStyle name="출력 3 9 5" xfId="16118"/>
    <cellStyle name="출력 3 9 6" xfId="16119"/>
    <cellStyle name="출력 3 9 7" xfId="16120"/>
    <cellStyle name="출력 3 9 8" xfId="16121"/>
    <cellStyle name="측점" xfId="16122"/>
    <cellStyle name="코드" xfId="16123"/>
    <cellStyle name="콤" xfId="539"/>
    <cellStyle name="콤 2" xfId="16124"/>
    <cellStyle name="콤_2회설변전체내역서" xfId="16125"/>
    <cellStyle name="콤_교통성검토" xfId="16126"/>
    <cellStyle name="콤_도로" xfId="16127"/>
    <cellStyle name="콤_문경내역(1127)" xfId="16128"/>
    <cellStyle name="콤_복사본 동백공원내 군수영부두 이전사업용역내역서" xfId="16129"/>
    <cellStyle name="콤_복사본_동백공원내_군수영부두_이전사업용역내역서" xfId="16130"/>
    <cellStyle name="콤_부대초안" xfId="16131"/>
    <cellStyle name="콤_부대초안_견적의뢰" xfId="16132"/>
    <cellStyle name="콤_부대초안_김포투찰" xfId="16133"/>
    <cellStyle name="콤_부대초안_김포투찰_견적의뢰" xfId="16134"/>
    <cellStyle name="콤_설계내역서1(1)" xfId="16135"/>
    <cellStyle name="콤_일위대가양식" xfId="16136"/>
    <cellStyle name="콤_토목내역" xfId="16137"/>
    <cellStyle name="콤_토목내역서" xfId="16138"/>
    <cellStyle name="콤_토목내역서_도로" xfId="16139"/>
    <cellStyle name="콤_토목내역서_부대초안" xfId="16140"/>
    <cellStyle name="콤_토목내역서_부대초안_견적의뢰" xfId="16141"/>
    <cellStyle name="콤_토목내역서_부대초안_김포투찰" xfId="16142"/>
    <cellStyle name="콤_토목내역서_부대초안_김포투찰_견적의뢰" xfId="16143"/>
    <cellStyle name="콤_황령산 봉수대 용역내역서" xfId="16144"/>
    <cellStyle name="콤마 [" xfId="540"/>
    <cellStyle name="콤마 [ 2" xfId="16145"/>
    <cellStyle name="콤마 [#]" xfId="16146"/>
    <cellStyle name="콤마 []" xfId="16147"/>
    <cellStyle name="콤마 [0.00]" xfId="16148"/>
    <cellStyle name="콤마 [0.00] 10" xfId="16149"/>
    <cellStyle name="콤마 [0.00] 2" xfId="16150"/>
    <cellStyle name="콤마 [0.00] 2 10" xfId="16151"/>
    <cellStyle name="콤마 [0.00] 2 10 2" xfId="16152"/>
    <cellStyle name="콤마 [0.00] 2 10 2 2" xfId="16153"/>
    <cellStyle name="콤마 [0.00] 2 10 2 3" xfId="16154"/>
    <cellStyle name="콤마 [0.00] 2 10 2 4" xfId="16155"/>
    <cellStyle name="콤마 [0.00] 2 10 2 5" xfId="16156"/>
    <cellStyle name="콤마 [0.00] 2 10 2 6" xfId="16157"/>
    <cellStyle name="콤마 [0.00] 2 10 3" xfId="16158"/>
    <cellStyle name="콤마 [0.00] 2 10 4" xfId="16159"/>
    <cellStyle name="콤마 [0.00] 2 11" xfId="16160"/>
    <cellStyle name="콤마 [0.00] 2 11 2" xfId="16161"/>
    <cellStyle name="콤마 [0.00] 2 11 2 2" xfId="16162"/>
    <cellStyle name="콤마 [0.00] 2 11 2 3" xfId="16163"/>
    <cellStyle name="콤마 [0.00] 2 11 2 4" xfId="16164"/>
    <cellStyle name="콤마 [0.00] 2 11 2 5" xfId="16165"/>
    <cellStyle name="콤마 [0.00] 2 11 2 6" xfId="16166"/>
    <cellStyle name="콤마 [0.00] 2 11 3" xfId="16167"/>
    <cellStyle name="콤마 [0.00] 2 11 4" xfId="16168"/>
    <cellStyle name="콤마 [0.00] 2 12" xfId="16169"/>
    <cellStyle name="콤마 [0.00] 2 12 2" xfId="16170"/>
    <cellStyle name="콤마 [0.00] 2 12 2 2" xfId="16171"/>
    <cellStyle name="콤마 [0.00] 2 12 2 3" xfId="16172"/>
    <cellStyle name="콤마 [0.00] 2 12 2 4" xfId="16173"/>
    <cellStyle name="콤마 [0.00] 2 12 2 5" xfId="16174"/>
    <cellStyle name="콤마 [0.00] 2 12 2 6" xfId="16175"/>
    <cellStyle name="콤마 [0.00] 2 12 3" xfId="16176"/>
    <cellStyle name="콤마 [0.00] 2 12 4" xfId="16177"/>
    <cellStyle name="콤마 [0.00] 2 13" xfId="16178"/>
    <cellStyle name="콤마 [0.00] 2 13 2" xfId="16179"/>
    <cellStyle name="콤마 [0.00] 2 13 3" xfId="16180"/>
    <cellStyle name="콤마 [0.00] 2 13 4" xfId="16181"/>
    <cellStyle name="콤마 [0.00] 2 13 5" xfId="16182"/>
    <cellStyle name="콤마 [0.00] 2 13 6" xfId="16183"/>
    <cellStyle name="콤마 [0.00] 2 14" xfId="16184"/>
    <cellStyle name="콤마 [0.00] 2 15" xfId="16185"/>
    <cellStyle name="콤마 [0.00] 2 16" xfId="16186"/>
    <cellStyle name="콤마 [0.00] 2 2" xfId="16187"/>
    <cellStyle name="콤마 [0.00] 2 2 2" xfId="16188"/>
    <cellStyle name="콤마 [0.00] 2 2 2 2" xfId="16189"/>
    <cellStyle name="콤마 [0.00] 2 2 2 3" xfId="16190"/>
    <cellStyle name="콤마 [0.00] 2 2 2 4" xfId="16191"/>
    <cellStyle name="콤마 [0.00] 2 2 2 5" xfId="16192"/>
    <cellStyle name="콤마 [0.00] 2 2 2 6" xfId="16193"/>
    <cellStyle name="콤마 [0.00] 2 2 3" xfId="16194"/>
    <cellStyle name="콤마 [0.00] 2 2 4" xfId="16195"/>
    <cellStyle name="콤마 [0.00] 2 3" xfId="16196"/>
    <cellStyle name="콤마 [0.00] 2 3 2" xfId="16197"/>
    <cellStyle name="콤마 [0.00] 2 3 2 2" xfId="16198"/>
    <cellStyle name="콤마 [0.00] 2 3 2 3" xfId="16199"/>
    <cellStyle name="콤마 [0.00] 2 3 2 4" xfId="16200"/>
    <cellStyle name="콤마 [0.00] 2 3 2 5" xfId="16201"/>
    <cellStyle name="콤마 [0.00] 2 3 2 6" xfId="16202"/>
    <cellStyle name="콤마 [0.00] 2 3 3" xfId="16203"/>
    <cellStyle name="콤마 [0.00] 2 3 4" xfId="16204"/>
    <cellStyle name="콤마 [0.00] 2 4" xfId="16205"/>
    <cellStyle name="콤마 [0.00] 2 4 2" xfId="16206"/>
    <cellStyle name="콤마 [0.00] 2 4 2 2" xfId="16207"/>
    <cellStyle name="콤마 [0.00] 2 4 2 3" xfId="16208"/>
    <cellStyle name="콤마 [0.00] 2 4 2 4" xfId="16209"/>
    <cellStyle name="콤마 [0.00] 2 4 2 5" xfId="16210"/>
    <cellStyle name="콤마 [0.00] 2 4 2 6" xfId="16211"/>
    <cellStyle name="콤마 [0.00] 2 4 3" xfId="16212"/>
    <cellStyle name="콤마 [0.00] 2 4 4" xfId="16213"/>
    <cellStyle name="콤마 [0.00] 2 5" xfId="16214"/>
    <cellStyle name="콤마 [0.00] 2 5 2" xfId="16215"/>
    <cellStyle name="콤마 [0.00] 2 5 2 2" xfId="16216"/>
    <cellStyle name="콤마 [0.00] 2 5 2 3" xfId="16217"/>
    <cellStyle name="콤마 [0.00] 2 5 2 4" xfId="16218"/>
    <cellStyle name="콤마 [0.00] 2 5 2 5" xfId="16219"/>
    <cellStyle name="콤마 [0.00] 2 5 2 6" xfId="16220"/>
    <cellStyle name="콤마 [0.00] 2 5 3" xfId="16221"/>
    <cellStyle name="콤마 [0.00] 2 5 4" xfId="16222"/>
    <cellStyle name="콤마 [0.00] 2 6" xfId="16223"/>
    <cellStyle name="콤마 [0.00] 2 6 2" xfId="16224"/>
    <cellStyle name="콤마 [0.00] 2 6 2 2" xfId="16225"/>
    <cellStyle name="콤마 [0.00] 2 6 2 3" xfId="16226"/>
    <cellStyle name="콤마 [0.00] 2 6 2 4" xfId="16227"/>
    <cellStyle name="콤마 [0.00] 2 6 2 5" xfId="16228"/>
    <cellStyle name="콤마 [0.00] 2 6 2 6" xfId="16229"/>
    <cellStyle name="콤마 [0.00] 2 6 3" xfId="16230"/>
    <cellStyle name="콤마 [0.00] 2 6 4" xfId="16231"/>
    <cellStyle name="콤마 [0.00] 2 7" xfId="16232"/>
    <cellStyle name="콤마 [0.00] 2 7 2" xfId="16233"/>
    <cellStyle name="콤마 [0.00] 2 7 2 2" xfId="16234"/>
    <cellStyle name="콤마 [0.00] 2 7 2 3" xfId="16235"/>
    <cellStyle name="콤마 [0.00] 2 7 2 4" xfId="16236"/>
    <cellStyle name="콤마 [0.00] 2 7 2 5" xfId="16237"/>
    <cellStyle name="콤마 [0.00] 2 7 2 6" xfId="16238"/>
    <cellStyle name="콤마 [0.00] 2 7 3" xfId="16239"/>
    <cellStyle name="콤마 [0.00] 2 7 4" xfId="16240"/>
    <cellStyle name="콤마 [0.00] 2 8" xfId="16241"/>
    <cellStyle name="콤마 [0.00] 2 8 2" xfId="16242"/>
    <cellStyle name="콤마 [0.00] 2 8 2 2" xfId="16243"/>
    <cellStyle name="콤마 [0.00] 2 8 2 3" xfId="16244"/>
    <cellStyle name="콤마 [0.00] 2 8 2 4" xfId="16245"/>
    <cellStyle name="콤마 [0.00] 2 8 2 5" xfId="16246"/>
    <cellStyle name="콤마 [0.00] 2 8 2 6" xfId="16247"/>
    <cellStyle name="콤마 [0.00] 2 8 3" xfId="16248"/>
    <cellStyle name="콤마 [0.00] 2 8 4" xfId="16249"/>
    <cellStyle name="콤마 [0.00] 2 9" xfId="16250"/>
    <cellStyle name="콤마 [0.00] 2 9 2" xfId="16251"/>
    <cellStyle name="콤마 [0.00] 2 9 2 2" xfId="16252"/>
    <cellStyle name="콤마 [0.00] 2 9 2 3" xfId="16253"/>
    <cellStyle name="콤마 [0.00] 2 9 2 4" xfId="16254"/>
    <cellStyle name="콤마 [0.00] 2 9 2 5" xfId="16255"/>
    <cellStyle name="콤마 [0.00] 2 9 2 6" xfId="16256"/>
    <cellStyle name="콤마 [0.00] 2 9 3" xfId="16257"/>
    <cellStyle name="콤마 [0.00] 2 9 4" xfId="16258"/>
    <cellStyle name="콤마 [0.00] 3" xfId="16259"/>
    <cellStyle name="콤마 [0.00] 3 2" xfId="16260"/>
    <cellStyle name="콤마 [0.00] 3 2 2" xfId="16261"/>
    <cellStyle name="콤마 [0.00] 3 2 3" xfId="16262"/>
    <cellStyle name="콤마 [0.00] 3 2 4" xfId="16263"/>
    <cellStyle name="콤마 [0.00] 3 2 5" xfId="16264"/>
    <cellStyle name="콤마 [0.00] 3 2 6" xfId="16265"/>
    <cellStyle name="콤마 [0.00] 3 3" xfId="16266"/>
    <cellStyle name="콤마 [0.00] 3 4" xfId="16267"/>
    <cellStyle name="콤마 [0.00] 4" xfId="16268"/>
    <cellStyle name="콤마 [0.00] 4 2" xfId="16269"/>
    <cellStyle name="콤마 [0.00] 4 3" xfId="16270"/>
    <cellStyle name="콤마 [0.00] 4 4" xfId="16271"/>
    <cellStyle name="콤마 [0.00] 4 5" xfId="16272"/>
    <cellStyle name="콤마 [0.00] 4 6" xfId="16273"/>
    <cellStyle name="콤마 [0.00] 5" xfId="16274"/>
    <cellStyle name="콤마 [0.00] 6" xfId="16275"/>
    <cellStyle name="콤마 [0.00] 7" xfId="16276"/>
    <cellStyle name="콤마 [0.00] 8" xfId="16277"/>
    <cellStyle name="콤마 [0.00] 9" xfId="16278"/>
    <cellStyle name="콤마 [0]" xfId="541"/>
    <cellStyle name="콤마 [0]kich" xfId="16279"/>
    <cellStyle name="콤마 [0]kich1" xfId="16280"/>
    <cellStyle name="콤마 [0]견적서(성남)" xfId="16281"/>
    <cellStyle name="콤마 [0]노무 (2)" xfId="16282"/>
    <cellStyle name="콤마 [000]" xfId="542"/>
    <cellStyle name="콤마 [0-1]" xfId="16283"/>
    <cellStyle name="콤마 [0기성]" xfId="16284"/>
    <cellStyle name="콤마 [1]" xfId="543"/>
    <cellStyle name="콤마 [2]" xfId="544"/>
    <cellStyle name="콤마 [2] 2" xfId="16285"/>
    <cellStyle name="콤마 [2] 2 10" xfId="16286"/>
    <cellStyle name="콤마 [2] 2 2" xfId="16287"/>
    <cellStyle name="콤마 [2] 2 2 10" xfId="16288"/>
    <cellStyle name="콤마 [2] 2 2 10 2" xfId="16289"/>
    <cellStyle name="콤마 [2] 2 2 10 2 2" xfId="16290"/>
    <cellStyle name="콤마 [2] 2 2 10 2 3" xfId="16291"/>
    <cellStyle name="콤마 [2] 2 2 10 2 4" xfId="16292"/>
    <cellStyle name="콤마 [2] 2 2 10 2 5" xfId="16293"/>
    <cellStyle name="콤마 [2] 2 2 10 2 6" xfId="16294"/>
    <cellStyle name="콤마 [2] 2 2 10 3" xfId="16295"/>
    <cellStyle name="콤마 [2] 2 2 10 4" xfId="16296"/>
    <cellStyle name="콤마 [2] 2 2 11" xfId="16297"/>
    <cellStyle name="콤마 [2] 2 2 11 2" xfId="16298"/>
    <cellStyle name="콤마 [2] 2 2 11 2 2" xfId="16299"/>
    <cellStyle name="콤마 [2] 2 2 11 2 3" xfId="16300"/>
    <cellStyle name="콤마 [2] 2 2 11 2 4" xfId="16301"/>
    <cellStyle name="콤마 [2] 2 2 11 2 5" xfId="16302"/>
    <cellStyle name="콤마 [2] 2 2 11 2 6" xfId="16303"/>
    <cellStyle name="콤마 [2] 2 2 11 3" xfId="16304"/>
    <cellStyle name="콤마 [2] 2 2 11 4" xfId="16305"/>
    <cellStyle name="콤마 [2] 2 2 12" xfId="16306"/>
    <cellStyle name="콤마 [2] 2 2 12 2" xfId="16307"/>
    <cellStyle name="콤마 [2] 2 2 12 2 2" xfId="16308"/>
    <cellStyle name="콤마 [2] 2 2 12 2 3" xfId="16309"/>
    <cellStyle name="콤마 [2] 2 2 12 2 4" xfId="16310"/>
    <cellStyle name="콤마 [2] 2 2 12 2 5" xfId="16311"/>
    <cellStyle name="콤마 [2] 2 2 12 2 6" xfId="16312"/>
    <cellStyle name="콤마 [2] 2 2 12 3" xfId="16313"/>
    <cellStyle name="콤마 [2] 2 2 12 4" xfId="16314"/>
    <cellStyle name="콤마 [2] 2 2 13" xfId="16315"/>
    <cellStyle name="콤마 [2] 2 2 13 2" xfId="16316"/>
    <cellStyle name="콤마 [2] 2 2 13 3" xfId="16317"/>
    <cellStyle name="콤마 [2] 2 2 13 4" xfId="16318"/>
    <cellStyle name="콤마 [2] 2 2 13 5" xfId="16319"/>
    <cellStyle name="콤마 [2] 2 2 13 6" xfId="16320"/>
    <cellStyle name="콤마 [2] 2 2 14" xfId="16321"/>
    <cellStyle name="콤마 [2] 2 2 15" xfId="16322"/>
    <cellStyle name="콤마 [2] 2 2 16" xfId="16323"/>
    <cellStyle name="콤마 [2] 2 2 2" xfId="16324"/>
    <cellStyle name="콤마 [2] 2 2 2 2" xfId="16325"/>
    <cellStyle name="콤마 [2] 2 2 2 2 2" xfId="16326"/>
    <cellStyle name="콤마 [2] 2 2 2 2 3" xfId="16327"/>
    <cellStyle name="콤마 [2] 2 2 2 2 4" xfId="16328"/>
    <cellStyle name="콤마 [2] 2 2 2 2 5" xfId="16329"/>
    <cellStyle name="콤마 [2] 2 2 2 2 6" xfId="16330"/>
    <cellStyle name="콤마 [2] 2 2 2 3" xfId="16331"/>
    <cellStyle name="콤마 [2] 2 2 2 4" xfId="16332"/>
    <cellStyle name="콤마 [2] 2 2 3" xfId="16333"/>
    <cellStyle name="콤마 [2] 2 2 3 2" xfId="16334"/>
    <cellStyle name="콤마 [2] 2 2 3 2 2" xfId="16335"/>
    <cellStyle name="콤마 [2] 2 2 3 2 3" xfId="16336"/>
    <cellStyle name="콤마 [2] 2 2 3 2 4" xfId="16337"/>
    <cellStyle name="콤마 [2] 2 2 3 2 5" xfId="16338"/>
    <cellStyle name="콤마 [2] 2 2 3 2 6" xfId="16339"/>
    <cellStyle name="콤마 [2] 2 2 3 3" xfId="16340"/>
    <cellStyle name="콤마 [2] 2 2 3 4" xfId="16341"/>
    <cellStyle name="콤마 [2] 2 2 4" xfId="16342"/>
    <cellStyle name="콤마 [2] 2 2 4 2" xfId="16343"/>
    <cellStyle name="콤마 [2] 2 2 4 2 2" xfId="16344"/>
    <cellStyle name="콤마 [2] 2 2 4 2 3" xfId="16345"/>
    <cellStyle name="콤마 [2] 2 2 4 2 4" xfId="16346"/>
    <cellStyle name="콤마 [2] 2 2 4 2 5" xfId="16347"/>
    <cellStyle name="콤마 [2] 2 2 4 2 6" xfId="16348"/>
    <cellStyle name="콤마 [2] 2 2 4 3" xfId="16349"/>
    <cellStyle name="콤마 [2] 2 2 4 4" xfId="16350"/>
    <cellStyle name="콤마 [2] 2 2 5" xfId="16351"/>
    <cellStyle name="콤마 [2] 2 2 5 2" xfId="16352"/>
    <cellStyle name="콤마 [2] 2 2 5 2 2" xfId="16353"/>
    <cellStyle name="콤마 [2] 2 2 5 2 3" xfId="16354"/>
    <cellStyle name="콤마 [2] 2 2 5 2 4" xfId="16355"/>
    <cellStyle name="콤마 [2] 2 2 5 2 5" xfId="16356"/>
    <cellStyle name="콤마 [2] 2 2 5 2 6" xfId="16357"/>
    <cellStyle name="콤마 [2] 2 2 5 3" xfId="16358"/>
    <cellStyle name="콤마 [2] 2 2 5 4" xfId="16359"/>
    <cellStyle name="콤마 [2] 2 2 6" xfId="16360"/>
    <cellStyle name="콤마 [2] 2 2 6 2" xfId="16361"/>
    <cellStyle name="콤마 [2] 2 2 6 2 2" xfId="16362"/>
    <cellStyle name="콤마 [2] 2 2 6 2 3" xfId="16363"/>
    <cellStyle name="콤마 [2] 2 2 6 2 4" xfId="16364"/>
    <cellStyle name="콤마 [2] 2 2 6 2 5" xfId="16365"/>
    <cellStyle name="콤마 [2] 2 2 6 2 6" xfId="16366"/>
    <cellStyle name="콤마 [2] 2 2 6 3" xfId="16367"/>
    <cellStyle name="콤마 [2] 2 2 6 4" xfId="16368"/>
    <cellStyle name="콤마 [2] 2 2 7" xfId="16369"/>
    <cellStyle name="콤마 [2] 2 2 7 2" xfId="16370"/>
    <cellStyle name="콤마 [2] 2 2 7 2 2" xfId="16371"/>
    <cellStyle name="콤마 [2] 2 2 7 2 3" xfId="16372"/>
    <cellStyle name="콤마 [2] 2 2 7 2 4" xfId="16373"/>
    <cellStyle name="콤마 [2] 2 2 7 2 5" xfId="16374"/>
    <cellStyle name="콤마 [2] 2 2 7 2 6" xfId="16375"/>
    <cellStyle name="콤마 [2] 2 2 7 3" xfId="16376"/>
    <cellStyle name="콤마 [2] 2 2 7 4" xfId="16377"/>
    <cellStyle name="콤마 [2] 2 2 8" xfId="16378"/>
    <cellStyle name="콤마 [2] 2 2 8 2" xfId="16379"/>
    <cellStyle name="콤마 [2] 2 2 8 2 2" xfId="16380"/>
    <cellStyle name="콤마 [2] 2 2 8 2 3" xfId="16381"/>
    <cellStyle name="콤마 [2] 2 2 8 2 4" xfId="16382"/>
    <cellStyle name="콤마 [2] 2 2 8 2 5" xfId="16383"/>
    <cellStyle name="콤마 [2] 2 2 8 2 6" xfId="16384"/>
    <cellStyle name="콤마 [2] 2 2 8 3" xfId="16385"/>
    <cellStyle name="콤마 [2] 2 2 8 4" xfId="16386"/>
    <cellStyle name="콤마 [2] 2 2 9" xfId="16387"/>
    <cellStyle name="콤마 [2] 2 2 9 2" xfId="16388"/>
    <cellStyle name="콤마 [2] 2 2 9 2 2" xfId="16389"/>
    <cellStyle name="콤마 [2] 2 2 9 2 3" xfId="16390"/>
    <cellStyle name="콤마 [2] 2 2 9 2 4" xfId="16391"/>
    <cellStyle name="콤마 [2] 2 2 9 2 5" xfId="16392"/>
    <cellStyle name="콤마 [2] 2 2 9 2 6" xfId="16393"/>
    <cellStyle name="콤마 [2] 2 2 9 3" xfId="16394"/>
    <cellStyle name="콤마 [2] 2 2 9 4" xfId="16395"/>
    <cellStyle name="콤마 [2] 2 3" xfId="16396"/>
    <cellStyle name="콤마 [2] 2 3 2" xfId="16397"/>
    <cellStyle name="콤마 [2] 2 3 2 2" xfId="16398"/>
    <cellStyle name="콤마 [2] 2 3 2 3" xfId="16399"/>
    <cellStyle name="콤마 [2] 2 3 2 4" xfId="16400"/>
    <cellStyle name="콤마 [2] 2 3 2 5" xfId="16401"/>
    <cellStyle name="콤마 [2] 2 3 2 6" xfId="16402"/>
    <cellStyle name="콤마 [2] 2 3 3" xfId="16403"/>
    <cellStyle name="콤마 [2] 2 3 4" xfId="16404"/>
    <cellStyle name="콤마 [2] 2 4" xfId="16405"/>
    <cellStyle name="콤마 [2] 2 4 2" xfId="16406"/>
    <cellStyle name="콤마 [2] 2 4 3" xfId="16407"/>
    <cellStyle name="콤마 [2] 2 4 4" xfId="16408"/>
    <cellStyle name="콤마 [2] 2 4 5" xfId="16409"/>
    <cellStyle name="콤마 [2] 2 4 6" xfId="16410"/>
    <cellStyle name="콤마 [2] 2 5" xfId="16411"/>
    <cellStyle name="콤마 [2] 2 6" xfId="16412"/>
    <cellStyle name="콤마 [2] 2 7" xfId="16413"/>
    <cellStyle name="콤마 [2] 2 8" xfId="16414"/>
    <cellStyle name="콤마 [2] 2 9" xfId="16415"/>
    <cellStyle name="콤마 [2] 3" xfId="16416"/>
    <cellStyle name="콤마 [금액]" xfId="16417"/>
    <cellStyle name="콤마 [소수]" xfId="16418"/>
    <cellStyle name="콤마 [수량]" xfId="16419"/>
    <cellStyle name="콤마 1" xfId="545"/>
    <cellStyle name="콤마(0)" xfId="16420"/>
    <cellStyle name="콤마(1)" xfId="16421"/>
    <cellStyle name="콤마(1) 2" xfId="16422"/>
    <cellStyle name="콤마(1) 2 2" xfId="16423"/>
    <cellStyle name="콤마(1) 2 3" xfId="16424"/>
    <cellStyle name="콤마(1) 2 4" xfId="16425"/>
    <cellStyle name="콤마(1) 2 5" xfId="16426"/>
    <cellStyle name="콤마(1) 2 6" xfId="16427"/>
    <cellStyle name="콤마(1) 2 7" xfId="16428"/>
    <cellStyle name="콤마(BLANK1)" xfId="16429"/>
    <cellStyle name="콤마(BLANK1) 2" xfId="16430"/>
    <cellStyle name="콤마(BLANK1) 2 10" xfId="16431"/>
    <cellStyle name="콤마(BLANK1) 2 10 2" xfId="16432"/>
    <cellStyle name="콤마(BLANK1) 2 10 2 2" xfId="16433"/>
    <cellStyle name="콤마(BLANK1) 2 10 2 3" xfId="16434"/>
    <cellStyle name="콤마(BLANK1) 2 10 2 4" xfId="16435"/>
    <cellStyle name="콤마(BLANK1) 2 10 2 5" xfId="16436"/>
    <cellStyle name="콤마(BLANK1) 2 10 2 6" xfId="16437"/>
    <cellStyle name="콤마(BLANK1) 2 10 2 7" xfId="16438"/>
    <cellStyle name="콤마(BLANK1) 2 10 3" xfId="16439"/>
    <cellStyle name="콤마(BLANK1) 2 10 4" xfId="16440"/>
    <cellStyle name="콤마(BLANK1) 2 10 5" xfId="16441"/>
    <cellStyle name="콤마(BLANK1) 2 10 6" xfId="16442"/>
    <cellStyle name="콤마(BLANK1) 2 10 7" xfId="16443"/>
    <cellStyle name="콤마(BLANK1) 2 10 8" xfId="16444"/>
    <cellStyle name="콤마(BLANK1) 2 11" xfId="16445"/>
    <cellStyle name="콤마(BLANK1) 2 11 2" xfId="16446"/>
    <cellStyle name="콤마(BLANK1) 2 11 2 2" xfId="16447"/>
    <cellStyle name="콤마(BLANK1) 2 11 2 3" xfId="16448"/>
    <cellStyle name="콤마(BLANK1) 2 11 2 4" xfId="16449"/>
    <cellStyle name="콤마(BLANK1) 2 11 2 5" xfId="16450"/>
    <cellStyle name="콤마(BLANK1) 2 11 2 6" xfId="16451"/>
    <cellStyle name="콤마(BLANK1) 2 11 2 7" xfId="16452"/>
    <cellStyle name="콤마(BLANK1) 2 11 3" xfId="16453"/>
    <cellStyle name="콤마(BLANK1) 2 11 4" xfId="16454"/>
    <cellStyle name="콤마(BLANK1) 2 11 5" xfId="16455"/>
    <cellStyle name="콤마(BLANK1) 2 11 6" xfId="16456"/>
    <cellStyle name="콤마(BLANK1) 2 11 7" xfId="16457"/>
    <cellStyle name="콤마(BLANK1) 2 11 8" xfId="16458"/>
    <cellStyle name="콤마(BLANK1) 2 12" xfId="16459"/>
    <cellStyle name="콤마(BLANK1) 2 12 2" xfId="16460"/>
    <cellStyle name="콤마(BLANK1) 2 12 2 2" xfId="16461"/>
    <cellStyle name="콤마(BLANK1) 2 12 2 3" xfId="16462"/>
    <cellStyle name="콤마(BLANK1) 2 12 2 4" xfId="16463"/>
    <cellStyle name="콤마(BLANK1) 2 12 2 5" xfId="16464"/>
    <cellStyle name="콤마(BLANK1) 2 12 2 6" xfId="16465"/>
    <cellStyle name="콤마(BLANK1) 2 12 2 7" xfId="16466"/>
    <cellStyle name="콤마(BLANK1) 2 12 3" xfId="16467"/>
    <cellStyle name="콤마(BLANK1) 2 12 4" xfId="16468"/>
    <cellStyle name="콤마(BLANK1) 2 12 5" xfId="16469"/>
    <cellStyle name="콤마(BLANK1) 2 12 6" xfId="16470"/>
    <cellStyle name="콤마(BLANK1) 2 12 7" xfId="16471"/>
    <cellStyle name="콤마(BLANK1) 2 12 8" xfId="16472"/>
    <cellStyle name="콤마(BLANK1) 2 13" xfId="16473"/>
    <cellStyle name="콤마(BLANK1) 2 13 2" xfId="16474"/>
    <cellStyle name="콤마(BLANK1) 2 13 3" xfId="16475"/>
    <cellStyle name="콤마(BLANK1) 2 13 4" xfId="16476"/>
    <cellStyle name="콤마(BLANK1) 2 13 5" xfId="16477"/>
    <cellStyle name="콤마(BLANK1) 2 13 6" xfId="16478"/>
    <cellStyle name="콤마(BLANK1) 2 13 7" xfId="16479"/>
    <cellStyle name="콤마(BLANK1) 2 14" xfId="16480"/>
    <cellStyle name="콤마(BLANK1) 2 15" xfId="16481"/>
    <cellStyle name="콤마(BLANK1) 2 16" xfId="16482"/>
    <cellStyle name="콤마(BLANK1) 2 17" xfId="16483"/>
    <cellStyle name="콤마(BLANK1) 2 18" xfId="16484"/>
    <cellStyle name="콤마(BLANK1) 2 2" xfId="16485"/>
    <cellStyle name="콤마(BLANK1) 2 2 2" xfId="16486"/>
    <cellStyle name="콤마(BLANK1) 2 2 2 2" xfId="16487"/>
    <cellStyle name="콤마(BLANK1) 2 2 2 3" xfId="16488"/>
    <cellStyle name="콤마(BLANK1) 2 2 2 4" xfId="16489"/>
    <cellStyle name="콤마(BLANK1) 2 2 2 5" xfId="16490"/>
    <cellStyle name="콤마(BLANK1) 2 2 2 6" xfId="16491"/>
    <cellStyle name="콤마(BLANK1) 2 2 2 7" xfId="16492"/>
    <cellStyle name="콤마(BLANK1) 2 2 3" xfId="16493"/>
    <cellStyle name="콤마(BLANK1) 2 2 4" xfId="16494"/>
    <cellStyle name="콤마(BLANK1) 2 2 5" xfId="16495"/>
    <cellStyle name="콤마(BLANK1) 2 2 6" xfId="16496"/>
    <cellStyle name="콤마(BLANK1) 2 2 7" xfId="16497"/>
    <cellStyle name="콤마(BLANK1) 2 2 8" xfId="16498"/>
    <cellStyle name="콤마(BLANK1) 2 3" xfId="16499"/>
    <cellStyle name="콤마(BLANK1) 2 3 2" xfId="16500"/>
    <cellStyle name="콤마(BLANK1) 2 3 2 2" xfId="16501"/>
    <cellStyle name="콤마(BLANK1) 2 3 2 3" xfId="16502"/>
    <cellStyle name="콤마(BLANK1) 2 3 2 4" xfId="16503"/>
    <cellStyle name="콤마(BLANK1) 2 3 2 5" xfId="16504"/>
    <cellStyle name="콤마(BLANK1) 2 3 2 6" xfId="16505"/>
    <cellStyle name="콤마(BLANK1) 2 3 2 7" xfId="16506"/>
    <cellStyle name="콤마(BLANK1) 2 3 3" xfId="16507"/>
    <cellStyle name="콤마(BLANK1) 2 3 4" xfId="16508"/>
    <cellStyle name="콤마(BLANK1) 2 3 5" xfId="16509"/>
    <cellStyle name="콤마(BLANK1) 2 3 6" xfId="16510"/>
    <cellStyle name="콤마(BLANK1) 2 3 7" xfId="16511"/>
    <cellStyle name="콤마(BLANK1) 2 3 8" xfId="16512"/>
    <cellStyle name="콤마(BLANK1) 2 4" xfId="16513"/>
    <cellStyle name="콤마(BLANK1) 2 4 2" xfId="16514"/>
    <cellStyle name="콤마(BLANK1) 2 4 2 2" xfId="16515"/>
    <cellStyle name="콤마(BLANK1) 2 4 2 3" xfId="16516"/>
    <cellStyle name="콤마(BLANK1) 2 4 2 4" xfId="16517"/>
    <cellStyle name="콤마(BLANK1) 2 4 2 5" xfId="16518"/>
    <cellStyle name="콤마(BLANK1) 2 4 2 6" xfId="16519"/>
    <cellStyle name="콤마(BLANK1) 2 4 2 7" xfId="16520"/>
    <cellStyle name="콤마(BLANK1) 2 4 3" xfId="16521"/>
    <cellStyle name="콤마(BLANK1) 2 4 4" xfId="16522"/>
    <cellStyle name="콤마(BLANK1) 2 4 5" xfId="16523"/>
    <cellStyle name="콤마(BLANK1) 2 4 6" xfId="16524"/>
    <cellStyle name="콤마(BLANK1) 2 4 7" xfId="16525"/>
    <cellStyle name="콤마(BLANK1) 2 4 8" xfId="16526"/>
    <cellStyle name="콤마(BLANK1) 2 5" xfId="16527"/>
    <cellStyle name="콤마(BLANK1) 2 5 2" xfId="16528"/>
    <cellStyle name="콤마(BLANK1) 2 5 2 2" xfId="16529"/>
    <cellStyle name="콤마(BLANK1) 2 5 2 3" xfId="16530"/>
    <cellStyle name="콤마(BLANK1) 2 5 2 4" xfId="16531"/>
    <cellStyle name="콤마(BLANK1) 2 5 2 5" xfId="16532"/>
    <cellStyle name="콤마(BLANK1) 2 5 2 6" xfId="16533"/>
    <cellStyle name="콤마(BLANK1) 2 5 2 7" xfId="16534"/>
    <cellStyle name="콤마(BLANK1) 2 5 3" xfId="16535"/>
    <cellStyle name="콤마(BLANK1) 2 5 4" xfId="16536"/>
    <cellStyle name="콤마(BLANK1) 2 5 5" xfId="16537"/>
    <cellStyle name="콤마(BLANK1) 2 5 6" xfId="16538"/>
    <cellStyle name="콤마(BLANK1) 2 5 7" xfId="16539"/>
    <cellStyle name="콤마(BLANK1) 2 5 8" xfId="16540"/>
    <cellStyle name="콤마(BLANK1) 2 6" xfId="16541"/>
    <cellStyle name="콤마(BLANK1) 2 6 2" xfId="16542"/>
    <cellStyle name="콤마(BLANK1) 2 6 2 2" xfId="16543"/>
    <cellStyle name="콤마(BLANK1) 2 6 2 3" xfId="16544"/>
    <cellStyle name="콤마(BLANK1) 2 6 2 4" xfId="16545"/>
    <cellStyle name="콤마(BLANK1) 2 6 2 5" xfId="16546"/>
    <cellStyle name="콤마(BLANK1) 2 6 2 6" xfId="16547"/>
    <cellStyle name="콤마(BLANK1) 2 6 2 7" xfId="16548"/>
    <cellStyle name="콤마(BLANK1) 2 6 3" xfId="16549"/>
    <cellStyle name="콤마(BLANK1) 2 6 4" xfId="16550"/>
    <cellStyle name="콤마(BLANK1) 2 6 5" xfId="16551"/>
    <cellStyle name="콤마(BLANK1) 2 6 6" xfId="16552"/>
    <cellStyle name="콤마(BLANK1) 2 6 7" xfId="16553"/>
    <cellStyle name="콤마(BLANK1) 2 6 8" xfId="16554"/>
    <cellStyle name="콤마(BLANK1) 2 7" xfId="16555"/>
    <cellStyle name="콤마(BLANK1) 2 7 2" xfId="16556"/>
    <cellStyle name="콤마(BLANK1) 2 7 2 2" xfId="16557"/>
    <cellStyle name="콤마(BLANK1) 2 7 2 3" xfId="16558"/>
    <cellStyle name="콤마(BLANK1) 2 7 2 4" xfId="16559"/>
    <cellStyle name="콤마(BLANK1) 2 7 2 5" xfId="16560"/>
    <cellStyle name="콤마(BLANK1) 2 7 2 6" xfId="16561"/>
    <cellStyle name="콤마(BLANK1) 2 7 2 7" xfId="16562"/>
    <cellStyle name="콤마(BLANK1) 2 7 3" xfId="16563"/>
    <cellStyle name="콤마(BLANK1) 2 7 4" xfId="16564"/>
    <cellStyle name="콤마(BLANK1) 2 7 5" xfId="16565"/>
    <cellStyle name="콤마(BLANK1) 2 7 6" xfId="16566"/>
    <cellStyle name="콤마(BLANK1) 2 7 7" xfId="16567"/>
    <cellStyle name="콤마(BLANK1) 2 7 8" xfId="16568"/>
    <cellStyle name="콤마(BLANK1) 2 8" xfId="16569"/>
    <cellStyle name="콤마(BLANK1) 2 8 2" xfId="16570"/>
    <cellStyle name="콤마(BLANK1) 2 8 2 2" xfId="16571"/>
    <cellStyle name="콤마(BLANK1) 2 8 2 3" xfId="16572"/>
    <cellStyle name="콤마(BLANK1) 2 8 2 4" xfId="16573"/>
    <cellStyle name="콤마(BLANK1) 2 8 2 5" xfId="16574"/>
    <cellStyle name="콤마(BLANK1) 2 8 2 6" xfId="16575"/>
    <cellStyle name="콤마(BLANK1) 2 8 2 7" xfId="16576"/>
    <cellStyle name="콤마(BLANK1) 2 8 3" xfId="16577"/>
    <cellStyle name="콤마(BLANK1) 2 8 4" xfId="16578"/>
    <cellStyle name="콤마(BLANK1) 2 8 5" xfId="16579"/>
    <cellStyle name="콤마(BLANK1) 2 8 6" xfId="16580"/>
    <cellStyle name="콤마(BLANK1) 2 8 7" xfId="16581"/>
    <cellStyle name="콤마(BLANK1) 2 8 8" xfId="16582"/>
    <cellStyle name="콤마(BLANK1) 2 9" xfId="16583"/>
    <cellStyle name="콤마(BLANK1) 2 9 2" xfId="16584"/>
    <cellStyle name="콤마(BLANK1) 2 9 2 2" xfId="16585"/>
    <cellStyle name="콤마(BLANK1) 2 9 2 3" xfId="16586"/>
    <cellStyle name="콤마(BLANK1) 2 9 2 4" xfId="16587"/>
    <cellStyle name="콤마(BLANK1) 2 9 2 5" xfId="16588"/>
    <cellStyle name="콤마(BLANK1) 2 9 2 6" xfId="16589"/>
    <cellStyle name="콤마(BLANK1) 2 9 2 7" xfId="16590"/>
    <cellStyle name="콤마(BLANK1) 2 9 3" xfId="16591"/>
    <cellStyle name="콤마(BLANK1) 2 9 4" xfId="16592"/>
    <cellStyle name="콤마(BLANK1) 2 9 5" xfId="16593"/>
    <cellStyle name="콤마(BLANK1) 2 9 6" xfId="16594"/>
    <cellStyle name="콤마(BLANK1) 2 9 7" xfId="16595"/>
    <cellStyle name="콤마(BLANK1) 2 9 8" xfId="16596"/>
    <cellStyle name="콤마(BLANK1) 3" xfId="16597"/>
    <cellStyle name="콤마(BLANK1) 3 2" xfId="16598"/>
    <cellStyle name="콤마(BLANK1) 3 2 2" xfId="16599"/>
    <cellStyle name="콤마(BLANK1) 3 2 3" xfId="16600"/>
    <cellStyle name="콤마(BLANK1) 3 2 4" xfId="16601"/>
    <cellStyle name="콤마(BLANK1) 3 2 5" xfId="16602"/>
    <cellStyle name="콤마(BLANK1) 3 2 6" xfId="16603"/>
    <cellStyle name="콤마(BLANK1) 3 2 7" xfId="16604"/>
    <cellStyle name="콤마(BLANK1) 3 3" xfId="16605"/>
    <cellStyle name="콤마(BLANK1) 3 4" xfId="16606"/>
    <cellStyle name="콤마(BLANK1) 3 5" xfId="16607"/>
    <cellStyle name="콤마(BLANK1) 3 6" xfId="16608"/>
    <cellStyle name="콤마(BLANK1) 3 7" xfId="16609"/>
    <cellStyle name="콤마(BLANK1) 3 8" xfId="16610"/>
    <cellStyle name="콤마(BLANK1) 4" xfId="16611"/>
    <cellStyle name="콤마(BLANK1) 4 2" xfId="16612"/>
    <cellStyle name="콤마(BLANK1) 4 2 2" xfId="16613"/>
    <cellStyle name="콤마(BLANK1) 4 2 3" xfId="16614"/>
    <cellStyle name="콤마(BLANK1) 4 2 4" xfId="16615"/>
    <cellStyle name="콤마(BLANK1) 4 2 5" xfId="16616"/>
    <cellStyle name="콤마(BLANK1) 4 2 6" xfId="16617"/>
    <cellStyle name="콤마(BLANK1) 4 2 7" xfId="16618"/>
    <cellStyle name="콤마(BLANK1) 4 3" xfId="16619"/>
    <cellStyle name="콤마(BLANK1) 4 4" xfId="16620"/>
    <cellStyle name="콤마(BLANK1) 4 5" xfId="16621"/>
    <cellStyle name="콤마(BLANK1) 4 6" xfId="16622"/>
    <cellStyle name="콤마(BLANK1) 4 7" xfId="16623"/>
    <cellStyle name="콤마(BLANK1) 4 8" xfId="16624"/>
    <cellStyle name="콤마(BLANK1) 5" xfId="16625"/>
    <cellStyle name="콤마(BLANK1) 5 2" xfId="16626"/>
    <cellStyle name="콤마(BLANK1) 5 3" xfId="16627"/>
    <cellStyle name="콤마(BLANK1) 5 4" xfId="16628"/>
    <cellStyle name="콤마(BLANK1) 5 5" xfId="16629"/>
    <cellStyle name="콤마(BLANK1) 5 6" xfId="16630"/>
    <cellStyle name="콤마(BLANK1) 5 7" xfId="16631"/>
    <cellStyle name="콤마(BLANK1) 6" xfId="16632"/>
    <cellStyle name="콤마(BLANK1) 7" xfId="16633"/>
    <cellStyle name="콤마(BLANK1) 8" xfId="16634"/>
    <cellStyle name="콤마(BLANK1) 9" xfId="16635"/>
    <cellStyle name="콤마(BLANK1-0)" xfId="16636"/>
    <cellStyle name="콤마(BLANK1-1)" xfId="16637"/>
    <cellStyle name="콤마(BLANK1-1) 2" xfId="16638"/>
    <cellStyle name="콤마(BLANK1-1) 2 10" xfId="16639"/>
    <cellStyle name="콤마(BLANK1-1) 2 2" xfId="16640"/>
    <cellStyle name="콤마(BLANK1-1) 2 2 2" xfId="16641"/>
    <cellStyle name="콤마(BLANK1-1) 2 3" xfId="16642"/>
    <cellStyle name="콤마(BLANK1-1) 2 3 2" xfId="16643"/>
    <cellStyle name="콤마(BLANK1-1) 2 4" xfId="16644"/>
    <cellStyle name="콤마(BLANK1-1) 2 4 2" xfId="16645"/>
    <cellStyle name="콤마(BLANK1-1) 2 5" xfId="16646"/>
    <cellStyle name="콤마(BLANK1-1) 2 5 2" xfId="16647"/>
    <cellStyle name="콤마(BLANK1-1) 2 6" xfId="16648"/>
    <cellStyle name="콤마(BLANK1-1) 2 6 2" xfId="16649"/>
    <cellStyle name="콤마(BLANK1-1) 2 7" xfId="16650"/>
    <cellStyle name="콤마(BLANK1-1) 2 7 2" xfId="16651"/>
    <cellStyle name="콤마(BLANK1-1) 2 8" xfId="16652"/>
    <cellStyle name="콤마(BLANK1-1) 2 8 2" xfId="16653"/>
    <cellStyle name="콤마(BLANK1-1) 2 9" xfId="16654"/>
    <cellStyle name="콤마(BLANK1-1) 2 9 2" xfId="16655"/>
    <cellStyle name="콤마(BLANK1-2)" xfId="16656"/>
    <cellStyle name="콤마(zero)" xfId="16657"/>
    <cellStyle name="콤마[ ]" xfId="16658"/>
    <cellStyle name="콤마[*]" xfId="16659"/>
    <cellStyle name="콤마[,]" xfId="16660"/>
    <cellStyle name="콤마[,] 2" xfId="16661"/>
    <cellStyle name="콤마[,] 2 10" xfId="16662"/>
    <cellStyle name="콤마[,] 2 10 2" xfId="16663"/>
    <cellStyle name="콤마[,] 2 10 2 2" xfId="16664"/>
    <cellStyle name="콤마[,] 2 10 2 3" xfId="16665"/>
    <cellStyle name="콤마[,] 2 10 2 4" xfId="16666"/>
    <cellStyle name="콤마[,] 2 10 2 5" xfId="16667"/>
    <cellStyle name="콤마[,] 2 10 2 6" xfId="16668"/>
    <cellStyle name="콤마[,] 2 10 2 7" xfId="16669"/>
    <cellStyle name="콤마[,] 2 10 3" xfId="16670"/>
    <cellStyle name="콤마[,] 2 10 4" xfId="16671"/>
    <cellStyle name="콤마[,] 2 10 5" xfId="16672"/>
    <cellStyle name="콤마[,] 2 10 6" xfId="16673"/>
    <cellStyle name="콤마[,] 2 10 7" xfId="16674"/>
    <cellStyle name="콤마[,] 2 10 8" xfId="16675"/>
    <cellStyle name="콤마[,] 2 11" xfId="16676"/>
    <cellStyle name="콤마[,] 2 11 2" xfId="16677"/>
    <cellStyle name="콤마[,] 2 11 2 2" xfId="16678"/>
    <cellStyle name="콤마[,] 2 11 2 3" xfId="16679"/>
    <cellStyle name="콤마[,] 2 11 2 4" xfId="16680"/>
    <cellStyle name="콤마[,] 2 11 2 5" xfId="16681"/>
    <cellStyle name="콤마[,] 2 11 2 6" xfId="16682"/>
    <cellStyle name="콤마[,] 2 11 2 7" xfId="16683"/>
    <cellStyle name="콤마[,] 2 11 3" xfId="16684"/>
    <cellStyle name="콤마[,] 2 11 4" xfId="16685"/>
    <cellStyle name="콤마[,] 2 11 5" xfId="16686"/>
    <cellStyle name="콤마[,] 2 11 6" xfId="16687"/>
    <cellStyle name="콤마[,] 2 11 7" xfId="16688"/>
    <cellStyle name="콤마[,] 2 11 8" xfId="16689"/>
    <cellStyle name="콤마[,] 2 12" xfId="16690"/>
    <cellStyle name="콤마[,] 2 12 2" xfId="16691"/>
    <cellStyle name="콤마[,] 2 12 2 2" xfId="16692"/>
    <cellStyle name="콤마[,] 2 12 2 3" xfId="16693"/>
    <cellStyle name="콤마[,] 2 12 2 4" xfId="16694"/>
    <cellStyle name="콤마[,] 2 12 2 5" xfId="16695"/>
    <cellStyle name="콤마[,] 2 12 2 6" xfId="16696"/>
    <cellStyle name="콤마[,] 2 12 2 7" xfId="16697"/>
    <cellStyle name="콤마[,] 2 12 3" xfId="16698"/>
    <cellStyle name="콤마[,] 2 12 4" xfId="16699"/>
    <cellStyle name="콤마[,] 2 12 5" xfId="16700"/>
    <cellStyle name="콤마[,] 2 12 6" xfId="16701"/>
    <cellStyle name="콤마[,] 2 12 7" xfId="16702"/>
    <cellStyle name="콤마[,] 2 12 8" xfId="16703"/>
    <cellStyle name="콤마[,] 2 13" xfId="16704"/>
    <cellStyle name="콤마[,] 2 13 2" xfId="16705"/>
    <cellStyle name="콤마[,] 2 13 3" xfId="16706"/>
    <cellStyle name="콤마[,] 2 13 4" xfId="16707"/>
    <cellStyle name="콤마[,] 2 13 5" xfId="16708"/>
    <cellStyle name="콤마[,] 2 13 6" xfId="16709"/>
    <cellStyle name="콤마[,] 2 13 7" xfId="16710"/>
    <cellStyle name="콤마[,] 2 14" xfId="16711"/>
    <cellStyle name="콤마[,] 2 15" xfId="16712"/>
    <cellStyle name="콤마[,] 2 16" xfId="16713"/>
    <cellStyle name="콤마[,] 2 17" xfId="16714"/>
    <cellStyle name="콤마[,] 2 18" xfId="16715"/>
    <cellStyle name="콤마[,] 2 2" xfId="16716"/>
    <cellStyle name="콤마[,] 2 2 2" xfId="16717"/>
    <cellStyle name="콤마[,] 2 2 2 2" xfId="16718"/>
    <cellStyle name="콤마[,] 2 2 2 3" xfId="16719"/>
    <cellStyle name="콤마[,] 2 2 2 4" xfId="16720"/>
    <cellStyle name="콤마[,] 2 2 2 5" xfId="16721"/>
    <cellStyle name="콤마[,] 2 2 2 6" xfId="16722"/>
    <cellStyle name="콤마[,] 2 2 2 7" xfId="16723"/>
    <cellStyle name="콤마[,] 2 2 3" xfId="16724"/>
    <cellStyle name="콤마[,] 2 2 4" xfId="16725"/>
    <cellStyle name="콤마[,] 2 2 5" xfId="16726"/>
    <cellStyle name="콤마[,] 2 2 6" xfId="16727"/>
    <cellStyle name="콤마[,] 2 2 7" xfId="16728"/>
    <cellStyle name="콤마[,] 2 2 8" xfId="16729"/>
    <cellStyle name="콤마[,] 2 3" xfId="16730"/>
    <cellStyle name="콤마[,] 2 3 2" xfId="16731"/>
    <cellStyle name="콤마[,] 2 3 2 2" xfId="16732"/>
    <cellStyle name="콤마[,] 2 3 2 3" xfId="16733"/>
    <cellStyle name="콤마[,] 2 3 2 4" xfId="16734"/>
    <cellStyle name="콤마[,] 2 3 2 5" xfId="16735"/>
    <cellStyle name="콤마[,] 2 3 2 6" xfId="16736"/>
    <cellStyle name="콤마[,] 2 3 2 7" xfId="16737"/>
    <cellStyle name="콤마[,] 2 3 3" xfId="16738"/>
    <cellStyle name="콤마[,] 2 3 4" xfId="16739"/>
    <cellStyle name="콤마[,] 2 3 5" xfId="16740"/>
    <cellStyle name="콤마[,] 2 3 6" xfId="16741"/>
    <cellStyle name="콤마[,] 2 3 7" xfId="16742"/>
    <cellStyle name="콤마[,] 2 3 8" xfId="16743"/>
    <cellStyle name="콤마[,] 2 4" xfId="16744"/>
    <cellStyle name="콤마[,] 2 4 2" xfId="16745"/>
    <cellStyle name="콤마[,] 2 4 2 2" xfId="16746"/>
    <cellStyle name="콤마[,] 2 4 2 3" xfId="16747"/>
    <cellStyle name="콤마[,] 2 4 2 4" xfId="16748"/>
    <cellStyle name="콤마[,] 2 4 2 5" xfId="16749"/>
    <cellStyle name="콤마[,] 2 4 2 6" xfId="16750"/>
    <cellStyle name="콤마[,] 2 4 2 7" xfId="16751"/>
    <cellStyle name="콤마[,] 2 4 3" xfId="16752"/>
    <cellStyle name="콤마[,] 2 4 4" xfId="16753"/>
    <cellStyle name="콤마[,] 2 4 5" xfId="16754"/>
    <cellStyle name="콤마[,] 2 4 6" xfId="16755"/>
    <cellStyle name="콤마[,] 2 4 7" xfId="16756"/>
    <cellStyle name="콤마[,] 2 4 8" xfId="16757"/>
    <cellStyle name="콤마[,] 2 5" xfId="16758"/>
    <cellStyle name="콤마[,] 2 5 2" xfId="16759"/>
    <cellStyle name="콤마[,] 2 5 2 2" xfId="16760"/>
    <cellStyle name="콤마[,] 2 5 2 3" xfId="16761"/>
    <cellStyle name="콤마[,] 2 5 2 4" xfId="16762"/>
    <cellStyle name="콤마[,] 2 5 2 5" xfId="16763"/>
    <cellStyle name="콤마[,] 2 5 2 6" xfId="16764"/>
    <cellStyle name="콤마[,] 2 5 2 7" xfId="16765"/>
    <cellStyle name="콤마[,] 2 5 3" xfId="16766"/>
    <cellStyle name="콤마[,] 2 5 4" xfId="16767"/>
    <cellStyle name="콤마[,] 2 5 5" xfId="16768"/>
    <cellStyle name="콤마[,] 2 5 6" xfId="16769"/>
    <cellStyle name="콤마[,] 2 5 7" xfId="16770"/>
    <cellStyle name="콤마[,] 2 5 8" xfId="16771"/>
    <cellStyle name="콤마[,] 2 6" xfId="16772"/>
    <cellStyle name="콤마[,] 2 6 2" xfId="16773"/>
    <cellStyle name="콤마[,] 2 6 2 2" xfId="16774"/>
    <cellStyle name="콤마[,] 2 6 2 3" xfId="16775"/>
    <cellStyle name="콤마[,] 2 6 2 4" xfId="16776"/>
    <cellStyle name="콤마[,] 2 6 2 5" xfId="16777"/>
    <cellStyle name="콤마[,] 2 6 2 6" xfId="16778"/>
    <cellStyle name="콤마[,] 2 6 2 7" xfId="16779"/>
    <cellStyle name="콤마[,] 2 6 3" xfId="16780"/>
    <cellStyle name="콤마[,] 2 6 4" xfId="16781"/>
    <cellStyle name="콤마[,] 2 6 5" xfId="16782"/>
    <cellStyle name="콤마[,] 2 6 6" xfId="16783"/>
    <cellStyle name="콤마[,] 2 6 7" xfId="16784"/>
    <cellStyle name="콤마[,] 2 6 8" xfId="16785"/>
    <cellStyle name="콤마[,] 2 7" xfId="16786"/>
    <cellStyle name="콤마[,] 2 7 2" xfId="16787"/>
    <cellStyle name="콤마[,] 2 7 2 2" xfId="16788"/>
    <cellStyle name="콤마[,] 2 7 2 3" xfId="16789"/>
    <cellStyle name="콤마[,] 2 7 2 4" xfId="16790"/>
    <cellStyle name="콤마[,] 2 7 2 5" xfId="16791"/>
    <cellStyle name="콤마[,] 2 7 2 6" xfId="16792"/>
    <cellStyle name="콤마[,] 2 7 2 7" xfId="16793"/>
    <cellStyle name="콤마[,] 2 7 3" xfId="16794"/>
    <cellStyle name="콤마[,] 2 7 4" xfId="16795"/>
    <cellStyle name="콤마[,] 2 7 5" xfId="16796"/>
    <cellStyle name="콤마[,] 2 7 6" xfId="16797"/>
    <cellStyle name="콤마[,] 2 7 7" xfId="16798"/>
    <cellStyle name="콤마[,] 2 7 8" xfId="16799"/>
    <cellStyle name="콤마[,] 2 8" xfId="16800"/>
    <cellStyle name="콤마[,] 2 8 2" xfId="16801"/>
    <cellStyle name="콤마[,] 2 8 2 2" xfId="16802"/>
    <cellStyle name="콤마[,] 2 8 2 3" xfId="16803"/>
    <cellStyle name="콤마[,] 2 8 2 4" xfId="16804"/>
    <cellStyle name="콤마[,] 2 8 2 5" xfId="16805"/>
    <cellStyle name="콤마[,] 2 8 2 6" xfId="16806"/>
    <cellStyle name="콤마[,] 2 8 2 7" xfId="16807"/>
    <cellStyle name="콤마[,] 2 8 3" xfId="16808"/>
    <cellStyle name="콤마[,] 2 8 4" xfId="16809"/>
    <cellStyle name="콤마[,] 2 8 5" xfId="16810"/>
    <cellStyle name="콤마[,] 2 8 6" xfId="16811"/>
    <cellStyle name="콤마[,] 2 8 7" xfId="16812"/>
    <cellStyle name="콤마[,] 2 8 8" xfId="16813"/>
    <cellStyle name="콤마[,] 2 9" xfId="16814"/>
    <cellStyle name="콤마[,] 2 9 2" xfId="16815"/>
    <cellStyle name="콤마[,] 2 9 2 2" xfId="16816"/>
    <cellStyle name="콤마[,] 2 9 2 3" xfId="16817"/>
    <cellStyle name="콤마[,] 2 9 2 4" xfId="16818"/>
    <cellStyle name="콤마[,] 2 9 2 5" xfId="16819"/>
    <cellStyle name="콤마[,] 2 9 2 6" xfId="16820"/>
    <cellStyle name="콤마[,] 2 9 2 7" xfId="16821"/>
    <cellStyle name="콤마[,] 2 9 3" xfId="16822"/>
    <cellStyle name="콤마[,] 2 9 4" xfId="16823"/>
    <cellStyle name="콤마[,] 2 9 5" xfId="16824"/>
    <cellStyle name="콤마[,] 2 9 6" xfId="16825"/>
    <cellStyle name="콤마[,] 2 9 7" xfId="16826"/>
    <cellStyle name="콤마[,] 2 9 8" xfId="16827"/>
    <cellStyle name="콤마[,] 3" xfId="16828"/>
    <cellStyle name="콤마[,] 3 2" xfId="16829"/>
    <cellStyle name="콤마[,] 3 2 2" xfId="16830"/>
    <cellStyle name="콤마[,] 3 2 3" xfId="16831"/>
    <cellStyle name="콤마[,] 3 2 4" xfId="16832"/>
    <cellStyle name="콤마[,] 3 2 5" xfId="16833"/>
    <cellStyle name="콤마[,] 3 2 6" xfId="16834"/>
    <cellStyle name="콤마[,] 3 2 7" xfId="16835"/>
    <cellStyle name="콤마[,] 3 3" xfId="16836"/>
    <cellStyle name="콤마[,] 3 4" xfId="16837"/>
    <cellStyle name="콤마[,] 3 5" xfId="16838"/>
    <cellStyle name="콤마[,] 3 6" xfId="16839"/>
    <cellStyle name="콤마[,] 3 7" xfId="16840"/>
    <cellStyle name="콤마[,] 3 8" xfId="16841"/>
    <cellStyle name="콤마[,] 4" xfId="16842"/>
    <cellStyle name="콤마[,] 4 2" xfId="16843"/>
    <cellStyle name="콤마[,] 4 2 2" xfId="16844"/>
    <cellStyle name="콤마[,] 4 2 3" xfId="16845"/>
    <cellStyle name="콤마[,] 4 2 4" xfId="16846"/>
    <cellStyle name="콤마[,] 4 2 5" xfId="16847"/>
    <cellStyle name="콤마[,] 4 2 6" xfId="16848"/>
    <cellStyle name="콤마[,] 4 2 7" xfId="16849"/>
    <cellStyle name="콤마[,] 4 3" xfId="16850"/>
    <cellStyle name="콤마[,] 4 4" xfId="16851"/>
    <cellStyle name="콤마[,] 4 5" xfId="16852"/>
    <cellStyle name="콤마[,] 4 6" xfId="16853"/>
    <cellStyle name="콤마[,] 4 7" xfId="16854"/>
    <cellStyle name="콤마[,] 4 8" xfId="16855"/>
    <cellStyle name="콤마[,] 5" xfId="16856"/>
    <cellStyle name="콤마[,] 5 2" xfId="16857"/>
    <cellStyle name="콤마[,] 5 3" xfId="16858"/>
    <cellStyle name="콤마[,] 5 4" xfId="16859"/>
    <cellStyle name="콤마[,] 5 5" xfId="16860"/>
    <cellStyle name="콤마[,] 5 6" xfId="16861"/>
    <cellStyle name="콤마[,] 5 7" xfId="16862"/>
    <cellStyle name="콤마[,] 6" xfId="16863"/>
    <cellStyle name="콤마[,] 7" xfId="16864"/>
    <cellStyle name="콤마[,] 8" xfId="16865"/>
    <cellStyle name="콤마[,] 9" xfId="16866"/>
    <cellStyle name="콤마[.]" xfId="16867"/>
    <cellStyle name="콤마[0]" xfId="546"/>
    <cellStyle name="콤마_  종  합  " xfId="547"/>
    <cellStyle name="콤마鍮?(2)" xfId="16868"/>
    <cellStyle name="콤마견적 표지" xfId="16869"/>
    <cellStyle name="타이틀" xfId="16870"/>
    <cellStyle name="토공" xfId="16871"/>
    <cellStyle name="통" xfId="548"/>
    <cellStyle name="통 2" xfId="16872"/>
    <cellStyle name="통_2회설변전체내역서" xfId="16873"/>
    <cellStyle name="통_교통성검토" xfId="16874"/>
    <cellStyle name="통_도로" xfId="16875"/>
    <cellStyle name="통_문경내역(1127)" xfId="16876"/>
    <cellStyle name="통_복사본 동백공원내 군수영부두 이전사업용역내역서" xfId="16877"/>
    <cellStyle name="통_복사본_동백공원내_군수영부두_이전사업용역내역서" xfId="16878"/>
    <cellStyle name="통_부대초안" xfId="16879"/>
    <cellStyle name="통_부대초안_견적의뢰" xfId="16880"/>
    <cellStyle name="통_부대초안_김포투찰" xfId="16881"/>
    <cellStyle name="통_부대초안_김포투찰_견적의뢰" xfId="16882"/>
    <cellStyle name="통_설계내역서1(1)" xfId="16883"/>
    <cellStyle name="통_일위대가양식" xfId="16884"/>
    <cellStyle name="통_토목내역" xfId="16885"/>
    <cellStyle name="통_토목내역서" xfId="16886"/>
    <cellStyle name="통_토목내역서_도로" xfId="16887"/>
    <cellStyle name="통_토목내역서_부대초안" xfId="16888"/>
    <cellStyle name="통_토목내역서_부대초안_견적의뢰" xfId="16889"/>
    <cellStyle name="통_토목내역서_부대초안_김포투찰" xfId="16890"/>
    <cellStyle name="통_토목내역서_부대초안_김포투찰_견적의뢰" xfId="16891"/>
    <cellStyle name="통_황령산 봉수대 용역내역서" xfId="16892"/>
    <cellStyle name="통화 [" xfId="549"/>
    <cellStyle name="통화 [ 2" xfId="16893"/>
    <cellStyle name="통화 [0] 10" xfId="16894"/>
    <cellStyle name="통화 [0] 10 10" xfId="16895"/>
    <cellStyle name="통화 [0] 10 10 2" xfId="16896"/>
    <cellStyle name="통화 [0] 10 11" xfId="16897"/>
    <cellStyle name="통화 [0] 10 2" xfId="16898"/>
    <cellStyle name="통화 [0] 10 2 2" xfId="16899"/>
    <cellStyle name="통화 [0] 10 3" xfId="16900"/>
    <cellStyle name="통화 [0] 10 3 2" xfId="16901"/>
    <cellStyle name="통화 [0] 10 4" xfId="16902"/>
    <cellStyle name="통화 [0] 10 4 2" xfId="16903"/>
    <cellStyle name="통화 [0] 10 5" xfId="16904"/>
    <cellStyle name="통화 [0] 10 5 2" xfId="16905"/>
    <cellStyle name="통화 [0] 10 6" xfId="16906"/>
    <cellStyle name="통화 [0] 10 6 2" xfId="16907"/>
    <cellStyle name="통화 [0] 10 7" xfId="16908"/>
    <cellStyle name="통화 [0] 10 7 2" xfId="16909"/>
    <cellStyle name="통화 [0] 10 8" xfId="16910"/>
    <cellStyle name="통화 [0] 10 8 2" xfId="16911"/>
    <cellStyle name="통화 [0] 10 9" xfId="16912"/>
    <cellStyle name="통화 [0] 10 9 2" xfId="16913"/>
    <cellStyle name="통화 [0] 11" xfId="16914"/>
    <cellStyle name="통화 [0] 11 10" xfId="16915"/>
    <cellStyle name="통화 [0] 11 10 2" xfId="16916"/>
    <cellStyle name="통화 [0] 11 11" xfId="16917"/>
    <cellStyle name="통화 [0] 11 2" xfId="16918"/>
    <cellStyle name="통화 [0] 11 2 2" xfId="16919"/>
    <cellStyle name="통화 [0] 11 3" xfId="16920"/>
    <cellStyle name="통화 [0] 11 3 2" xfId="16921"/>
    <cellStyle name="통화 [0] 11 4" xfId="16922"/>
    <cellStyle name="통화 [0] 11 4 2" xfId="16923"/>
    <cellStyle name="통화 [0] 11 5" xfId="16924"/>
    <cellStyle name="통화 [0] 11 5 2" xfId="16925"/>
    <cellStyle name="통화 [0] 11 6" xfId="16926"/>
    <cellStyle name="통화 [0] 11 6 2" xfId="16927"/>
    <cellStyle name="통화 [0] 11 7" xfId="16928"/>
    <cellStyle name="통화 [0] 11 7 2" xfId="16929"/>
    <cellStyle name="통화 [0] 11 8" xfId="16930"/>
    <cellStyle name="통화 [0] 11 8 2" xfId="16931"/>
    <cellStyle name="통화 [0] 11 9" xfId="16932"/>
    <cellStyle name="통화 [0] 11 9 2" xfId="16933"/>
    <cellStyle name="통화 [0] 2" xfId="16934"/>
    <cellStyle name="통화 [0] 2 10" xfId="16935"/>
    <cellStyle name="통화 [0] 2 10 2" xfId="16936"/>
    <cellStyle name="통화 [0] 2 11" xfId="16937"/>
    <cellStyle name="통화 [0] 2 2" xfId="16938"/>
    <cellStyle name="통화 [0] 2 2 2" xfId="16939"/>
    <cellStyle name="통화 [0] 2 3" xfId="16940"/>
    <cellStyle name="통화 [0] 2 3 2" xfId="16941"/>
    <cellStyle name="통화 [0] 2 4" xfId="16942"/>
    <cellStyle name="통화 [0] 2 4 2" xfId="16943"/>
    <cellStyle name="통화 [0] 2 5" xfId="16944"/>
    <cellStyle name="통화 [0] 2 5 2" xfId="16945"/>
    <cellStyle name="통화 [0] 2 6" xfId="16946"/>
    <cellStyle name="통화 [0] 2 6 2" xfId="16947"/>
    <cellStyle name="통화 [0] 2 7" xfId="16948"/>
    <cellStyle name="통화 [0] 2 7 2" xfId="16949"/>
    <cellStyle name="통화 [0] 2 8" xfId="16950"/>
    <cellStyle name="통화 [0] 2 8 2" xfId="16951"/>
    <cellStyle name="통화 [0] 2 9" xfId="16952"/>
    <cellStyle name="통화 [0] 2 9 2" xfId="16953"/>
    <cellStyle name="통화 [0] 3" xfId="16954"/>
    <cellStyle name="통화 [0] 3 10" xfId="16955"/>
    <cellStyle name="통화 [0] 3 10 2" xfId="16956"/>
    <cellStyle name="통화 [0] 3 11" xfId="16957"/>
    <cellStyle name="통화 [0] 3 2" xfId="16958"/>
    <cellStyle name="통화 [0] 3 2 2" xfId="16959"/>
    <cellStyle name="통화 [0] 3 3" xfId="16960"/>
    <cellStyle name="통화 [0] 3 3 2" xfId="16961"/>
    <cellStyle name="통화 [0] 3 4" xfId="16962"/>
    <cellStyle name="통화 [0] 3 4 2" xfId="16963"/>
    <cellStyle name="통화 [0] 3 5" xfId="16964"/>
    <cellStyle name="통화 [0] 3 5 2" xfId="16965"/>
    <cellStyle name="통화 [0] 3 6" xfId="16966"/>
    <cellStyle name="통화 [0] 3 6 2" xfId="16967"/>
    <cellStyle name="통화 [0] 3 7" xfId="16968"/>
    <cellStyle name="통화 [0] 3 7 2" xfId="16969"/>
    <cellStyle name="통화 [0] 3 8" xfId="16970"/>
    <cellStyle name="통화 [0] 3 8 2" xfId="16971"/>
    <cellStyle name="통화 [0] 3 9" xfId="16972"/>
    <cellStyle name="통화 [0] 3 9 2" xfId="16973"/>
    <cellStyle name="통화 [0] 4" xfId="16974"/>
    <cellStyle name="통화 [0] 4 10" xfId="16975"/>
    <cellStyle name="통화 [0] 4 10 2" xfId="16976"/>
    <cellStyle name="통화 [0] 4 11" xfId="16977"/>
    <cellStyle name="통화 [0] 4 2" xfId="16978"/>
    <cellStyle name="통화 [0] 4 2 2" xfId="16979"/>
    <cellStyle name="통화 [0] 4 3" xfId="16980"/>
    <cellStyle name="통화 [0] 4 3 2" xfId="16981"/>
    <cellStyle name="통화 [0] 4 4" xfId="16982"/>
    <cellStyle name="통화 [0] 4 4 2" xfId="16983"/>
    <cellStyle name="통화 [0] 4 5" xfId="16984"/>
    <cellStyle name="통화 [0] 4 5 2" xfId="16985"/>
    <cellStyle name="통화 [0] 4 6" xfId="16986"/>
    <cellStyle name="통화 [0] 4 6 2" xfId="16987"/>
    <cellStyle name="통화 [0] 4 7" xfId="16988"/>
    <cellStyle name="통화 [0] 4 7 2" xfId="16989"/>
    <cellStyle name="통화 [0] 4 8" xfId="16990"/>
    <cellStyle name="통화 [0] 4 8 2" xfId="16991"/>
    <cellStyle name="통화 [0] 4 9" xfId="16992"/>
    <cellStyle name="통화 [0] 4 9 2" xfId="16993"/>
    <cellStyle name="통화 [0] 5" xfId="16994"/>
    <cellStyle name="통화 [0] 5 10" xfId="16995"/>
    <cellStyle name="통화 [0] 5 10 2" xfId="16996"/>
    <cellStyle name="통화 [0] 5 11" xfId="16997"/>
    <cellStyle name="통화 [0] 5 2" xfId="16998"/>
    <cellStyle name="통화 [0] 5 2 2" xfId="16999"/>
    <cellStyle name="통화 [0] 5 3" xfId="17000"/>
    <cellStyle name="통화 [0] 5 3 2" xfId="17001"/>
    <cellStyle name="통화 [0] 5 4" xfId="17002"/>
    <cellStyle name="통화 [0] 5 4 2" xfId="17003"/>
    <cellStyle name="통화 [0] 5 5" xfId="17004"/>
    <cellStyle name="통화 [0] 5 5 2" xfId="17005"/>
    <cellStyle name="통화 [0] 5 6" xfId="17006"/>
    <cellStyle name="통화 [0] 5 6 2" xfId="17007"/>
    <cellStyle name="통화 [0] 5 7" xfId="17008"/>
    <cellStyle name="통화 [0] 5 7 2" xfId="17009"/>
    <cellStyle name="통화 [0] 5 8" xfId="17010"/>
    <cellStyle name="통화 [0] 5 8 2" xfId="17011"/>
    <cellStyle name="통화 [0] 5 9" xfId="17012"/>
    <cellStyle name="통화 [0] 5 9 2" xfId="17013"/>
    <cellStyle name="통화 [0] 6" xfId="17014"/>
    <cellStyle name="통화 [0] 6 10" xfId="17015"/>
    <cellStyle name="통화 [0] 6 10 2" xfId="17016"/>
    <cellStyle name="통화 [0] 6 11" xfId="17017"/>
    <cellStyle name="통화 [0] 6 2" xfId="17018"/>
    <cellStyle name="통화 [0] 6 2 2" xfId="17019"/>
    <cellStyle name="통화 [0] 6 3" xfId="17020"/>
    <cellStyle name="통화 [0] 6 3 2" xfId="17021"/>
    <cellStyle name="통화 [0] 6 4" xfId="17022"/>
    <cellStyle name="통화 [0] 6 4 2" xfId="17023"/>
    <cellStyle name="통화 [0] 6 5" xfId="17024"/>
    <cellStyle name="통화 [0] 6 5 2" xfId="17025"/>
    <cellStyle name="통화 [0] 6 6" xfId="17026"/>
    <cellStyle name="통화 [0] 6 6 2" xfId="17027"/>
    <cellStyle name="통화 [0] 6 7" xfId="17028"/>
    <cellStyle name="통화 [0] 6 7 2" xfId="17029"/>
    <cellStyle name="통화 [0] 6 8" xfId="17030"/>
    <cellStyle name="통화 [0] 6 8 2" xfId="17031"/>
    <cellStyle name="통화 [0] 6 9" xfId="17032"/>
    <cellStyle name="통화 [0] 6 9 2" xfId="17033"/>
    <cellStyle name="통화 [0] 7" xfId="17034"/>
    <cellStyle name="통화 [0] 7 10" xfId="17035"/>
    <cellStyle name="통화 [0] 7 10 2" xfId="17036"/>
    <cellStyle name="통화 [0] 7 11" xfId="17037"/>
    <cellStyle name="통화 [0] 7 2" xfId="17038"/>
    <cellStyle name="통화 [0] 7 2 2" xfId="17039"/>
    <cellStyle name="통화 [0] 7 3" xfId="17040"/>
    <cellStyle name="통화 [0] 7 3 2" xfId="17041"/>
    <cellStyle name="통화 [0] 7 4" xfId="17042"/>
    <cellStyle name="통화 [0] 7 4 2" xfId="17043"/>
    <cellStyle name="통화 [0] 7 5" xfId="17044"/>
    <cellStyle name="통화 [0] 7 5 2" xfId="17045"/>
    <cellStyle name="통화 [0] 7 6" xfId="17046"/>
    <cellStyle name="통화 [0] 7 6 2" xfId="17047"/>
    <cellStyle name="통화 [0] 7 7" xfId="17048"/>
    <cellStyle name="통화 [0] 7 7 2" xfId="17049"/>
    <cellStyle name="통화 [0] 7 8" xfId="17050"/>
    <cellStyle name="통화 [0] 7 8 2" xfId="17051"/>
    <cellStyle name="통화 [0] 7 9" xfId="17052"/>
    <cellStyle name="통화 [0] 7 9 2" xfId="17053"/>
    <cellStyle name="통화 [0] 8" xfId="17054"/>
    <cellStyle name="통화 [0] 8 10" xfId="17055"/>
    <cellStyle name="통화 [0] 8 10 2" xfId="17056"/>
    <cellStyle name="통화 [0] 8 11" xfId="17057"/>
    <cellStyle name="통화 [0] 8 2" xfId="17058"/>
    <cellStyle name="통화 [0] 8 2 2" xfId="17059"/>
    <cellStyle name="통화 [0] 8 3" xfId="17060"/>
    <cellStyle name="통화 [0] 8 3 2" xfId="17061"/>
    <cellStyle name="통화 [0] 8 4" xfId="17062"/>
    <cellStyle name="통화 [0] 8 4 2" xfId="17063"/>
    <cellStyle name="통화 [0] 8 5" xfId="17064"/>
    <cellStyle name="통화 [0] 8 5 2" xfId="17065"/>
    <cellStyle name="통화 [0] 8 6" xfId="17066"/>
    <cellStyle name="통화 [0] 8 6 2" xfId="17067"/>
    <cellStyle name="통화 [0] 8 7" xfId="17068"/>
    <cellStyle name="통화 [0] 8 7 2" xfId="17069"/>
    <cellStyle name="통화 [0] 8 8" xfId="17070"/>
    <cellStyle name="통화 [0] 8 8 2" xfId="17071"/>
    <cellStyle name="통화 [0] 8 9" xfId="17072"/>
    <cellStyle name="통화 [0] 8 9 2" xfId="17073"/>
    <cellStyle name="통화 [0] 9" xfId="17074"/>
    <cellStyle name="통화 [0] 9 10" xfId="17075"/>
    <cellStyle name="통화 [0] 9 10 2" xfId="17076"/>
    <cellStyle name="통화 [0] 9 11" xfId="17077"/>
    <cellStyle name="통화 [0] 9 2" xfId="17078"/>
    <cellStyle name="통화 [0] 9 2 2" xfId="17079"/>
    <cellStyle name="통화 [0] 9 3" xfId="17080"/>
    <cellStyle name="통화 [0] 9 3 2" xfId="17081"/>
    <cellStyle name="통화 [0] 9 4" xfId="17082"/>
    <cellStyle name="통화 [0] 9 4 2" xfId="17083"/>
    <cellStyle name="통화 [0] 9 5" xfId="17084"/>
    <cellStyle name="통화 [0] 9 5 2" xfId="17085"/>
    <cellStyle name="통화 [0] 9 6" xfId="17086"/>
    <cellStyle name="통화 [0] 9 6 2" xfId="17087"/>
    <cellStyle name="통화 [0] 9 7" xfId="17088"/>
    <cellStyle name="통화 [0] 9 7 2" xfId="17089"/>
    <cellStyle name="통화 [0] 9 8" xfId="17090"/>
    <cellStyle name="통화 [0] 9 8 2" xfId="17091"/>
    <cellStyle name="통화 [0] 9 9" xfId="17092"/>
    <cellStyle name="통화 [0] 9 9 2" xfId="17093"/>
    <cellStyle name="통화 [0㉝〸" xfId="550"/>
    <cellStyle name="통화 2" xfId="17094"/>
    <cellStyle name="통화갑지(토탈)_1" xfId="17095"/>
    <cellStyle name="퍼센트" xfId="551"/>
    <cellStyle name="퍼센트 2" xfId="17096"/>
    <cellStyle name="퍼센트 2 2" xfId="17097"/>
    <cellStyle name="퍼센트 3" xfId="17098"/>
    <cellStyle name="퍼센트 4" xfId="17099"/>
    <cellStyle name="퍼센트_Sheet1" xfId="17100"/>
    <cellStyle name="표" xfId="552"/>
    <cellStyle name="표 2" xfId="17101"/>
    <cellStyle name="표_2회설변전체내역서" xfId="17102"/>
    <cellStyle name="표_교통성검토" xfId="17103"/>
    <cellStyle name="표_도로" xfId="17104"/>
    <cellStyle name="표_문경내역(1127)" xfId="17105"/>
    <cellStyle name="표_복사본 동백공원내 군수영부두 이전사업용역내역서" xfId="17106"/>
    <cellStyle name="표_복사본_동백공원내_군수영부두_이전사업용역내역서" xfId="17107"/>
    <cellStyle name="표_부대초안" xfId="17108"/>
    <cellStyle name="표_부대초안_견적의뢰" xfId="17109"/>
    <cellStyle name="표_부대초안_김포투찰" xfId="17110"/>
    <cellStyle name="표_부대초안_김포투찰_견적의뢰" xfId="17111"/>
    <cellStyle name="표_설계내역서1(1)" xfId="17112"/>
    <cellStyle name="표_일위대가양식" xfId="17113"/>
    <cellStyle name="표_토목내역" xfId="17114"/>
    <cellStyle name="표_토목내역서" xfId="17115"/>
    <cellStyle name="표_토목내역서_도로" xfId="17116"/>
    <cellStyle name="표_토목내역서_부대초안" xfId="17117"/>
    <cellStyle name="표_토목내역서_부대초안_견적의뢰" xfId="17118"/>
    <cellStyle name="표_토목내역서_부대초안_김포투찰" xfId="17119"/>
    <cellStyle name="표_토목내역서_부대초안_김포투찰_견적의뢰" xfId="17120"/>
    <cellStyle name="표_황령산 봉수대 용역내역서" xfId="17121"/>
    <cellStyle name="표준" xfId="0" builtinId="0"/>
    <cellStyle name="표준 10" xfId="17122"/>
    <cellStyle name="표준 10 10" xfId="17123"/>
    <cellStyle name="표준 10 11" xfId="17124"/>
    <cellStyle name="표준 10 12" xfId="17125"/>
    <cellStyle name="표준 10 12 2" xfId="17126"/>
    <cellStyle name="표준 10 12_11년 자료정비_시험사업_시스템-산출내역서_V1.3" xfId="17127"/>
    <cellStyle name="표준 10 13" xfId="17128"/>
    <cellStyle name="표준 10 13 2" xfId="17129"/>
    <cellStyle name="표준 10 13_11년 자료정비_시험사업_시스템-산출내역서_V1.3" xfId="17130"/>
    <cellStyle name="표준 10 14" xfId="17131"/>
    <cellStyle name="표준 10 14 2" xfId="17132"/>
    <cellStyle name="표준 10 14_11년 자료정비_시험사업_시스템-산출내역서_V1.3" xfId="17133"/>
    <cellStyle name="표준 10 15" xfId="17134"/>
    <cellStyle name="표준 10 15 2" xfId="17135"/>
    <cellStyle name="표준 10 15_11년 자료정비_시험사업_시스템-산출내역서_V1.3" xfId="17136"/>
    <cellStyle name="표준 10 16" xfId="17137"/>
    <cellStyle name="표준 10 16 2" xfId="17138"/>
    <cellStyle name="표준 10 16_11년 자료정비_시험사업_시스템-산출내역서_V1.3" xfId="17139"/>
    <cellStyle name="표준 10 17" xfId="17140"/>
    <cellStyle name="표준 10 17 2" xfId="17141"/>
    <cellStyle name="표준 10 17_11년 자료정비_시험사업_시스템-산출내역서_V1.3" xfId="17142"/>
    <cellStyle name="표준 10 18" xfId="17143"/>
    <cellStyle name="표준 10 18 2" xfId="17144"/>
    <cellStyle name="표준 10 18_11년 자료정비_시험사업_시스템-산출내역서_V1.3" xfId="17145"/>
    <cellStyle name="표준 10 19" xfId="17146"/>
    <cellStyle name="표준 10 19 2" xfId="17147"/>
    <cellStyle name="표준 10 19_11년 자료정비_시험사업_시스템-산출내역서_V1.3" xfId="17148"/>
    <cellStyle name="표준 10 2" xfId="17149"/>
    <cellStyle name="표준 10 20" xfId="17150"/>
    <cellStyle name="표준 10 20 2" xfId="17151"/>
    <cellStyle name="표준 10 20_11년 자료정비_시험사업_시스템-산출내역서_V1.3" xfId="17152"/>
    <cellStyle name="표준 10 21" xfId="17153"/>
    <cellStyle name="표준 10 3" xfId="17154"/>
    <cellStyle name="표준 10 4" xfId="17155"/>
    <cellStyle name="표준 10 5" xfId="17156"/>
    <cellStyle name="표준 10 6" xfId="17157"/>
    <cellStyle name="표준 10 7" xfId="17158"/>
    <cellStyle name="표준 10 8" xfId="17159"/>
    <cellStyle name="표준 10 9" xfId="17160"/>
    <cellStyle name="표준 10_★ (KLIS2009_설계내역서)설계내역Version2.1_국토부0204-2안" xfId="17161"/>
    <cellStyle name="표준 11" xfId="17162"/>
    <cellStyle name="표준 11 2" xfId="17163"/>
    <cellStyle name="표준 11 3" xfId="18105"/>
    <cellStyle name="표준 12" xfId="17164"/>
    <cellStyle name="표준 13" xfId="17165"/>
    <cellStyle name="표준 14" xfId="17166"/>
    <cellStyle name="표준 14 10" xfId="17167"/>
    <cellStyle name="표준 14 10 2" xfId="17168"/>
    <cellStyle name="표준 14 10_11년 자료정비_시험사업_시스템-산출내역서_V1.3" xfId="17169"/>
    <cellStyle name="표준 14 11" xfId="17170"/>
    <cellStyle name="표준 14 12" xfId="17171"/>
    <cellStyle name="표준 14 13" xfId="17172"/>
    <cellStyle name="표준 14 2" xfId="17173"/>
    <cellStyle name="표준 14 2 2" xfId="17174"/>
    <cellStyle name="표준 14 2_11년 자료정비_시험사업_시스템-산출내역서_V1.3" xfId="17175"/>
    <cellStyle name="표준 14 3" xfId="47"/>
    <cellStyle name="표준 14 3 2" xfId="17176"/>
    <cellStyle name="표준 14 3_11년 자료정비_시험사업_시스템-산출내역서_V1.3" xfId="17177"/>
    <cellStyle name="표준 14 4" xfId="17178"/>
    <cellStyle name="표준 14 4 2" xfId="17179"/>
    <cellStyle name="표준 14 4_11년 자료정비_시험사업_시스템-산출내역서_V1.3" xfId="17180"/>
    <cellStyle name="표준 14 5" xfId="17181"/>
    <cellStyle name="표준 14 5 2" xfId="17182"/>
    <cellStyle name="표준 14 5_11년 자료정비_시험사업_시스템-산출내역서_V1.3" xfId="17183"/>
    <cellStyle name="표준 14 6" xfId="17184"/>
    <cellStyle name="표준 14 6 2" xfId="17185"/>
    <cellStyle name="표준 14 6_11년 자료정비_시험사업_시스템-산출내역서_V1.3" xfId="17186"/>
    <cellStyle name="표준 14 7" xfId="17187"/>
    <cellStyle name="표준 14 7 2" xfId="17188"/>
    <cellStyle name="표준 14 7_11년 자료정비_시험사업_시스템-산출내역서_V1.3" xfId="17189"/>
    <cellStyle name="표준 14 8" xfId="17190"/>
    <cellStyle name="표준 14 8 2" xfId="17191"/>
    <cellStyle name="표준 14 8_11년 자료정비_시험사업_시스템-산출내역서_V1.3" xfId="17192"/>
    <cellStyle name="표준 14 9" xfId="17193"/>
    <cellStyle name="표준 14 9 2" xfId="17194"/>
    <cellStyle name="표준 14 9_11년 자료정비_시험사업_시스템-산출내역서_V1.3" xfId="17195"/>
    <cellStyle name="표준 14_11년 자료정비_시험사업_시스템-산출내역서_V1.3" xfId="17196"/>
    <cellStyle name="표준 15" xfId="17197"/>
    <cellStyle name="표준 15 10" xfId="17198"/>
    <cellStyle name="표준 15 10 2" xfId="17199"/>
    <cellStyle name="표준 15 10_11년 자료정비_시험사업_시스템-산출내역서_V1.3" xfId="17200"/>
    <cellStyle name="표준 15 11" xfId="17201"/>
    <cellStyle name="표준 15 12" xfId="17202"/>
    <cellStyle name="표준 15 13" xfId="17203"/>
    <cellStyle name="표준 15 2" xfId="17204"/>
    <cellStyle name="표준 15 2 2" xfId="17205"/>
    <cellStyle name="표준 15 2_11년 자료정비_시험사업_시스템-산출내역서_V1.3" xfId="17206"/>
    <cellStyle name="표준 15 3" xfId="17207"/>
    <cellStyle name="표준 15 3 2" xfId="17208"/>
    <cellStyle name="표준 15 3_11년 자료정비_시험사업_시스템-산출내역서_V1.3" xfId="17209"/>
    <cellStyle name="표준 15 4" xfId="17210"/>
    <cellStyle name="표준 15 4 2" xfId="17211"/>
    <cellStyle name="표준 15 4_11년 자료정비_시험사업_시스템-산출내역서_V1.3" xfId="17212"/>
    <cellStyle name="표준 15 5" xfId="17213"/>
    <cellStyle name="표준 15 5 2" xfId="17214"/>
    <cellStyle name="표준 15 5_11년 자료정비_시험사업_시스템-산출내역서_V1.3" xfId="17215"/>
    <cellStyle name="표준 15 6" xfId="17216"/>
    <cellStyle name="표준 15 6 2" xfId="17217"/>
    <cellStyle name="표준 15 6_11년 자료정비_시험사업_시스템-산출내역서_V1.3" xfId="17218"/>
    <cellStyle name="표준 15 7" xfId="17219"/>
    <cellStyle name="표준 15 7 2" xfId="17220"/>
    <cellStyle name="표준 15 7_11년 자료정비_시험사업_시스템-산출내역서_V1.3" xfId="17221"/>
    <cellStyle name="표준 15 8" xfId="17222"/>
    <cellStyle name="표준 15 8 2" xfId="17223"/>
    <cellStyle name="표준 15 8_11년 자료정비_시험사업_시스템-산출내역서_V1.3" xfId="17224"/>
    <cellStyle name="표준 15 9" xfId="17225"/>
    <cellStyle name="표준 15 9 2" xfId="17226"/>
    <cellStyle name="표준 15 9_11년 자료정비_시험사업_시스템-산출내역서_V1.3" xfId="17227"/>
    <cellStyle name="표준 15_11년 자료정비_시험사업_시스템-산출내역서_V1.3" xfId="17228"/>
    <cellStyle name="표준 16" xfId="17229"/>
    <cellStyle name="표준 16 10" xfId="17230"/>
    <cellStyle name="표준 16 10 2" xfId="17231"/>
    <cellStyle name="표준 16 10_11년 자료정비_시험사업_시스템-산출내역서_V1.3" xfId="17232"/>
    <cellStyle name="표준 16 11" xfId="17233"/>
    <cellStyle name="표준 16 2" xfId="17234"/>
    <cellStyle name="표준 16 2 2" xfId="17235"/>
    <cellStyle name="표준 16 2_11년 자료정비_시험사업_시스템-산출내역서_V1.3" xfId="17236"/>
    <cellStyle name="표준 16 3" xfId="17237"/>
    <cellStyle name="표준 16 3 2" xfId="17238"/>
    <cellStyle name="표준 16 3_11년 자료정비_시험사업_시스템-산출내역서_V1.3" xfId="17239"/>
    <cellStyle name="표준 16 4" xfId="17240"/>
    <cellStyle name="표준 16 4 2" xfId="17241"/>
    <cellStyle name="표준 16 4_11년 자료정비_시험사업_시스템-산출내역서_V1.3" xfId="17242"/>
    <cellStyle name="표준 16 5" xfId="17243"/>
    <cellStyle name="표준 16 5 2" xfId="17244"/>
    <cellStyle name="표준 16 5_11년 자료정비_시험사업_시스템-산출내역서_V1.3" xfId="17245"/>
    <cellStyle name="표준 16 6" xfId="17246"/>
    <cellStyle name="표준 16 6 2" xfId="17247"/>
    <cellStyle name="표준 16 6_11년 자료정비_시험사업_시스템-산출내역서_V1.3" xfId="17248"/>
    <cellStyle name="표준 16 7" xfId="17249"/>
    <cellStyle name="표준 16 7 2" xfId="17250"/>
    <cellStyle name="표준 16 7_11년 자료정비_시험사업_시스템-산출내역서_V1.3" xfId="17251"/>
    <cellStyle name="표준 16 8" xfId="17252"/>
    <cellStyle name="표준 16 8 2" xfId="17253"/>
    <cellStyle name="표준 16 8_11년 자료정비_시험사업_시스템-산출내역서_V1.3" xfId="17254"/>
    <cellStyle name="표준 16 9" xfId="17255"/>
    <cellStyle name="표준 16 9 2" xfId="17256"/>
    <cellStyle name="표준 16 9_11년 자료정비_시험사업_시스템-산출내역서_V1.3" xfId="17257"/>
    <cellStyle name="표준 16_11년 자료정비_시험사업_시스템-산출내역서_V1.3" xfId="17258"/>
    <cellStyle name="표준 17" xfId="17259"/>
    <cellStyle name="표준 17 10" xfId="17260"/>
    <cellStyle name="표준 17 10 2" xfId="17261"/>
    <cellStyle name="표준 17 10_11년 자료정비_시험사업_시스템-산출내역서_V1.3" xfId="17262"/>
    <cellStyle name="표준 17 11" xfId="17263"/>
    <cellStyle name="표준 17 12" xfId="17264"/>
    <cellStyle name="표준 17 13" xfId="17265"/>
    <cellStyle name="표준 17 14" xfId="17266"/>
    <cellStyle name="표준 17 2" xfId="17267"/>
    <cellStyle name="표준 17 2 2" xfId="17268"/>
    <cellStyle name="표준 17 2_11년 자료정비_시험사업_시스템-산출내역서_V1.3" xfId="17269"/>
    <cellStyle name="표준 17 3" xfId="17270"/>
    <cellStyle name="표준 17 3 2" xfId="17271"/>
    <cellStyle name="표준 17 3_11년 자료정비_시험사업_시스템-산출내역서_V1.3" xfId="17272"/>
    <cellStyle name="표준 17 4" xfId="17273"/>
    <cellStyle name="표준 17 4 2" xfId="17274"/>
    <cellStyle name="표준 17 4_11년 자료정비_시험사업_시스템-산출내역서_V1.3" xfId="17275"/>
    <cellStyle name="표준 17 5" xfId="17276"/>
    <cellStyle name="표준 17 5 2" xfId="17277"/>
    <cellStyle name="표준 17 5_11년 자료정비_시험사업_시스템-산출내역서_V1.3" xfId="17278"/>
    <cellStyle name="표준 17 6" xfId="17279"/>
    <cellStyle name="표준 17 6 2" xfId="17280"/>
    <cellStyle name="표준 17 6_11년 자료정비_시험사업_시스템-산출내역서_V1.3" xfId="17281"/>
    <cellStyle name="표준 17 7" xfId="17282"/>
    <cellStyle name="표준 17 7 2" xfId="17283"/>
    <cellStyle name="표준 17 7_11년 자료정비_시험사업_시스템-산출내역서_V1.3" xfId="17284"/>
    <cellStyle name="표준 17 8" xfId="17285"/>
    <cellStyle name="표준 17 8 2" xfId="17286"/>
    <cellStyle name="표준 17 8_11년 자료정비_시험사업_시스템-산출내역서_V1.3" xfId="17287"/>
    <cellStyle name="표준 17 9" xfId="17288"/>
    <cellStyle name="표준 17 9 2" xfId="17289"/>
    <cellStyle name="표준 17 9_11년 자료정비_시험사업_시스템-산출내역서_V1.3" xfId="17290"/>
    <cellStyle name="표준 17_11년 자료정비_시험사업_시스템-산출내역서_V1.3" xfId="17291"/>
    <cellStyle name="표준 18" xfId="17292"/>
    <cellStyle name="표준 18 10" xfId="17293"/>
    <cellStyle name="표준 18 10 2" xfId="17294"/>
    <cellStyle name="표준 18 10_11년 자료정비_시험사업_시스템-산출내역서_V1.3" xfId="17295"/>
    <cellStyle name="표준 18 11" xfId="17296"/>
    <cellStyle name="표준 18 2" xfId="17297"/>
    <cellStyle name="표준 18 2 2" xfId="17298"/>
    <cellStyle name="표준 18 2_11년 자료정비_시험사업_시스템-산출내역서_V1.3" xfId="17299"/>
    <cellStyle name="표준 18 3" xfId="17300"/>
    <cellStyle name="표준 18 3 2" xfId="17301"/>
    <cellStyle name="표준 18 3_11년 자료정비_시험사업_시스템-산출내역서_V1.3" xfId="17302"/>
    <cellStyle name="표준 18 4" xfId="17303"/>
    <cellStyle name="표준 18 4 2" xfId="17304"/>
    <cellStyle name="표준 18 4_11년 자료정비_시험사업_시스템-산출내역서_V1.3" xfId="17305"/>
    <cellStyle name="표준 18 5" xfId="17306"/>
    <cellStyle name="표준 18 5 2" xfId="17307"/>
    <cellStyle name="표준 18 5_11년 자료정비_시험사업_시스템-산출내역서_V1.3" xfId="17308"/>
    <cellStyle name="표준 18 6" xfId="17309"/>
    <cellStyle name="표준 18 6 2" xfId="17310"/>
    <cellStyle name="표준 18 6_11년 자료정비_시험사업_시스템-산출내역서_V1.3" xfId="17311"/>
    <cellStyle name="표준 18 7" xfId="17312"/>
    <cellStyle name="표준 18 7 2" xfId="17313"/>
    <cellStyle name="표준 18 7_11년 자료정비_시험사업_시스템-산출내역서_V1.3" xfId="17314"/>
    <cellStyle name="표준 18 8" xfId="17315"/>
    <cellStyle name="표준 18 8 2" xfId="17316"/>
    <cellStyle name="표준 18 8_11년 자료정비_시험사업_시스템-산출내역서_V1.3" xfId="17317"/>
    <cellStyle name="표준 18 9" xfId="17318"/>
    <cellStyle name="표준 18 9 2" xfId="17319"/>
    <cellStyle name="표준 18 9_11년 자료정비_시험사업_시스템-산출내역서_V1.3" xfId="17320"/>
    <cellStyle name="표준 18_11년 자료정비_시험사업_시스템-산출내역서_V1.3" xfId="17321"/>
    <cellStyle name="표준 19" xfId="17322"/>
    <cellStyle name="표준 19 10" xfId="17323"/>
    <cellStyle name="표준 19 10 2" xfId="17324"/>
    <cellStyle name="표준 19 10_11년 자료정비_시험사업_시스템-산출내역서_V1.3" xfId="17325"/>
    <cellStyle name="표준 19 11" xfId="17326"/>
    <cellStyle name="표준 19 2" xfId="17327"/>
    <cellStyle name="표준 19 2 2" xfId="17328"/>
    <cellStyle name="표준 19 2_11년 자료정비_시험사업_시스템-산출내역서_V1.3" xfId="17329"/>
    <cellStyle name="표준 19 3" xfId="17330"/>
    <cellStyle name="표준 19 3 2" xfId="17331"/>
    <cellStyle name="표준 19 3_11년 자료정비_시험사업_시스템-산출내역서_V1.3" xfId="17332"/>
    <cellStyle name="표준 19 4" xfId="17333"/>
    <cellStyle name="표준 19 4 2" xfId="17334"/>
    <cellStyle name="표준 19 4_11년 자료정비_시험사업_시스템-산출내역서_V1.3" xfId="17335"/>
    <cellStyle name="표준 19 5" xfId="17336"/>
    <cellStyle name="표준 19 5 2" xfId="17337"/>
    <cellStyle name="표준 19 5_11년 자료정비_시험사업_시스템-산출내역서_V1.3" xfId="17338"/>
    <cellStyle name="표준 19 6" xfId="17339"/>
    <cellStyle name="표준 19 6 2" xfId="17340"/>
    <cellStyle name="표준 19 6_11년 자료정비_시험사업_시스템-산출내역서_V1.3" xfId="17341"/>
    <cellStyle name="표준 19 7" xfId="17342"/>
    <cellStyle name="표준 19 7 2" xfId="17343"/>
    <cellStyle name="표준 19 7_11년 자료정비_시험사업_시스템-산출내역서_V1.3" xfId="17344"/>
    <cellStyle name="표준 19 8" xfId="17345"/>
    <cellStyle name="표준 19 8 2" xfId="17346"/>
    <cellStyle name="표준 19 8_11년 자료정비_시험사업_시스템-산출내역서_V1.3" xfId="17347"/>
    <cellStyle name="표준 19 9" xfId="17348"/>
    <cellStyle name="표준 19 9 2" xfId="17349"/>
    <cellStyle name="표준 19 9_11년 자료정비_시험사업_시스템-산출내역서_V1.3" xfId="17350"/>
    <cellStyle name="표준 19_11년 자료정비_시험사업_시스템-산출내역서_V1.3" xfId="17351"/>
    <cellStyle name="표준 2" xfId="2"/>
    <cellStyle name="표준 2 10" xfId="17352"/>
    <cellStyle name="표준 2 10 2" xfId="17353"/>
    <cellStyle name="표준 2 10_11년 자료정비_시험사업_시스템-산출내역서_V1.3" xfId="17354"/>
    <cellStyle name="표준 2 11" xfId="17355"/>
    <cellStyle name="표준 2 11 2" xfId="17356"/>
    <cellStyle name="표준 2 11_11년 자료정비_시험사업_시스템-산출내역서_V1.3" xfId="17357"/>
    <cellStyle name="표준 2 12" xfId="17358"/>
    <cellStyle name="표준 2 12 2" xfId="17359"/>
    <cellStyle name="표준 2 12_11년 자료정비_시험사업_시스템-산출내역서_V1.3" xfId="17360"/>
    <cellStyle name="표준 2 13" xfId="17361"/>
    <cellStyle name="표준 2 13 2" xfId="17362"/>
    <cellStyle name="표준 2 13_11년 자료정비_시험사업_시스템-산출내역서_V1.3" xfId="17363"/>
    <cellStyle name="표준 2 14" xfId="17364"/>
    <cellStyle name="표준 2 14 2" xfId="17365"/>
    <cellStyle name="표준 2 14_11년 자료정비_시험사업_시스템-산출내역서_V1.3" xfId="17366"/>
    <cellStyle name="표준 2 15" xfId="17367"/>
    <cellStyle name="표준 2 16" xfId="17368"/>
    <cellStyle name="표준 2 17" xfId="17369"/>
    <cellStyle name="표준 2 18" xfId="18108"/>
    <cellStyle name="표준 2 19" xfId="18109"/>
    <cellStyle name="표준 2 2" xfId="17370"/>
    <cellStyle name="표준 2 2 2" xfId="17371"/>
    <cellStyle name="표준 2 2 22 24" xfId="17372"/>
    <cellStyle name="표준 2 2 22 3" xfId="17373"/>
    <cellStyle name="표준 2 2 22 4" xfId="17374"/>
    <cellStyle name="표준 2 2 3" xfId="17375"/>
    <cellStyle name="표준 2 2_2011년 개별주택 프로그램 변경작업 일정표 Ver1.2" xfId="17376"/>
    <cellStyle name="표준 2 3" xfId="17377"/>
    <cellStyle name="표준 2 4" xfId="17378"/>
    <cellStyle name="표준 2 5" xfId="17379"/>
    <cellStyle name="표준 2 6" xfId="17380"/>
    <cellStyle name="표준 2 7" xfId="17381"/>
    <cellStyle name="표준 2 7 2" xfId="17382"/>
    <cellStyle name="표준 2 8" xfId="17383"/>
    <cellStyle name="표준 2 8 2" xfId="17384"/>
    <cellStyle name="표준 2 8_11년 자료정비_시험사업_시스템-산출내역서_V1.3" xfId="17385"/>
    <cellStyle name="표준 2 9" xfId="17386"/>
    <cellStyle name="표준 2 9 2" xfId="17387"/>
    <cellStyle name="표준 2 9_11년 자료정비_시험사업_시스템-산출내역서_V1.3" xfId="17388"/>
    <cellStyle name="표준 2_09-진 정비시설 설계용역 정비창 전투체계직장 신축공사" xfId="17389"/>
    <cellStyle name="표준 20" xfId="17390"/>
    <cellStyle name="표준 20 10" xfId="17391"/>
    <cellStyle name="표준 20 10 2" xfId="17392"/>
    <cellStyle name="표준 20 10_11년 자료정비_시험사업_시스템-산출내역서_V1.3" xfId="17393"/>
    <cellStyle name="표준 20 11" xfId="17394"/>
    <cellStyle name="표준 20 2" xfId="17395"/>
    <cellStyle name="표준 20 2 2" xfId="17396"/>
    <cellStyle name="표준 20 2_11년 자료정비_시험사업_시스템-산출내역서_V1.3" xfId="17397"/>
    <cellStyle name="표준 20 3" xfId="17398"/>
    <cellStyle name="표준 20 3 2" xfId="17399"/>
    <cellStyle name="표준 20 3_11년 자료정비_시험사업_시스템-산출내역서_V1.3" xfId="17400"/>
    <cellStyle name="표준 20 4" xfId="17401"/>
    <cellStyle name="표준 20 4 2" xfId="17402"/>
    <cellStyle name="표준 20 4_11년 자료정비_시험사업_시스템-산출내역서_V1.3" xfId="17403"/>
    <cellStyle name="표준 20 5" xfId="17404"/>
    <cellStyle name="표준 20 5 2" xfId="17405"/>
    <cellStyle name="표준 20 5_11년 자료정비_시험사업_시스템-산출내역서_V1.3" xfId="17406"/>
    <cellStyle name="표준 20 6" xfId="17407"/>
    <cellStyle name="표준 20 6 2" xfId="17408"/>
    <cellStyle name="표준 20 6_11년 자료정비_시험사업_시스템-산출내역서_V1.3" xfId="17409"/>
    <cellStyle name="표준 20 7" xfId="17410"/>
    <cellStyle name="표준 20 7 2" xfId="17411"/>
    <cellStyle name="표준 20 7_11년 자료정비_시험사업_시스템-산출내역서_V1.3" xfId="17412"/>
    <cellStyle name="표준 20 8" xfId="17413"/>
    <cellStyle name="표준 20 8 2" xfId="17414"/>
    <cellStyle name="표준 20 8_11년 자료정비_시험사업_시스템-산출내역서_V1.3" xfId="17415"/>
    <cellStyle name="표준 20 9" xfId="17416"/>
    <cellStyle name="표준 20 9 2" xfId="17417"/>
    <cellStyle name="표준 20 9_11년 자료정비_시험사업_시스템-산출내역서_V1.3" xfId="17418"/>
    <cellStyle name="표준 20_11년 자료정비_시험사업_시스템-산출내역서_V1.3" xfId="17419"/>
    <cellStyle name="표준 21" xfId="17420"/>
    <cellStyle name="표준 21 10" xfId="17421"/>
    <cellStyle name="표준 21 10 2" xfId="17422"/>
    <cellStyle name="표준 21 10_11년 자료정비_시험사업_시스템-산출내역서_V1.3" xfId="17423"/>
    <cellStyle name="표준 21 11" xfId="17424"/>
    <cellStyle name="표준 21 2" xfId="17425"/>
    <cellStyle name="표준 21 2 2" xfId="17426"/>
    <cellStyle name="표준 21 2_11년 자료정비_시험사업_시스템-산출내역서_V1.3" xfId="17427"/>
    <cellStyle name="표준 21 3" xfId="17428"/>
    <cellStyle name="표준 21 3 2" xfId="17429"/>
    <cellStyle name="표준 21 3_11년 자료정비_시험사업_시스템-산출내역서_V1.3" xfId="17430"/>
    <cellStyle name="표준 21 4" xfId="17431"/>
    <cellStyle name="표준 21 4 2" xfId="17432"/>
    <cellStyle name="표준 21 4_11년 자료정비_시험사업_시스템-산출내역서_V1.3" xfId="17433"/>
    <cellStyle name="표준 21 5" xfId="17434"/>
    <cellStyle name="표준 21 5 2" xfId="17435"/>
    <cellStyle name="표준 21 5_11년 자료정비_시험사업_시스템-산출내역서_V1.3" xfId="17436"/>
    <cellStyle name="표준 21 6" xfId="17437"/>
    <cellStyle name="표준 21 6 2" xfId="17438"/>
    <cellStyle name="표준 21 6_11년 자료정비_시험사업_시스템-산출내역서_V1.3" xfId="17439"/>
    <cellStyle name="표준 21 7" xfId="17440"/>
    <cellStyle name="표준 21 7 2" xfId="17441"/>
    <cellStyle name="표준 21 7_11년 자료정비_시험사업_시스템-산출내역서_V1.3" xfId="17442"/>
    <cellStyle name="표준 21 8" xfId="17443"/>
    <cellStyle name="표준 21 8 2" xfId="17444"/>
    <cellStyle name="표준 21 8_11년 자료정비_시험사업_시스템-산출내역서_V1.3" xfId="17445"/>
    <cellStyle name="표준 21 9" xfId="17446"/>
    <cellStyle name="표준 21 9 2" xfId="17447"/>
    <cellStyle name="표준 21 9_11년 자료정비_시험사업_시스템-산출내역서_V1.3" xfId="17448"/>
    <cellStyle name="표준 21_11년 자료정비_시험사업_시스템-산출내역서_V1.3" xfId="17449"/>
    <cellStyle name="표준 22" xfId="17450"/>
    <cellStyle name="표준 22 10" xfId="17451"/>
    <cellStyle name="표준 22 10 2" xfId="17452"/>
    <cellStyle name="표준 22 10_11년 자료정비_시험사업_시스템-산출내역서_V1.3" xfId="17453"/>
    <cellStyle name="표준 22 11" xfId="17454"/>
    <cellStyle name="표준 22 2" xfId="17455"/>
    <cellStyle name="표준 22 2 2" xfId="17456"/>
    <cellStyle name="표준 22 2_11년 자료정비_시험사업_시스템-산출내역서_V1.3" xfId="17457"/>
    <cellStyle name="표준 22 3" xfId="17458"/>
    <cellStyle name="표준 22 3 2" xfId="17459"/>
    <cellStyle name="표준 22 3_11년 자료정비_시험사업_시스템-산출내역서_V1.3" xfId="17460"/>
    <cellStyle name="표준 22 4" xfId="17461"/>
    <cellStyle name="표준 22 4 2" xfId="17462"/>
    <cellStyle name="표준 22 4_11년 자료정비_시험사업_시스템-산출내역서_V1.3" xfId="17463"/>
    <cellStyle name="표준 22 5" xfId="17464"/>
    <cellStyle name="표준 22 5 2" xfId="17465"/>
    <cellStyle name="표준 22 5_11년 자료정비_시험사업_시스템-산출내역서_V1.3" xfId="17466"/>
    <cellStyle name="표준 22 6" xfId="17467"/>
    <cellStyle name="표준 22 6 2" xfId="17468"/>
    <cellStyle name="표준 22 6_11년 자료정비_시험사업_시스템-산출내역서_V1.3" xfId="17469"/>
    <cellStyle name="표준 22 7" xfId="17470"/>
    <cellStyle name="표준 22 7 2" xfId="17471"/>
    <cellStyle name="표준 22 7_11년 자료정비_시험사업_시스템-산출내역서_V1.3" xfId="17472"/>
    <cellStyle name="표준 22 8" xfId="17473"/>
    <cellStyle name="표준 22 8 2" xfId="17474"/>
    <cellStyle name="표준 22 8_11년 자료정비_시험사업_시스템-산출내역서_V1.3" xfId="17475"/>
    <cellStyle name="표준 22 9" xfId="17476"/>
    <cellStyle name="표준 22 9 2" xfId="17477"/>
    <cellStyle name="표준 22 9_11년 자료정비_시험사업_시스템-산출내역서_V1.3" xfId="17478"/>
    <cellStyle name="표준 22_11년 자료정비_시험사업_시스템-산출내역서_V1.3" xfId="17479"/>
    <cellStyle name="표준 23" xfId="17480"/>
    <cellStyle name="표준 23 2" xfId="17481"/>
    <cellStyle name="표준 24" xfId="17482"/>
    <cellStyle name="표준 24 2" xfId="17483"/>
    <cellStyle name="표준 24_경북본부 영향조사 직접비 산출명세서" xfId="17484"/>
    <cellStyle name="표준 25" xfId="17485"/>
    <cellStyle name="표준 26" xfId="17486"/>
    <cellStyle name="표준 26 2" xfId="17487"/>
    <cellStyle name="표준 26_11년 자료정비_시험사업_시스템-산출내역서_V1.3" xfId="17488"/>
    <cellStyle name="표준 27" xfId="17489"/>
    <cellStyle name="표준 28" xfId="17490"/>
    <cellStyle name="표준 29" xfId="17491"/>
    <cellStyle name="표준 3" xfId="48"/>
    <cellStyle name="표준 3 2" xfId="49"/>
    <cellStyle name="표준 3 2 2" xfId="17492"/>
    <cellStyle name="표준 3 3" xfId="17493"/>
    <cellStyle name="표준 3 4" xfId="17880"/>
    <cellStyle name="표준 3_1-2012변경시행계획서(환경지질처-농림부제출)-사업비총괄-최종출력" xfId="17494"/>
    <cellStyle name="표준 30" xfId="17495"/>
    <cellStyle name="표준 31" xfId="17496"/>
    <cellStyle name="표준 32" xfId="17497"/>
    <cellStyle name="표준 33" xfId="17498"/>
    <cellStyle name="표준 34" xfId="17499"/>
    <cellStyle name="표준 35" xfId="17500"/>
    <cellStyle name="표준 35 2" xfId="17501"/>
    <cellStyle name="표준 36" xfId="17502"/>
    <cellStyle name="표준 37" xfId="17503"/>
    <cellStyle name="표준 38" xfId="18106"/>
    <cellStyle name="표준 4" xfId="50"/>
    <cellStyle name="표준 4 2" xfId="17504"/>
    <cellStyle name="표준 5" xfId="564"/>
    <cellStyle name="표준 5 2" xfId="17505"/>
    <cellStyle name="표준 6" xfId="17506"/>
    <cellStyle name="표준 6 2" xfId="17507"/>
    <cellStyle name="표준 7" xfId="17508"/>
    <cellStyle name="표준 7 2" xfId="17509"/>
    <cellStyle name="표준 7 2 2" xfId="17510"/>
    <cellStyle name="표준 7 2_경북본부 영향조사 직접비 산출명세서" xfId="17511"/>
    <cellStyle name="표준 7 3" xfId="17512"/>
    <cellStyle name="표준 7_경북본부 영향조사 직접비 산출명세서" xfId="17513"/>
    <cellStyle name="표준 8" xfId="17514"/>
    <cellStyle name="표준 8 2" xfId="17515"/>
    <cellStyle name="표준 9" xfId="17516"/>
    <cellStyle name="표준 9 2" xfId="17517"/>
    <cellStyle name="표준_(20060109)2006수맥조사시행계획서_본사" xfId="18146"/>
    <cellStyle name="표준_(20060215)2006수맥조사시행계획서" xfId="18145"/>
    <cellStyle name="표준_2008년업계획서(대포2흔평2)" xfId="18148"/>
    <cellStyle name="標準_Akia(F）-8" xfId="553"/>
    <cellStyle name="표준_Sheet1" xfId="554"/>
    <cellStyle name="표준_경기도지하수관리계획_1.28_경기본부의견적용" xfId="562"/>
    <cellStyle name="표준_관정헐기(사본)" xfId="18155"/>
    <cellStyle name="표준_김영웅처장님_업무혐조" xfId="555"/>
    <cellStyle name="표준_덕산부존량" xfId="18154"/>
    <cellStyle name="표준_연천포천" xfId="53"/>
    <cellStyle name="표준_옥천군 농업용관정 사후관리 설계내역서" xfId="18147"/>
    <cellStyle name="표준_인허가관련분석(전남)" xfId="52"/>
    <cellStyle name="표준1" xfId="556"/>
    <cellStyle name="표준1 2" xfId="17518"/>
    <cellStyle name="표준123" xfId="17519"/>
    <cellStyle name="표준2" xfId="557"/>
    <cellStyle name="표준2 2" xfId="17520"/>
    <cellStyle name="표준2 2 10" xfId="17521"/>
    <cellStyle name="표준2 2 10 2" xfId="17522"/>
    <cellStyle name="표준2 2 10 2 2" xfId="17523"/>
    <cellStyle name="표준2 2 10 2 3" xfId="17524"/>
    <cellStyle name="표준2 2 10 2 4" xfId="17525"/>
    <cellStyle name="표준2 2 10 2 5" xfId="17526"/>
    <cellStyle name="표준2 2 10 2 6" xfId="17527"/>
    <cellStyle name="표준2 2 10 2 7" xfId="17528"/>
    <cellStyle name="표준2 2 10 3" xfId="17529"/>
    <cellStyle name="표준2 2 10 4" xfId="17530"/>
    <cellStyle name="표준2 2 10 5" xfId="17531"/>
    <cellStyle name="표준2 2 10 6" xfId="17532"/>
    <cellStyle name="표준2 2 10 7" xfId="17533"/>
    <cellStyle name="표준2 2 10 8" xfId="17534"/>
    <cellStyle name="표준2 2 11" xfId="17535"/>
    <cellStyle name="표준2 2 11 2" xfId="17536"/>
    <cellStyle name="표준2 2 11 2 2" xfId="17537"/>
    <cellStyle name="표준2 2 11 2 3" xfId="17538"/>
    <cellStyle name="표준2 2 11 2 4" xfId="17539"/>
    <cellStyle name="표준2 2 11 2 5" xfId="17540"/>
    <cellStyle name="표준2 2 11 2 6" xfId="17541"/>
    <cellStyle name="표준2 2 11 2 7" xfId="17542"/>
    <cellStyle name="표준2 2 11 3" xfId="17543"/>
    <cellStyle name="표준2 2 11 4" xfId="17544"/>
    <cellStyle name="표준2 2 11 5" xfId="17545"/>
    <cellStyle name="표준2 2 11 6" xfId="17546"/>
    <cellStyle name="표준2 2 11 7" xfId="17547"/>
    <cellStyle name="표준2 2 11 8" xfId="17548"/>
    <cellStyle name="표준2 2 12" xfId="17549"/>
    <cellStyle name="표준2 2 12 2" xfId="17550"/>
    <cellStyle name="표준2 2 12 2 2" xfId="17551"/>
    <cellStyle name="표준2 2 12 2 3" xfId="17552"/>
    <cellStyle name="표준2 2 12 2 4" xfId="17553"/>
    <cellStyle name="표준2 2 12 2 5" xfId="17554"/>
    <cellStyle name="표준2 2 12 2 6" xfId="17555"/>
    <cellStyle name="표준2 2 12 2 7" xfId="17556"/>
    <cellStyle name="표준2 2 12 3" xfId="17557"/>
    <cellStyle name="표준2 2 12 4" xfId="17558"/>
    <cellStyle name="표준2 2 12 5" xfId="17559"/>
    <cellStyle name="표준2 2 12 6" xfId="17560"/>
    <cellStyle name="표준2 2 12 7" xfId="17561"/>
    <cellStyle name="표준2 2 12 8" xfId="17562"/>
    <cellStyle name="표준2 2 13" xfId="17563"/>
    <cellStyle name="표준2 2 13 2" xfId="17564"/>
    <cellStyle name="표준2 2 13 3" xfId="17565"/>
    <cellStyle name="표준2 2 13 4" xfId="17566"/>
    <cellStyle name="표준2 2 13 5" xfId="17567"/>
    <cellStyle name="표준2 2 13 6" xfId="17568"/>
    <cellStyle name="표준2 2 13 7" xfId="17569"/>
    <cellStyle name="표준2 2 14" xfId="17570"/>
    <cellStyle name="표준2 2 15" xfId="17571"/>
    <cellStyle name="표준2 2 16" xfId="17572"/>
    <cellStyle name="표준2 2 17" xfId="17573"/>
    <cellStyle name="표준2 2 18" xfId="17574"/>
    <cellStyle name="표준2 2 2" xfId="17575"/>
    <cellStyle name="표준2 2 2 2" xfId="17576"/>
    <cellStyle name="표준2 2 2 2 2" xfId="17577"/>
    <cellStyle name="표준2 2 2 2 3" xfId="17578"/>
    <cellStyle name="표준2 2 2 2 4" xfId="17579"/>
    <cellStyle name="표준2 2 2 2 5" xfId="17580"/>
    <cellStyle name="표준2 2 2 2 6" xfId="17581"/>
    <cellStyle name="표준2 2 2 2 7" xfId="17582"/>
    <cellStyle name="표준2 2 2 3" xfId="17583"/>
    <cellStyle name="표준2 2 2 4" xfId="17584"/>
    <cellStyle name="표준2 2 2 5" xfId="17585"/>
    <cellStyle name="표준2 2 2 6" xfId="17586"/>
    <cellStyle name="표준2 2 2 7" xfId="17587"/>
    <cellStyle name="표준2 2 2 8" xfId="17588"/>
    <cellStyle name="표준2 2 3" xfId="17589"/>
    <cellStyle name="표준2 2 3 2" xfId="17590"/>
    <cellStyle name="표준2 2 3 2 2" xfId="17591"/>
    <cellStyle name="표준2 2 3 2 3" xfId="17592"/>
    <cellStyle name="표준2 2 3 2 4" xfId="17593"/>
    <cellStyle name="표준2 2 3 2 5" xfId="17594"/>
    <cellStyle name="표준2 2 3 2 6" xfId="17595"/>
    <cellStyle name="표준2 2 3 2 7" xfId="17596"/>
    <cellStyle name="표준2 2 3 3" xfId="17597"/>
    <cellStyle name="표준2 2 3 4" xfId="17598"/>
    <cellStyle name="표준2 2 3 5" xfId="17599"/>
    <cellStyle name="표준2 2 3 6" xfId="17600"/>
    <cellStyle name="표준2 2 3 7" xfId="17601"/>
    <cellStyle name="표준2 2 3 8" xfId="17602"/>
    <cellStyle name="표준2 2 4" xfId="17603"/>
    <cellStyle name="표준2 2 4 2" xfId="17604"/>
    <cellStyle name="표준2 2 4 2 2" xfId="17605"/>
    <cellStyle name="표준2 2 4 2 3" xfId="17606"/>
    <cellStyle name="표준2 2 4 2 4" xfId="17607"/>
    <cellStyle name="표준2 2 4 2 5" xfId="17608"/>
    <cellStyle name="표준2 2 4 2 6" xfId="17609"/>
    <cellStyle name="표준2 2 4 2 7" xfId="17610"/>
    <cellStyle name="표준2 2 4 3" xfId="17611"/>
    <cellStyle name="표준2 2 4 4" xfId="17612"/>
    <cellStyle name="표준2 2 4 5" xfId="17613"/>
    <cellStyle name="표준2 2 4 6" xfId="17614"/>
    <cellStyle name="표준2 2 4 7" xfId="17615"/>
    <cellStyle name="표준2 2 4 8" xfId="17616"/>
    <cellStyle name="표준2 2 5" xfId="17617"/>
    <cellStyle name="표준2 2 5 2" xfId="17618"/>
    <cellStyle name="표준2 2 5 2 2" xfId="17619"/>
    <cellStyle name="표준2 2 5 2 3" xfId="17620"/>
    <cellStyle name="표준2 2 5 2 4" xfId="17621"/>
    <cellStyle name="표준2 2 5 2 5" xfId="17622"/>
    <cellStyle name="표준2 2 5 2 6" xfId="17623"/>
    <cellStyle name="표준2 2 5 2 7" xfId="17624"/>
    <cellStyle name="표준2 2 5 3" xfId="17625"/>
    <cellStyle name="표준2 2 5 4" xfId="17626"/>
    <cellStyle name="표준2 2 5 5" xfId="17627"/>
    <cellStyle name="표준2 2 5 6" xfId="17628"/>
    <cellStyle name="표준2 2 5 7" xfId="17629"/>
    <cellStyle name="표준2 2 5 8" xfId="17630"/>
    <cellStyle name="표준2 2 6" xfId="17631"/>
    <cellStyle name="표준2 2 6 2" xfId="17632"/>
    <cellStyle name="표준2 2 6 2 2" xfId="17633"/>
    <cellStyle name="표준2 2 6 2 3" xfId="17634"/>
    <cellStyle name="표준2 2 6 2 4" xfId="17635"/>
    <cellStyle name="표준2 2 6 2 5" xfId="17636"/>
    <cellStyle name="표준2 2 6 2 6" xfId="17637"/>
    <cellStyle name="표준2 2 6 2 7" xfId="17638"/>
    <cellStyle name="표준2 2 6 3" xfId="17639"/>
    <cellStyle name="표준2 2 6 4" xfId="17640"/>
    <cellStyle name="표준2 2 6 5" xfId="17641"/>
    <cellStyle name="표준2 2 6 6" xfId="17642"/>
    <cellStyle name="표준2 2 6 7" xfId="17643"/>
    <cellStyle name="표준2 2 6 8" xfId="17644"/>
    <cellStyle name="표준2 2 7" xfId="17645"/>
    <cellStyle name="표준2 2 7 2" xfId="17646"/>
    <cellStyle name="표준2 2 7 2 2" xfId="17647"/>
    <cellStyle name="표준2 2 7 2 3" xfId="17648"/>
    <cellStyle name="표준2 2 7 2 4" xfId="17649"/>
    <cellStyle name="표준2 2 7 2 5" xfId="17650"/>
    <cellStyle name="표준2 2 7 2 6" xfId="17651"/>
    <cellStyle name="표준2 2 7 2 7" xfId="17652"/>
    <cellStyle name="표준2 2 7 3" xfId="17653"/>
    <cellStyle name="표준2 2 7 4" xfId="17654"/>
    <cellStyle name="표준2 2 7 5" xfId="17655"/>
    <cellStyle name="표준2 2 7 6" xfId="17656"/>
    <cellStyle name="표준2 2 7 7" xfId="17657"/>
    <cellStyle name="표준2 2 7 8" xfId="17658"/>
    <cellStyle name="표준2 2 8" xfId="17659"/>
    <cellStyle name="표준2 2 8 2" xfId="17660"/>
    <cellStyle name="표준2 2 8 2 2" xfId="17661"/>
    <cellStyle name="표준2 2 8 2 3" xfId="17662"/>
    <cellStyle name="표준2 2 8 2 4" xfId="17663"/>
    <cellStyle name="표준2 2 8 2 5" xfId="17664"/>
    <cellStyle name="표준2 2 8 2 6" xfId="17665"/>
    <cellStyle name="표준2 2 8 2 7" xfId="17666"/>
    <cellStyle name="표준2 2 8 3" xfId="17667"/>
    <cellStyle name="표준2 2 8 4" xfId="17668"/>
    <cellStyle name="표준2 2 8 5" xfId="17669"/>
    <cellStyle name="표준2 2 8 6" xfId="17670"/>
    <cellStyle name="표준2 2 8 7" xfId="17671"/>
    <cellStyle name="표준2 2 8 8" xfId="17672"/>
    <cellStyle name="표준2 2 9" xfId="17673"/>
    <cellStyle name="표준2 2 9 2" xfId="17674"/>
    <cellStyle name="표준2 2 9 2 2" xfId="17675"/>
    <cellStyle name="표준2 2 9 2 3" xfId="17676"/>
    <cellStyle name="표준2 2 9 2 4" xfId="17677"/>
    <cellStyle name="표준2 2 9 2 5" xfId="17678"/>
    <cellStyle name="표준2 2 9 2 6" xfId="17679"/>
    <cellStyle name="표준2 2 9 2 7" xfId="17680"/>
    <cellStyle name="표준2 2 9 3" xfId="17681"/>
    <cellStyle name="표준2 2 9 4" xfId="17682"/>
    <cellStyle name="표준2 2 9 5" xfId="17683"/>
    <cellStyle name="표준2 2 9 6" xfId="17684"/>
    <cellStyle name="표준2 2 9 7" xfId="17685"/>
    <cellStyle name="표준2 2 9 8" xfId="17686"/>
    <cellStyle name="표준2 3" xfId="17687"/>
    <cellStyle name="표준2 3 2" xfId="17688"/>
    <cellStyle name="표준2 3 2 2" xfId="17689"/>
    <cellStyle name="표준2 3 2 3" xfId="17690"/>
    <cellStyle name="표준2 3 2 4" xfId="17691"/>
    <cellStyle name="표준2 3 2 5" xfId="17692"/>
    <cellStyle name="표준2 3 2 6" xfId="17693"/>
    <cellStyle name="표준2 3 2 7" xfId="17694"/>
    <cellStyle name="표준2 3 3" xfId="17695"/>
    <cellStyle name="표준2 3 4" xfId="17696"/>
    <cellStyle name="표준2 3 5" xfId="17697"/>
    <cellStyle name="표준2 3 6" xfId="17698"/>
    <cellStyle name="표준2 3 7" xfId="17699"/>
    <cellStyle name="표준2 3 8" xfId="17700"/>
    <cellStyle name="표준2 4" xfId="17701"/>
    <cellStyle name="표준2 4 2" xfId="17702"/>
    <cellStyle name="표준2 4 2 2" xfId="17703"/>
    <cellStyle name="표준2 4 2 3" xfId="17704"/>
    <cellStyle name="표준2 4 2 4" xfId="17705"/>
    <cellStyle name="표준2 4 2 5" xfId="17706"/>
    <cellStyle name="표준2 4 2 6" xfId="17707"/>
    <cellStyle name="표준2 4 2 7" xfId="17708"/>
    <cellStyle name="표준2 4 3" xfId="17709"/>
    <cellStyle name="표준2 4 4" xfId="17710"/>
    <cellStyle name="표준2 4 5" xfId="17711"/>
    <cellStyle name="표준2 4 6" xfId="17712"/>
    <cellStyle name="표준2 4 7" xfId="17713"/>
    <cellStyle name="표준2 4 8" xfId="17714"/>
    <cellStyle name="표준2 5" xfId="17715"/>
    <cellStyle name="표준2 5 2" xfId="17716"/>
    <cellStyle name="표준2 5 3" xfId="17717"/>
    <cellStyle name="표준2 5 4" xfId="17718"/>
    <cellStyle name="표준2 5 5" xfId="17719"/>
    <cellStyle name="표준2 5 6" xfId="17720"/>
    <cellStyle name="표준2 5 7" xfId="17721"/>
    <cellStyle name="표준2 6" xfId="17722"/>
    <cellStyle name="표준2 7" xfId="17723"/>
    <cellStyle name="표준2 8" xfId="17724"/>
    <cellStyle name="표준2 9" xfId="17725"/>
    <cellStyle name="표준JKDH" xfId="17726"/>
    <cellStyle name="표준像呼?(2)" xfId="17727"/>
    <cellStyle name="표준茱볐뼁?(2)_갑지(토탈)" xfId="17728"/>
    <cellStyle name="표준渦潟뼁ぜ?갑지(토탈)_laroux" xfId="17729"/>
    <cellStyle name="표준날짜" xfId="17730"/>
    <cellStyle name="표준숫자" xfId="17731"/>
    <cellStyle name="표쥰" xfId="17732"/>
    <cellStyle name="하이퍼링크 2" xfId="558"/>
    <cellStyle name="합계" xfId="17733"/>
    <cellStyle name="합계 2" xfId="17734"/>
    <cellStyle name="합산" xfId="559"/>
    <cellStyle name="합산 2" xfId="17735"/>
    <cellStyle name="합산 2 2" xfId="17736"/>
    <cellStyle name="합산 2 2 10" xfId="17737"/>
    <cellStyle name="합산 2 2 10 2" xfId="17738"/>
    <cellStyle name="합산 2 2 10 2 2" xfId="17739"/>
    <cellStyle name="합산 2 2 10 3" xfId="17740"/>
    <cellStyle name="합산 2 2 11" xfId="17741"/>
    <cellStyle name="합산 2 2 11 2" xfId="17742"/>
    <cellStyle name="합산 2 2 11 2 2" xfId="17743"/>
    <cellStyle name="합산 2 2 11 3" xfId="17744"/>
    <cellStyle name="합산 2 2 12" xfId="17745"/>
    <cellStyle name="합산 2 2 12 2" xfId="17746"/>
    <cellStyle name="합산 2 2 13" xfId="17747"/>
    <cellStyle name="합산 2 2 2" xfId="17748"/>
    <cellStyle name="합산 2 2 2 2" xfId="17749"/>
    <cellStyle name="합산 2 2 2 2 2" xfId="17750"/>
    <cellStyle name="합산 2 2 2 3" xfId="17751"/>
    <cellStyle name="합산 2 2 3" xfId="17752"/>
    <cellStyle name="합산 2 2 3 2" xfId="17753"/>
    <cellStyle name="합산 2 2 3 2 2" xfId="17754"/>
    <cellStyle name="합산 2 2 3 3" xfId="17755"/>
    <cellStyle name="합산 2 2 4" xfId="17756"/>
    <cellStyle name="합산 2 2 4 2" xfId="17757"/>
    <cellStyle name="합산 2 2 4 2 2" xfId="17758"/>
    <cellStyle name="합산 2 2 4 3" xfId="17759"/>
    <cellStyle name="합산 2 2 5" xfId="17760"/>
    <cellStyle name="합산 2 2 5 2" xfId="17761"/>
    <cellStyle name="합산 2 2 5 2 2" xfId="17762"/>
    <cellStyle name="합산 2 2 5 3" xfId="17763"/>
    <cellStyle name="합산 2 2 6" xfId="17764"/>
    <cellStyle name="합산 2 2 6 2" xfId="17765"/>
    <cellStyle name="합산 2 2 6 2 2" xfId="17766"/>
    <cellStyle name="합산 2 2 6 3" xfId="17767"/>
    <cellStyle name="합산 2 2 7" xfId="17768"/>
    <cellStyle name="합산 2 2 7 2" xfId="17769"/>
    <cellStyle name="합산 2 2 7 2 2" xfId="17770"/>
    <cellStyle name="합산 2 2 7 3" xfId="17771"/>
    <cellStyle name="합산 2 2 8" xfId="17772"/>
    <cellStyle name="합산 2 2 8 2" xfId="17773"/>
    <cellStyle name="합산 2 2 8 2 2" xfId="17774"/>
    <cellStyle name="합산 2 2 8 3" xfId="17775"/>
    <cellStyle name="합산 2 2 9" xfId="17776"/>
    <cellStyle name="합산 2 2 9 2" xfId="17777"/>
    <cellStyle name="합산 2 2 9 2 2" xfId="17778"/>
    <cellStyle name="합산 2 2 9 3" xfId="17779"/>
    <cellStyle name="합산 2 3" xfId="17780"/>
    <cellStyle name="합산 2 3 2" xfId="17781"/>
    <cellStyle name="합산 2 4" xfId="17782"/>
    <cellStyle name="합산 2 4 2" xfId="17783"/>
    <cellStyle name="합산 2 5" xfId="17784"/>
    <cellStyle name="합산 3" xfId="17785"/>
    <cellStyle name="합산 3 2" xfId="17786"/>
    <cellStyle name="합산 3 2 10" xfId="17787"/>
    <cellStyle name="합산 3 2 10 2" xfId="17788"/>
    <cellStyle name="합산 3 2 10 2 2" xfId="17789"/>
    <cellStyle name="합산 3 2 10 3" xfId="17790"/>
    <cellStyle name="합산 3 2 11" xfId="17791"/>
    <cellStyle name="합산 3 2 11 2" xfId="17792"/>
    <cellStyle name="합산 3 2 11 2 2" xfId="17793"/>
    <cellStyle name="합산 3 2 11 3" xfId="17794"/>
    <cellStyle name="합산 3 2 12" xfId="17795"/>
    <cellStyle name="합산 3 2 12 2" xfId="17796"/>
    <cellStyle name="합산 3 2 13" xfId="17797"/>
    <cellStyle name="합산 3 2 2" xfId="17798"/>
    <cellStyle name="합산 3 2 2 2" xfId="17799"/>
    <cellStyle name="합산 3 2 2 2 2" xfId="17800"/>
    <cellStyle name="합산 3 2 2 3" xfId="17801"/>
    <cellStyle name="합산 3 2 3" xfId="17802"/>
    <cellStyle name="합산 3 2 3 2" xfId="17803"/>
    <cellStyle name="합산 3 2 3 2 2" xfId="17804"/>
    <cellStyle name="합산 3 2 3 3" xfId="17805"/>
    <cellStyle name="합산 3 2 4" xfId="17806"/>
    <cellStyle name="합산 3 2 4 2" xfId="17807"/>
    <cellStyle name="합산 3 2 4 2 2" xfId="17808"/>
    <cellStyle name="합산 3 2 4 3" xfId="17809"/>
    <cellStyle name="합산 3 2 5" xfId="17810"/>
    <cellStyle name="합산 3 2 5 2" xfId="17811"/>
    <cellStyle name="합산 3 2 5 2 2" xfId="17812"/>
    <cellStyle name="합산 3 2 5 3" xfId="17813"/>
    <cellStyle name="합산 3 2 6" xfId="17814"/>
    <cellStyle name="합산 3 2 6 2" xfId="17815"/>
    <cellStyle name="합산 3 2 6 2 2" xfId="17816"/>
    <cellStyle name="합산 3 2 6 3" xfId="17817"/>
    <cellStyle name="합산 3 2 7" xfId="17818"/>
    <cellStyle name="합산 3 2 7 2" xfId="17819"/>
    <cellStyle name="합산 3 2 7 2 2" xfId="17820"/>
    <cellStyle name="합산 3 2 7 3" xfId="17821"/>
    <cellStyle name="합산 3 2 8" xfId="17822"/>
    <cellStyle name="합산 3 2 8 2" xfId="17823"/>
    <cellStyle name="합산 3 2 8 2 2" xfId="17824"/>
    <cellStyle name="합산 3 2 8 3" xfId="17825"/>
    <cellStyle name="합산 3 2 9" xfId="17826"/>
    <cellStyle name="합산 3 2 9 2" xfId="17827"/>
    <cellStyle name="합산 3 2 9 2 2" xfId="17828"/>
    <cellStyle name="합산 3 2 9 3" xfId="17829"/>
    <cellStyle name="합산 3 3" xfId="17830"/>
    <cellStyle name="합산 3 3 2" xfId="17831"/>
    <cellStyle name="합산 4" xfId="17832"/>
    <cellStyle name="합산 4 10" xfId="17833"/>
    <cellStyle name="합산 4 10 2" xfId="17834"/>
    <cellStyle name="합산 4 10 2 2" xfId="17835"/>
    <cellStyle name="합산 4 10 3" xfId="17836"/>
    <cellStyle name="합산 4 11" xfId="17837"/>
    <cellStyle name="합산 4 11 2" xfId="17838"/>
    <cellStyle name="합산 4 11 2 2" xfId="17839"/>
    <cellStyle name="합산 4 11 3" xfId="17840"/>
    <cellStyle name="합산 4 12" xfId="17841"/>
    <cellStyle name="합산 4 12 2" xfId="17842"/>
    <cellStyle name="합산 4 13" xfId="17843"/>
    <cellStyle name="합산 4 2" xfId="17844"/>
    <cellStyle name="합산 4 2 2" xfId="17845"/>
    <cellStyle name="합산 4 2 2 2" xfId="17846"/>
    <cellStyle name="합산 4 2 3" xfId="17847"/>
    <cellStyle name="합산 4 3" xfId="17848"/>
    <cellStyle name="합산 4 3 2" xfId="17849"/>
    <cellStyle name="합산 4 3 2 2" xfId="17850"/>
    <cellStyle name="합산 4 3 3" xfId="17851"/>
    <cellStyle name="합산 4 4" xfId="17852"/>
    <cellStyle name="합산 4 4 2" xfId="17853"/>
    <cellStyle name="합산 4 4 2 2" xfId="17854"/>
    <cellStyle name="합산 4 4 3" xfId="17855"/>
    <cellStyle name="합산 4 5" xfId="17856"/>
    <cellStyle name="합산 4 5 2" xfId="17857"/>
    <cellStyle name="합산 4 5 2 2" xfId="17858"/>
    <cellStyle name="합산 4 5 3" xfId="17859"/>
    <cellStyle name="합산 4 6" xfId="17860"/>
    <cellStyle name="합산 4 6 2" xfId="17861"/>
    <cellStyle name="합산 4 6 2 2" xfId="17862"/>
    <cellStyle name="합산 4 6 3" xfId="17863"/>
    <cellStyle name="합산 4 7" xfId="17864"/>
    <cellStyle name="합산 4 7 2" xfId="17865"/>
    <cellStyle name="합산 4 7 2 2" xfId="17866"/>
    <cellStyle name="합산 4 7 3" xfId="17867"/>
    <cellStyle name="합산 4 8" xfId="17868"/>
    <cellStyle name="합산 4 8 2" xfId="17869"/>
    <cellStyle name="합산 4 8 2 2" xfId="17870"/>
    <cellStyle name="합산 4 8 3" xfId="17871"/>
    <cellStyle name="합산 4 9" xfId="17872"/>
    <cellStyle name="합산 4 9 2" xfId="17873"/>
    <cellStyle name="합산 4 9 2 2" xfId="17874"/>
    <cellStyle name="합산 4 9 3" xfId="17875"/>
    <cellStyle name="합산 5" xfId="17876"/>
    <cellStyle name="합산 5 2" xfId="17877"/>
    <cellStyle name="합산_11년 자료정비_시험사업_시스템-산출내역서_V1.3" xfId="17878"/>
    <cellStyle name="해동양식" xfId="17879"/>
    <cellStyle name="貨幣 [0]_GARMENT STEP FORM HK" xfId="17885"/>
    <cellStyle name="貨幣_GARMENT STEP FORM HK" xfId="17886"/>
    <cellStyle name="화폐기호" xfId="560"/>
    <cellStyle name="화폐기호 2" xfId="17887"/>
    <cellStyle name="화폐기호 2 2" xfId="17888"/>
    <cellStyle name="화폐기호 3" xfId="17889"/>
    <cellStyle name="화폐기호_Sheet1" xfId="17890"/>
    <cellStyle name="화폐기호0" xfId="561"/>
    <cellStyle name="화폐기호0 2" xfId="17891"/>
    <cellStyle name="화폐기호0 2 2" xfId="17892"/>
    <cellStyle name="화폐기호0 3" xfId="17893"/>
    <cellStyle name="화폐기호0 4" xfId="17894"/>
    <cellStyle name="화폐기호0_Sheet1" xfId="17895"/>
    <cellStyle name="ㅏㅏㅏ" xfId="17896"/>
    <cellStyle name="ㅣ" xfId="17897"/>
    <cellStyle name="ㅣ 2" xfId="17898"/>
    <cellStyle name="ㅣ 2 10" xfId="17899"/>
    <cellStyle name="ㅣ 2 10 2" xfId="17900"/>
    <cellStyle name="ㅣ 2 10 2 2" xfId="17901"/>
    <cellStyle name="ㅣ 2 10 2 3" xfId="17902"/>
    <cellStyle name="ㅣ 2 10 2 4" xfId="17903"/>
    <cellStyle name="ㅣ 2 10 2 5" xfId="17904"/>
    <cellStyle name="ㅣ 2 10 2 6" xfId="17905"/>
    <cellStyle name="ㅣ 2 10 2 7" xfId="17906"/>
    <cellStyle name="ㅣ 2 10 3" xfId="17907"/>
    <cellStyle name="ㅣ 2 10 4" xfId="17908"/>
    <cellStyle name="ㅣ 2 10 5" xfId="17909"/>
    <cellStyle name="ㅣ 2 10 6" xfId="17910"/>
    <cellStyle name="ㅣ 2 10 7" xfId="17911"/>
    <cellStyle name="ㅣ 2 10 8" xfId="17912"/>
    <cellStyle name="ㅣ 2 11" xfId="17913"/>
    <cellStyle name="ㅣ 2 11 2" xfId="17914"/>
    <cellStyle name="ㅣ 2 11 2 2" xfId="17915"/>
    <cellStyle name="ㅣ 2 11 2 3" xfId="17916"/>
    <cellStyle name="ㅣ 2 11 2 4" xfId="17917"/>
    <cellStyle name="ㅣ 2 11 2 5" xfId="17918"/>
    <cellStyle name="ㅣ 2 11 2 6" xfId="17919"/>
    <cellStyle name="ㅣ 2 11 2 7" xfId="17920"/>
    <cellStyle name="ㅣ 2 11 3" xfId="17921"/>
    <cellStyle name="ㅣ 2 11 4" xfId="17922"/>
    <cellStyle name="ㅣ 2 11 5" xfId="17923"/>
    <cellStyle name="ㅣ 2 11 6" xfId="17924"/>
    <cellStyle name="ㅣ 2 11 7" xfId="17925"/>
    <cellStyle name="ㅣ 2 11 8" xfId="17926"/>
    <cellStyle name="ㅣ 2 12" xfId="17927"/>
    <cellStyle name="ㅣ 2 12 2" xfId="17928"/>
    <cellStyle name="ㅣ 2 12 2 2" xfId="17929"/>
    <cellStyle name="ㅣ 2 12 2 3" xfId="17930"/>
    <cellStyle name="ㅣ 2 12 2 4" xfId="17931"/>
    <cellStyle name="ㅣ 2 12 2 5" xfId="17932"/>
    <cellStyle name="ㅣ 2 12 2 6" xfId="17933"/>
    <cellStyle name="ㅣ 2 12 2 7" xfId="17934"/>
    <cellStyle name="ㅣ 2 12 3" xfId="17935"/>
    <cellStyle name="ㅣ 2 12 4" xfId="17936"/>
    <cellStyle name="ㅣ 2 12 5" xfId="17937"/>
    <cellStyle name="ㅣ 2 12 6" xfId="17938"/>
    <cellStyle name="ㅣ 2 12 7" xfId="17939"/>
    <cellStyle name="ㅣ 2 12 8" xfId="17940"/>
    <cellStyle name="ㅣ 2 13" xfId="17941"/>
    <cellStyle name="ㅣ 2 13 2" xfId="17942"/>
    <cellStyle name="ㅣ 2 13 2 2" xfId="17943"/>
    <cellStyle name="ㅣ 2 13 2 3" xfId="17944"/>
    <cellStyle name="ㅣ 2 13 2 4" xfId="17945"/>
    <cellStyle name="ㅣ 2 13 2 5" xfId="17946"/>
    <cellStyle name="ㅣ 2 13 2 6" xfId="17947"/>
    <cellStyle name="ㅣ 2 13 2 7" xfId="17948"/>
    <cellStyle name="ㅣ 2 13 3" xfId="17949"/>
    <cellStyle name="ㅣ 2 13 4" xfId="17950"/>
    <cellStyle name="ㅣ 2 13 5" xfId="17951"/>
    <cellStyle name="ㅣ 2 13 6" xfId="17952"/>
    <cellStyle name="ㅣ 2 13 7" xfId="17953"/>
    <cellStyle name="ㅣ 2 13 8" xfId="17954"/>
    <cellStyle name="ㅣ 2 14" xfId="17955"/>
    <cellStyle name="ㅣ 2 15" xfId="17956"/>
    <cellStyle name="ㅣ 2 16" xfId="17957"/>
    <cellStyle name="ㅣ 2 17" xfId="17958"/>
    <cellStyle name="ㅣ 2 18" xfId="17959"/>
    <cellStyle name="ㅣ 2 2" xfId="17960"/>
    <cellStyle name="ㅣ 2 2 2" xfId="17961"/>
    <cellStyle name="ㅣ 2 2 2 2" xfId="17962"/>
    <cellStyle name="ㅣ 2 2 2 3" xfId="17963"/>
    <cellStyle name="ㅣ 2 2 2 4" xfId="17964"/>
    <cellStyle name="ㅣ 2 2 2 5" xfId="17965"/>
    <cellStyle name="ㅣ 2 2 2 6" xfId="17966"/>
    <cellStyle name="ㅣ 2 2 2 7" xfId="17967"/>
    <cellStyle name="ㅣ 2 2 3" xfId="17968"/>
    <cellStyle name="ㅣ 2 2 4" xfId="17969"/>
    <cellStyle name="ㅣ 2 2 5" xfId="17970"/>
    <cellStyle name="ㅣ 2 2 6" xfId="17971"/>
    <cellStyle name="ㅣ 2 2 7" xfId="17972"/>
    <cellStyle name="ㅣ 2 2 8" xfId="17973"/>
    <cellStyle name="ㅣ 2 3" xfId="17974"/>
    <cellStyle name="ㅣ 2 3 2" xfId="17975"/>
    <cellStyle name="ㅣ 2 3 2 2" xfId="17976"/>
    <cellStyle name="ㅣ 2 3 2 3" xfId="17977"/>
    <cellStyle name="ㅣ 2 3 2 4" xfId="17978"/>
    <cellStyle name="ㅣ 2 3 2 5" xfId="17979"/>
    <cellStyle name="ㅣ 2 3 2 6" xfId="17980"/>
    <cellStyle name="ㅣ 2 3 2 7" xfId="17981"/>
    <cellStyle name="ㅣ 2 3 3" xfId="17982"/>
    <cellStyle name="ㅣ 2 3 4" xfId="17983"/>
    <cellStyle name="ㅣ 2 3 5" xfId="17984"/>
    <cellStyle name="ㅣ 2 3 6" xfId="17985"/>
    <cellStyle name="ㅣ 2 3 7" xfId="17986"/>
    <cellStyle name="ㅣ 2 3 8" xfId="17987"/>
    <cellStyle name="ㅣ 2 4" xfId="17988"/>
    <cellStyle name="ㅣ 2 4 2" xfId="17989"/>
    <cellStyle name="ㅣ 2 4 2 2" xfId="17990"/>
    <cellStyle name="ㅣ 2 4 2 3" xfId="17991"/>
    <cellStyle name="ㅣ 2 4 2 4" xfId="17992"/>
    <cellStyle name="ㅣ 2 4 2 5" xfId="17993"/>
    <cellStyle name="ㅣ 2 4 2 6" xfId="17994"/>
    <cellStyle name="ㅣ 2 4 2 7" xfId="17995"/>
    <cellStyle name="ㅣ 2 4 3" xfId="17996"/>
    <cellStyle name="ㅣ 2 4 4" xfId="17997"/>
    <cellStyle name="ㅣ 2 4 5" xfId="17998"/>
    <cellStyle name="ㅣ 2 4 6" xfId="17999"/>
    <cellStyle name="ㅣ 2 4 7" xfId="18000"/>
    <cellStyle name="ㅣ 2 4 8" xfId="18001"/>
    <cellStyle name="ㅣ 2 5" xfId="18002"/>
    <cellStyle name="ㅣ 2 5 2" xfId="18003"/>
    <cellStyle name="ㅣ 2 5 2 2" xfId="18004"/>
    <cellStyle name="ㅣ 2 5 2 3" xfId="18005"/>
    <cellStyle name="ㅣ 2 5 2 4" xfId="18006"/>
    <cellStyle name="ㅣ 2 5 2 5" xfId="18007"/>
    <cellStyle name="ㅣ 2 5 2 6" xfId="18008"/>
    <cellStyle name="ㅣ 2 5 2 7" xfId="18009"/>
    <cellStyle name="ㅣ 2 5 3" xfId="18010"/>
    <cellStyle name="ㅣ 2 5 4" xfId="18011"/>
    <cellStyle name="ㅣ 2 5 5" xfId="18012"/>
    <cellStyle name="ㅣ 2 5 6" xfId="18013"/>
    <cellStyle name="ㅣ 2 5 7" xfId="18014"/>
    <cellStyle name="ㅣ 2 5 8" xfId="18015"/>
    <cellStyle name="ㅣ 2 6" xfId="18016"/>
    <cellStyle name="ㅣ 2 6 2" xfId="18017"/>
    <cellStyle name="ㅣ 2 6 2 2" xfId="18018"/>
    <cellStyle name="ㅣ 2 6 2 3" xfId="18019"/>
    <cellStyle name="ㅣ 2 6 2 4" xfId="18020"/>
    <cellStyle name="ㅣ 2 6 2 5" xfId="18021"/>
    <cellStyle name="ㅣ 2 6 2 6" xfId="18022"/>
    <cellStyle name="ㅣ 2 6 2 7" xfId="18023"/>
    <cellStyle name="ㅣ 2 6 3" xfId="18024"/>
    <cellStyle name="ㅣ 2 6 4" xfId="18025"/>
    <cellStyle name="ㅣ 2 6 5" xfId="18026"/>
    <cellStyle name="ㅣ 2 6 6" xfId="18027"/>
    <cellStyle name="ㅣ 2 6 7" xfId="18028"/>
    <cellStyle name="ㅣ 2 6 8" xfId="18029"/>
    <cellStyle name="ㅣ 2 7" xfId="18030"/>
    <cellStyle name="ㅣ 2 7 2" xfId="18031"/>
    <cellStyle name="ㅣ 2 7 2 2" xfId="18032"/>
    <cellStyle name="ㅣ 2 7 2 3" xfId="18033"/>
    <cellStyle name="ㅣ 2 7 2 4" xfId="18034"/>
    <cellStyle name="ㅣ 2 7 2 5" xfId="18035"/>
    <cellStyle name="ㅣ 2 7 2 6" xfId="18036"/>
    <cellStyle name="ㅣ 2 7 2 7" xfId="18037"/>
    <cellStyle name="ㅣ 2 7 3" xfId="18038"/>
    <cellStyle name="ㅣ 2 7 4" xfId="18039"/>
    <cellStyle name="ㅣ 2 7 5" xfId="18040"/>
    <cellStyle name="ㅣ 2 7 6" xfId="18041"/>
    <cellStyle name="ㅣ 2 7 7" xfId="18042"/>
    <cellStyle name="ㅣ 2 7 8" xfId="18043"/>
    <cellStyle name="ㅣ 2 8" xfId="18044"/>
    <cellStyle name="ㅣ 2 8 2" xfId="18045"/>
    <cellStyle name="ㅣ 2 8 2 2" xfId="18046"/>
    <cellStyle name="ㅣ 2 8 2 3" xfId="18047"/>
    <cellStyle name="ㅣ 2 8 2 4" xfId="18048"/>
    <cellStyle name="ㅣ 2 8 2 5" xfId="18049"/>
    <cellStyle name="ㅣ 2 8 2 6" xfId="18050"/>
    <cellStyle name="ㅣ 2 8 2 7" xfId="18051"/>
    <cellStyle name="ㅣ 2 8 3" xfId="18052"/>
    <cellStyle name="ㅣ 2 8 4" xfId="18053"/>
    <cellStyle name="ㅣ 2 8 5" xfId="18054"/>
    <cellStyle name="ㅣ 2 8 6" xfId="18055"/>
    <cellStyle name="ㅣ 2 8 7" xfId="18056"/>
    <cellStyle name="ㅣ 2 8 8" xfId="18057"/>
    <cellStyle name="ㅣ 2 9" xfId="18058"/>
    <cellStyle name="ㅣ 2 9 2" xfId="18059"/>
    <cellStyle name="ㅣ 2 9 2 2" xfId="18060"/>
    <cellStyle name="ㅣ 2 9 2 3" xfId="18061"/>
    <cellStyle name="ㅣ 2 9 2 4" xfId="18062"/>
    <cellStyle name="ㅣ 2 9 2 5" xfId="18063"/>
    <cellStyle name="ㅣ 2 9 2 6" xfId="18064"/>
    <cellStyle name="ㅣ 2 9 2 7" xfId="18065"/>
    <cellStyle name="ㅣ 2 9 3" xfId="18066"/>
    <cellStyle name="ㅣ 2 9 4" xfId="18067"/>
    <cellStyle name="ㅣ 2 9 5" xfId="18068"/>
    <cellStyle name="ㅣ 2 9 6" xfId="18069"/>
    <cellStyle name="ㅣ 2 9 7" xfId="18070"/>
    <cellStyle name="ㅣ 2 9 8" xfId="18071"/>
    <cellStyle name="ㅣ 3" xfId="18072"/>
    <cellStyle name="ㅣ 3 2" xfId="18073"/>
    <cellStyle name="ㅣ 3 2 2" xfId="18074"/>
    <cellStyle name="ㅣ 3 2 3" xfId="18075"/>
    <cellStyle name="ㅣ 3 2 4" xfId="18076"/>
    <cellStyle name="ㅣ 3 2 5" xfId="18077"/>
    <cellStyle name="ㅣ 3 2 6" xfId="18078"/>
    <cellStyle name="ㅣ 3 2 7" xfId="18079"/>
    <cellStyle name="ㅣ 3 3" xfId="18080"/>
    <cellStyle name="ㅣ 3 4" xfId="18081"/>
    <cellStyle name="ㅣ 3 5" xfId="18082"/>
    <cellStyle name="ㅣ 3 6" xfId="18083"/>
    <cellStyle name="ㅣ 3 7" xfId="18084"/>
    <cellStyle name="ㅣ 3 8" xfId="18085"/>
    <cellStyle name="ㅣ 4" xfId="18086"/>
    <cellStyle name="ㅣ 4 2" xfId="18087"/>
    <cellStyle name="ㅣ 4 2 2" xfId="18088"/>
    <cellStyle name="ㅣ 4 2 3" xfId="18089"/>
    <cellStyle name="ㅣ 4 2 4" xfId="18090"/>
    <cellStyle name="ㅣ 4 2 5" xfId="18091"/>
    <cellStyle name="ㅣ 4 2 6" xfId="18092"/>
    <cellStyle name="ㅣ 4 2 7" xfId="18093"/>
    <cellStyle name="ㅣ 4 3" xfId="18094"/>
    <cellStyle name="ㅣ 4 4" xfId="18095"/>
    <cellStyle name="ㅣ 4 5" xfId="18096"/>
    <cellStyle name="ㅣ 4 6" xfId="18097"/>
    <cellStyle name="ㅣ 4 7" xfId="18098"/>
    <cellStyle name="ㅣ 4 8" xfId="18099"/>
    <cellStyle name="ㅣ 5" xfId="18100"/>
    <cellStyle name="ㅣ 6" xfId="18101"/>
    <cellStyle name="ㅣ 7" xfId="18102"/>
    <cellStyle name="ㅣ 8" xfId="18103"/>
  </cellStyles>
  <dxfs count="0"/>
  <tableStyles count="0" defaultTableStyle="TableStyleMedium2" defaultPivotStyle="PivotStyleLight16"/>
  <colors>
    <mruColors>
      <color rgb="FFFFC8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15.xml"/><Relationship Id="rId47" Type="http://schemas.openxmlformats.org/officeDocument/2006/relationships/externalLink" Target="externalLinks/externalLink20.xml"/><Relationship Id="rId63" Type="http://schemas.openxmlformats.org/officeDocument/2006/relationships/externalLink" Target="externalLinks/externalLink36.xml"/><Relationship Id="rId68" Type="http://schemas.openxmlformats.org/officeDocument/2006/relationships/externalLink" Target="externalLinks/externalLink41.xml"/><Relationship Id="rId84" Type="http://schemas.openxmlformats.org/officeDocument/2006/relationships/externalLink" Target="externalLinks/externalLink57.xml"/><Relationship Id="rId89" Type="http://schemas.openxmlformats.org/officeDocument/2006/relationships/externalLink" Target="externalLinks/externalLink6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2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37" Type="http://schemas.openxmlformats.org/officeDocument/2006/relationships/externalLink" Target="externalLinks/externalLink10.xml"/><Relationship Id="rId40" Type="http://schemas.openxmlformats.org/officeDocument/2006/relationships/externalLink" Target="externalLinks/externalLink13.xml"/><Relationship Id="rId45" Type="http://schemas.openxmlformats.org/officeDocument/2006/relationships/externalLink" Target="externalLinks/externalLink18.xml"/><Relationship Id="rId53" Type="http://schemas.openxmlformats.org/officeDocument/2006/relationships/externalLink" Target="externalLinks/externalLink26.xml"/><Relationship Id="rId58" Type="http://schemas.openxmlformats.org/officeDocument/2006/relationships/externalLink" Target="externalLinks/externalLink31.xml"/><Relationship Id="rId66" Type="http://schemas.openxmlformats.org/officeDocument/2006/relationships/externalLink" Target="externalLinks/externalLink39.xml"/><Relationship Id="rId74" Type="http://schemas.openxmlformats.org/officeDocument/2006/relationships/externalLink" Target="externalLinks/externalLink47.xml"/><Relationship Id="rId79" Type="http://schemas.openxmlformats.org/officeDocument/2006/relationships/externalLink" Target="externalLinks/externalLink52.xml"/><Relationship Id="rId87" Type="http://schemas.openxmlformats.org/officeDocument/2006/relationships/externalLink" Target="externalLinks/externalLink60.xml"/><Relationship Id="rId102" Type="http://schemas.openxmlformats.org/officeDocument/2006/relationships/externalLink" Target="externalLinks/externalLink75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34.xml"/><Relationship Id="rId82" Type="http://schemas.openxmlformats.org/officeDocument/2006/relationships/externalLink" Target="externalLinks/externalLink55.xml"/><Relationship Id="rId90" Type="http://schemas.openxmlformats.org/officeDocument/2006/relationships/externalLink" Target="externalLinks/externalLink63.xml"/><Relationship Id="rId95" Type="http://schemas.openxmlformats.org/officeDocument/2006/relationships/externalLink" Target="externalLinks/externalLink6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externalLink" Target="externalLinks/externalLink8.xml"/><Relationship Id="rId43" Type="http://schemas.openxmlformats.org/officeDocument/2006/relationships/externalLink" Target="externalLinks/externalLink16.xml"/><Relationship Id="rId48" Type="http://schemas.openxmlformats.org/officeDocument/2006/relationships/externalLink" Target="externalLinks/externalLink21.xml"/><Relationship Id="rId56" Type="http://schemas.openxmlformats.org/officeDocument/2006/relationships/externalLink" Target="externalLinks/externalLink29.xml"/><Relationship Id="rId64" Type="http://schemas.openxmlformats.org/officeDocument/2006/relationships/externalLink" Target="externalLinks/externalLink37.xml"/><Relationship Id="rId69" Type="http://schemas.openxmlformats.org/officeDocument/2006/relationships/externalLink" Target="externalLinks/externalLink42.xml"/><Relationship Id="rId77" Type="http://schemas.openxmlformats.org/officeDocument/2006/relationships/externalLink" Target="externalLinks/externalLink50.xml"/><Relationship Id="rId100" Type="http://schemas.openxmlformats.org/officeDocument/2006/relationships/externalLink" Target="externalLinks/externalLink73.xml"/><Relationship Id="rId105" Type="http://schemas.openxmlformats.org/officeDocument/2006/relationships/externalLink" Target="externalLinks/externalLink7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4.xml"/><Relationship Id="rId72" Type="http://schemas.openxmlformats.org/officeDocument/2006/relationships/externalLink" Target="externalLinks/externalLink45.xml"/><Relationship Id="rId80" Type="http://schemas.openxmlformats.org/officeDocument/2006/relationships/externalLink" Target="externalLinks/externalLink53.xml"/><Relationship Id="rId85" Type="http://schemas.openxmlformats.org/officeDocument/2006/relationships/externalLink" Target="externalLinks/externalLink58.xml"/><Relationship Id="rId93" Type="http://schemas.openxmlformats.org/officeDocument/2006/relationships/externalLink" Target="externalLinks/externalLink66.xml"/><Relationship Id="rId98" Type="http://schemas.openxmlformats.org/officeDocument/2006/relationships/externalLink" Target="externalLinks/externalLink7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6.xml"/><Relationship Id="rId38" Type="http://schemas.openxmlformats.org/officeDocument/2006/relationships/externalLink" Target="externalLinks/externalLink11.xml"/><Relationship Id="rId46" Type="http://schemas.openxmlformats.org/officeDocument/2006/relationships/externalLink" Target="externalLinks/externalLink19.xml"/><Relationship Id="rId59" Type="http://schemas.openxmlformats.org/officeDocument/2006/relationships/externalLink" Target="externalLinks/externalLink32.xml"/><Relationship Id="rId67" Type="http://schemas.openxmlformats.org/officeDocument/2006/relationships/externalLink" Target="externalLinks/externalLink40.xml"/><Relationship Id="rId103" Type="http://schemas.openxmlformats.org/officeDocument/2006/relationships/externalLink" Target="externalLinks/externalLink76.xml"/><Relationship Id="rId108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4.xml"/><Relationship Id="rId54" Type="http://schemas.openxmlformats.org/officeDocument/2006/relationships/externalLink" Target="externalLinks/externalLink27.xml"/><Relationship Id="rId62" Type="http://schemas.openxmlformats.org/officeDocument/2006/relationships/externalLink" Target="externalLinks/externalLink35.xml"/><Relationship Id="rId70" Type="http://schemas.openxmlformats.org/officeDocument/2006/relationships/externalLink" Target="externalLinks/externalLink43.xml"/><Relationship Id="rId75" Type="http://schemas.openxmlformats.org/officeDocument/2006/relationships/externalLink" Target="externalLinks/externalLink48.xml"/><Relationship Id="rId83" Type="http://schemas.openxmlformats.org/officeDocument/2006/relationships/externalLink" Target="externalLinks/externalLink56.xml"/><Relationship Id="rId88" Type="http://schemas.openxmlformats.org/officeDocument/2006/relationships/externalLink" Target="externalLinks/externalLink61.xml"/><Relationship Id="rId91" Type="http://schemas.openxmlformats.org/officeDocument/2006/relationships/externalLink" Target="externalLinks/externalLink64.xml"/><Relationship Id="rId96" Type="http://schemas.openxmlformats.org/officeDocument/2006/relationships/externalLink" Target="externalLinks/externalLink6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externalLink" Target="externalLinks/externalLink9.xml"/><Relationship Id="rId49" Type="http://schemas.openxmlformats.org/officeDocument/2006/relationships/externalLink" Target="externalLinks/externalLink22.xml"/><Relationship Id="rId57" Type="http://schemas.openxmlformats.org/officeDocument/2006/relationships/externalLink" Target="externalLinks/externalLink30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4.xml"/><Relationship Id="rId44" Type="http://schemas.openxmlformats.org/officeDocument/2006/relationships/externalLink" Target="externalLinks/externalLink17.xml"/><Relationship Id="rId52" Type="http://schemas.openxmlformats.org/officeDocument/2006/relationships/externalLink" Target="externalLinks/externalLink25.xml"/><Relationship Id="rId60" Type="http://schemas.openxmlformats.org/officeDocument/2006/relationships/externalLink" Target="externalLinks/externalLink33.xml"/><Relationship Id="rId65" Type="http://schemas.openxmlformats.org/officeDocument/2006/relationships/externalLink" Target="externalLinks/externalLink38.xml"/><Relationship Id="rId73" Type="http://schemas.openxmlformats.org/officeDocument/2006/relationships/externalLink" Target="externalLinks/externalLink46.xml"/><Relationship Id="rId78" Type="http://schemas.openxmlformats.org/officeDocument/2006/relationships/externalLink" Target="externalLinks/externalLink51.xml"/><Relationship Id="rId81" Type="http://schemas.openxmlformats.org/officeDocument/2006/relationships/externalLink" Target="externalLinks/externalLink54.xml"/><Relationship Id="rId86" Type="http://schemas.openxmlformats.org/officeDocument/2006/relationships/externalLink" Target="externalLinks/externalLink59.xml"/><Relationship Id="rId94" Type="http://schemas.openxmlformats.org/officeDocument/2006/relationships/externalLink" Target="externalLinks/externalLink67.xml"/><Relationship Id="rId99" Type="http://schemas.openxmlformats.org/officeDocument/2006/relationships/externalLink" Target="externalLinks/externalLink72.xml"/><Relationship Id="rId101" Type="http://schemas.openxmlformats.org/officeDocument/2006/relationships/externalLink" Target="externalLinks/externalLink7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2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7.xml"/><Relationship Id="rId50" Type="http://schemas.openxmlformats.org/officeDocument/2006/relationships/externalLink" Target="externalLinks/externalLink23.xml"/><Relationship Id="rId55" Type="http://schemas.openxmlformats.org/officeDocument/2006/relationships/externalLink" Target="externalLinks/externalLink28.xml"/><Relationship Id="rId76" Type="http://schemas.openxmlformats.org/officeDocument/2006/relationships/externalLink" Target="externalLinks/externalLink49.xml"/><Relationship Id="rId97" Type="http://schemas.openxmlformats.org/officeDocument/2006/relationships/externalLink" Target="externalLinks/externalLink70.xml"/><Relationship Id="rId104" Type="http://schemas.openxmlformats.org/officeDocument/2006/relationships/externalLink" Target="externalLinks/externalLink77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44.xml"/><Relationship Id="rId92" Type="http://schemas.openxmlformats.org/officeDocument/2006/relationships/externalLink" Target="externalLinks/externalLink6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32</xdr:row>
      <xdr:rowOff>0</xdr:rowOff>
    </xdr:from>
    <xdr:to>
      <xdr:col>4</xdr:col>
      <xdr:colOff>0</xdr:colOff>
      <xdr:row>32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6FB00AF-D85C-4508-A667-9E2AE0D7DF72}"/>
            </a:ext>
          </a:extLst>
        </xdr:cNvPr>
        <xdr:cNvSpPr>
          <a:spLocks noChangeShapeType="1"/>
        </xdr:cNvSpPr>
      </xdr:nvSpPr>
      <xdr:spPr bwMode="auto">
        <a:xfrm>
          <a:off x="5067300" y="1059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95250</xdr:colOff>
      <xdr:row>12</xdr:row>
      <xdr:rowOff>352425</xdr:rowOff>
    </xdr:from>
    <xdr:to>
      <xdr:col>3</xdr:col>
      <xdr:colOff>0</xdr:colOff>
      <xdr:row>14</xdr:row>
      <xdr:rowOff>76200</xdr:rowOff>
    </xdr:to>
    <xdr:pic>
      <xdr:nvPicPr>
        <xdr:cNvPr id="3" name="Picture 2" descr="krc">
          <a:extLst>
            <a:ext uri="{FF2B5EF4-FFF2-40B4-BE49-F238E27FC236}">
              <a16:creationId xmlns:a16="http://schemas.microsoft.com/office/drawing/2014/main" id="{4BD4BCD5-B5D4-42E9-9857-9F4CE09B0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5191125"/>
          <a:ext cx="11715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48D4254-0D82-49C8-B4D8-1ECA25386F5E}"/>
            </a:ext>
          </a:extLst>
        </xdr:cNvPr>
        <xdr:cNvSpPr>
          <a:spLocks noChangeShapeType="1"/>
        </xdr:cNvSpPr>
      </xdr:nvSpPr>
      <xdr:spPr bwMode="auto">
        <a:xfrm>
          <a:off x="9525" y="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B9E1A25B-9C56-4A8E-BBBA-8949DAA5502A}"/>
            </a:ext>
          </a:extLst>
        </xdr:cNvPr>
        <xdr:cNvSpPr>
          <a:spLocks noChangeShapeType="1"/>
        </xdr:cNvSpPr>
      </xdr:nvSpPr>
      <xdr:spPr bwMode="auto">
        <a:xfrm>
          <a:off x="28575" y="0"/>
          <a:ext cx="1276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6709F274-1A5C-49E2-A06D-44384D420E36}"/>
            </a:ext>
          </a:extLst>
        </xdr:cNvPr>
        <xdr:cNvSpPr>
          <a:spLocks noChangeShapeType="1"/>
        </xdr:cNvSpPr>
      </xdr:nvSpPr>
      <xdr:spPr bwMode="auto">
        <a:xfrm>
          <a:off x="9525" y="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95CE8EA-1257-43F8-A4ED-EA08209A80A7}"/>
            </a:ext>
          </a:extLst>
        </xdr:cNvPr>
        <xdr:cNvSpPr>
          <a:spLocks noChangeShapeType="1"/>
        </xdr:cNvSpPr>
      </xdr:nvSpPr>
      <xdr:spPr bwMode="auto">
        <a:xfrm>
          <a:off x="10563225" y="12258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95250</xdr:colOff>
      <xdr:row>12</xdr:row>
      <xdr:rowOff>352425</xdr:rowOff>
    </xdr:from>
    <xdr:to>
      <xdr:col>2</xdr:col>
      <xdr:colOff>876300</xdr:colOff>
      <xdr:row>14</xdr:row>
      <xdr:rowOff>76200</xdr:rowOff>
    </xdr:to>
    <xdr:pic>
      <xdr:nvPicPr>
        <xdr:cNvPr id="3" name="Picture 2" descr="krc">
          <a:extLst>
            <a:ext uri="{FF2B5EF4-FFF2-40B4-BE49-F238E27FC236}">
              <a16:creationId xmlns:a16="http://schemas.microsoft.com/office/drawing/2014/main" id="{8EA31634-3694-4295-8C98-0FDBB1C80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5410200"/>
          <a:ext cx="7810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40</xdr:row>
      <xdr:rowOff>0</xdr:rowOff>
    </xdr:from>
    <xdr:to>
      <xdr:col>8</xdr:col>
      <xdr:colOff>0</xdr:colOff>
      <xdr:row>40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415A426-7450-4BEC-BE3F-239946EC168A}"/>
            </a:ext>
          </a:extLst>
        </xdr:cNvPr>
        <xdr:cNvSpPr>
          <a:spLocks noChangeShapeType="1"/>
        </xdr:cNvSpPr>
      </xdr:nvSpPr>
      <xdr:spPr bwMode="auto">
        <a:xfrm>
          <a:off x="10696575" y="12458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95250</xdr:colOff>
      <xdr:row>12</xdr:row>
      <xdr:rowOff>352425</xdr:rowOff>
    </xdr:from>
    <xdr:to>
      <xdr:col>2</xdr:col>
      <xdr:colOff>876300</xdr:colOff>
      <xdr:row>14</xdr:row>
      <xdr:rowOff>76200</xdr:rowOff>
    </xdr:to>
    <xdr:pic>
      <xdr:nvPicPr>
        <xdr:cNvPr id="3" name="Picture 2" descr="krc">
          <a:extLst>
            <a:ext uri="{FF2B5EF4-FFF2-40B4-BE49-F238E27FC236}">
              <a16:creationId xmlns:a16="http://schemas.microsoft.com/office/drawing/2014/main" id="{DD6CF66E-DA54-47E1-91CD-DF544EF10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5191125"/>
          <a:ext cx="7810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61</xdr:row>
      <xdr:rowOff>0</xdr:rowOff>
    </xdr:from>
    <xdr:to>
      <xdr:col>8</xdr:col>
      <xdr:colOff>0</xdr:colOff>
      <xdr:row>61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10563225" y="12258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668787</xdr:colOff>
      <xdr:row>13</xdr:row>
      <xdr:rowOff>342560</xdr:rowOff>
    </xdr:from>
    <xdr:to>
      <xdr:col>2</xdr:col>
      <xdr:colOff>1445075</xdr:colOff>
      <xdr:row>15</xdr:row>
      <xdr:rowOff>90147</xdr:rowOff>
    </xdr:to>
    <xdr:pic>
      <xdr:nvPicPr>
        <xdr:cNvPr id="5" name="Picture 2" descr="krc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112" y="5362235"/>
          <a:ext cx="776288" cy="528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10</xdr:row>
      <xdr:rowOff>209550</xdr:rowOff>
    </xdr:from>
    <xdr:to>
      <xdr:col>13</xdr:col>
      <xdr:colOff>161925</xdr:colOff>
      <xdr:row>10</xdr:row>
      <xdr:rowOff>209551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/>
      </xdr:nvCxnSpPr>
      <xdr:spPr bwMode="auto">
        <a:xfrm>
          <a:off x="5438775" y="3438525"/>
          <a:ext cx="3771900" cy="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/>
          <a:tailEnd type="arrow"/>
        </a:ln>
        <a:effectLst/>
      </xdr:spPr>
    </xdr:cxnSp>
    <xdr:clientData/>
  </xdr:twoCellAnchor>
  <xdr:twoCellAnchor>
    <xdr:from>
      <xdr:col>6</xdr:col>
      <xdr:colOff>0</xdr:colOff>
      <xdr:row>8</xdr:row>
      <xdr:rowOff>238125</xdr:rowOff>
    </xdr:from>
    <xdr:to>
      <xdr:col>14</xdr:col>
      <xdr:colOff>0</xdr:colOff>
      <xdr:row>8</xdr:row>
      <xdr:rowOff>238125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CxnSpPr/>
      </xdr:nvCxnSpPr>
      <xdr:spPr bwMode="auto">
        <a:xfrm>
          <a:off x="5648325" y="3000375"/>
          <a:ext cx="38862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/>
          <a:tailEnd type="arrow"/>
        </a:ln>
        <a:effectLst/>
      </xdr:spPr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66261</xdr:colOff>
      <xdr:row>2</xdr:row>
      <xdr:rowOff>29262</xdr:rowOff>
    </xdr:from>
    <xdr:to>
      <xdr:col>30</xdr:col>
      <xdr:colOff>357877</xdr:colOff>
      <xdr:row>17</xdr:row>
      <xdr:rowOff>165652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E17F868-165B-40B8-AC95-6548E791C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4804" y="592479"/>
          <a:ext cx="10976182" cy="4310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119334</xdr:colOff>
      <xdr:row>150</xdr:row>
      <xdr:rowOff>1019</xdr:rowOff>
    </xdr:from>
    <xdr:to>
      <xdr:col>51</xdr:col>
      <xdr:colOff>254168</xdr:colOff>
      <xdr:row>155</xdr:row>
      <xdr:rowOff>1020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D5A1D60-6305-42F9-956E-6D3CB61948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373" t="54887" r="32304" b="32382"/>
        <a:stretch/>
      </xdr:blipFill>
      <xdr:spPr>
        <a:xfrm>
          <a:off x="15387909" y="37148519"/>
          <a:ext cx="8516834" cy="1238251"/>
        </a:xfrm>
        <a:prstGeom prst="rect">
          <a:avLst/>
        </a:prstGeom>
      </xdr:spPr>
    </xdr:pic>
    <xdr:clientData/>
  </xdr:twoCellAnchor>
  <xdr:twoCellAnchor editAs="oneCell">
    <xdr:from>
      <xdr:col>35</xdr:col>
      <xdr:colOff>358588</xdr:colOff>
      <xdr:row>51</xdr:row>
      <xdr:rowOff>134471</xdr:rowOff>
    </xdr:from>
    <xdr:to>
      <xdr:col>46</xdr:col>
      <xdr:colOff>63368</xdr:colOff>
      <xdr:row>69</xdr:row>
      <xdr:rowOff>77894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C019FA4-6494-4590-BD9E-EC1430DAF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79013" y="12764621"/>
          <a:ext cx="8524929" cy="4401123"/>
        </a:xfrm>
        <a:prstGeom prst="rect">
          <a:avLst/>
        </a:prstGeom>
      </xdr:spPr>
    </xdr:pic>
    <xdr:clientData/>
  </xdr:twoCellAnchor>
  <xdr:twoCellAnchor editAs="oneCell">
    <xdr:from>
      <xdr:col>35</xdr:col>
      <xdr:colOff>381000</xdr:colOff>
      <xdr:row>26</xdr:row>
      <xdr:rowOff>201706</xdr:rowOff>
    </xdr:from>
    <xdr:to>
      <xdr:col>46</xdr:col>
      <xdr:colOff>85780</xdr:colOff>
      <xdr:row>31</xdr:row>
      <xdr:rowOff>235726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99AE128-66C6-4039-8EBF-87BB5D6D9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01425" y="6640606"/>
          <a:ext cx="8524929" cy="1272270"/>
        </a:xfrm>
        <a:prstGeom prst="rect">
          <a:avLst/>
        </a:prstGeom>
      </xdr:spPr>
    </xdr:pic>
    <xdr:clientData/>
  </xdr:twoCellAnchor>
  <xdr:twoCellAnchor editAs="oneCell">
    <xdr:from>
      <xdr:col>35</xdr:col>
      <xdr:colOff>425823</xdr:colOff>
      <xdr:row>76</xdr:row>
      <xdr:rowOff>235324</xdr:rowOff>
    </xdr:from>
    <xdr:to>
      <xdr:col>46</xdr:col>
      <xdr:colOff>206794</xdr:colOff>
      <xdr:row>90</xdr:row>
      <xdr:rowOff>4356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CA9D864-17EF-4075-9BD0-FA0CFDBA8B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46248" y="19056724"/>
          <a:ext cx="8601120" cy="3236132"/>
        </a:xfrm>
        <a:prstGeom prst="rect">
          <a:avLst/>
        </a:prstGeom>
      </xdr:spPr>
    </xdr:pic>
    <xdr:clientData/>
  </xdr:twoCellAnchor>
  <xdr:twoCellAnchor editAs="oneCell">
    <xdr:from>
      <xdr:col>35</xdr:col>
      <xdr:colOff>425823</xdr:colOff>
      <xdr:row>101</xdr:row>
      <xdr:rowOff>-1</xdr:rowOff>
    </xdr:from>
    <xdr:to>
      <xdr:col>46</xdr:col>
      <xdr:colOff>111556</xdr:colOff>
      <xdr:row>115</xdr:row>
      <xdr:rowOff>15255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A95EE70B-4E5B-4681-BFEC-E90AB410C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6248" y="25012649"/>
          <a:ext cx="8505882" cy="3482356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150</xdr:row>
      <xdr:rowOff>0</xdr:rowOff>
    </xdr:from>
    <xdr:to>
      <xdr:col>47</xdr:col>
      <xdr:colOff>626287</xdr:colOff>
      <xdr:row>173</xdr:row>
      <xdr:rowOff>68634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CA38BEE-16A1-4326-815F-7D3522037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82425" y="37147500"/>
          <a:ext cx="9446437" cy="5764584"/>
        </a:xfrm>
        <a:prstGeom prst="rect">
          <a:avLst/>
        </a:prstGeom>
      </xdr:spPr>
    </xdr:pic>
    <xdr:clientData/>
  </xdr:twoCellAnchor>
  <xdr:twoCellAnchor editAs="oneCell">
    <xdr:from>
      <xdr:col>35</xdr:col>
      <xdr:colOff>493059</xdr:colOff>
      <xdr:row>203</xdr:row>
      <xdr:rowOff>56030</xdr:rowOff>
    </xdr:from>
    <xdr:to>
      <xdr:col>44</xdr:col>
      <xdr:colOff>483743</xdr:colOff>
      <xdr:row>217</xdr:row>
      <xdr:rowOff>71285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3095BA6-CD4E-44E3-A2B1-ABB540A0F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513484" y="44137730"/>
          <a:ext cx="7286834" cy="3482355"/>
        </a:xfrm>
        <a:prstGeom prst="rect">
          <a:avLst/>
        </a:prstGeom>
      </xdr:spPr>
    </xdr:pic>
    <xdr:clientData/>
  </xdr:twoCellAnchor>
  <xdr:oneCellAnchor>
    <xdr:from>
      <xdr:col>39</xdr:col>
      <xdr:colOff>504265</xdr:colOff>
      <xdr:row>203</xdr:row>
      <xdr:rowOff>168089</xdr:rowOff>
    </xdr:from>
    <xdr:ext cx="3657411" cy="33624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5C15816-8747-402D-B753-354B52729BD9}"/>
            </a:ext>
          </a:extLst>
        </xdr:cNvPr>
        <xdr:cNvSpPr txBox="1"/>
      </xdr:nvSpPr>
      <xdr:spPr>
        <a:xfrm>
          <a:off x="15010840" y="44249789"/>
          <a:ext cx="3657411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지하수조사</a:t>
          </a:r>
          <a:r>
            <a:rPr lang="en-US" altLang="ko-KR" sz="1100" baseline="0"/>
            <a:t>·</a:t>
          </a:r>
          <a:r>
            <a:rPr lang="ko-KR" altLang="en-US" sz="1100" baseline="0"/>
            <a:t>계획 표준품셈 </a:t>
          </a:r>
          <a:r>
            <a:rPr lang="en-US" altLang="ko-KR" sz="1100" baseline="0"/>
            <a:t>p50 (</a:t>
          </a:r>
          <a:r>
            <a:rPr lang="ko-KR" altLang="en-US" sz="1100" baseline="0"/>
            <a:t>산업통상자원부</a:t>
          </a:r>
          <a:r>
            <a:rPr lang="en-US" altLang="ko-KR" sz="1100" baseline="0"/>
            <a:t>, 2020.01)</a:t>
          </a:r>
          <a:endParaRPr lang="ko-KR" alt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22</xdr:row>
      <xdr:rowOff>95251</xdr:rowOff>
    </xdr:from>
    <xdr:to>
      <xdr:col>15</xdr:col>
      <xdr:colOff>467078</xdr:colOff>
      <xdr:row>28</xdr:row>
      <xdr:rowOff>188103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CECEB327-833A-43EB-B7E6-AAE55B70A476}"/>
            </a:ext>
          </a:extLst>
        </xdr:cNvPr>
        <xdr:cNvGrpSpPr/>
      </xdr:nvGrpSpPr>
      <xdr:grpSpPr>
        <a:xfrm>
          <a:off x="13668375" y="5143501"/>
          <a:ext cx="3076928" cy="1464452"/>
          <a:chOff x="13611225" y="5962651"/>
          <a:chExt cx="3381728" cy="1464452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9ED4972A-7A03-4D4B-97E0-AAFEBF6181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611225" y="5962651"/>
            <a:ext cx="3381375" cy="1464452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2C137665-59EB-4572-A64A-34CD1A2AC0EB}"/>
              </a:ext>
            </a:extLst>
          </xdr:cNvPr>
          <xdr:cNvSpPr txBox="1"/>
        </xdr:nvSpPr>
        <xdr:spPr>
          <a:xfrm>
            <a:off x="14868525" y="6181725"/>
            <a:ext cx="2124428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2023</a:t>
            </a:r>
            <a:r>
              <a:rPr lang="ko-KR" altLang="en-US" sz="1100"/>
              <a:t>년 건설공사 표준품셈 </a:t>
            </a:r>
            <a:r>
              <a:rPr lang="en-US" altLang="ko-KR" sz="1100"/>
              <a:t>p246</a:t>
            </a:r>
            <a:endParaRPr lang="ko-KR" altLang="en-US" sz="1100"/>
          </a:p>
        </xdr:txBody>
      </xdr:sp>
    </xdr:grpSp>
    <xdr:clientData/>
  </xdr:twoCellAnchor>
  <xdr:twoCellAnchor editAs="oneCell">
    <xdr:from>
      <xdr:col>11</xdr:col>
      <xdr:colOff>161925</xdr:colOff>
      <xdr:row>29</xdr:row>
      <xdr:rowOff>95251</xdr:rowOff>
    </xdr:from>
    <xdr:to>
      <xdr:col>15</xdr:col>
      <xdr:colOff>466725</xdr:colOff>
      <xdr:row>35</xdr:row>
      <xdr:rowOff>39177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B03F54B-207B-41DB-B965-40F60A975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96950" y="6743701"/>
          <a:ext cx="3352800" cy="1315526"/>
        </a:xfrm>
        <a:prstGeom prst="rect">
          <a:avLst/>
        </a:prstGeom>
      </xdr:spPr>
    </xdr:pic>
    <xdr:clientData/>
  </xdr:twoCellAnchor>
  <xdr:twoCellAnchor>
    <xdr:from>
      <xdr:col>12</xdr:col>
      <xdr:colOff>638175</xdr:colOff>
      <xdr:row>29</xdr:row>
      <xdr:rowOff>1</xdr:rowOff>
    </xdr:from>
    <xdr:to>
      <xdr:col>15</xdr:col>
      <xdr:colOff>552450</xdr:colOff>
      <xdr:row>30</xdr:row>
      <xdr:rowOff>107647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C6E28D1-FC6D-4FE9-96EA-4042A0FFC8CC}"/>
            </a:ext>
          </a:extLst>
        </xdr:cNvPr>
        <xdr:cNvSpPr txBox="1"/>
      </xdr:nvSpPr>
      <xdr:spPr>
        <a:xfrm>
          <a:off x="14935200" y="6648451"/>
          <a:ext cx="220027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ko-KR" sz="1100"/>
            <a:t>2023</a:t>
          </a:r>
          <a:r>
            <a:rPr lang="ko-KR" altLang="en-US" sz="1100"/>
            <a:t>년 건설공사 표준품셈 </a:t>
          </a:r>
          <a:r>
            <a:rPr lang="en-US" altLang="ko-KR" sz="1100"/>
            <a:t>p238</a:t>
          </a:r>
          <a:endParaRPr lang="ko-KR" altLang="en-US" sz="1100"/>
        </a:p>
      </xdr:txBody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7</xdr:col>
      <xdr:colOff>20123</xdr:colOff>
      <xdr:row>85</xdr:row>
      <xdr:rowOff>67785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96B4B41D-AE31-4D51-B6B1-43784D404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820150"/>
          <a:ext cx="7687748" cy="795448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27</xdr:row>
      <xdr:rowOff>9525</xdr:rowOff>
    </xdr:from>
    <xdr:to>
      <xdr:col>1</xdr:col>
      <xdr:colOff>0</xdr:colOff>
      <xdr:row>32</xdr:row>
      <xdr:rowOff>247650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6DD02ED-D0E7-4D4F-A510-F76B592717D5}"/>
            </a:ext>
          </a:extLst>
        </xdr:cNvPr>
        <xdr:cNvSpPr>
          <a:spLocks noChangeShapeType="1"/>
        </xdr:cNvSpPr>
      </xdr:nvSpPr>
      <xdr:spPr bwMode="auto">
        <a:xfrm>
          <a:off x="9525" y="6696075"/>
          <a:ext cx="1228725" cy="1476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27</xdr:row>
      <xdr:rowOff>0</xdr:rowOff>
    </xdr:from>
    <xdr:to>
      <xdr:col>1</xdr:col>
      <xdr:colOff>0</xdr:colOff>
      <xdr:row>29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441224E-A820-4795-81F0-80767266936A}"/>
            </a:ext>
          </a:extLst>
        </xdr:cNvPr>
        <xdr:cNvSpPr>
          <a:spLocks noChangeShapeType="1"/>
        </xdr:cNvSpPr>
      </xdr:nvSpPr>
      <xdr:spPr bwMode="auto">
        <a:xfrm>
          <a:off x="28575" y="6686550"/>
          <a:ext cx="1209675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0</xdr:colOff>
      <xdr:row>28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94B2671A-2723-4E82-A679-51B4BF6E0B0C}"/>
            </a:ext>
          </a:extLst>
        </xdr:cNvPr>
        <xdr:cNvSpPr>
          <a:spLocks noChangeShapeType="1"/>
        </xdr:cNvSpPr>
      </xdr:nvSpPr>
      <xdr:spPr bwMode="auto">
        <a:xfrm>
          <a:off x="9525" y="6686550"/>
          <a:ext cx="1228725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396;&#51652;&#50689;\&#44204;&#51201;&#49436;\&#44608;&#46041;&#49453;\PROJECT\&#50689;&#51068;&#49888;&#54637;\&#50689;&#51068;&#49888;&#5463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345;&#44508;\D\2002&#51089;&#50629;\&#49688;&#47049;&#49328;&#52636;\&#49688;&#47049;01\My%20Documents\&#49437;&#48393;&#51648;&#54616;&#52264;&#46020;\&#50900;&#49569;Ic&#44368;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47924;&#50504;&#51648;&#44396;\JUNG\&#45824;&#54217;\&#51222;&#5164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2006&#45380;%20&#51648;&#54616;&#49688;&#49324;&#50629;/&#51648;&#54616;&#49688;&#49324;&#50629;/&#49324;&#50629;/2003&#49324;&#50629;/&#51076;&#51652;&#44053;&#50976;&#50669;/&#51076;&#51652;&#48372;&#52649;/&#51076;&#51652;&#48372;&#52649;&#50577;&#49688;&#51109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52264;&#50857;&#54840;/Local%20Settings/Temporary%20Internet%20Files/Content.IE5/2P2LEBGJ/&#49324;&#50629;/2003&#49324;&#50629;/&#51076;&#51652;&#44053;&#50976;&#50669;/&#51076;&#51652;&#48372;&#52649;/&#51076;&#51652;&#48372;&#52649;&#50577;&#49688;&#5110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&#52264;&#50857;&#54840;\Local%20Settings\Temporary%20Internet%20Files\Content.IE5\2P2LEBGJ\&#49324;&#50629;\2003&#49324;&#50629;\&#51076;&#51652;&#44053;&#50976;&#50669;\&#51076;&#51652;&#48372;&#52649;\&#51076;&#51652;&#48372;&#52649;&#50577;&#49688;&#5110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888;&#50980;&#49688;2\C\My%20Documents\1&#54924;&#52628;&#44221;&#50696;&#49328;(&#52628;&#44032;&#49324;&#50629;)\&#51109;&#50948;&#49688;&#47196;(&#44400;&#49688;&#54252;&#44292;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203.237.0.53/servlet/2003/&#50896;&#54217;-&#44552;&#44396;&#44036;/&#49688;&#47049;/4%20&#44396;&#51312;&#47932;&#44277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884;&#48276;\C\KHJ\XLS\RC%20RAHMEN\&#54620;&#44221;\&#54620;&#44397;\&#51473;&#49328;&#44368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884;&#48276;\C\KHJ\XLS\RC&#49836;&#46972;&#48652;\&#54620;&#44221;\&#51473;&#49328;&#44368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569;&#54617;&#46041;\&#50668;&#44148;&#48372;&#44256;\&#49569;&#54617;&#46041;\&#44228;&#50557;\&#49569;&#54617;&#4604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884;&#48276;\C\XECELL\&#49548;&#50577;2-P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51116;&#54872;%20Project\Project\&#55129;&#47561;&#51060;\&#44204;&#51201;&#49436;\2000&#45380;%20&#44204;&#51201;\&#49340;&#51473;&#44204;&#51201;(i)\My%20Documents\Khdata99\&#44277;&#54637;\&#44608;&#54644;&#44277;&#54637;\2&#53664;&#47785;\&#44608;&#54644;&#53804;&#52272;&#45236;&#50669;(99.11.30)&#52572;&#51333;&#4851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97040\C&#46300;&#46972;&#51060;&#48652;\&#48149;&#50980;&#49885;\xls\&#44277;&#49324;&#48324;\&#44053;&#51652;&#50868;&#50516;\&#48512;&#45824;&#49692;&#4943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&#51060;&#54840;&#49437;\&#45453;&#50629;&#44592;&#48152;-&#44144;&#52285;\&#45453;&#50629;&#44592;&#48152;-&#54632;&#50577;\&#44277;&#50976;&#54260;&#45908;\&#49340;&#48393;&#48176;&#49688;&#47196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51116;&#54872;%20Project\Project\&#55129;&#47561;&#51060;\&#44204;&#51201;&#49436;\2000&#45380;%20&#44204;&#51201;\&#49340;&#51473;&#44204;&#51201;(i)\My%20Documents\Khdata99\&#51648;&#51088;&#52404;\&#44053;&#50896;&#46020;\&#49345;&#51109;&#49548;&#46020;&#44036;(&#53468;&#48177;&#49884;)\&#49345;&#51109;&#49548;&#46020;\EST\civil\345kv&#44256;&#47161;\H&#54620;&#51204;&#51201;&#44201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884;&#48276;\C\TEST\&#51473;&#49328;&#44368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444;&#44228;&#54028;&#51068;&#47784;&#51020;\&#49444;&#44228;&#54532;&#47196;&#44536;&#47016;\&#51068;&#50948;&#45824;&#44032;&#5436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884;&#48276;\C\My%20Documents\EXCEL\&#44396;&#51312;\RAHMEN\&#54028;&#51060;&#54805;~1\&#46041;&#47932;&#51060;~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51116;&#54872;%20Project\Project\&#55129;&#47561;&#51060;\&#44204;&#51201;&#49436;\2000&#45380;%20&#44204;&#51201;\&#49340;&#51473;&#44204;&#51201;(i)\My%20Documents\Khdata99\&#44288;&#47532;&#52397;\&#50896;&#45224;-&#50872;&#51652;\&#50896;&#45224;&#50872;&#51652;&#45209;&#52272;&#45236;&#50669;(99.4.13%20&#48512;&#49328;&#52397;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473;&#49328;&#44368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orary%20Internet%20Files\Content.IE5\I741UTG9\05&#45380;&#49373;&#54876;&#50857;&#49688;&#49324;&#50629;&#44228;&#54925;&#49436;1&#52264;(&#44608;&#51652;&#54840;&#49688;&#51221;1)(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2585\share\Jsh_data\&#48124;&#51088;&#49324;&#50629;\&#50864;&#47732;&#49328;\&#50864;&#47732;&#49328;&#45236;&#50669;\From-&#44148;&#52629;&#54016;(&#49892;&#54665;&#44032;(&#52572;&#51333;)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51116;&#54872;%20Project\Project\&#55129;&#47561;&#51060;\&#44204;&#51201;&#49436;\2000&#45380;%20&#44204;&#51201;\&#49340;&#51473;&#44204;&#51201;(i)\My%20Documents\Khdata99\&#44288;&#47532;&#52397;\&#49436;&#50872;\&#44053;&#48320;&#48513;&#47196;\My%20Documents\KHDATA\&#44288;&#47532;&#52397;\&#50896;&#45224;-&#50872;&#51652;\&#50896;&#45224;&#50872;&#51652;&#45209;&#52272;&#45236;&#50669;(99.4.13%20&#48512;&#49328;&#52397;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USER\&#48148;&#53461;%20&#54868;&#47732;\&#44592;&#46041;&#51068;&#48152;&#51109;&#48708;(&#52509;&#44292;)\10&#45380;&#46020;\'10%20&#49397;,%20&#48149;&#49828;&#47448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884;&#48276;\C\KHJ\XLS\RC%20RAHMEN\&#54620;&#44397;\&#51473;&#49328;&#44368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884;&#48276;\C\KHJ\XLS\DATA\&#51473;&#49328;&#44368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51116;&#54872;%20Project\Project\&#55129;&#47561;&#51060;\&#44204;&#51201;&#49436;\2000&#45380;%20&#44204;&#51201;\&#49340;&#51473;&#44204;&#51201;(i)\My%20Documents\Khdata99\&#54620;&#44397;&#51204;&#47141;\&#49888;&#49457;&#45224;-&#44552;&#44257;\&#49888;&#49457;&#45224;&#53804;&#52272;&#45236;&#50669;(1&#48264;&#45236;&#50669;)(2)\KHDATA\&#44288;&#47532;&#52397;\&#45824;&#51204;&#52397;\&#54861;&#49457;&#45224;&#48512;&#50864;&#54924;(10.26%20&#45824;&#51204;&#52397;)\&#54861;&#49457;&#45224;&#48512;(&#54952;&#51088;)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04;&#46356;&#45768;\WORK\&#44032;&#54217;&#49888;&#54036;\&#49688;&#47049;&#49328;&#52636;\&#48176;&#49688;&#44277;\&#48512;&#45824;&#44277;EXCEL\&#49688;&#47049;-&#47589;\&#54840;&#45224;\&#48512;&#45824;&#44277;&#51088;&#47308;\excel\&#54788;&#51109;&#48143;&#54872;&#44221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203.237.0.53/&#53664;&#47785;1/&#44608;&#53469;&#51473;/&#54036;&#45817;/&#48184;&#48652;&#49892;%20&#44060;&#47049;&#44277;&#49324;/1&#54924;&#44592;&#49457;/&#49324;&#45796;&#47532;%20&#44592;&#49457;/1&#54924;&#44592;&#49457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884;&#48276;\C\KHJ\XLS\RC%20RAHMEN\&#54616;&#47548;\&#48169;&#52629;&#49548;&#44368;(12M,90)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345;&#50864;\D\99&#45380;&#46020;\5.&#50668;&#44148;&#48372;&#44256;\&#50689;&#50629;&#49548;&#44305;&#51109;\&#50668;&#44148;&#48372;&#44256;\&#48169;&#51020;&#48317;\&#48320;&#44221;\&#48512;&#45824;&#51665;&#4422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02.netian.com/mail/Attachment/SE0-DWG/&#52404;&#50977;/XLS/ALL-XLS/ULSAN/PRIC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7928;&#51116;&#51473;\&#44204;&#51201;&#49436;\&#50672;&#50557;&#51648;&#48152;\&#44277;&#54637;&#52384;&#46020;\&#51064;&#52380;&#44277;&#54637;&#50808;&#44285;&#46020;&#47196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04;&#51648;&#51008;\jobdata\&#51473;&#50521;&#49440;&#45909;&#49548;&#50857;&#47928;&#48156;&#51452;&#50857;\&#49688;&#47049;&#49328;&#52636;&#49436;\&#54364;&#51648;&#48143;&#44036;&#51648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4221;&#47564;\D\pjt-2002\&#54217;&#54868;&#51032;&#45840;\&#50696;&#49328;&#49436;(&#51068;&#50948;&#45824;&#44032;,&#45840;)\&#49444;&#44228;&#48320;&#44221;(&#44397;&#51088;)\&#44397;&#51088;&#48320;&#44221;&#53685;&#49888;\13&#52264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592;&#44228;1(&#49444;&#44228;&#46020;&#49436;)/&#51204;&#45224;(120)/99&#45380;&#46020;/&#49444;&#44228;/&#44400;&#45224;/&#44400;&#45224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44592;&#44228;1(&#49444;&#44228;&#46020;&#49436;)\&#51204;&#45224;(120)\99&#45380;&#46020;\&#49444;&#44228;\&#44400;&#45224;\&#44400;&#45224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97&#48372;&#50756;/&#44396;&#52380;/&#44396;&#52380;&#52380;&#46041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97&#48372;&#50756;\&#44396;&#52380;\&#44396;&#52380;&#52380;&#46041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432;&#53944;&#48513;\C\Windows\&#48148;&#53461;%20&#54868;&#47732;\&#44148;&#49444;&#44277;&#47924;\&#45800;&#44592;&#44277;&#49324;&#45236;&#50669;&#51089;&#49457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2006&#45380;%20&#51648;&#54616;&#49688;&#49324;&#50629;/&#51648;&#54616;&#49688;&#49324;&#50629;/&#49324;&#50629;/2004&#49324;&#50629;/&#51060;&#50857;&#49884;&#49444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52264;&#50857;&#54840;/Local%20Settings/Temporary%20Internet%20Files/Content.IE5/2P2LEBGJ/&#49324;&#50629;/2004&#49324;&#50629;/&#51060;&#50857;&#49884;&#4944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Documents\&#51088;&#46041;&#54868;\MSOffice\Excel\work\&#45236;&#50669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&#52264;&#50857;&#54840;\Local%20Settings\Temporary%20Internet%20Files\Content.IE5\2P2LEBGJ\&#49324;&#50629;\2004&#49324;&#50629;\&#51060;&#50857;&#49884;&#49444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&#51088;&#46041;&#54868;/MSOffice/Excel/work/&#45236;&#50669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51116;&#54872;%20Project\Project\&#55129;&#47561;&#51060;\&#44204;&#51201;&#49436;\2000&#45380;%20&#44204;&#51201;\&#49340;&#51473;&#44204;&#51201;(i)\My%20Documents\Khdata99\&#44288;&#47532;&#52397;\&#49436;&#50872;\&#44053;&#48320;&#48513;&#47196;\My%20Documents\KHDATA\&#51648;&#51088;&#52404;\&#44053;&#50896;&#46020;\&#49345;&#51109;&#49548;&#46020;&#44036;(&#53468;&#48177;&#49884;)\&#49345;&#51109;&#49548;&#46020;\EST\civil\345kv&#44256;&#47161;\H&#54620;&#51204;&#51201;&#44201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Startup" Target="IC&#49688;&#47049;/&#48176;&#49688;&#44288;&#44277;(IC)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44608;&#46041;&#54840;/Local%20Settings/Temporary%20Internet%20Files/Content.IE5/0HEJ4XI3/&#45236;&#47928;&#49436;/&#51109;&#50948;&#47560;&#51012;&#50504;&#44600;&#48320;&#44221;-&#44400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&#44608;&#46041;&#54840;\Local%20Settings\Temporary%20Internet%20Files\Content.IE5\0HEJ4XI3\&#45236;&#47928;&#49436;\&#51109;&#50948;&#47560;&#51012;&#50504;&#44600;&#48320;&#44221;-&#44400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atec-7944\&#54861;&#49457;&#44512;\2003&#45380;_&#50629;&#47924;\&#49444;&#44228;&#46020;&#49436;\&#49688;&#50948;&#44228;\2003&#49688;&#50948;&#44228;&#44368;&#52404;(&#48372;1)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51116;&#54872;%20Project\Project\&#55129;&#47561;&#51060;\&#44204;&#51201;&#49436;\2000&#45380;%20&#44204;&#51201;\&#49340;&#51473;&#44204;&#51201;(i)\My%20Documents\Khdata99\&#44288;&#47532;&#52397;\&#49436;&#50872;\&#44053;&#48320;&#48513;&#47196;\My%20Documents\KHDATA\&#54620;&#44397;&#51204;&#47141;\&#49888;&#49457;&#45224;-&#44552;&#44257;\&#49888;&#49457;&#45224;&#53804;&#52272;&#45236;&#50669;(1&#48264;&#45236;&#50669;)(2)\KHDATA\&#44288;&#47532;&#52397;\&#45824;&#51204;&#52397;\&#54861;&#49457;&#45224;&#48512;&#50864;&#54924;(10.26%20&#45824;&#51204;&#52397;)\&#54861;&#49457;&#45224;&#48512;(&#54952;&#51088;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&#47928;&#54868;&#51648;&#44396;&#51452;&#44144;&#54872;&#44221;&#44060;&#49440;&#49324;&#50629;/&#49688;&#47049;/&#51204;&#52404;&#48516;/&#49548;3-11/&#49444;&#44228;&#54028;&#51068;&#47784;&#51020;/&#49444;&#44228;&#54532;&#47196;&#44536;&#47016;/&#51068;&#50948;&#45824;&#44032;&#54364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47928;&#54868;&#51648;&#44396;&#51452;&#44144;&#54872;&#44221;&#44060;&#49440;&#49324;&#50629;\&#49688;&#47049;\&#51204;&#52404;&#48516;\&#49548;3-11\&#49444;&#44228;&#54028;&#51068;&#47784;&#51020;\&#49444;&#44228;&#54532;&#47196;&#44536;&#47016;\&#51068;&#50948;&#45824;&#44032;&#5436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04;&#50857;&#52384;\&#54252;&#52380;&#49569;&#50864;&#49688;&#47049;\hb\&#49340;&#49328;1&#51648;&#44396;(&#49892;&#49884;)\&#51452;&#44277;&#49688;&#47049;\&#51068;&#50948;&#45824;&#44032;98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1\&#50641;&#49472;\&#46020;&#47196;\&#52832;&#44257;%20&#44033;&#49328;&#46020;&#47196;%20&#54869;,&#54252;&#51109;&#44277;&#49324;\exl\&#52572;&#51333;\&#48176;&#49688;&#44277;~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068;&#50948;&#45824;&#44032;9803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98&#45380;&#46020;\98&#48372;&#50756;\&#45572;&#49328;\98NS-N2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98&#45380;&#46020;/98&#48372;&#50756;/&#45572;&#49328;/98NS-N2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j7\&#45796;&#51221;cm&#44277;&#50976;&#48169;\DATA-DATA-DATA\&#51204;&#44592;\&#51204;&#44592;&#45236;&#50669;&#49436;\&#54616;&#49688;&#46020;\&#51109;&#49849;&#54252;&#54616;&#49688;(2001.11.16)\&#51204;&#44592;&#44277;&#49324;\&#44608;&#54252;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51116;&#54872;%20Project\Project\&#55129;&#47561;&#51060;\&#44204;&#51201;&#49436;\2000&#45380;%20&#44204;&#51201;\&#49340;&#51473;&#44204;&#51201;(i)\My%20Documents\Khdata99\&#44288;&#47532;&#52397;\&#49436;&#50872;\&#44053;&#48320;&#48513;&#47196;\My%20Documents\KHDATA\&#54620;&#44397;&#51204;&#47141;\&#49888;&#49457;&#45224;-&#44552;&#44257;\&#49888;&#49457;&#45224;&#53804;&#52272;&#45236;&#50669;(1&#48264;&#45236;&#50669;)(2)\KHDATA\&#44288;&#47532;&#52397;\&#50896;&#45224;-&#50872;&#51652;\&#50896;&#45224;&#50872;&#51652;&#45209;&#52272;&#45236;&#50669;(99.4.13%20&#48512;&#49328;&#52397;)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50500;&#49328;503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45236;&#49436;&#47448;\2002&#45380;\&#50948;&#46972;&#48173;&#44592;&#48152;\&#48320;&#44221;\&#54861;&#52380;&#49688;&#54644;\&#47784;&#44257;4&#50577;&#49688;&#51109;\&#50669;&#48372;&#44592;&#44228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312;&#49328;\&#51312;&#49328;&#50577;&#49688;&#51109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44592;&#53440;\&#51076;&#49884;&#51200;&#51109;&#52285;&#44256;\&#51648;&#54788;&#51060;&#44032;&#47564;&#46304;&#51456;&#44277;&#49436;&#47448;(&#47805;&#46405;)\&#44592;&#51648;&#44592;&#44228;&#46020;&#44553;(&#52509;&#52404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775\c\ESTI97\&#51064;&#52380;&#44397;&#51228;&#44277;&#54637;(A-5&#44277;&#44396;)\&#44053;&#46041;&#54252;&#54637;\&#45236;&#50669;&#49436;&#44053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dy\&#51077;&#52272;&#45236;&#50669;\&#44608;&#51221;&#44592;\excel\&#46041;&#54644;&#49688;&#47049;&#49328;&#52636;\My%20Documents\&#46972;&#47704;&#53664;&#44277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rk3\d\e-50\BAESU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51116;&#54872;%20Project\Project\&#55129;&#47561;&#51060;\&#44204;&#51201;&#49436;\2000&#45380;%20&#44204;&#51201;\&#49340;&#51473;&#44204;&#51201;(i)\My%20Documents\KHDATA\&#44288;&#47532;&#52397;\&#50896;&#45224;-&#50872;&#51652;\&#50896;&#45224;&#50872;&#51652;&#45209;&#52272;&#45236;&#50669;(99.4.13%20&#48512;&#49328;&#52397;)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Documents\&#51088;&#46041;&#54868;\MSOFFICE\HEXCEL\WORK\9-15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504;&#47732;&#46020;\&#45236;%20&#49436;&#47448;%20&#44032;&#48169;\&#48260;&#49828;&#49849;&#44053;&#51109;\4&#50900;&#50864;&#51452;&#51068;&#50948;&#45824;&#44032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3\C\MSOffice\Excel\KK\&#49328;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2024&#45380;%20&#44221;&#44592;/1_&#49324;&#50629;&#49884;&#54665;/01_&#44277;&#49324;&#44288;&#47532;&#44288;&#51221;/&#51060;&#51204;&#51088;&#47308;_&#44277;&#49324;&#44288;&#47532;&#44288;&#51221;&#50976;&#51648;&#44288;&#47532;&#49324;&#50629;/&#50696;&#49328;&#48176;&#51221;_&#51221;&#48120;&#51652;/&#44288;&#51221;%20&#50896;&#49345;&#48373;&#44396;%20&#44277;&#49324;%20&#54364;&#51456;&#49324;&#50629;&#48708;(&#50504;)_2023&#45380;%20&#54616;&#48152;&#44592;%20&#51201;&#50857;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2024&#45380;%20&#44221;&#44592;/1_&#49324;&#50629;&#49884;&#54665;/01_&#44277;&#49324;&#44288;&#47532;&#44288;&#51221;/&#51060;&#51204;&#51088;&#47308;_&#44277;&#49324;&#44288;&#47532;&#44288;&#51221;&#50976;&#51648;&#44288;&#47532;&#49324;&#50629;/&#50696;&#49328;&#48176;&#51221;_&#51221;&#48120;&#51652;/&#44288;&#51221;%20&#51648;&#54616;&#49688;&#50689;&#54693;&#51312;&#49324;%20&#50857;&#50669;%20&#54364;&#51456;&#49324;&#50629;&#48708;(&#50504;)_2023&#45380;%20&#54616;&#48152;&#44592;%20&#51201;&#50857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2024&#45380;%20&#44221;&#44592;/1_&#49324;&#50629;&#49884;&#54665;/01_&#44277;&#49324;&#44288;&#47532;&#44288;&#51221;/&#51060;&#51204;&#51088;&#47308;_&#44277;&#49324;&#44288;&#47532;&#44288;&#51221;&#50976;&#51648;&#44288;&#47532;&#49324;&#50629;/&#50696;&#49328;&#48176;&#51221;_&#51221;&#48120;&#51652;/&#44288;&#51221;%20&#49324;&#54980;&#44288;&#47532;&#50857;&#50669;%20&#54364;&#51456;&#49324;&#50629;&#48708;(&#50504;)_2023&#45380;%20&#54616;&#48152;&#44592;%20&#51201;&#50857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ec_eb\eb_1\PROP\Z98147\ARCH\SUM-PL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775\c\ESTI96\&#44053;&#51652;&#51109;&#55141;\&#54980;&#45796;&#45236;&#5066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건표"/>
      <sheetName val="ENE-CAL 1"/>
      <sheetName val="본선 토공 분배표"/>
      <sheetName val="본선_토공_분배표"/>
      <sheetName val="내역서"/>
      <sheetName val="하수급견적대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1.설계조건 "/>
      <sheetName val="설계기준설명"/>
      <sheetName val="총괄표"/>
      <sheetName val="2.단면가정 (BASE)"/>
      <sheetName val="2.단면가정  (2)"/>
      <sheetName val="2.단면가정  (3)"/>
      <sheetName val="2.단면가정  (4)"/>
      <sheetName val="2.단면가정  (5)"/>
      <sheetName val="2.단면가정  (6)"/>
      <sheetName val="3.하중및토압(탄성,가동)"/>
      <sheetName val="4.하중 5.안정검토(가동)(탄성)"/>
      <sheetName val="3.하중및토압 (고정)"/>
      <sheetName val="4.하중 5.안정검토(고정)"/>
      <sheetName val="6.벽체계산"/>
      <sheetName val="7.흉벽계산(구식)"/>
      <sheetName val="7.흉벽계산(ASCON)"/>
      <sheetName val="7.흉벽계산(CON)"/>
      <sheetName val="8.PILE (원지반)"/>
      <sheetName val="8.PILE  (돌출)"/>
      <sheetName val="두부보강(허용)"/>
      <sheetName val="9.FOOTING(2)"/>
      <sheetName val="9.FOOTING(3)"/>
      <sheetName val="9.FOOTING(4)"/>
      <sheetName val="9.FOOTING(5)"/>
      <sheetName val="9.FOOTING(6)"/>
      <sheetName val="10.날개벽 (A)"/>
      <sheetName val="10.날개벽(B)"/>
      <sheetName val="10.날개벽 (C)"/>
      <sheetName val="11.고정슈교좌면검토"/>
      <sheetName val="11.가동슈교좌면검토 "/>
      <sheetName val="11.탄성슈교좌면검토 "/>
      <sheetName val="12.접속슬라브CON) "/>
      <sheetName val="12.접속슬라브(ASCON)"/>
      <sheetName val="주철근조립도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행후면적"/>
    </sheetNames>
    <sheetDataSet>
      <sheetData sheetId="0" refreshError="1">
        <row r="59">
          <cell r="O59">
            <v>82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임진보충양수장(업자내역)"/>
      <sheetName val="임진기계집계(업자내역)"/>
      <sheetName val="임진보충양수장"/>
      <sheetName val="임진전기집계"/>
      <sheetName val="임진기계집계"/>
      <sheetName val="임진노임산출"/>
      <sheetName val="한전납입금"/>
      <sheetName val="03노임"/>
      <sheetName val="동력계산"/>
      <sheetName val="임진기계집계 (2)"/>
      <sheetName val="교각계산"/>
      <sheetName val="1. 설계조건 2.단면가정 3. 하중계산"/>
      <sheetName val="DATA 입력란"/>
      <sheetName val="일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한전납입금"/>
      <sheetName val="총괄표"/>
      <sheetName val="집계표"/>
      <sheetName val="3.내역서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한전납입금"/>
      <sheetName val="총괄표"/>
      <sheetName val="집계표"/>
      <sheetName val="3.내역서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계표지"/>
      <sheetName val="설계설명서"/>
      <sheetName val="결재란"/>
      <sheetName val="총괄표"/>
      <sheetName val="설계내역서"/>
      <sheetName val="제경비계산"/>
      <sheetName val="원가계산"/>
      <sheetName val="토적계산서"/>
      <sheetName val="수량산출"/>
      <sheetName val="포장수량"/>
      <sheetName val="부대공"/>
      <sheetName val="Sheet15"/>
      <sheetName val="Sheet16"/>
      <sheetName val="실행철강하도"/>
      <sheetName val="ABUT수량-A1"/>
      <sheetName val="노임단가"/>
      <sheetName val="인건비"/>
      <sheetName val="INPUT"/>
      <sheetName val="예산총괄표"/>
      <sheetName val="입찰안"/>
      <sheetName val="EQUIPMENT -2"/>
      <sheetName val="input (2)"/>
      <sheetName val="기초계산 (2)"/>
      <sheetName val="2.단면가정"/>
      <sheetName val="#REF"/>
      <sheetName val="원가계산서구조조정"/>
      <sheetName val="옹벽철근"/>
      <sheetName val="한전납입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타이틀"/>
      <sheetName val="집계"/>
      <sheetName val="제수집계"/>
      <sheetName val="제수"/>
      <sheetName val="환기(1)"/>
      <sheetName val="공기집계"/>
      <sheetName val="공기"/>
      <sheetName val="환기(2)"/>
      <sheetName val="이토집계"/>
      <sheetName val="이토"/>
      <sheetName val="관보호"/>
      <sheetName val="공사내역"/>
      <sheetName val="DATA"/>
      <sheetName val="입찰안"/>
      <sheetName val="교각1"/>
      <sheetName val="EQUIP-H"/>
      <sheetName val="품셈TABLE"/>
      <sheetName val="내역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부"/>
      <sheetName val="단면력"/>
      <sheetName val="사용성검토"/>
      <sheetName val="신축이음"/>
      <sheetName val="내진"/>
      <sheetName val="내진삽도"/>
      <sheetName val="교각계산"/>
      <sheetName val="SLAB수량"/>
      <sheetName val="ABUT수량-A1"/>
      <sheetName val="ABUT수량-A2"/>
      <sheetName val="PIER수량-1"/>
      <sheetName val="PIER수량-2"/>
      <sheetName val="토ABUT수량-1"/>
      <sheetName val="토ABUT수량-2"/>
      <sheetName val="토PIER수량-1"/>
      <sheetName val="토PIER수량-2"/>
      <sheetName val="보호블럭"/>
      <sheetName val="옹벽일"/>
      <sheetName val="옹벽토"/>
      <sheetName val="Sheet6"/>
      <sheetName val="수량총괄"/>
      <sheetName val="슬래브"/>
      <sheetName val="교대"/>
      <sheetName val="교각"/>
      <sheetName val="옹벽"/>
      <sheetName val="철근"/>
      <sheetName val="토공총괄"/>
      <sheetName val="토교대"/>
      <sheetName val="토교각"/>
      <sheetName val="토옹벽"/>
      <sheetName val="가시설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설계내역서"/>
      <sheetName val="1호맨홀토공"/>
      <sheetName val="산출내역서집계표"/>
      <sheetName val="INPUT"/>
      <sheetName val="좌측"/>
      <sheetName val="노임단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부"/>
      <sheetName val="단면력"/>
      <sheetName val="사용성검토"/>
      <sheetName val="신축이음"/>
      <sheetName val="내진"/>
      <sheetName val="내진삽도"/>
      <sheetName val="교각계산"/>
      <sheetName val="SLAB수량"/>
      <sheetName val="ABUT수량-A1"/>
      <sheetName val="ABUT수량-A2"/>
      <sheetName val="PIER수량-1"/>
      <sheetName val="PIER수량-2"/>
      <sheetName val="토ABUT수량-1"/>
      <sheetName val="토ABUT수량-2"/>
      <sheetName val="토PIER수량-1"/>
      <sheetName val="토PIER수량-2"/>
      <sheetName val="보호블럭"/>
      <sheetName val="옹벽일"/>
      <sheetName val="옹벽토"/>
      <sheetName val="Sheet6"/>
      <sheetName val="수량총괄"/>
      <sheetName val="슬래브"/>
      <sheetName val="교대"/>
      <sheetName val="교각"/>
      <sheetName val="옹벽"/>
      <sheetName val="철근"/>
      <sheetName val="토공총괄"/>
      <sheetName val="토교대"/>
      <sheetName val="토교각"/>
      <sheetName val="토옹벽"/>
      <sheetName val="가시설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설계내역서"/>
      <sheetName val="INPUT"/>
      <sheetName val="포장수량집계"/>
      <sheetName val="내역서"/>
      <sheetName val="3BL공동구 수량"/>
      <sheetName val="상수도토공집계표"/>
      <sheetName val="설계조건"/>
      <sheetName val="guard(mac)"/>
      <sheetName val="제수"/>
      <sheetName val="공기"/>
      <sheetName val="MYUN(MAC)"/>
      <sheetName val="자재단가비교표"/>
      <sheetName val="9GNG운반"/>
      <sheetName val="DATA"/>
      <sheetName val="인건비"/>
      <sheetName val="DATE"/>
      <sheetName val="중기(목록)"/>
      <sheetName val="일위대가(목록)"/>
      <sheetName val="산근(목록)"/>
      <sheetName val="노무비"/>
      <sheetName val="재료비"/>
      <sheetName val="경비"/>
      <sheetName val="터파기및재료"/>
      <sheetName val="반중력식옹벽"/>
      <sheetName val="음료실행"/>
      <sheetName val="개발계획수립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공정표"/>
      <sheetName val="총괄표"/>
      <sheetName val="토목내역"/>
      <sheetName val="토목구분"/>
      <sheetName val="기계총괄표"/>
      <sheetName val="기계내역"/>
      <sheetName val="xxxxxx"/>
      <sheetName val="복토조서 (2)"/>
      <sheetName val="표토처리 (2)"/>
      <sheetName val="석력제거 (2)"/>
      <sheetName val="기본정지 (2)"/>
      <sheetName val="경제분석개요"/>
      <sheetName val="년차사업비"/>
      <sheetName val="보조금"/>
      <sheetName val="부대비"/>
      <sheetName val="공사비"/>
      <sheetName val="긴결과"/>
      <sheetName val="자재단가"/>
      <sheetName val="사업개요"/>
      <sheetName val="사업수지"/>
      <sheetName val="운반자료1"/>
      <sheetName val="토장복구"/>
      <sheetName val="부대공사"/>
      <sheetName val="급배수관"/>
      <sheetName val="로선면적총괄"/>
      <sheetName val="기본정지"/>
      <sheetName val="감보율"/>
      <sheetName val="노선토공"/>
      <sheetName val="노선면적"/>
      <sheetName val="특별지균"/>
      <sheetName val="구조물"/>
      <sheetName val="단가집계표"/>
      <sheetName val="정지집계"/>
      <sheetName val="단가산출"/>
      <sheetName val="운반단가산출"/>
      <sheetName val="논두렁"/>
      <sheetName val="복토조서"/>
      <sheetName val="석력제거"/>
      <sheetName val="표토처리"/>
      <sheetName val="표지서식"/>
      <sheetName val="운반도"/>
      <sheetName val="자재산출"/>
      <sheetName val="시험비"/>
      <sheetName val="수로관"/>
      <sheetName val="건설기계단가"/>
      <sheetName val="시간당사용료"/>
      <sheetName val="도쟈거리"/>
      <sheetName val="운반비"/>
      <sheetName val="노임단가"/>
      <sheetName val="조건적용2"/>
      <sheetName val="Y-WORK"/>
      <sheetName val="교각계산"/>
      <sheetName val="을"/>
      <sheetName val="횡배수관"/>
      <sheetName val="정부노임단가"/>
      <sheetName val="직공비"/>
      <sheetName val="#REF"/>
      <sheetName val="일위대가"/>
      <sheetName val="내역서"/>
      <sheetName val="연결임시"/>
      <sheetName val="000000"/>
      <sheetName val="BID9697"/>
      <sheetName val="배수장공사비명세서"/>
      <sheetName val="내역서 "/>
      <sheetName val="수문일1"/>
      <sheetName val="DATA"/>
      <sheetName val="총괄"/>
      <sheetName val="기둥(원형)"/>
      <sheetName val="WORK"/>
      <sheetName val="DATE"/>
      <sheetName val="11.자재단가"/>
      <sheetName val="SLAB&quot;1&quot;"/>
      <sheetName val="ABUT수량-A1"/>
      <sheetName val="공사추진현황"/>
      <sheetName val="danga"/>
      <sheetName val="ilch"/>
      <sheetName val="CABLE SIZE-3"/>
      <sheetName val="input"/>
      <sheetName val="하수실행"/>
      <sheetName val="8.PILE  (돌출)"/>
      <sheetName val="일반부표"/>
      <sheetName val="일위대가표"/>
      <sheetName val="단면가정"/>
      <sheetName val="기계시공"/>
      <sheetName val="송학동"/>
      <sheetName val="공작물조직표(용배수)"/>
      <sheetName val="Sheet3"/>
      <sheetName val="교각1"/>
      <sheetName val="업무량"/>
      <sheetName val="내역"/>
      <sheetName val="CODE"/>
      <sheetName val="공사비총괄표"/>
      <sheetName val="계화배수"/>
      <sheetName val="단가"/>
      <sheetName val="전기"/>
      <sheetName val="10.25"/>
      <sheetName val="공내역"/>
      <sheetName val="판"/>
      <sheetName val="Sheet2"/>
      <sheetName val="대우단가(풍산)"/>
      <sheetName val="단면 (2)"/>
      <sheetName val="200"/>
      <sheetName val="별표집계"/>
      <sheetName val="EKOG10건축"/>
      <sheetName val="복토조서_(2)"/>
      <sheetName val="표토처리_(2)"/>
      <sheetName val="석력제거_(2)"/>
      <sheetName val="기본정지_(2)"/>
      <sheetName val="내역서_"/>
      <sheetName val="단면_(2)"/>
      <sheetName val="내역및총괄"/>
      <sheetName val="입찰안"/>
      <sheetName val="6호기"/>
      <sheetName val="부속동"/>
      <sheetName val="날개벽"/>
      <sheetName val="말뚝지지력산정"/>
      <sheetName val="산출근거"/>
      <sheetName val="VXXXXX"/>
      <sheetName val="단위수량"/>
      <sheetName val="1호맨홀토공"/>
      <sheetName val="토사(PE)"/>
      <sheetName val="Sheet1"/>
      <sheetName val="요율"/>
    </sheetNames>
    <sheetDataSet>
      <sheetData sheetId="0"/>
      <sheetData sheetId="1"/>
      <sheetData sheetId="2" refreshError="1">
        <row r="24">
          <cell r="J24">
            <v>0.84982999999999997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교각계산"/>
      <sheetName val="CAPBEAM 단면계산"/>
      <sheetName val="교좌면설계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버스운행안내"/>
      <sheetName val="예방접종계획"/>
      <sheetName val="근태계획서"/>
      <sheetName val="교각1"/>
      <sheetName val="ABUT수량-A1"/>
      <sheetName val="B부대공"/>
      <sheetName val="내역"/>
      <sheetName val="tggwan(mac)"/>
      <sheetName val="노임단가"/>
      <sheetName val="설계조건"/>
      <sheetName val="안정계산"/>
      <sheetName val="단면검토"/>
      <sheetName val="3BL공동구 수량"/>
      <sheetName val="단면가정"/>
      <sheetName val="단면 (2)"/>
      <sheetName val="기둥(원형)"/>
      <sheetName val="역T형"/>
      <sheetName val="가도공"/>
      <sheetName val="1.설계조건"/>
      <sheetName val="안정검토"/>
      <sheetName val="단면설계"/>
      <sheetName val="Sheet1 (2)"/>
      <sheetName val="도장수량(하1)"/>
      <sheetName val="주형"/>
      <sheetName val="입출재고현황 (2)"/>
      <sheetName val="특2호부관하천산근"/>
      <sheetName val="간선계산"/>
      <sheetName val="바닥판"/>
      <sheetName val="BASIC (2)"/>
      <sheetName val="견적990322"/>
      <sheetName val="2F 회의실견적(5_14 일대)"/>
      <sheetName val="말뚝물량"/>
      <sheetName val="경산(을)"/>
      <sheetName val="신당동집계표"/>
      <sheetName val="포장복구집계"/>
      <sheetName val="좌측"/>
      <sheetName val="뚝토공"/>
      <sheetName val="INPUT"/>
      <sheetName val="변화치수"/>
      <sheetName val="Data&amp;Result"/>
      <sheetName val=" "/>
      <sheetName val="소양2-P5"/>
    </sheetNames>
    <sheetDataSet>
      <sheetData sheetId="0" refreshError="1">
        <row r="32">
          <cell r="E32">
            <v>11.4</v>
          </cell>
        </row>
        <row r="38">
          <cell r="M38">
            <v>0.222</v>
          </cell>
        </row>
        <row r="40">
          <cell r="M40">
            <v>5</v>
          </cell>
        </row>
        <row r="86">
          <cell r="K86">
            <v>162.30099999999999</v>
          </cell>
        </row>
        <row r="98">
          <cell r="K98">
            <v>42.49</v>
          </cell>
        </row>
        <row r="108">
          <cell r="G108">
            <v>32.67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D"/>
      <sheetName val="신안설계"/>
      <sheetName val="업체선정"/>
      <sheetName val="원가계산"/>
      <sheetName val="실행집계장"/>
      <sheetName val="투찰집계장"/>
      <sheetName val="투찰내역"/>
      <sheetName val="토목총괄내역서"/>
      <sheetName val="표지"/>
      <sheetName val="총괄집계"/>
      <sheetName val="하도사항"/>
      <sheetName val="실행별지"/>
      <sheetName val="하도잡비"/>
      <sheetName val="토공부대"/>
      <sheetName val="철콘부대"/>
      <sheetName val="연약부대"/>
      <sheetName val="철골부대"/>
      <sheetName val="철공견갑"/>
      <sheetName val="철골견적"/>
      <sheetName val="토공견갑"/>
      <sheetName val="토공견적"/>
      <sheetName val="철콘견갑"/>
      <sheetName val="철콘견적"/>
      <sheetName val="연약견갑"/>
      <sheetName val="연약견적"/>
      <sheetName val="부대샘플"/>
      <sheetName val="3련 BOX"/>
    </sheetNames>
    <sheetDataSet>
      <sheetData sheetId="0">
        <row r="1">
          <cell r="A1" t="str">
            <v>F_SEQ</v>
          </cell>
          <cell r="B1" t="str">
            <v>F_LVL</v>
          </cell>
          <cell r="C1" t="str">
            <v>F_DES</v>
          </cell>
          <cell r="D1" t="str">
            <v>F_SIZE</v>
          </cell>
          <cell r="E1" t="str">
            <v>F_QQTY</v>
          </cell>
          <cell r="F1" t="str">
            <v>F_TQTY</v>
          </cell>
          <cell r="G1" t="str">
            <v>F_QUNIT</v>
          </cell>
          <cell r="H1" t="str">
            <v>F_PRIC</v>
          </cell>
          <cell r="I1" t="str">
            <v>F_COST</v>
          </cell>
          <cell r="J1" t="str">
            <v>F_BIGO</v>
          </cell>
          <cell r="K1" t="str">
            <v>F_REMK</v>
          </cell>
          <cell r="L1" t="str">
            <v>F_CODE</v>
          </cell>
          <cell r="M1" t="str">
            <v>F_PART</v>
          </cell>
        </row>
        <row r="2">
          <cell r="A2">
            <v>100</v>
          </cell>
          <cell r="B2" t="str">
            <v>1</v>
          </cell>
          <cell r="C2" t="str">
            <v>김해국제공항 2단계 확장공사</v>
          </cell>
          <cell r="D2" t="str">
            <v>(임시여객터미널지역:토목,건축,기계)</v>
          </cell>
          <cell r="E2">
            <v>0</v>
          </cell>
          <cell r="I2">
            <v>0</v>
          </cell>
          <cell r="K2" t="str">
            <v>*</v>
          </cell>
          <cell r="L2" t="str">
            <v>A000001</v>
          </cell>
          <cell r="M2" t="str">
            <v>U</v>
          </cell>
        </row>
        <row r="3">
          <cell r="A3">
            <v>150</v>
          </cell>
          <cell r="B3" t="str">
            <v>2</v>
          </cell>
          <cell r="C3" t="str">
            <v>(1)토 목 공 사</v>
          </cell>
          <cell r="E3">
            <v>0</v>
          </cell>
          <cell r="I3">
            <v>0</v>
          </cell>
          <cell r="K3" t="str">
            <v>A0001      *</v>
          </cell>
          <cell r="L3" t="str">
            <v>A000001</v>
          </cell>
          <cell r="M3" t="str">
            <v>U</v>
          </cell>
        </row>
        <row r="4">
          <cell r="A4">
            <v>200</v>
          </cell>
          <cell r="B4" t="str">
            <v>3</v>
          </cell>
          <cell r="C4" t="str">
            <v>(가)토  공</v>
          </cell>
          <cell r="E4">
            <v>0</v>
          </cell>
          <cell r="I4">
            <v>0</v>
          </cell>
          <cell r="K4" t="str">
            <v>A001</v>
          </cell>
          <cell r="L4" t="str">
            <v>A0001</v>
          </cell>
          <cell r="M4" t="str">
            <v>U</v>
          </cell>
        </row>
        <row r="5">
          <cell r="A5">
            <v>250</v>
          </cell>
          <cell r="B5" t="str">
            <v>4</v>
          </cell>
          <cell r="C5" t="str">
            <v>1)토공사</v>
          </cell>
          <cell r="E5">
            <v>0</v>
          </cell>
          <cell r="I5">
            <v>0</v>
          </cell>
          <cell r="L5" t="str">
            <v>A001</v>
          </cell>
          <cell r="M5" t="str">
            <v>U</v>
          </cell>
        </row>
        <row r="6">
          <cell r="A6">
            <v>300</v>
          </cell>
          <cell r="B6" t="str">
            <v>5</v>
          </cell>
          <cell r="C6" t="str">
            <v>철근콘크리트깨기</v>
          </cell>
          <cell r="D6" t="str">
            <v>t=30㎝이상</v>
          </cell>
          <cell r="E6">
            <v>13316</v>
          </cell>
          <cell r="G6" t="str">
            <v>M3</v>
          </cell>
          <cell r="I6">
            <v>0</v>
          </cell>
          <cell r="K6" t="str">
            <v>HP00010</v>
          </cell>
          <cell r="L6" t="str">
            <v>A001</v>
          </cell>
          <cell r="M6" t="str">
            <v>U</v>
          </cell>
        </row>
        <row r="7">
          <cell r="A7">
            <v>350</v>
          </cell>
          <cell r="B7" t="str">
            <v>5</v>
          </cell>
          <cell r="C7" t="str">
            <v>무근콘크리트깨기</v>
          </cell>
          <cell r="D7" t="str">
            <v>t=30㎝이하</v>
          </cell>
          <cell r="E7">
            <v>955</v>
          </cell>
          <cell r="G7" t="str">
            <v>M3</v>
          </cell>
          <cell r="I7">
            <v>0</v>
          </cell>
          <cell r="K7" t="str">
            <v>HP00020</v>
          </cell>
          <cell r="L7" t="str">
            <v>A001</v>
          </cell>
          <cell r="M7" t="str">
            <v>U</v>
          </cell>
        </row>
        <row r="8">
          <cell r="A8">
            <v>400</v>
          </cell>
          <cell r="B8" t="str">
            <v>5</v>
          </cell>
          <cell r="C8" t="str">
            <v>기존포장깨기</v>
          </cell>
          <cell r="D8" t="str">
            <v>아스콘</v>
          </cell>
          <cell r="E8">
            <v>8137</v>
          </cell>
          <cell r="G8" t="str">
            <v>M3</v>
          </cell>
          <cell r="I8">
            <v>0</v>
          </cell>
          <cell r="K8" t="str">
            <v>HD00030</v>
          </cell>
          <cell r="L8" t="str">
            <v>A001</v>
          </cell>
          <cell r="M8" t="str">
            <v>U</v>
          </cell>
        </row>
        <row r="9">
          <cell r="A9">
            <v>450</v>
          </cell>
          <cell r="B9" t="str">
            <v>5</v>
          </cell>
          <cell r="C9" t="str">
            <v>포장 절단공</v>
          </cell>
          <cell r="D9" t="str">
            <v>시멘트 콘크리트포장</v>
          </cell>
          <cell r="E9">
            <v>78</v>
          </cell>
          <cell r="G9" t="str">
            <v>M</v>
          </cell>
          <cell r="I9">
            <v>0</v>
          </cell>
          <cell r="K9" t="str">
            <v>J02080010</v>
          </cell>
          <cell r="L9" t="str">
            <v>A001</v>
          </cell>
          <cell r="M9" t="str">
            <v>U</v>
          </cell>
        </row>
        <row r="10">
          <cell r="A10">
            <v>500</v>
          </cell>
          <cell r="B10" t="str">
            <v>5</v>
          </cell>
          <cell r="C10" t="str">
            <v>포장 절단공</v>
          </cell>
          <cell r="D10" t="str">
            <v>아스팔트콘크리트포장</v>
          </cell>
          <cell r="E10">
            <v>3103</v>
          </cell>
          <cell r="G10" t="str">
            <v>M</v>
          </cell>
          <cell r="I10">
            <v>0</v>
          </cell>
          <cell r="K10" t="str">
            <v>J02080020</v>
          </cell>
          <cell r="L10" t="str">
            <v>A001</v>
          </cell>
          <cell r="M10" t="str">
            <v>U</v>
          </cell>
        </row>
        <row r="11">
          <cell r="A11">
            <v>550</v>
          </cell>
          <cell r="B11" t="str">
            <v>5</v>
          </cell>
          <cell r="C11" t="str">
            <v>표토제거(T=15CM,답구간:절토부)</v>
          </cell>
          <cell r="D11" t="str">
            <v>도쟈 19TON</v>
          </cell>
          <cell r="E11">
            <v>463</v>
          </cell>
          <cell r="G11" t="str">
            <v>M2</v>
          </cell>
          <cell r="I11">
            <v>0</v>
          </cell>
          <cell r="K11" t="str">
            <v>HP00734</v>
          </cell>
          <cell r="L11" t="str">
            <v>A001</v>
          </cell>
          <cell r="M11" t="str">
            <v>U</v>
          </cell>
        </row>
        <row r="12">
          <cell r="A12">
            <v>600</v>
          </cell>
          <cell r="B12" t="str">
            <v>5</v>
          </cell>
          <cell r="C12" t="str">
            <v>표토제거(T=20CM,답구간:성토부)</v>
          </cell>
          <cell r="D12" t="str">
            <v>도쟈 19TON</v>
          </cell>
          <cell r="E12">
            <v>215949</v>
          </cell>
          <cell r="G12" t="str">
            <v>M2</v>
          </cell>
          <cell r="I12">
            <v>0</v>
          </cell>
          <cell r="K12" t="str">
            <v>HP00735</v>
          </cell>
          <cell r="L12" t="str">
            <v>A001</v>
          </cell>
          <cell r="M12" t="str">
            <v>U</v>
          </cell>
        </row>
        <row r="13">
          <cell r="A13">
            <v>650</v>
          </cell>
          <cell r="B13" t="str">
            <v>5</v>
          </cell>
          <cell r="C13" t="str">
            <v>표토제거(T=15CM,답외구간:절토부)</v>
          </cell>
          <cell r="D13" t="str">
            <v>도쟈 32TON</v>
          </cell>
          <cell r="E13">
            <v>58264</v>
          </cell>
          <cell r="G13" t="str">
            <v>M2</v>
          </cell>
          <cell r="I13">
            <v>0</v>
          </cell>
          <cell r="K13" t="str">
            <v>HP00736</v>
          </cell>
          <cell r="L13" t="str">
            <v>A001</v>
          </cell>
          <cell r="M13" t="str">
            <v>U</v>
          </cell>
        </row>
        <row r="14">
          <cell r="A14">
            <v>700</v>
          </cell>
          <cell r="B14" t="str">
            <v>5</v>
          </cell>
          <cell r="C14" t="str">
            <v>표토제거(T=20CM,답외구간:성토부)</v>
          </cell>
          <cell r="D14" t="str">
            <v>도쟈 32TON</v>
          </cell>
          <cell r="E14">
            <v>3801</v>
          </cell>
          <cell r="G14" t="str">
            <v>M2</v>
          </cell>
          <cell r="I14">
            <v>0</v>
          </cell>
          <cell r="K14" t="str">
            <v>HP00737</v>
          </cell>
          <cell r="L14" t="str">
            <v>A001</v>
          </cell>
          <cell r="M14" t="str">
            <v>U</v>
          </cell>
        </row>
        <row r="15">
          <cell r="A15">
            <v>750</v>
          </cell>
          <cell r="B15" t="str">
            <v>5</v>
          </cell>
          <cell r="C15" t="str">
            <v>터파기(토사)</v>
          </cell>
          <cell r="D15" t="str">
            <v>백호우1.0M3</v>
          </cell>
          <cell r="E15">
            <v>5316</v>
          </cell>
          <cell r="G15" t="str">
            <v>M3</v>
          </cell>
          <cell r="I15">
            <v>0</v>
          </cell>
          <cell r="K15" t="str">
            <v>HP00390</v>
          </cell>
          <cell r="L15" t="str">
            <v>A001</v>
          </cell>
          <cell r="M15" t="str">
            <v>U</v>
          </cell>
        </row>
        <row r="16">
          <cell r="A16">
            <v>800</v>
          </cell>
          <cell r="B16" t="str">
            <v>5</v>
          </cell>
          <cell r="C16" t="str">
            <v>토사깍기</v>
          </cell>
          <cell r="D16" t="str">
            <v>도쟈 32TON</v>
          </cell>
          <cell r="E16">
            <v>555377</v>
          </cell>
          <cell r="G16" t="str">
            <v>M3</v>
          </cell>
          <cell r="I16">
            <v>0</v>
          </cell>
          <cell r="K16" t="str">
            <v>HP10050</v>
          </cell>
          <cell r="L16" t="str">
            <v>A001</v>
          </cell>
          <cell r="M16" t="str">
            <v>U</v>
          </cell>
        </row>
        <row r="17">
          <cell r="A17">
            <v>850</v>
          </cell>
          <cell r="B17" t="str">
            <v>5</v>
          </cell>
          <cell r="C17" t="str">
            <v>토사운반</v>
          </cell>
          <cell r="D17" t="str">
            <v>무대</v>
          </cell>
          <cell r="E17">
            <v>131873</v>
          </cell>
          <cell r="G17" t="str">
            <v>M3</v>
          </cell>
          <cell r="I17">
            <v>0</v>
          </cell>
          <cell r="L17" t="str">
            <v>A001</v>
          </cell>
          <cell r="M17" t="str">
            <v>U</v>
          </cell>
        </row>
        <row r="18">
          <cell r="A18">
            <v>900</v>
          </cell>
          <cell r="B18" t="str">
            <v>5</v>
          </cell>
          <cell r="C18" t="str">
            <v>토사 운반</v>
          </cell>
          <cell r="D18" t="str">
            <v>(L=60M,도쟈 32TON)</v>
          </cell>
          <cell r="E18">
            <v>172370</v>
          </cell>
          <cell r="G18" t="str">
            <v>M3</v>
          </cell>
          <cell r="I18">
            <v>0</v>
          </cell>
          <cell r="K18" t="str">
            <v>HP10100</v>
          </cell>
          <cell r="L18" t="str">
            <v>A001</v>
          </cell>
          <cell r="M18" t="str">
            <v>U</v>
          </cell>
        </row>
        <row r="19">
          <cell r="A19">
            <v>950</v>
          </cell>
          <cell r="B19" t="str">
            <v>5</v>
          </cell>
          <cell r="C19" t="str">
            <v>토사 운반</v>
          </cell>
          <cell r="D19" t="str">
            <v>(L=319M,덤프15TON)</v>
          </cell>
          <cell r="E19">
            <v>182712</v>
          </cell>
          <cell r="G19" t="str">
            <v>M3</v>
          </cell>
          <cell r="I19">
            <v>0</v>
          </cell>
          <cell r="K19" t="str">
            <v>HP10110</v>
          </cell>
          <cell r="L19" t="str">
            <v>A001</v>
          </cell>
          <cell r="M19" t="str">
            <v>U</v>
          </cell>
        </row>
        <row r="20">
          <cell r="A20">
            <v>1000</v>
          </cell>
          <cell r="B20" t="str">
            <v>5</v>
          </cell>
          <cell r="C20" t="str">
            <v>순성토</v>
          </cell>
          <cell r="D20" t="str">
            <v>(L=33.3KM,덤프15TON)</v>
          </cell>
          <cell r="E20">
            <v>472171</v>
          </cell>
          <cell r="G20" t="str">
            <v>M3</v>
          </cell>
          <cell r="I20">
            <v>0</v>
          </cell>
          <cell r="K20" t="str">
            <v>HP10115</v>
          </cell>
          <cell r="L20" t="str">
            <v>A001</v>
          </cell>
          <cell r="M20" t="str">
            <v>U</v>
          </cell>
        </row>
        <row r="21">
          <cell r="A21">
            <v>1050</v>
          </cell>
          <cell r="B21" t="str">
            <v>5</v>
          </cell>
          <cell r="C21" t="str">
            <v>사토</v>
          </cell>
          <cell r="D21" t="str">
            <v>(L=17.5KM,덤프15TON)</v>
          </cell>
          <cell r="E21">
            <v>98230</v>
          </cell>
          <cell r="G21" t="str">
            <v>M3</v>
          </cell>
          <cell r="I21">
            <v>0</v>
          </cell>
          <cell r="K21" t="str">
            <v>HP10120</v>
          </cell>
          <cell r="L21" t="str">
            <v>A001</v>
          </cell>
          <cell r="M21" t="str">
            <v>U</v>
          </cell>
        </row>
        <row r="22">
          <cell r="A22">
            <v>1100</v>
          </cell>
          <cell r="B22" t="str">
            <v>5</v>
          </cell>
          <cell r="C22" t="str">
            <v>노체 (90%다짐)</v>
          </cell>
          <cell r="D22" t="str">
            <v>토사</v>
          </cell>
          <cell r="E22">
            <v>111819</v>
          </cell>
          <cell r="G22" t="str">
            <v>M3</v>
          </cell>
          <cell r="I22">
            <v>0</v>
          </cell>
          <cell r="K22" t="str">
            <v>HP10200</v>
          </cell>
          <cell r="L22" t="str">
            <v>A001</v>
          </cell>
          <cell r="M22" t="str">
            <v>U</v>
          </cell>
        </row>
        <row r="23">
          <cell r="A23">
            <v>1150</v>
          </cell>
          <cell r="B23" t="str">
            <v>5</v>
          </cell>
          <cell r="C23" t="str">
            <v>상부노상(100%)</v>
          </cell>
          <cell r="D23" t="str">
            <v>15CM</v>
          </cell>
          <cell r="E23">
            <v>18572</v>
          </cell>
          <cell r="G23" t="str">
            <v>M3</v>
          </cell>
          <cell r="I23">
            <v>0</v>
          </cell>
          <cell r="K23" t="str">
            <v>HP10180</v>
          </cell>
          <cell r="L23" t="str">
            <v>A001</v>
          </cell>
          <cell r="M23" t="str">
            <v>U</v>
          </cell>
        </row>
        <row r="24">
          <cell r="A24">
            <v>1200</v>
          </cell>
          <cell r="B24" t="str">
            <v>5</v>
          </cell>
          <cell r="C24" t="str">
            <v>하부노상(95%)</v>
          </cell>
          <cell r="D24" t="str">
            <v>20CM</v>
          </cell>
          <cell r="E24">
            <v>168561</v>
          </cell>
          <cell r="G24" t="str">
            <v>M3</v>
          </cell>
          <cell r="I24">
            <v>0</v>
          </cell>
          <cell r="K24" t="str">
            <v>HP10190</v>
          </cell>
          <cell r="L24" t="str">
            <v>A001</v>
          </cell>
          <cell r="M24" t="str">
            <v>U</v>
          </cell>
        </row>
        <row r="25">
          <cell r="A25">
            <v>1250</v>
          </cell>
          <cell r="B25" t="str">
            <v>5</v>
          </cell>
          <cell r="C25" t="str">
            <v>비다짐</v>
          </cell>
          <cell r="D25" t="str">
            <v>도쟈32TON</v>
          </cell>
          <cell r="E25">
            <v>636098</v>
          </cell>
          <cell r="G25" t="str">
            <v>M3</v>
          </cell>
          <cell r="I25">
            <v>0</v>
          </cell>
          <cell r="K25" t="str">
            <v>HP10170</v>
          </cell>
          <cell r="L25" t="str">
            <v>A001</v>
          </cell>
          <cell r="M25" t="str">
            <v>U</v>
          </cell>
        </row>
        <row r="26">
          <cell r="A26">
            <v>1300</v>
          </cell>
          <cell r="B26" t="str">
            <v>5</v>
          </cell>
          <cell r="C26" t="str">
            <v>줄떼</v>
          </cell>
          <cell r="D26" t="str">
            <v>(들떼)</v>
          </cell>
          <cell r="E26">
            <v>135</v>
          </cell>
          <cell r="G26" t="str">
            <v>M2</v>
          </cell>
          <cell r="I26">
            <v>0</v>
          </cell>
          <cell r="K26" t="str">
            <v>IL01520</v>
          </cell>
          <cell r="L26" t="str">
            <v>A001</v>
          </cell>
          <cell r="M26" t="str">
            <v>U</v>
          </cell>
        </row>
        <row r="27">
          <cell r="A27">
            <v>1350</v>
          </cell>
          <cell r="B27" t="str">
            <v>5</v>
          </cell>
          <cell r="C27" t="str">
            <v>씨앗뿜어붙이기</v>
          </cell>
          <cell r="E27">
            <v>66948</v>
          </cell>
          <cell r="G27" t="str">
            <v>M2</v>
          </cell>
          <cell r="I27">
            <v>0</v>
          </cell>
          <cell r="K27" t="str">
            <v>IL11010</v>
          </cell>
          <cell r="L27" t="str">
            <v>A001</v>
          </cell>
          <cell r="M27" t="str">
            <v>U</v>
          </cell>
        </row>
        <row r="28">
          <cell r="A28">
            <v>1400</v>
          </cell>
          <cell r="B28" t="str">
            <v>5</v>
          </cell>
          <cell r="C28" t="str">
            <v>토공 규준틀</v>
          </cell>
          <cell r="D28" t="str">
            <v>수평</v>
          </cell>
          <cell r="E28">
            <v>118</v>
          </cell>
          <cell r="G28" t="str">
            <v>개소</v>
          </cell>
          <cell r="I28">
            <v>0</v>
          </cell>
          <cell r="K28" t="str">
            <v>J00130010</v>
          </cell>
          <cell r="L28" t="str">
            <v>A001</v>
          </cell>
          <cell r="M28" t="str">
            <v>U</v>
          </cell>
        </row>
        <row r="29">
          <cell r="A29">
            <v>1450</v>
          </cell>
          <cell r="B29" t="str">
            <v>5</v>
          </cell>
          <cell r="C29" t="str">
            <v>침하토</v>
          </cell>
          <cell r="D29" t="str">
            <v>토공유용처리</v>
          </cell>
          <cell r="E29">
            <v>214640</v>
          </cell>
          <cell r="G29" t="str">
            <v>M3</v>
          </cell>
          <cell r="I29">
            <v>0</v>
          </cell>
          <cell r="L29" t="str">
            <v>A001</v>
          </cell>
          <cell r="M29" t="str">
            <v>U</v>
          </cell>
        </row>
        <row r="30">
          <cell r="A30">
            <v>1500</v>
          </cell>
          <cell r="B30" t="str">
            <v>5</v>
          </cell>
          <cell r="C30" t="str">
            <v>SAND MAT</v>
          </cell>
          <cell r="E30">
            <v>187637</v>
          </cell>
          <cell r="G30" t="str">
            <v>M3</v>
          </cell>
          <cell r="I30">
            <v>0</v>
          </cell>
          <cell r="K30" t="str">
            <v>HP01110</v>
          </cell>
          <cell r="L30" t="str">
            <v>A001</v>
          </cell>
          <cell r="M30" t="str">
            <v>U</v>
          </cell>
        </row>
        <row r="31">
          <cell r="A31">
            <v>1550</v>
          </cell>
          <cell r="B31" t="str">
            <v>5</v>
          </cell>
          <cell r="C31" t="str">
            <v>과재성토</v>
          </cell>
          <cell r="D31" t="str">
            <v>토공유용처리</v>
          </cell>
          <cell r="E31">
            <v>472685</v>
          </cell>
          <cell r="G31" t="str">
            <v>M3</v>
          </cell>
          <cell r="I31">
            <v>0</v>
          </cell>
          <cell r="L31" t="str">
            <v>A001</v>
          </cell>
          <cell r="M31" t="str">
            <v>U</v>
          </cell>
        </row>
        <row r="32">
          <cell r="A32">
            <v>1600</v>
          </cell>
          <cell r="B32" t="str">
            <v>5</v>
          </cell>
          <cell r="C32" t="str">
            <v>과재성토제거</v>
          </cell>
          <cell r="D32" t="str">
            <v>토공유용처리</v>
          </cell>
          <cell r="E32">
            <v>472685</v>
          </cell>
          <cell r="G32" t="str">
            <v>M3</v>
          </cell>
          <cell r="I32">
            <v>0</v>
          </cell>
          <cell r="L32" t="str">
            <v>A001</v>
          </cell>
          <cell r="M32" t="str">
            <v>U</v>
          </cell>
        </row>
        <row r="33">
          <cell r="A33">
            <v>1650</v>
          </cell>
          <cell r="B33" t="str">
            <v>5</v>
          </cell>
          <cell r="C33" t="str">
            <v>PE매트부설</v>
          </cell>
          <cell r="D33" t="str">
            <v>10TON</v>
          </cell>
          <cell r="E33">
            <v>239195</v>
          </cell>
          <cell r="G33" t="str">
            <v>M2</v>
          </cell>
          <cell r="I33">
            <v>0</v>
          </cell>
          <cell r="K33" t="str">
            <v>WQ30080</v>
          </cell>
          <cell r="L33" t="str">
            <v>A001</v>
          </cell>
          <cell r="M33" t="str">
            <v>U</v>
          </cell>
        </row>
        <row r="34">
          <cell r="A34">
            <v>1700</v>
          </cell>
          <cell r="B34" t="str">
            <v>5</v>
          </cell>
          <cell r="C34" t="str">
            <v>드레인보드타입(P.B.D)</v>
          </cell>
          <cell r="D34" t="str">
            <v>진동식 항타</v>
          </cell>
          <cell r="E34">
            <v>2838891</v>
          </cell>
          <cell r="G34" t="str">
            <v>M</v>
          </cell>
          <cell r="I34">
            <v>0</v>
          </cell>
          <cell r="K34" t="str">
            <v>HP01120</v>
          </cell>
          <cell r="L34" t="str">
            <v>A001</v>
          </cell>
          <cell r="M34" t="str">
            <v>U</v>
          </cell>
        </row>
        <row r="35">
          <cell r="A35">
            <v>1750</v>
          </cell>
          <cell r="B35" t="str">
            <v>5</v>
          </cell>
          <cell r="C35" t="str">
            <v>침하판(1"PIPE 부착)</v>
          </cell>
          <cell r="E35">
            <v>28</v>
          </cell>
          <cell r="G35" t="str">
            <v>EA</v>
          </cell>
          <cell r="I35">
            <v>0</v>
          </cell>
          <cell r="K35" t="str">
            <v>HP01130</v>
          </cell>
          <cell r="L35" t="str">
            <v>A001</v>
          </cell>
          <cell r="M35" t="str">
            <v>U</v>
          </cell>
        </row>
        <row r="36">
          <cell r="A36">
            <v>1800</v>
          </cell>
          <cell r="B36" t="str">
            <v>5</v>
          </cell>
          <cell r="C36" t="str">
            <v>침하봉 보호관(R=150M/M)</v>
          </cell>
          <cell r="E36">
            <v>140</v>
          </cell>
          <cell r="G36" t="str">
            <v>M</v>
          </cell>
          <cell r="I36">
            <v>0</v>
          </cell>
          <cell r="K36" t="str">
            <v>HP01140</v>
          </cell>
          <cell r="L36" t="str">
            <v>A001</v>
          </cell>
          <cell r="M36" t="str">
            <v>U</v>
          </cell>
        </row>
        <row r="37">
          <cell r="A37">
            <v>1850</v>
          </cell>
          <cell r="B37" t="str">
            <v>5</v>
          </cell>
          <cell r="C37" t="str">
            <v>설치비(경사계)</v>
          </cell>
          <cell r="E37">
            <v>6</v>
          </cell>
          <cell r="G37" t="str">
            <v>개</v>
          </cell>
          <cell r="I37">
            <v>0</v>
          </cell>
          <cell r="K37" t="str">
            <v>WQ30100</v>
          </cell>
          <cell r="L37" t="str">
            <v>A001</v>
          </cell>
          <cell r="M37" t="str">
            <v>U</v>
          </cell>
        </row>
        <row r="38">
          <cell r="A38">
            <v>1900</v>
          </cell>
          <cell r="B38" t="str">
            <v>5</v>
          </cell>
          <cell r="C38" t="str">
            <v>설치비(간극수압계)</v>
          </cell>
          <cell r="E38">
            <v>44</v>
          </cell>
          <cell r="G38" t="str">
            <v>개</v>
          </cell>
          <cell r="I38">
            <v>0</v>
          </cell>
          <cell r="K38" t="str">
            <v>WQ30150</v>
          </cell>
          <cell r="L38" t="str">
            <v>A001</v>
          </cell>
          <cell r="M38" t="str">
            <v>U</v>
          </cell>
        </row>
        <row r="39">
          <cell r="A39">
            <v>1950</v>
          </cell>
          <cell r="B39" t="str">
            <v>5</v>
          </cell>
          <cell r="C39" t="str">
            <v>설치비(층별침하계)</v>
          </cell>
          <cell r="E39">
            <v>20</v>
          </cell>
          <cell r="G39" t="str">
            <v>개</v>
          </cell>
          <cell r="I39">
            <v>0</v>
          </cell>
          <cell r="K39" t="str">
            <v>WQ30090</v>
          </cell>
          <cell r="L39" t="str">
            <v>A001</v>
          </cell>
          <cell r="M39" t="str">
            <v>U</v>
          </cell>
        </row>
        <row r="40">
          <cell r="A40">
            <v>2000</v>
          </cell>
          <cell r="B40" t="str">
            <v>5</v>
          </cell>
          <cell r="C40" t="str">
            <v>설치비(수위계)</v>
          </cell>
          <cell r="E40">
            <v>12</v>
          </cell>
          <cell r="G40" t="str">
            <v>개</v>
          </cell>
          <cell r="I40">
            <v>0</v>
          </cell>
          <cell r="K40" t="str">
            <v>WQ30101</v>
          </cell>
          <cell r="L40" t="str">
            <v>A001</v>
          </cell>
          <cell r="M40" t="str">
            <v>U</v>
          </cell>
        </row>
        <row r="41">
          <cell r="A41">
            <v>2050</v>
          </cell>
          <cell r="B41" t="str">
            <v>5</v>
          </cell>
          <cell r="C41" t="str">
            <v>유공관설치</v>
          </cell>
          <cell r="D41" t="str">
            <v>D150MM</v>
          </cell>
          <cell r="E41">
            <v>12467</v>
          </cell>
          <cell r="G41" t="str">
            <v>M</v>
          </cell>
          <cell r="I41">
            <v>0</v>
          </cell>
          <cell r="K41" t="str">
            <v>IL37100</v>
          </cell>
          <cell r="L41" t="str">
            <v>A001</v>
          </cell>
          <cell r="M41" t="str">
            <v>U</v>
          </cell>
        </row>
        <row r="42">
          <cell r="A42">
            <v>2100</v>
          </cell>
          <cell r="B42" t="str">
            <v>5</v>
          </cell>
          <cell r="C42" t="str">
            <v>집수정 설치</v>
          </cell>
          <cell r="D42" t="str">
            <v>D600MM</v>
          </cell>
          <cell r="E42">
            <v>162</v>
          </cell>
          <cell r="G42" t="str">
            <v>M</v>
          </cell>
          <cell r="I42">
            <v>0</v>
          </cell>
          <cell r="K42" t="str">
            <v>IL37080</v>
          </cell>
          <cell r="L42" t="str">
            <v>A001</v>
          </cell>
          <cell r="M42" t="str">
            <v>U</v>
          </cell>
        </row>
        <row r="43">
          <cell r="A43">
            <v>2150</v>
          </cell>
          <cell r="B43" t="str">
            <v>5</v>
          </cell>
          <cell r="C43" t="str">
            <v>배출호스</v>
          </cell>
          <cell r="D43" t="str">
            <v>50㎜</v>
          </cell>
          <cell r="E43">
            <v>1620</v>
          </cell>
          <cell r="G43" t="str">
            <v>M</v>
          </cell>
          <cell r="I43">
            <v>0</v>
          </cell>
          <cell r="K43" t="str">
            <v>M5369817</v>
          </cell>
          <cell r="L43" t="str">
            <v>A001</v>
          </cell>
          <cell r="M43" t="str">
            <v>U</v>
          </cell>
        </row>
        <row r="44">
          <cell r="A44">
            <v>2200</v>
          </cell>
          <cell r="B44" t="str">
            <v>5</v>
          </cell>
          <cell r="C44" t="str">
            <v>수중펌프</v>
          </cell>
          <cell r="E44">
            <v>27</v>
          </cell>
          <cell r="G44" t="str">
            <v>개소</v>
          </cell>
          <cell r="I44">
            <v>0</v>
          </cell>
          <cell r="K44" t="str">
            <v>IL37090</v>
          </cell>
          <cell r="L44" t="str">
            <v>A001</v>
          </cell>
          <cell r="M44" t="str">
            <v>U</v>
          </cell>
        </row>
        <row r="45">
          <cell r="A45">
            <v>2250</v>
          </cell>
          <cell r="B45" t="str">
            <v>5</v>
          </cell>
          <cell r="C45" t="str">
            <v>지표면침하판 계측및분석</v>
          </cell>
          <cell r="E45">
            <v>1680</v>
          </cell>
          <cell r="G45" t="str">
            <v>회</v>
          </cell>
          <cell r="I45">
            <v>0</v>
          </cell>
          <cell r="K45" t="str">
            <v>WQ30200</v>
          </cell>
          <cell r="L45" t="str">
            <v>A001</v>
          </cell>
          <cell r="M45" t="str">
            <v>U</v>
          </cell>
        </row>
        <row r="46">
          <cell r="A46">
            <v>2300</v>
          </cell>
          <cell r="B46" t="str">
            <v>5</v>
          </cell>
          <cell r="C46" t="str">
            <v>경사계 계측및분석</v>
          </cell>
          <cell r="E46">
            <v>180</v>
          </cell>
          <cell r="G46" t="str">
            <v>회</v>
          </cell>
          <cell r="I46">
            <v>0</v>
          </cell>
          <cell r="K46" t="str">
            <v>WQ30180</v>
          </cell>
          <cell r="L46" t="str">
            <v>A001</v>
          </cell>
          <cell r="M46" t="str">
            <v>U</v>
          </cell>
        </row>
        <row r="47">
          <cell r="A47">
            <v>2350</v>
          </cell>
          <cell r="B47" t="str">
            <v>5</v>
          </cell>
          <cell r="C47" t="str">
            <v>간극수압계 계측및분석</v>
          </cell>
          <cell r="E47">
            <v>2640</v>
          </cell>
          <cell r="G47" t="str">
            <v>회</v>
          </cell>
          <cell r="I47">
            <v>0</v>
          </cell>
          <cell r="K47" t="str">
            <v>WQ30160</v>
          </cell>
          <cell r="L47" t="str">
            <v>A001</v>
          </cell>
          <cell r="M47" t="str">
            <v>U</v>
          </cell>
        </row>
        <row r="48">
          <cell r="A48">
            <v>2400</v>
          </cell>
          <cell r="B48" t="str">
            <v>5</v>
          </cell>
          <cell r="C48" t="str">
            <v>층별침하계 계측및분석</v>
          </cell>
          <cell r="E48">
            <v>1200</v>
          </cell>
          <cell r="G48" t="str">
            <v>회</v>
          </cell>
          <cell r="I48">
            <v>0</v>
          </cell>
          <cell r="K48" t="str">
            <v>WQ30170</v>
          </cell>
          <cell r="L48" t="str">
            <v>A001</v>
          </cell>
          <cell r="M48" t="str">
            <v>U</v>
          </cell>
        </row>
        <row r="49">
          <cell r="A49">
            <v>2450</v>
          </cell>
          <cell r="B49" t="str">
            <v>5</v>
          </cell>
          <cell r="C49" t="str">
            <v>지하수위계 계측및분석</v>
          </cell>
          <cell r="E49">
            <v>720</v>
          </cell>
          <cell r="G49" t="str">
            <v>회</v>
          </cell>
          <cell r="I49">
            <v>0</v>
          </cell>
          <cell r="K49" t="str">
            <v>WQ30190</v>
          </cell>
          <cell r="L49" t="str">
            <v>A001</v>
          </cell>
          <cell r="M49" t="str">
            <v>U</v>
          </cell>
        </row>
        <row r="50">
          <cell r="A50">
            <v>2500</v>
          </cell>
          <cell r="B50" t="str">
            <v>5</v>
          </cell>
          <cell r="C50" t="str">
            <v>개량전 확인조사</v>
          </cell>
          <cell r="E50">
            <v>1</v>
          </cell>
          <cell r="G50" t="str">
            <v>식</v>
          </cell>
          <cell r="I50">
            <v>0</v>
          </cell>
          <cell r="K50" t="str">
            <v>HP50260</v>
          </cell>
          <cell r="L50" t="str">
            <v>A001</v>
          </cell>
          <cell r="M50" t="str">
            <v>U</v>
          </cell>
        </row>
        <row r="51">
          <cell r="A51">
            <v>2550</v>
          </cell>
          <cell r="B51" t="str">
            <v>5</v>
          </cell>
          <cell r="C51" t="str">
            <v>개량후 확인조사</v>
          </cell>
          <cell r="E51">
            <v>1</v>
          </cell>
          <cell r="G51" t="str">
            <v>식</v>
          </cell>
          <cell r="I51">
            <v>0</v>
          </cell>
          <cell r="K51" t="str">
            <v>HP50270</v>
          </cell>
          <cell r="L51" t="str">
            <v>A001</v>
          </cell>
          <cell r="M51" t="str">
            <v>U</v>
          </cell>
        </row>
        <row r="52">
          <cell r="A52">
            <v>2600</v>
          </cell>
          <cell r="B52" t="str">
            <v>5</v>
          </cell>
          <cell r="C52" t="str">
            <v>시추조사</v>
          </cell>
          <cell r="E52">
            <v>1</v>
          </cell>
          <cell r="G52" t="str">
            <v>식</v>
          </cell>
          <cell r="I52">
            <v>0</v>
          </cell>
          <cell r="K52" t="str">
            <v>HP50280</v>
          </cell>
          <cell r="L52" t="str">
            <v>A001</v>
          </cell>
          <cell r="M52" t="str">
            <v>U</v>
          </cell>
        </row>
        <row r="53">
          <cell r="A53">
            <v>2650</v>
          </cell>
          <cell r="B53" t="str">
            <v>5</v>
          </cell>
          <cell r="C53" t="str">
            <v>PIEZOCONE 관입시험</v>
          </cell>
          <cell r="E53">
            <v>40</v>
          </cell>
          <cell r="G53" t="str">
            <v>회</v>
          </cell>
          <cell r="I53">
            <v>0</v>
          </cell>
          <cell r="K53" t="str">
            <v>J02620240</v>
          </cell>
          <cell r="L53" t="str">
            <v>A001</v>
          </cell>
          <cell r="M53" t="str">
            <v>U</v>
          </cell>
        </row>
        <row r="54">
          <cell r="A54">
            <v>2700</v>
          </cell>
          <cell r="B54" t="str">
            <v>4</v>
          </cell>
          <cell r="C54" t="str">
            <v>2)골재대</v>
          </cell>
          <cell r="D54" t="str">
            <v>별산</v>
          </cell>
          <cell r="E54">
            <v>0</v>
          </cell>
          <cell r="I54">
            <v>0</v>
          </cell>
          <cell r="L54" t="str">
            <v>A001</v>
          </cell>
          <cell r="M54" t="str">
            <v>U</v>
          </cell>
        </row>
        <row r="55">
          <cell r="A55">
            <v>2750</v>
          </cell>
          <cell r="B55" t="str">
            <v>5</v>
          </cell>
          <cell r="C55" t="str">
            <v>모래</v>
          </cell>
          <cell r="D55" t="str">
            <v>세척사</v>
          </cell>
          <cell r="E55">
            <v>187637</v>
          </cell>
          <cell r="G55" t="str">
            <v>M3</v>
          </cell>
          <cell r="I55">
            <v>0</v>
          </cell>
          <cell r="K55" t="str">
            <v>IM00170</v>
          </cell>
          <cell r="L55" t="str">
            <v>A001</v>
          </cell>
          <cell r="M55" t="str">
            <v>U</v>
          </cell>
        </row>
        <row r="56">
          <cell r="A56">
            <v>2800</v>
          </cell>
          <cell r="B56" t="str">
            <v>3</v>
          </cell>
          <cell r="C56" t="str">
            <v>(나)배수공</v>
          </cell>
          <cell r="E56">
            <v>0</v>
          </cell>
          <cell r="I56">
            <v>0</v>
          </cell>
          <cell r="K56" t="str">
            <v>A002</v>
          </cell>
          <cell r="L56" t="str">
            <v>A0001</v>
          </cell>
          <cell r="M56" t="str">
            <v>U</v>
          </cell>
        </row>
        <row r="57">
          <cell r="A57">
            <v>2850</v>
          </cell>
          <cell r="B57" t="str">
            <v>4</v>
          </cell>
          <cell r="C57" t="str">
            <v>1)측구</v>
          </cell>
          <cell r="E57">
            <v>0</v>
          </cell>
          <cell r="I57">
            <v>0</v>
          </cell>
          <cell r="L57" t="str">
            <v>A002</v>
          </cell>
          <cell r="M57" t="str">
            <v>U</v>
          </cell>
        </row>
        <row r="58">
          <cell r="A58">
            <v>2900</v>
          </cell>
          <cell r="B58" t="str">
            <v>5</v>
          </cell>
          <cell r="C58" t="str">
            <v>제형배수로</v>
          </cell>
          <cell r="E58">
            <v>727</v>
          </cell>
          <cell r="G58" t="str">
            <v>M</v>
          </cell>
          <cell r="I58">
            <v>0</v>
          </cell>
          <cell r="K58" t="str">
            <v>IL30150</v>
          </cell>
          <cell r="L58" t="str">
            <v>A002</v>
          </cell>
          <cell r="M58" t="str">
            <v>U</v>
          </cell>
        </row>
        <row r="59">
          <cell r="A59">
            <v>2950</v>
          </cell>
          <cell r="B59" t="str">
            <v>5</v>
          </cell>
          <cell r="C59" t="str">
            <v>U형측구(0.35W X 0.35∼0.7H)</v>
          </cell>
          <cell r="D59" t="str">
            <v>TYPE-1</v>
          </cell>
          <cell r="E59">
            <v>164</v>
          </cell>
          <cell r="G59" t="str">
            <v>M</v>
          </cell>
          <cell r="I59">
            <v>0</v>
          </cell>
          <cell r="K59" t="str">
            <v>IL30410</v>
          </cell>
          <cell r="L59" t="str">
            <v>A002</v>
          </cell>
          <cell r="M59" t="str">
            <v>U</v>
          </cell>
        </row>
        <row r="60">
          <cell r="A60">
            <v>3000</v>
          </cell>
          <cell r="B60" t="str">
            <v>5</v>
          </cell>
          <cell r="C60" t="str">
            <v>U형측구(0.5W X 0.5H)</v>
          </cell>
          <cell r="D60" t="str">
            <v>TYPE-2</v>
          </cell>
          <cell r="E60">
            <v>588</v>
          </cell>
          <cell r="G60" t="str">
            <v>M</v>
          </cell>
          <cell r="I60">
            <v>0</v>
          </cell>
          <cell r="K60" t="str">
            <v>IL30420</v>
          </cell>
          <cell r="L60" t="str">
            <v>A002</v>
          </cell>
          <cell r="M60" t="str">
            <v>U</v>
          </cell>
        </row>
        <row r="61">
          <cell r="A61">
            <v>3050</v>
          </cell>
          <cell r="B61" t="str">
            <v>5</v>
          </cell>
          <cell r="C61" t="str">
            <v>U형측구(0.5W X 0.7H)</v>
          </cell>
          <cell r="D61" t="str">
            <v>TYPE-3</v>
          </cell>
          <cell r="E61">
            <v>50</v>
          </cell>
          <cell r="G61" t="str">
            <v>M</v>
          </cell>
          <cell r="I61">
            <v>0</v>
          </cell>
          <cell r="K61" t="str">
            <v>IL30430</v>
          </cell>
          <cell r="L61" t="str">
            <v>A002</v>
          </cell>
          <cell r="M61" t="str">
            <v>U</v>
          </cell>
        </row>
        <row r="62">
          <cell r="A62">
            <v>3100</v>
          </cell>
          <cell r="B62" t="str">
            <v>5</v>
          </cell>
          <cell r="C62" t="str">
            <v>U형측구(0.7W X 0.7H)</v>
          </cell>
          <cell r="D62" t="str">
            <v>TYPE-4</v>
          </cell>
          <cell r="E62">
            <v>50</v>
          </cell>
          <cell r="G62" t="str">
            <v>M</v>
          </cell>
          <cell r="I62">
            <v>0</v>
          </cell>
          <cell r="K62" t="str">
            <v>IL30440</v>
          </cell>
          <cell r="L62" t="str">
            <v>A002</v>
          </cell>
          <cell r="M62" t="str">
            <v>U</v>
          </cell>
        </row>
        <row r="63">
          <cell r="A63">
            <v>3150</v>
          </cell>
          <cell r="B63" t="str">
            <v>5</v>
          </cell>
          <cell r="C63" t="str">
            <v>U형측구(0.7W X 0.8H)</v>
          </cell>
          <cell r="D63" t="str">
            <v>TYPE-5</v>
          </cell>
          <cell r="E63">
            <v>50</v>
          </cell>
          <cell r="G63" t="str">
            <v>M</v>
          </cell>
          <cell r="I63">
            <v>0</v>
          </cell>
          <cell r="K63" t="str">
            <v>IL30442</v>
          </cell>
          <cell r="L63" t="str">
            <v>A002</v>
          </cell>
          <cell r="M63" t="str">
            <v>U</v>
          </cell>
        </row>
        <row r="64">
          <cell r="A64">
            <v>3200</v>
          </cell>
          <cell r="B64" t="str">
            <v>5</v>
          </cell>
          <cell r="C64" t="str">
            <v>U형측구(0.9W X 0.9H)</v>
          </cell>
          <cell r="D64" t="str">
            <v>TYPE-6</v>
          </cell>
          <cell r="E64">
            <v>97</v>
          </cell>
          <cell r="G64" t="str">
            <v>M</v>
          </cell>
          <cell r="I64">
            <v>0</v>
          </cell>
          <cell r="K64" t="str">
            <v>IL30444</v>
          </cell>
          <cell r="L64" t="str">
            <v>A002</v>
          </cell>
          <cell r="M64" t="str">
            <v>U</v>
          </cell>
        </row>
        <row r="65">
          <cell r="A65">
            <v>3250</v>
          </cell>
          <cell r="B65" t="str">
            <v>5</v>
          </cell>
          <cell r="C65" t="str">
            <v>U형측구(0.9W X 1.0 ∼1.1H)</v>
          </cell>
          <cell r="D65" t="str">
            <v>TYPE-7</v>
          </cell>
          <cell r="E65">
            <v>77</v>
          </cell>
          <cell r="G65" t="str">
            <v>M</v>
          </cell>
          <cell r="I65">
            <v>0</v>
          </cell>
          <cell r="K65" t="str">
            <v>IL30446</v>
          </cell>
          <cell r="L65" t="str">
            <v>A002</v>
          </cell>
          <cell r="M65" t="str">
            <v>U</v>
          </cell>
        </row>
        <row r="66">
          <cell r="A66">
            <v>3300</v>
          </cell>
          <cell r="B66" t="str">
            <v>5</v>
          </cell>
          <cell r="C66" t="str">
            <v>U형플륨관부설</v>
          </cell>
          <cell r="D66" t="str">
            <v>#300</v>
          </cell>
          <cell r="E66">
            <v>110</v>
          </cell>
          <cell r="G66" t="str">
            <v>M</v>
          </cell>
          <cell r="I66">
            <v>0</v>
          </cell>
          <cell r="K66" t="str">
            <v>IL30450</v>
          </cell>
          <cell r="L66" t="str">
            <v>A002</v>
          </cell>
          <cell r="M66" t="str">
            <v>U</v>
          </cell>
        </row>
        <row r="67">
          <cell r="A67">
            <v>3350</v>
          </cell>
          <cell r="B67" t="str">
            <v>5</v>
          </cell>
          <cell r="C67" t="str">
            <v>물푸기</v>
          </cell>
          <cell r="E67">
            <v>63</v>
          </cell>
          <cell r="G67" t="str">
            <v>HR</v>
          </cell>
          <cell r="I67">
            <v>0</v>
          </cell>
          <cell r="K67" t="str">
            <v>SD30010</v>
          </cell>
          <cell r="L67" t="str">
            <v>A002</v>
          </cell>
          <cell r="M67" t="str">
            <v>U</v>
          </cell>
        </row>
        <row r="68">
          <cell r="A68">
            <v>3400</v>
          </cell>
          <cell r="B68" t="str">
            <v>4</v>
          </cell>
          <cell r="C68" t="str">
            <v>2)배수관로공</v>
          </cell>
          <cell r="E68">
            <v>0</v>
          </cell>
          <cell r="I68">
            <v>0</v>
          </cell>
          <cell r="L68" t="str">
            <v>A002</v>
          </cell>
          <cell r="M68" t="str">
            <v>U</v>
          </cell>
        </row>
        <row r="69">
          <cell r="A69">
            <v>3450</v>
          </cell>
          <cell r="B69" t="str">
            <v>5</v>
          </cell>
          <cell r="C69" t="str">
            <v>가) 우수관로</v>
          </cell>
          <cell r="E69">
            <v>0</v>
          </cell>
          <cell r="I69">
            <v>0</v>
          </cell>
          <cell r="L69" t="str">
            <v>A002</v>
          </cell>
          <cell r="M69" t="str">
            <v>U</v>
          </cell>
        </row>
        <row r="70">
          <cell r="A70">
            <v>3500</v>
          </cell>
          <cell r="B70" t="str">
            <v>6</v>
          </cell>
          <cell r="C70" t="str">
            <v>터파기(토사,0-6m)</v>
          </cell>
          <cell r="D70" t="str">
            <v>백호우 0.7M3</v>
          </cell>
          <cell r="E70">
            <v>9203</v>
          </cell>
          <cell r="G70" t="str">
            <v>M3</v>
          </cell>
          <cell r="I70">
            <v>0</v>
          </cell>
          <cell r="K70" t="str">
            <v>IL00580</v>
          </cell>
          <cell r="L70" t="str">
            <v>A002</v>
          </cell>
          <cell r="M70" t="str">
            <v>U</v>
          </cell>
        </row>
        <row r="71">
          <cell r="A71">
            <v>3550</v>
          </cell>
          <cell r="B71" t="str">
            <v>6</v>
          </cell>
          <cell r="C71" t="str">
            <v>수중터파기(토사,0-6M)</v>
          </cell>
          <cell r="D71" t="str">
            <v>백호우 0.7M3</v>
          </cell>
          <cell r="E71">
            <v>664</v>
          </cell>
          <cell r="G71" t="str">
            <v>M3</v>
          </cell>
          <cell r="I71">
            <v>0</v>
          </cell>
          <cell r="K71" t="str">
            <v>IL00450</v>
          </cell>
          <cell r="L71" t="str">
            <v>A002</v>
          </cell>
          <cell r="M71" t="str">
            <v>U</v>
          </cell>
        </row>
        <row r="72">
          <cell r="A72">
            <v>3600</v>
          </cell>
          <cell r="B72" t="str">
            <v>6</v>
          </cell>
          <cell r="C72" t="str">
            <v>되메우기</v>
          </cell>
          <cell r="D72" t="str">
            <v>기계,B/H+RAMMER</v>
          </cell>
          <cell r="E72">
            <v>4933</v>
          </cell>
          <cell r="G72" t="str">
            <v>M3</v>
          </cell>
          <cell r="I72">
            <v>0</v>
          </cell>
          <cell r="K72" t="str">
            <v>I00590</v>
          </cell>
          <cell r="L72" t="str">
            <v>A002</v>
          </cell>
          <cell r="M72" t="str">
            <v>U</v>
          </cell>
        </row>
        <row r="73">
          <cell r="A73">
            <v>3650</v>
          </cell>
          <cell r="B73" t="str">
            <v>6</v>
          </cell>
          <cell r="C73" t="str">
            <v>되메우기</v>
          </cell>
          <cell r="D73" t="str">
            <v>인력</v>
          </cell>
          <cell r="E73">
            <v>3478</v>
          </cell>
          <cell r="G73" t="str">
            <v>M3</v>
          </cell>
          <cell r="I73">
            <v>0</v>
          </cell>
          <cell r="K73" t="str">
            <v>I00360</v>
          </cell>
          <cell r="L73" t="str">
            <v>A002</v>
          </cell>
          <cell r="M73" t="str">
            <v>U</v>
          </cell>
        </row>
        <row r="74">
          <cell r="A74">
            <v>3700</v>
          </cell>
          <cell r="B74" t="str">
            <v>6</v>
          </cell>
          <cell r="C74" t="str">
            <v>레미콘 타설</v>
          </cell>
          <cell r="D74" t="str">
            <v>인력, 무근</v>
          </cell>
          <cell r="E74">
            <v>3</v>
          </cell>
          <cell r="G74" t="str">
            <v>M3</v>
          </cell>
          <cell r="I74">
            <v>0</v>
          </cell>
          <cell r="K74" t="str">
            <v>I00820</v>
          </cell>
          <cell r="L74" t="str">
            <v>A002</v>
          </cell>
          <cell r="M74" t="str">
            <v>U</v>
          </cell>
        </row>
        <row r="75">
          <cell r="A75">
            <v>3750</v>
          </cell>
          <cell r="B75" t="str">
            <v>6</v>
          </cell>
          <cell r="C75" t="str">
            <v>레미콘 타설</v>
          </cell>
          <cell r="D75" t="str">
            <v>인력, 무근</v>
          </cell>
          <cell r="E75">
            <v>391</v>
          </cell>
          <cell r="G75" t="str">
            <v>M3</v>
          </cell>
          <cell r="I75">
            <v>0</v>
          </cell>
          <cell r="K75" t="str">
            <v>I00820</v>
          </cell>
          <cell r="L75" t="str">
            <v>A002</v>
          </cell>
          <cell r="M75" t="str">
            <v>U</v>
          </cell>
        </row>
        <row r="76">
          <cell r="A76">
            <v>3800</v>
          </cell>
          <cell r="B76" t="str">
            <v>6</v>
          </cell>
          <cell r="C76" t="str">
            <v>합판 거푸집</v>
          </cell>
          <cell r="D76" t="str">
            <v>6 회</v>
          </cell>
          <cell r="E76">
            <v>944</v>
          </cell>
          <cell r="G76" t="str">
            <v>M2</v>
          </cell>
          <cell r="I76">
            <v>0</v>
          </cell>
          <cell r="K76" t="str">
            <v>I00940</v>
          </cell>
          <cell r="L76" t="str">
            <v>A002</v>
          </cell>
          <cell r="M76" t="str">
            <v>U</v>
          </cell>
        </row>
        <row r="77">
          <cell r="A77">
            <v>3850</v>
          </cell>
          <cell r="B77" t="str">
            <v>6</v>
          </cell>
          <cell r="C77" t="str">
            <v>모 르 터</v>
          </cell>
          <cell r="D77" t="str">
            <v>1 : 2</v>
          </cell>
          <cell r="E77">
            <v>2.9</v>
          </cell>
          <cell r="G77" t="str">
            <v>M3</v>
          </cell>
          <cell r="I77">
            <v>0</v>
          </cell>
          <cell r="K77" t="str">
            <v>I00870</v>
          </cell>
          <cell r="L77" t="str">
            <v>A002</v>
          </cell>
          <cell r="M77" t="str">
            <v>U</v>
          </cell>
        </row>
        <row r="78">
          <cell r="A78">
            <v>3900</v>
          </cell>
          <cell r="B78" t="str">
            <v>6</v>
          </cell>
          <cell r="C78" t="str">
            <v>흄관접합및부설(소켓접합)</v>
          </cell>
          <cell r="D78" t="str">
            <v>D450, 기계</v>
          </cell>
          <cell r="E78">
            <v>1003</v>
          </cell>
          <cell r="G78" t="str">
            <v>M</v>
          </cell>
          <cell r="I78">
            <v>0</v>
          </cell>
          <cell r="K78" t="str">
            <v>IL33610</v>
          </cell>
          <cell r="L78" t="str">
            <v>A002</v>
          </cell>
          <cell r="M78" t="str">
            <v>U</v>
          </cell>
        </row>
        <row r="79">
          <cell r="A79">
            <v>3950</v>
          </cell>
          <cell r="B79" t="str">
            <v>6</v>
          </cell>
          <cell r="C79" t="str">
            <v>흄관접합및부설(소켓접합)</v>
          </cell>
          <cell r="D79" t="str">
            <v>D600, 기계</v>
          </cell>
          <cell r="E79">
            <v>136</v>
          </cell>
          <cell r="G79" t="str">
            <v>M</v>
          </cell>
          <cell r="I79">
            <v>0</v>
          </cell>
          <cell r="K79" t="str">
            <v>IL33430</v>
          </cell>
          <cell r="L79" t="str">
            <v>A002</v>
          </cell>
          <cell r="M79" t="str">
            <v>U</v>
          </cell>
        </row>
        <row r="80">
          <cell r="A80">
            <v>4000</v>
          </cell>
          <cell r="B80" t="str">
            <v>6</v>
          </cell>
          <cell r="C80" t="str">
            <v>흄관접합및부설(소켓접합)</v>
          </cell>
          <cell r="D80" t="str">
            <v>D800, 기계</v>
          </cell>
          <cell r="E80">
            <v>277</v>
          </cell>
          <cell r="G80" t="str">
            <v>M</v>
          </cell>
          <cell r="I80">
            <v>0</v>
          </cell>
          <cell r="K80" t="str">
            <v>IL33450</v>
          </cell>
          <cell r="L80" t="str">
            <v>A002</v>
          </cell>
          <cell r="M80" t="str">
            <v>U</v>
          </cell>
        </row>
        <row r="81">
          <cell r="A81">
            <v>4050</v>
          </cell>
          <cell r="B81" t="str">
            <v>6</v>
          </cell>
          <cell r="C81" t="str">
            <v>흄관접합및부설(소켓접합)</v>
          </cell>
          <cell r="D81" t="str">
            <v>D1000, 기계</v>
          </cell>
          <cell r="E81">
            <v>16</v>
          </cell>
          <cell r="G81" t="str">
            <v>M</v>
          </cell>
          <cell r="I81">
            <v>0</v>
          </cell>
          <cell r="K81" t="str">
            <v>IL33470</v>
          </cell>
          <cell r="L81" t="str">
            <v>A002</v>
          </cell>
          <cell r="M81" t="str">
            <v>U</v>
          </cell>
        </row>
        <row r="82">
          <cell r="A82">
            <v>4100</v>
          </cell>
          <cell r="B82" t="str">
            <v>6</v>
          </cell>
          <cell r="C82" t="str">
            <v>흄관접합및부설(소켓접합)</v>
          </cell>
          <cell r="D82" t="str">
            <v>D1200, 기계</v>
          </cell>
          <cell r="E82">
            <v>323</v>
          </cell>
          <cell r="G82" t="str">
            <v>M</v>
          </cell>
          <cell r="I82">
            <v>0</v>
          </cell>
          <cell r="K82" t="str">
            <v>IL33480</v>
          </cell>
          <cell r="L82" t="str">
            <v>A002</v>
          </cell>
          <cell r="M82" t="str">
            <v>U</v>
          </cell>
        </row>
        <row r="83">
          <cell r="A83">
            <v>4150</v>
          </cell>
          <cell r="B83" t="str">
            <v>6</v>
          </cell>
          <cell r="C83" t="str">
            <v>철근 가공 조립</v>
          </cell>
          <cell r="D83" t="str">
            <v>간  단</v>
          </cell>
          <cell r="E83">
            <v>8.1000000000000003E-2</v>
          </cell>
          <cell r="G83" t="str">
            <v>TON</v>
          </cell>
          <cell r="I83">
            <v>0</v>
          </cell>
          <cell r="K83" t="str">
            <v>I00950</v>
          </cell>
          <cell r="L83" t="str">
            <v>A002</v>
          </cell>
          <cell r="M83" t="str">
            <v>U</v>
          </cell>
        </row>
        <row r="84">
          <cell r="A84">
            <v>4200</v>
          </cell>
          <cell r="B84" t="str">
            <v>6</v>
          </cell>
          <cell r="C84" t="str">
            <v>물푸기</v>
          </cell>
          <cell r="E84">
            <v>100</v>
          </cell>
          <cell r="G84" t="str">
            <v>HR</v>
          </cell>
          <cell r="I84">
            <v>0</v>
          </cell>
          <cell r="K84" t="str">
            <v>SD30010</v>
          </cell>
          <cell r="L84" t="str">
            <v>A002</v>
          </cell>
          <cell r="M84" t="str">
            <v>U</v>
          </cell>
        </row>
        <row r="85">
          <cell r="A85">
            <v>4250</v>
          </cell>
          <cell r="B85" t="str">
            <v>5</v>
          </cell>
          <cell r="C85" t="str">
            <v>나) 횡배수관로</v>
          </cell>
          <cell r="E85">
            <v>0</v>
          </cell>
          <cell r="I85">
            <v>0</v>
          </cell>
          <cell r="L85" t="str">
            <v>A002</v>
          </cell>
          <cell r="M85" t="str">
            <v>U</v>
          </cell>
        </row>
        <row r="86">
          <cell r="A86">
            <v>4300</v>
          </cell>
          <cell r="B86" t="str">
            <v>6</v>
          </cell>
          <cell r="C86" t="str">
            <v>터파기(토사,0-6m)</v>
          </cell>
          <cell r="D86" t="str">
            <v>백호우 0.7M3</v>
          </cell>
          <cell r="E86">
            <v>192</v>
          </cell>
          <cell r="G86" t="str">
            <v>M3</v>
          </cell>
          <cell r="I86">
            <v>0</v>
          </cell>
          <cell r="K86" t="str">
            <v>IL00580</v>
          </cell>
          <cell r="L86" t="str">
            <v>A002</v>
          </cell>
          <cell r="M86" t="str">
            <v>U</v>
          </cell>
        </row>
        <row r="87">
          <cell r="A87">
            <v>4350</v>
          </cell>
          <cell r="B87" t="str">
            <v>6</v>
          </cell>
          <cell r="C87" t="str">
            <v>수중터파기(토사,0-6M)</v>
          </cell>
          <cell r="D87" t="str">
            <v>백호우 0.7M3</v>
          </cell>
          <cell r="E87">
            <v>89</v>
          </cell>
          <cell r="G87" t="str">
            <v>M3</v>
          </cell>
          <cell r="I87">
            <v>0</v>
          </cell>
          <cell r="K87" t="str">
            <v>IL00450</v>
          </cell>
          <cell r="L87" t="str">
            <v>A002</v>
          </cell>
          <cell r="M87" t="str">
            <v>U</v>
          </cell>
        </row>
        <row r="88">
          <cell r="A88">
            <v>4400</v>
          </cell>
          <cell r="B88" t="str">
            <v>6</v>
          </cell>
          <cell r="C88" t="str">
            <v>되메우기</v>
          </cell>
          <cell r="D88" t="str">
            <v>기계,B/H+RAMMER</v>
          </cell>
          <cell r="E88">
            <v>80</v>
          </cell>
          <cell r="G88" t="str">
            <v>M3</v>
          </cell>
          <cell r="I88">
            <v>0</v>
          </cell>
          <cell r="K88" t="str">
            <v>I00590</v>
          </cell>
          <cell r="L88" t="str">
            <v>A002</v>
          </cell>
          <cell r="M88" t="str">
            <v>U</v>
          </cell>
        </row>
        <row r="89">
          <cell r="A89">
            <v>4450</v>
          </cell>
          <cell r="B89" t="str">
            <v>6</v>
          </cell>
          <cell r="C89" t="str">
            <v>되메우기</v>
          </cell>
          <cell r="D89" t="str">
            <v>인력</v>
          </cell>
          <cell r="E89">
            <v>132</v>
          </cell>
          <cell r="G89" t="str">
            <v>M3</v>
          </cell>
          <cell r="I89">
            <v>0</v>
          </cell>
          <cell r="K89" t="str">
            <v>I00360</v>
          </cell>
          <cell r="L89" t="str">
            <v>A002</v>
          </cell>
          <cell r="M89" t="str">
            <v>U</v>
          </cell>
        </row>
        <row r="90">
          <cell r="A90">
            <v>4500</v>
          </cell>
          <cell r="B90" t="str">
            <v>6</v>
          </cell>
          <cell r="C90" t="str">
            <v>레미콘 타설</v>
          </cell>
          <cell r="D90" t="str">
            <v>인력, 무근</v>
          </cell>
          <cell r="E90">
            <v>17</v>
          </cell>
          <cell r="G90" t="str">
            <v>M3</v>
          </cell>
          <cell r="I90">
            <v>0</v>
          </cell>
          <cell r="K90" t="str">
            <v>I00820</v>
          </cell>
          <cell r="L90" t="str">
            <v>A002</v>
          </cell>
          <cell r="M90" t="str">
            <v>U</v>
          </cell>
        </row>
        <row r="91">
          <cell r="A91">
            <v>4550</v>
          </cell>
          <cell r="B91" t="str">
            <v>6</v>
          </cell>
          <cell r="C91" t="str">
            <v>합판 거푸집</v>
          </cell>
          <cell r="D91" t="str">
            <v>6 회</v>
          </cell>
          <cell r="E91">
            <v>46</v>
          </cell>
          <cell r="G91" t="str">
            <v>M2</v>
          </cell>
          <cell r="I91">
            <v>0</v>
          </cell>
          <cell r="K91" t="str">
            <v>I00940</v>
          </cell>
          <cell r="L91" t="str">
            <v>A002</v>
          </cell>
          <cell r="M91" t="str">
            <v>U</v>
          </cell>
        </row>
        <row r="92">
          <cell r="A92">
            <v>4600</v>
          </cell>
          <cell r="B92" t="str">
            <v>6</v>
          </cell>
          <cell r="C92" t="str">
            <v>모 르 터</v>
          </cell>
          <cell r="D92" t="str">
            <v>1 : 2</v>
          </cell>
          <cell r="E92">
            <v>0.1</v>
          </cell>
          <cell r="G92" t="str">
            <v>M3</v>
          </cell>
          <cell r="I92">
            <v>0</v>
          </cell>
          <cell r="K92" t="str">
            <v>I00870</v>
          </cell>
          <cell r="L92" t="str">
            <v>A002</v>
          </cell>
          <cell r="M92" t="str">
            <v>U</v>
          </cell>
        </row>
        <row r="93">
          <cell r="A93">
            <v>4650</v>
          </cell>
          <cell r="B93" t="str">
            <v>6</v>
          </cell>
          <cell r="C93" t="str">
            <v>흄관접합및부설(소켓접합)</v>
          </cell>
          <cell r="D93" t="str">
            <v>D600, 기계</v>
          </cell>
          <cell r="E93">
            <v>34</v>
          </cell>
          <cell r="G93" t="str">
            <v>M</v>
          </cell>
          <cell r="I93">
            <v>0</v>
          </cell>
          <cell r="K93" t="str">
            <v>IL33430</v>
          </cell>
          <cell r="L93" t="str">
            <v>A002</v>
          </cell>
          <cell r="M93" t="str">
            <v>U</v>
          </cell>
        </row>
        <row r="94">
          <cell r="A94">
            <v>4700</v>
          </cell>
          <cell r="B94" t="str">
            <v>6</v>
          </cell>
          <cell r="C94" t="str">
            <v>흄관접합및부설(소켓접합)</v>
          </cell>
          <cell r="D94" t="str">
            <v>D800, 기계</v>
          </cell>
          <cell r="E94">
            <v>30</v>
          </cell>
          <cell r="G94" t="str">
            <v>M</v>
          </cell>
          <cell r="I94">
            <v>0</v>
          </cell>
          <cell r="K94" t="str">
            <v>IL33450</v>
          </cell>
          <cell r="L94" t="str">
            <v>A002</v>
          </cell>
          <cell r="M94" t="str">
            <v>U</v>
          </cell>
        </row>
        <row r="95">
          <cell r="A95">
            <v>4750</v>
          </cell>
          <cell r="B95" t="str">
            <v>6</v>
          </cell>
          <cell r="C95" t="str">
            <v>흄관접합및부설(소켓접합)</v>
          </cell>
          <cell r="D95" t="str">
            <v>D1000, 기계</v>
          </cell>
          <cell r="E95">
            <v>11</v>
          </cell>
          <cell r="G95" t="str">
            <v>M</v>
          </cell>
          <cell r="I95">
            <v>0</v>
          </cell>
          <cell r="K95" t="str">
            <v>IL33470</v>
          </cell>
          <cell r="L95" t="str">
            <v>A002</v>
          </cell>
          <cell r="M95" t="str">
            <v>U</v>
          </cell>
        </row>
        <row r="96">
          <cell r="A96">
            <v>4800</v>
          </cell>
          <cell r="B96" t="str">
            <v>6</v>
          </cell>
          <cell r="C96" t="str">
            <v>물푸기</v>
          </cell>
          <cell r="E96">
            <v>51</v>
          </cell>
          <cell r="G96" t="str">
            <v>HR</v>
          </cell>
          <cell r="I96">
            <v>0</v>
          </cell>
          <cell r="K96" t="str">
            <v>SD30010</v>
          </cell>
          <cell r="L96" t="str">
            <v>A002</v>
          </cell>
          <cell r="M96" t="str">
            <v>U</v>
          </cell>
        </row>
        <row r="97">
          <cell r="A97">
            <v>4850</v>
          </cell>
          <cell r="B97" t="str">
            <v>5</v>
          </cell>
          <cell r="C97" t="str">
            <v>다) 우수연결관</v>
          </cell>
          <cell r="E97">
            <v>0</v>
          </cell>
          <cell r="I97">
            <v>0</v>
          </cell>
          <cell r="L97" t="str">
            <v>A002</v>
          </cell>
          <cell r="M97" t="str">
            <v>U</v>
          </cell>
        </row>
        <row r="98">
          <cell r="A98">
            <v>4900</v>
          </cell>
          <cell r="B98" t="str">
            <v>6</v>
          </cell>
          <cell r="C98" t="str">
            <v>터파기(토사,0-6m)</v>
          </cell>
          <cell r="D98" t="str">
            <v>백호우 0.7M3</v>
          </cell>
          <cell r="E98">
            <v>1921</v>
          </cell>
          <cell r="G98" t="str">
            <v>M3</v>
          </cell>
          <cell r="I98">
            <v>0</v>
          </cell>
          <cell r="K98" t="str">
            <v>IL00580</v>
          </cell>
          <cell r="L98" t="str">
            <v>A002</v>
          </cell>
          <cell r="M98" t="str">
            <v>U</v>
          </cell>
        </row>
        <row r="99">
          <cell r="A99">
            <v>4950</v>
          </cell>
          <cell r="B99" t="str">
            <v>6</v>
          </cell>
          <cell r="C99" t="str">
            <v>되메우고다지기</v>
          </cell>
          <cell r="D99" t="str">
            <v>기계,B/H+RAMMER</v>
          </cell>
          <cell r="E99">
            <v>1238</v>
          </cell>
          <cell r="G99" t="str">
            <v>M3</v>
          </cell>
          <cell r="I99">
            <v>0</v>
          </cell>
          <cell r="K99" t="str">
            <v>I00590</v>
          </cell>
          <cell r="L99" t="str">
            <v>A002</v>
          </cell>
          <cell r="M99" t="str">
            <v>U</v>
          </cell>
        </row>
        <row r="100">
          <cell r="A100">
            <v>5000</v>
          </cell>
          <cell r="B100" t="str">
            <v>6</v>
          </cell>
          <cell r="C100" t="str">
            <v>모래부설 및 다짐</v>
          </cell>
          <cell r="D100" t="str">
            <v>인력</v>
          </cell>
          <cell r="E100">
            <v>596</v>
          </cell>
          <cell r="G100" t="str">
            <v>M3</v>
          </cell>
          <cell r="I100">
            <v>0</v>
          </cell>
          <cell r="K100" t="str">
            <v>I02990</v>
          </cell>
          <cell r="L100" t="str">
            <v>A002</v>
          </cell>
          <cell r="M100" t="str">
            <v>U</v>
          </cell>
        </row>
        <row r="101">
          <cell r="A101">
            <v>5050</v>
          </cell>
          <cell r="B101" t="str">
            <v>6</v>
          </cell>
          <cell r="C101" t="str">
            <v>이중벽PE관 접합 및 부설</v>
          </cell>
          <cell r="D101" t="str">
            <v>Φ250MM</v>
          </cell>
          <cell r="E101">
            <v>134</v>
          </cell>
          <cell r="G101" t="str">
            <v>M</v>
          </cell>
          <cell r="I101">
            <v>0</v>
          </cell>
          <cell r="K101" t="str">
            <v>IL33360</v>
          </cell>
          <cell r="L101" t="str">
            <v>A002</v>
          </cell>
          <cell r="M101" t="str">
            <v>U</v>
          </cell>
        </row>
        <row r="102">
          <cell r="A102">
            <v>5100</v>
          </cell>
          <cell r="B102" t="str">
            <v>6</v>
          </cell>
          <cell r="C102" t="str">
            <v>이중벽PE관 접합 및 부설</v>
          </cell>
          <cell r="D102" t="str">
            <v>Φ300MM</v>
          </cell>
          <cell r="E102">
            <v>987</v>
          </cell>
          <cell r="G102" t="str">
            <v>M</v>
          </cell>
          <cell r="I102">
            <v>0</v>
          </cell>
          <cell r="K102" t="str">
            <v>IL33370</v>
          </cell>
          <cell r="L102" t="str">
            <v>A002</v>
          </cell>
          <cell r="M102" t="str">
            <v>U</v>
          </cell>
        </row>
        <row r="103">
          <cell r="A103">
            <v>5150</v>
          </cell>
          <cell r="B103" t="str">
            <v>6</v>
          </cell>
          <cell r="C103" t="str">
            <v>PE이음관(T형)</v>
          </cell>
          <cell r="D103" t="str">
            <v>Φ300MM</v>
          </cell>
          <cell r="E103">
            <v>2</v>
          </cell>
          <cell r="G103" t="str">
            <v>EA</v>
          </cell>
          <cell r="I103">
            <v>0</v>
          </cell>
          <cell r="K103" t="str">
            <v>M58860</v>
          </cell>
          <cell r="L103" t="str">
            <v>A002</v>
          </cell>
          <cell r="M103" t="str">
            <v>U</v>
          </cell>
        </row>
        <row r="104">
          <cell r="A104">
            <v>5200</v>
          </cell>
          <cell r="B104" t="str">
            <v>6</v>
          </cell>
          <cell r="C104" t="str">
            <v>PE이음관(엘보:90。)</v>
          </cell>
          <cell r="D104" t="str">
            <v>Φ300MM</v>
          </cell>
          <cell r="E104">
            <v>8</v>
          </cell>
          <cell r="G104" t="str">
            <v>EA</v>
          </cell>
          <cell r="I104">
            <v>0</v>
          </cell>
          <cell r="K104" t="str">
            <v>M58860</v>
          </cell>
          <cell r="L104" t="str">
            <v>A002</v>
          </cell>
          <cell r="M104" t="str">
            <v>U</v>
          </cell>
        </row>
        <row r="105">
          <cell r="A105">
            <v>5250</v>
          </cell>
          <cell r="B105" t="str">
            <v>4</v>
          </cell>
          <cell r="C105" t="str">
            <v>3)배수구조물</v>
          </cell>
          <cell r="E105">
            <v>0</v>
          </cell>
          <cell r="I105">
            <v>0</v>
          </cell>
          <cell r="L105" t="str">
            <v>A002</v>
          </cell>
          <cell r="M105" t="str">
            <v>U</v>
          </cell>
        </row>
        <row r="106">
          <cell r="A106">
            <v>5300</v>
          </cell>
          <cell r="B106" t="str">
            <v>5</v>
          </cell>
          <cell r="C106" t="str">
            <v>면벽</v>
          </cell>
          <cell r="D106" t="str">
            <v>Φ600MM</v>
          </cell>
          <cell r="E106">
            <v>2</v>
          </cell>
          <cell r="G106" t="str">
            <v>개소</v>
          </cell>
          <cell r="I106">
            <v>0</v>
          </cell>
          <cell r="K106" t="str">
            <v>IL34655</v>
          </cell>
          <cell r="L106" t="str">
            <v>A002</v>
          </cell>
          <cell r="M106" t="str">
            <v>U</v>
          </cell>
        </row>
        <row r="107">
          <cell r="A107">
            <v>5350</v>
          </cell>
          <cell r="B107" t="str">
            <v>5</v>
          </cell>
          <cell r="C107" t="str">
            <v>면벽</v>
          </cell>
          <cell r="D107" t="str">
            <v>Φ800MM</v>
          </cell>
          <cell r="E107">
            <v>3</v>
          </cell>
          <cell r="G107" t="str">
            <v>개소</v>
          </cell>
          <cell r="I107">
            <v>0</v>
          </cell>
          <cell r="K107" t="str">
            <v>IL34650</v>
          </cell>
          <cell r="L107" t="str">
            <v>A002</v>
          </cell>
          <cell r="M107" t="str">
            <v>U</v>
          </cell>
        </row>
        <row r="108">
          <cell r="A108">
            <v>5400</v>
          </cell>
          <cell r="B108" t="str">
            <v>5</v>
          </cell>
          <cell r="C108" t="str">
            <v>면벽</v>
          </cell>
          <cell r="D108" t="str">
            <v>Φ1000MM</v>
          </cell>
          <cell r="E108">
            <v>2</v>
          </cell>
          <cell r="G108" t="str">
            <v>개소</v>
          </cell>
          <cell r="I108">
            <v>0</v>
          </cell>
          <cell r="K108" t="str">
            <v>IL34660</v>
          </cell>
          <cell r="L108" t="str">
            <v>A002</v>
          </cell>
          <cell r="M108" t="str">
            <v>U</v>
          </cell>
        </row>
        <row r="109">
          <cell r="A109">
            <v>5450</v>
          </cell>
          <cell r="B109" t="str">
            <v>5</v>
          </cell>
          <cell r="C109" t="str">
            <v>암거 날개벽</v>
          </cell>
          <cell r="D109" t="str">
            <v>TYPE-1</v>
          </cell>
          <cell r="E109">
            <v>1</v>
          </cell>
          <cell r="G109" t="str">
            <v>개</v>
          </cell>
          <cell r="I109">
            <v>0</v>
          </cell>
          <cell r="K109" t="str">
            <v>IL34710</v>
          </cell>
          <cell r="L109" t="str">
            <v>A002</v>
          </cell>
          <cell r="M109" t="str">
            <v>U</v>
          </cell>
        </row>
        <row r="110">
          <cell r="A110">
            <v>5500</v>
          </cell>
          <cell r="B110" t="str">
            <v>5</v>
          </cell>
          <cell r="C110" t="str">
            <v>암거 날개벽</v>
          </cell>
          <cell r="D110" t="str">
            <v>TYPE-2</v>
          </cell>
          <cell r="E110">
            <v>1</v>
          </cell>
          <cell r="G110" t="str">
            <v>개</v>
          </cell>
          <cell r="I110">
            <v>0</v>
          </cell>
          <cell r="K110" t="str">
            <v>IL34720</v>
          </cell>
          <cell r="L110" t="str">
            <v>A002</v>
          </cell>
          <cell r="M110" t="str">
            <v>U</v>
          </cell>
        </row>
        <row r="111">
          <cell r="A111">
            <v>5550</v>
          </cell>
          <cell r="B111" t="str">
            <v>5</v>
          </cell>
          <cell r="C111" t="str">
            <v>암거 날개벽</v>
          </cell>
          <cell r="D111" t="str">
            <v>TYPE-3</v>
          </cell>
          <cell r="E111">
            <v>1</v>
          </cell>
          <cell r="G111" t="str">
            <v>개</v>
          </cell>
          <cell r="I111">
            <v>0</v>
          </cell>
          <cell r="K111" t="str">
            <v>IL34730</v>
          </cell>
          <cell r="L111" t="str">
            <v>A002</v>
          </cell>
          <cell r="M111" t="str">
            <v>U</v>
          </cell>
        </row>
        <row r="112">
          <cell r="A112">
            <v>5600</v>
          </cell>
          <cell r="B112" t="str">
            <v>5</v>
          </cell>
          <cell r="C112" t="str">
            <v>흄관 날개벽</v>
          </cell>
          <cell r="D112" t="str">
            <v>Φ600MM</v>
          </cell>
          <cell r="E112">
            <v>3</v>
          </cell>
          <cell r="G112" t="str">
            <v>개</v>
          </cell>
          <cell r="I112">
            <v>0</v>
          </cell>
          <cell r="K112" t="str">
            <v>IL34810</v>
          </cell>
          <cell r="L112" t="str">
            <v>A002</v>
          </cell>
          <cell r="M112" t="str">
            <v>U</v>
          </cell>
        </row>
        <row r="113">
          <cell r="A113">
            <v>5650</v>
          </cell>
          <cell r="B113" t="str">
            <v>5</v>
          </cell>
          <cell r="C113" t="str">
            <v>흄관 날개벽</v>
          </cell>
          <cell r="D113" t="str">
            <v>Φ800MM</v>
          </cell>
          <cell r="E113">
            <v>2</v>
          </cell>
          <cell r="G113" t="str">
            <v>개</v>
          </cell>
          <cell r="I113">
            <v>0</v>
          </cell>
          <cell r="K113" t="str">
            <v>IL34820</v>
          </cell>
          <cell r="L113" t="str">
            <v>A002</v>
          </cell>
          <cell r="M113" t="str">
            <v>U</v>
          </cell>
        </row>
        <row r="114">
          <cell r="A114">
            <v>5700</v>
          </cell>
          <cell r="B114" t="str">
            <v>5</v>
          </cell>
          <cell r="C114" t="str">
            <v>도수로설치</v>
          </cell>
          <cell r="D114" t="str">
            <v>Φ600MM</v>
          </cell>
          <cell r="E114">
            <v>1</v>
          </cell>
          <cell r="G114" t="str">
            <v>개소</v>
          </cell>
          <cell r="I114">
            <v>0</v>
          </cell>
          <cell r="K114" t="str">
            <v>IL35100</v>
          </cell>
          <cell r="L114" t="str">
            <v>A002</v>
          </cell>
          <cell r="M114" t="str">
            <v>U</v>
          </cell>
        </row>
        <row r="115">
          <cell r="A115">
            <v>5750</v>
          </cell>
          <cell r="B115" t="str">
            <v>5</v>
          </cell>
          <cell r="C115" t="str">
            <v>도수로설치</v>
          </cell>
          <cell r="D115" t="str">
            <v>Φ800MM</v>
          </cell>
          <cell r="E115">
            <v>1</v>
          </cell>
          <cell r="G115" t="str">
            <v>개소</v>
          </cell>
          <cell r="I115">
            <v>0</v>
          </cell>
          <cell r="K115" t="str">
            <v>IL35110</v>
          </cell>
          <cell r="L115" t="str">
            <v>A002</v>
          </cell>
          <cell r="M115" t="str">
            <v>U</v>
          </cell>
        </row>
        <row r="116">
          <cell r="A116">
            <v>5800</v>
          </cell>
          <cell r="B116" t="str">
            <v>5</v>
          </cell>
          <cell r="C116" t="str">
            <v>도수로설치</v>
          </cell>
          <cell r="D116" t="str">
            <v>Φ1000MM</v>
          </cell>
          <cell r="E116">
            <v>1</v>
          </cell>
          <cell r="G116" t="str">
            <v>개소</v>
          </cell>
          <cell r="I116">
            <v>0</v>
          </cell>
          <cell r="K116" t="str">
            <v>IL35120</v>
          </cell>
          <cell r="L116" t="str">
            <v>A002</v>
          </cell>
          <cell r="M116" t="str">
            <v>U</v>
          </cell>
        </row>
        <row r="117">
          <cell r="A117">
            <v>5850</v>
          </cell>
          <cell r="B117" t="str">
            <v>5</v>
          </cell>
          <cell r="C117" t="str">
            <v>물푸기</v>
          </cell>
          <cell r="E117">
            <v>99</v>
          </cell>
          <cell r="G117" t="str">
            <v>HR</v>
          </cell>
          <cell r="I117">
            <v>0</v>
          </cell>
          <cell r="K117" t="str">
            <v>SD30010</v>
          </cell>
          <cell r="L117" t="str">
            <v>A002</v>
          </cell>
          <cell r="M117" t="str">
            <v>U</v>
          </cell>
        </row>
        <row r="118">
          <cell r="A118">
            <v>5900</v>
          </cell>
          <cell r="B118" t="str">
            <v>4</v>
          </cell>
          <cell r="C118" t="str">
            <v>4)집수정</v>
          </cell>
          <cell r="E118">
            <v>0</v>
          </cell>
          <cell r="I118">
            <v>0</v>
          </cell>
          <cell r="L118" t="str">
            <v>A002</v>
          </cell>
          <cell r="M118" t="str">
            <v>U</v>
          </cell>
        </row>
        <row r="119">
          <cell r="A119">
            <v>5950</v>
          </cell>
          <cell r="B119" t="str">
            <v>5</v>
          </cell>
          <cell r="C119" t="str">
            <v>빗물받이</v>
          </cell>
          <cell r="E119">
            <v>121</v>
          </cell>
          <cell r="G119" t="str">
            <v>개소</v>
          </cell>
          <cell r="I119">
            <v>0</v>
          </cell>
          <cell r="K119" t="str">
            <v>IL35630</v>
          </cell>
          <cell r="L119" t="str">
            <v>A002</v>
          </cell>
          <cell r="M119" t="str">
            <v>U</v>
          </cell>
        </row>
        <row r="120">
          <cell r="A120">
            <v>6000</v>
          </cell>
          <cell r="B120" t="str">
            <v>5</v>
          </cell>
          <cell r="C120" t="str">
            <v>집수정</v>
          </cell>
          <cell r="D120" t="str">
            <v>TYPE-2</v>
          </cell>
          <cell r="E120">
            <v>7</v>
          </cell>
          <cell r="G120" t="str">
            <v>개소</v>
          </cell>
          <cell r="I120">
            <v>0</v>
          </cell>
          <cell r="K120" t="str">
            <v>IL35640</v>
          </cell>
          <cell r="L120" t="str">
            <v>A002</v>
          </cell>
          <cell r="M120" t="str">
            <v>U</v>
          </cell>
        </row>
        <row r="121">
          <cell r="A121">
            <v>6050</v>
          </cell>
          <cell r="B121" t="str">
            <v>5</v>
          </cell>
          <cell r="C121" t="str">
            <v>집수정</v>
          </cell>
          <cell r="D121" t="str">
            <v>TYPE-3</v>
          </cell>
          <cell r="E121">
            <v>1</v>
          </cell>
          <cell r="G121" t="str">
            <v>개소</v>
          </cell>
          <cell r="I121">
            <v>0</v>
          </cell>
          <cell r="K121" t="str">
            <v>IL35650</v>
          </cell>
          <cell r="L121" t="str">
            <v>A002</v>
          </cell>
          <cell r="M121" t="str">
            <v>U</v>
          </cell>
        </row>
        <row r="122">
          <cell r="A122">
            <v>6100</v>
          </cell>
          <cell r="B122" t="str">
            <v>5</v>
          </cell>
          <cell r="C122" t="str">
            <v>집수정</v>
          </cell>
          <cell r="D122" t="str">
            <v>TYPE-4</v>
          </cell>
          <cell r="E122">
            <v>1</v>
          </cell>
          <cell r="G122" t="str">
            <v>개소</v>
          </cell>
          <cell r="I122">
            <v>0</v>
          </cell>
          <cell r="K122" t="str">
            <v>IL35660</v>
          </cell>
          <cell r="L122" t="str">
            <v>A002</v>
          </cell>
          <cell r="M122" t="str">
            <v>U</v>
          </cell>
        </row>
        <row r="123">
          <cell r="A123">
            <v>6150</v>
          </cell>
          <cell r="B123" t="str">
            <v>5</v>
          </cell>
          <cell r="C123" t="str">
            <v>집수정</v>
          </cell>
          <cell r="D123" t="str">
            <v>TYPE-5</v>
          </cell>
          <cell r="E123">
            <v>2</v>
          </cell>
          <cell r="G123" t="str">
            <v>개소</v>
          </cell>
          <cell r="I123">
            <v>0</v>
          </cell>
          <cell r="K123" t="str">
            <v>IL35665</v>
          </cell>
          <cell r="L123" t="str">
            <v>A002</v>
          </cell>
          <cell r="M123" t="str">
            <v>U</v>
          </cell>
        </row>
        <row r="124">
          <cell r="A124">
            <v>6200</v>
          </cell>
          <cell r="B124" t="str">
            <v>5</v>
          </cell>
          <cell r="C124" t="str">
            <v>집수정</v>
          </cell>
          <cell r="D124" t="str">
            <v>TYPE-6</v>
          </cell>
          <cell r="E124">
            <v>2</v>
          </cell>
          <cell r="G124" t="str">
            <v>개소</v>
          </cell>
          <cell r="I124">
            <v>0</v>
          </cell>
          <cell r="K124" t="str">
            <v>IL35670</v>
          </cell>
          <cell r="L124" t="str">
            <v>A002</v>
          </cell>
          <cell r="M124" t="str">
            <v>U</v>
          </cell>
        </row>
        <row r="125">
          <cell r="A125">
            <v>6250</v>
          </cell>
          <cell r="B125" t="str">
            <v>5</v>
          </cell>
          <cell r="C125" t="str">
            <v>집수정</v>
          </cell>
          <cell r="D125" t="str">
            <v>TYPE-7</v>
          </cell>
          <cell r="E125">
            <v>3</v>
          </cell>
          <cell r="G125" t="str">
            <v>개소</v>
          </cell>
          <cell r="I125">
            <v>0</v>
          </cell>
          <cell r="K125" t="str">
            <v>IL35672</v>
          </cell>
          <cell r="L125" t="str">
            <v>A002</v>
          </cell>
          <cell r="M125" t="str">
            <v>U</v>
          </cell>
        </row>
        <row r="126">
          <cell r="A126">
            <v>6300</v>
          </cell>
          <cell r="B126" t="str">
            <v>5</v>
          </cell>
          <cell r="C126" t="str">
            <v>집수정</v>
          </cell>
          <cell r="D126" t="str">
            <v>TYPE-8</v>
          </cell>
          <cell r="E126">
            <v>1</v>
          </cell>
          <cell r="G126" t="str">
            <v>개소</v>
          </cell>
          <cell r="I126">
            <v>0</v>
          </cell>
          <cell r="K126" t="str">
            <v>IL35674</v>
          </cell>
          <cell r="L126" t="str">
            <v>A002</v>
          </cell>
          <cell r="M126" t="str">
            <v>U</v>
          </cell>
        </row>
        <row r="127">
          <cell r="A127">
            <v>6350</v>
          </cell>
          <cell r="B127" t="str">
            <v>5</v>
          </cell>
          <cell r="C127" t="str">
            <v>집수정(항공기용)</v>
          </cell>
          <cell r="D127" t="str">
            <v>TYPE-9</v>
          </cell>
          <cell r="E127">
            <v>1</v>
          </cell>
          <cell r="G127" t="str">
            <v>개소</v>
          </cell>
          <cell r="I127">
            <v>0</v>
          </cell>
          <cell r="K127" t="str">
            <v>IL35675</v>
          </cell>
          <cell r="L127" t="str">
            <v>A002</v>
          </cell>
          <cell r="M127" t="str">
            <v>U</v>
          </cell>
        </row>
        <row r="128">
          <cell r="A128">
            <v>6400</v>
          </cell>
          <cell r="B128" t="str">
            <v>5</v>
          </cell>
          <cell r="C128" t="str">
            <v>홈통받이</v>
          </cell>
          <cell r="E128">
            <v>17</v>
          </cell>
          <cell r="G128" t="str">
            <v>개소</v>
          </cell>
          <cell r="I128">
            <v>0</v>
          </cell>
          <cell r="K128" t="str">
            <v>IL35690</v>
          </cell>
          <cell r="L128" t="str">
            <v>A002</v>
          </cell>
          <cell r="M128" t="str">
            <v>U</v>
          </cell>
        </row>
        <row r="129">
          <cell r="A129">
            <v>6450</v>
          </cell>
          <cell r="B129" t="str">
            <v>5</v>
          </cell>
          <cell r="C129" t="str">
            <v>물푸기</v>
          </cell>
          <cell r="E129">
            <v>16</v>
          </cell>
          <cell r="G129" t="str">
            <v>HR</v>
          </cell>
          <cell r="I129">
            <v>0</v>
          </cell>
          <cell r="K129" t="str">
            <v>SD30010</v>
          </cell>
          <cell r="L129" t="str">
            <v>A002</v>
          </cell>
          <cell r="M129" t="str">
            <v>U</v>
          </cell>
        </row>
        <row r="130">
          <cell r="A130">
            <v>6500</v>
          </cell>
          <cell r="B130" t="str">
            <v>4</v>
          </cell>
          <cell r="C130" t="str">
            <v>5) 배수BOX</v>
          </cell>
          <cell r="E130">
            <v>0</v>
          </cell>
          <cell r="I130">
            <v>0</v>
          </cell>
          <cell r="L130" t="str">
            <v>A002</v>
          </cell>
          <cell r="M130" t="str">
            <v>U</v>
          </cell>
        </row>
        <row r="131">
          <cell r="A131">
            <v>6550</v>
          </cell>
          <cell r="B131" t="str">
            <v>5</v>
          </cell>
          <cell r="C131" t="str">
            <v>가) 암거 BOX</v>
          </cell>
          <cell r="E131">
            <v>0</v>
          </cell>
          <cell r="I131">
            <v>0</v>
          </cell>
          <cell r="L131" t="str">
            <v>A002</v>
          </cell>
          <cell r="M131" t="str">
            <v>U</v>
          </cell>
        </row>
        <row r="132">
          <cell r="A132">
            <v>6600</v>
          </cell>
          <cell r="B132" t="str">
            <v>6</v>
          </cell>
          <cell r="C132" t="str">
            <v>암거(주차장지역)</v>
          </cell>
          <cell r="D132" t="str">
            <v>1＠1.0×1.0</v>
          </cell>
          <cell r="E132">
            <v>64</v>
          </cell>
          <cell r="G132" t="str">
            <v>M</v>
          </cell>
          <cell r="I132">
            <v>0</v>
          </cell>
          <cell r="K132" t="str">
            <v>IL36500</v>
          </cell>
          <cell r="L132" t="str">
            <v>A002</v>
          </cell>
          <cell r="M132" t="str">
            <v>U</v>
          </cell>
        </row>
        <row r="133">
          <cell r="A133">
            <v>6650</v>
          </cell>
          <cell r="B133" t="str">
            <v>6</v>
          </cell>
          <cell r="C133" t="str">
            <v>암거(계류장지역)</v>
          </cell>
          <cell r="D133" t="str">
            <v>1＠0.7×0.5</v>
          </cell>
          <cell r="E133">
            <v>9</v>
          </cell>
          <cell r="G133" t="str">
            <v>M</v>
          </cell>
          <cell r="I133">
            <v>0</v>
          </cell>
          <cell r="K133" t="str">
            <v>IL36550</v>
          </cell>
          <cell r="L133" t="str">
            <v>A002</v>
          </cell>
          <cell r="M133" t="str">
            <v>U</v>
          </cell>
        </row>
        <row r="134">
          <cell r="A134">
            <v>6700</v>
          </cell>
          <cell r="B134" t="str">
            <v>6</v>
          </cell>
          <cell r="C134" t="str">
            <v>암거(계류장지역)</v>
          </cell>
          <cell r="D134" t="str">
            <v>1＠1.0×1.0</v>
          </cell>
          <cell r="E134">
            <v>46</v>
          </cell>
          <cell r="G134" t="str">
            <v>M</v>
          </cell>
          <cell r="I134">
            <v>0</v>
          </cell>
          <cell r="K134" t="str">
            <v>IL36600</v>
          </cell>
          <cell r="L134" t="str">
            <v>A002</v>
          </cell>
          <cell r="M134" t="str">
            <v>U</v>
          </cell>
        </row>
        <row r="135">
          <cell r="A135">
            <v>6750</v>
          </cell>
          <cell r="B135" t="str">
            <v>6</v>
          </cell>
          <cell r="C135" t="str">
            <v>암거(계류장지역)</v>
          </cell>
          <cell r="D135" t="str">
            <v>1＠1.5×1.0</v>
          </cell>
          <cell r="E135">
            <v>46</v>
          </cell>
          <cell r="G135" t="str">
            <v>M</v>
          </cell>
          <cell r="I135">
            <v>0</v>
          </cell>
          <cell r="K135" t="str">
            <v>IL36650</v>
          </cell>
          <cell r="L135" t="str">
            <v>A002</v>
          </cell>
          <cell r="M135" t="str">
            <v>U</v>
          </cell>
        </row>
        <row r="136">
          <cell r="A136">
            <v>6800</v>
          </cell>
          <cell r="B136" t="str">
            <v>6</v>
          </cell>
          <cell r="C136" t="str">
            <v>암거(계류장지역,TYPE-1)</v>
          </cell>
          <cell r="D136" t="str">
            <v>3＠2.6×2.0</v>
          </cell>
          <cell r="E136">
            <v>269</v>
          </cell>
          <cell r="G136" t="str">
            <v>M</v>
          </cell>
          <cell r="I136">
            <v>0</v>
          </cell>
          <cell r="K136" t="str">
            <v>IL36700</v>
          </cell>
          <cell r="L136" t="str">
            <v>A002</v>
          </cell>
          <cell r="M136" t="str">
            <v>U</v>
          </cell>
        </row>
        <row r="137">
          <cell r="A137">
            <v>6850</v>
          </cell>
          <cell r="B137" t="str">
            <v>6</v>
          </cell>
          <cell r="C137" t="str">
            <v>암거(계류장지역,TYPE-2)</v>
          </cell>
          <cell r="D137" t="str">
            <v>3＠2.6×2.0</v>
          </cell>
          <cell r="E137">
            <v>617</v>
          </cell>
          <cell r="G137" t="str">
            <v>M</v>
          </cell>
          <cell r="I137">
            <v>0</v>
          </cell>
          <cell r="K137" t="str">
            <v>IL36710</v>
          </cell>
          <cell r="L137" t="str">
            <v>A002</v>
          </cell>
          <cell r="M137" t="str">
            <v>U</v>
          </cell>
        </row>
        <row r="138">
          <cell r="A138">
            <v>6900</v>
          </cell>
          <cell r="B138" t="str">
            <v>6</v>
          </cell>
          <cell r="C138" t="str">
            <v>암거(계류장지역)</v>
          </cell>
          <cell r="D138" t="str">
            <v>6＠1.3×1.3</v>
          </cell>
          <cell r="E138">
            <v>33</v>
          </cell>
          <cell r="G138" t="str">
            <v>M</v>
          </cell>
          <cell r="I138">
            <v>0</v>
          </cell>
          <cell r="K138" t="str">
            <v>IL36750</v>
          </cell>
          <cell r="L138" t="str">
            <v>A002</v>
          </cell>
          <cell r="M138" t="str">
            <v>U</v>
          </cell>
        </row>
        <row r="139">
          <cell r="A139">
            <v>6950</v>
          </cell>
          <cell r="B139" t="str">
            <v>6</v>
          </cell>
          <cell r="C139" t="str">
            <v>암거난간벽</v>
          </cell>
          <cell r="D139" t="str">
            <v>1＠1.5×1.0</v>
          </cell>
          <cell r="E139">
            <v>1</v>
          </cell>
          <cell r="G139" t="str">
            <v>개소</v>
          </cell>
          <cell r="I139">
            <v>0</v>
          </cell>
          <cell r="K139" t="str">
            <v>IL36810</v>
          </cell>
          <cell r="L139" t="str">
            <v>A002</v>
          </cell>
          <cell r="M139" t="str">
            <v>U</v>
          </cell>
        </row>
        <row r="140">
          <cell r="A140">
            <v>7000</v>
          </cell>
          <cell r="B140" t="str">
            <v>6</v>
          </cell>
          <cell r="C140" t="str">
            <v>암거난간벽</v>
          </cell>
          <cell r="D140" t="str">
            <v>6＠1.3×1.3</v>
          </cell>
          <cell r="E140">
            <v>1</v>
          </cell>
          <cell r="G140" t="str">
            <v>개소</v>
          </cell>
          <cell r="I140">
            <v>0</v>
          </cell>
          <cell r="K140" t="str">
            <v>IL36820</v>
          </cell>
          <cell r="L140" t="str">
            <v>A002</v>
          </cell>
          <cell r="M140" t="str">
            <v>U</v>
          </cell>
        </row>
        <row r="141">
          <cell r="A141">
            <v>7050</v>
          </cell>
          <cell r="B141" t="str">
            <v>6</v>
          </cell>
          <cell r="C141" t="str">
            <v>신축이음</v>
          </cell>
          <cell r="D141" t="str">
            <v>TYPE-1</v>
          </cell>
          <cell r="E141">
            <v>1</v>
          </cell>
          <cell r="G141" t="str">
            <v>개소</v>
          </cell>
          <cell r="I141">
            <v>0</v>
          </cell>
          <cell r="K141" t="str">
            <v>SI30710</v>
          </cell>
          <cell r="L141" t="str">
            <v>A002</v>
          </cell>
          <cell r="M141" t="str">
            <v>U</v>
          </cell>
        </row>
        <row r="142">
          <cell r="A142">
            <v>7100</v>
          </cell>
          <cell r="B142" t="str">
            <v>6</v>
          </cell>
          <cell r="C142" t="str">
            <v>신축이음</v>
          </cell>
          <cell r="D142" t="str">
            <v>TYPE-2</v>
          </cell>
          <cell r="E142">
            <v>1</v>
          </cell>
          <cell r="G142" t="str">
            <v>개소</v>
          </cell>
          <cell r="I142">
            <v>0</v>
          </cell>
          <cell r="K142" t="str">
            <v>SI30720</v>
          </cell>
          <cell r="L142" t="str">
            <v>A002</v>
          </cell>
          <cell r="M142" t="str">
            <v>U</v>
          </cell>
        </row>
        <row r="143">
          <cell r="A143">
            <v>7150</v>
          </cell>
          <cell r="B143" t="str">
            <v>6</v>
          </cell>
          <cell r="C143" t="str">
            <v>물푸기</v>
          </cell>
          <cell r="E143">
            <v>1347</v>
          </cell>
          <cell r="G143" t="str">
            <v>HR</v>
          </cell>
          <cell r="I143">
            <v>0</v>
          </cell>
          <cell r="K143" t="str">
            <v>SD30010</v>
          </cell>
          <cell r="L143" t="str">
            <v>A002</v>
          </cell>
          <cell r="M143" t="str">
            <v>U</v>
          </cell>
        </row>
        <row r="144">
          <cell r="A144">
            <v>7200</v>
          </cell>
          <cell r="B144" t="str">
            <v>5</v>
          </cell>
          <cell r="C144" t="str">
            <v>나) 유입구 BOX</v>
          </cell>
          <cell r="E144">
            <v>0</v>
          </cell>
          <cell r="I144">
            <v>0</v>
          </cell>
          <cell r="L144" t="str">
            <v>A002</v>
          </cell>
          <cell r="M144" t="str">
            <v>U</v>
          </cell>
        </row>
        <row r="145">
          <cell r="A145">
            <v>7250</v>
          </cell>
          <cell r="B145" t="str">
            <v>6</v>
          </cell>
          <cell r="C145" t="str">
            <v>유입구 BOX</v>
          </cell>
          <cell r="D145" t="str">
            <v>0.7W X 0.5H</v>
          </cell>
          <cell r="E145">
            <v>90</v>
          </cell>
          <cell r="G145" t="str">
            <v>M</v>
          </cell>
          <cell r="I145">
            <v>0</v>
          </cell>
          <cell r="K145" t="str">
            <v>IL36110</v>
          </cell>
          <cell r="L145" t="str">
            <v>A002</v>
          </cell>
          <cell r="M145" t="str">
            <v>U</v>
          </cell>
        </row>
        <row r="146">
          <cell r="A146">
            <v>7300</v>
          </cell>
          <cell r="B146" t="str">
            <v>5</v>
          </cell>
          <cell r="C146" t="str">
            <v>다)접속슬래브</v>
          </cell>
          <cell r="E146">
            <v>0</v>
          </cell>
          <cell r="I146">
            <v>0</v>
          </cell>
          <cell r="L146" t="str">
            <v>A002</v>
          </cell>
          <cell r="M146" t="str">
            <v>U</v>
          </cell>
        </row>
        <row r="147">
          <cell r="A147">
            <v>7350</v>
          </cell>
          <cell r="B147" t="str">
            <v>6</v>
          </cell>
          <cell r="C147" t="str">
            <v>암거 접속 슬래브</v>
          </cell>
          <cell r="D147" t="str">
            <v>TYPE-A</v>
          </cell>
          <cell r="E147">
            <v>1771</v>
          </cell>
          <cell r="G147" t="str">
            <v>M</v>
          </cell>
          <cell r="I147">
            <v>0</v>
          </cell>
          <cell r="K147" t="str">
            <v>IL36400</v>
          </cell>
          <cell r="L147" t="str">
            <v>A002</v>
          </cell>
          <cell r="M147" t="str">
            <v>U</v>
          </cell>
        </row>
        <row r="148">
          <cell r="A148">
            <v>7400</v>
          </cell>
          <cell r="B148" t="str">
            <v>6</v>
          </cell>
          <cell r="C148" t="str">
            <v>암거 접속 슬래브</v>
          </cell>
          <cell r="D148" t="str">
            <v>TYPE-B</v>
          </cell>
          <cell r="E148">
            <v>267</v>
          </cell>
          <cell r="G148" t="str">
            <v>M</v>
          </cell>
          <cell r="I148">
            <v>0</v>
          </cell>
          <cell r="K148" t="str">
            <v>IL36450</v>
          </cell>
          <cell r="L148" t="str">
            <v>A002</v>
          </cell>
          <cell r="M148" t="str">
            <v>U</v>
          </cell>
        </row>
        <row r="149">
          <cell r="A149">
            <v>7450</v>
          </cell>
          <cell r="B149" t="str">
            <v>4</v>
          </cell>
          <cell r="C149" t="str">
            <v>6)우수맨홀</v>
          </cell>
          <cell r="E149">
            <v>0</v>
          </cell>
          <cell r="I149">
            <v>0</v>
          </cell>
          <cell r="L149" t="str">
            <v>A002</v>
          </cell>
          <cell r="M149" t="str">
            <v>U</v>
          </cell>
        </row>
        <row r="150">
          <cell r="A150">
            <v>7500</v>
          </cell>
          <cell r="B150" t="str">
            <v>5</v>
          </cell>
          <cell r="C150" t="str">
            <v>가)우수원형맨홀</v>
          </cell>
          <cell r="E150">
            <v>0</v>
          </cell>
          <cell r="I150">
            <v>0</v>
          </cell>
          <cell r="L150" t="str">
            <v>A002</v>
          </cell>
          <cell r="M150" t="str">
            <v>U</v>
          </cell>
        </row>
        <row r="151">
          <cell r="A151">
            <v>7550</v>
          </cell>
          <cell r="B151" t="str">
            <v>6</v>
          </cell>
          <cell r="C151" t="str">
            <v>터파기(토사,0-6m)</v>
          </cell>
          <cell r="D151" t="str">
            <v>백호우 0.7M3</v>
          </cell>
          <cell r="E151">
            <v>1145</v>
          </cell>
          <cell r="G151" t="str">
            <v>M3</v>
          </cell>
          <cell r="I151">
            <v>0</v>
          </cell>
          <cell r="K151" t="str">
            <v>IL00580</v>
          </cell>
          <cell r="L151" t="str">
            <v>A002</v>
          </cell>
          <cell r="M151" t="str">
            <v>U</v>
          </cell>
        </row>
        <row r="152">
          <cell r="A152">
            <v>7600</v>
          </cell>
          <cell r="B152" t="str">
            <v>6</v>
          </cell>
          <cell r="C152" t="str">
            <v>터파기(토사):수중(0-4M)</v>
          </cell>
          <cell r="D152" t="str">
            <v>기계(B/H0.7M3)80%+인력20%</v>
          </cell>
          <cell r="E152">
            <v>148</v>
          </cell>
          <cell r="G152" t="str">
            <v>M3</v>
          </cell>
          <cell r="I152">
            <v>0</v>
          </cell>
          <cell r="K152" t="str">
            <v>IL00450</v>
          </cell>
          <cell r="L152" t="str">
            <v>A002</v>
          </cell>
          <cell r="M152" t="str">
            <v>U</v>
          </cell>
        </row>
        <row r="153">
          <cell r="A153">
            <v>7650</v>
          </cell>
          <cell r="B153" t="str">
            <v>6</v>
          </cell>
          <cell r="C153" t="str">
            <v>되메우기</v>
          </cell>
          <cell r="D153" t="str">
            <v>기계,B/H+RAMMER</v>
          </cell>
          <cell r="E153">
            <v>1122</v>
          </cell>
          <cell r="G153" t="str">
            <v>M3</v>
          </cell>
          <cell r="I153">
            <v>0</v>
          </cell>
          <cell r="K153" t="str">
            <v>I00590</v>
          </cell>
          <cell r="L153" t="str">
            <v>A002</v>
          </cell>
          <cell r="M153" t="str">
            <v>U</v>
          </cell>
        </row>
        <row r="154">
          <cell r="A154">
            <v>7700</v>
          </cell>
          <cell r="B154" t="str">
            <v>6</v>
          </cell>
          <cell r="C154" t="str">
            <v>연결관링거푸집</v>
          </cell>
          <cell r="D154" t="str">
            <v>PE 10회용 흄관φ450  (A형)</v>
          </cell>
          <cell r="E154">
            <v>44</v>
          </cell>
          <cell r="G154" t="str">
            <v>EA</v>
          </cell>
          <cell r="I154">
            <v>0</v>
          </cell>
          <cell r="K154" t="str">
            <v>M1065060</v>
          </cell>
          <cell r="L154" t="str">
            <v>A002</v>
          </cell>
          <cell r="M154" t="str">
            <v>U</v>
          </cell>
        </row>
        <row r="155">
          <cell r="A155">
            <v>7750</v>
          </cell>
          <cell r="B155" t="str">
            <v>6</v>
          </cell>
          <cell r="C155" t="str">
            <v>연결관링거푸집</v>
          </cell>
          <cell r="D155" t="str">
            <v>PE 10회용 흄관φ600  (A형)</v>
          </cell>
          <cell r="E155">
            <v>12</v>
          </cell>
          <cell r="G155" t="str">
            <v>EA</v>
          </cell>
          <cell r="I155">
            <v>0</v>
          </cell>
          <cell r="K155" t="str">
            <v>M1065063</v>
          </cell>
          <cell r="L155" t="str">
            <v>A002</v>
          </cell>
          <cell r="M155" t="str">
            <v>U</v>
          </cell>
        </row>
        <row r="156">
          <cell r="A156">
            <v>7800</v>
          </cell>
          <cell r="B156" t="str">
            <v>6</v>
          </cell>
          <cell r="C156" t="str">
            <v>연결관링거푸집</v>
          </cell>
          <cell r="D156" t="str">
            <v>PE 10회용 흄관φ800  (A형)</v>
          </cell>
          <cell r="E156">
            <v>11</v>
          </cell>
          <cell r="G156" t="str">
            <v>EA</v>
          </cell>
          <cell r="I156">
            <v>0</v>
          </cell>
          <cell r="K156" t="str">
            <v>M1065066</v>
          </cell>
          <cell r="L156" t="str">
            <v>A002</v>
          </cell>
          <cell r="M156" t="str">
            <v>U</v>
          </cell>
        </row>
        <row r="157">
          <cell r="A157">
            <v>7850</v>
          </cell>
          <cell r="B157" t="str">
            <v>6</v>
          </cell>
          <cell r="C157" t="str">
            <v>연결관링거푸집</v>
          </cell>
          <cell r="D157" t="str">
            <v>PE 10회용 흄관φ1200  (A형)</v>
          </cell>
          <cell r="E157">
            <v>7</v>
          </cell>
          <cell r="G157" t="str">
            <v>EA</v>
          </cell>
          <cell r="I157">
            <v>0</v>
          </cell>
          <cell r="K157" t="str">
            <v>M1065067</v>
          </cell>
          <cell r="L157" t="str">
            <v>A002</v>
          </cell>
          <cell r="M157" t="str">
            <v>U</v>
          </cell>
        </row>
        <row r="158">
          <cell r="A158">
            <v>7900</v>
          </cell>
          <cell r="B158" t="str">
            <v>6</v>
          </cell>
          <cell r="C158" t="str">
            <v>원형1호맨홀(차도측)</v>
          </cell>
          <cell r="D158" t="str">
            <v>Φ900MM</v>
          </cell>
          <cell r="E158">
            <v>8</v>
          </cell>
          <cell r="G158" t="str">
            <v>개소</v>
          </cell>
          <cell r="I158">
            <v>0</v>
          </cell>
          <cell r="K158" t="str">
            <v>IL37045</v>
          </cell>
          <cell r="L158" t="str">
            <v>A002</v>
          </cell>
          <cell r="M158" t="str">
            <v>U</v>
          </cell>
        </row>
        <row r="159">
          <cell r="A159">
            <v>7950</v>
          </cell>
          <cell r="B159" t="str">
            <v>6</v>
          </cell>
          <cell r="C159" t="str">
            <v>원형1호맨홀(보도및조경측)</v>
          </cell>
          <cell r="D159" t="str">
            <v>Φ900MM</v>
          </cell>
          <cell r="E159">
            <v>18</v>
          </cell>
          <cell r="G159" t="str">
            <v>개소</v>
          </cell>
          <cell r="I159">
            <v>0</v>
          </cell>
          <cell r="K159" t="str">
            <v>IL37050</v>
          </cell>
          <cell r="L159" t="str">
            <v>A002</v>
          </cell>
          <cell r="M159" t="str">
            <v>U</v>
          </cell>
        </row>
        <row r="160">
          <cell r="A160">
            <v>8000</v>
          </cell>
          <cell r="B160" t="str">
            <v>6</v>
          </cell>
          <cell r="C160" t="str">
            <v>원형2호맨홀(보도및조경측)</v>
          </cell>
          <cell r="D160" t="str">
            <v>Φ1200MM</v>
          </cell>
          <cell r="E160">
            <v>9</v>
          </cell>
          <cell r="G160" t="str">
            <v>개소</v>
          </cell>
          <cell r="I160">
            <v>0</v>
          </cell>
          <cell r="K160" t="str">
            <v>IL37055</v>
          </cell>
          <cell r="L160" t="str">
            <v>A002</v>
          </cell>
          <cell r="M160" t="str">
            <v>U</v>
          </cell>
        </row>
        <row r="161">
          <cell r="A161">
            <v>8050</v>
          </cell>
          <cell r="B161" t="str">
            <v>6</v>
          </cell>
          <cell r="C161" t="str">
            <v>원형3호맨홀(보도및조경측)</v>
          </cell>
          <cell r="D161" t="str">
            <v>Φ1500MM</v>
          </cell>
          <cell r="E161">
            <v>4</v>
          </cell>
          <cell r="G161" t="str">
            <v>개소</v>
          </cell>
          <cell r="I161">
            <v>0</v>
          </cell>
          <cell r="K161" t="str">
            <v>IL37065</v>
          </cell>
          <cell r="L161" t="str">
            <v>A002</v>
          </cell>
          <cell r="M161" t="str">
            <v>U</v>
          </cell>
        </row>
        <row r="162">
          <cell r="A162">
            <v>8100</v>
          </cell>
          <cell r="B162" t="str">
            <v>6</v>
          </cell>
          <cell r="C162" t="str">
            <v>물푸기</v>
          </cell>
          <cell r="E162">
            <v>53</v>
          </cell>
          <cell r="G162" t="str">
            <v>HR</v>
          </cell>
          <cell r="I162">
            <v>0</v>
          </cell>
          <cell r="K162" t="str">
            <v>SD30010</v>
          </cell>
          <cell r="L162" t="str">
            <v>A002</v>
          </cell>
          <cell r="M162" t="str">
            <v>U</v>
          </cell>
        </row>
        <row r="163">
          <cell r="A163">
            <v>8150</v>
          </cell>
          <cell r="B163" t="str">
            <v>5</v>
          </cell>
          <cell r="C163" t="str">
            <v>나)우수각형맨홀</v>
          </cell>
          <cell r="E163">
            <v>0</v>
          </cell>
          <cell r="I163">
            <v>0</v>
          </cell>
          <cell r="L163" t="str">
            <v>A002</v>
          </cell>
          <cell r="M163" t="str">
            <v>U</v>
          </cell>
        </row>
        <row r="164">
          <cell r="A164">
            <v>8200</v>
          </cell>
          <cell r="B164" t="str">
            <v>6</v>
          </cell>
          <cell r="C164" t="str">
            <v>터파기(토사,0-6m)</v>
          </cell>
          <cell r="D164" t="str">
            <v>백호우 0.7M3</v>
          </cell>
          <cell r="E164">
            <v>83</v>
          </cell>
          <cell r="G164" t="str">
            <v>M3</v>
          </cell>
          <cell r="I164">
            <v>0</v>
          </cell>
          <cell r="K164" t="str">
            <v>IL00580</v>
          </cell>
          <cell r="L164" t="str">
            <v>A002</v>
          </cell>
          <cell r="M164" t="str">
            <v>U</v>
          </cell>
        </row>
        <row r="165">
          <cell r="A165">
            <v>8250</v>
          </cell>
          <cell r="B165" t="str">
            <v>6</v>
          </cell>
          <cell r="C165" t="str">
            <v>수중터파기(토사,0-6M)</v>
          </cell>
          <cell r="D165" t="str">
            <v>백호우 0.7M3</v>
          </cell>
          <cell r="E165">
            <v>56</v>
          </cell>
          <cell r="G165" t="str">
            <v>M3</v>
          </cell>
          <cell r="I165">
            <v>0</v>
          </cell>
          <cell r="K165" t="str">
            <v>IL00450</v>
          </cell>
          <cell r="L165" t="str">
            <v>A002</v>
          </cell>
          <cell r="M165" t="str">
            <v>U</v>
          </cell>
        </row>
        <row r="166">
          <cell r="A166">
            <v>8300</v>
          </cell>
          <cell r="B166" t="str">
            <v>6</v>
          </cell>
          <cell r="C166" t="str">
            <v>되메우기</v>
          </cell>
          <cell r="D166" t="str">
            <v>기계,B/H+RAMMER</v>
          </cell>
          <cell r="E166">
            <v>112</v>
          </cell>
          <cell r="G166" t="str">
            <v>M3</v>
          </cell>
          <cell r="I166">
            <v>0</v>
          </cell>
          <cell r="K166" t="str">
            <v>I00590</v>
          </cell>
          <cell r="L166" t="str">
            <v>A002</v>
          </cell>
          <cell r="M166" t="str">
            <v>U</v>
          </cell>
        </row>
        <row r="167">
          <cell r="A167">
            <v>8350</v>
          </cell>
          <cell r="B167" t="str">
            <v>6</v>
          </cell>
          <cell r="C167" t="str">
            <v>각형1호맨홀(보도및조경측)</v>
          </cell>
          <cell r="E167">
            <v>1</v>
          </cell>
          <cell r="G167" t="str">
            <v>개소</v>
          </cell>
          <cell r="I167">
            <v>0</v>
          </cell>
          <cell r="K167" t="str">
            <v>IL37070</v>
          </cell>
          <cell r="L167" t="str">
            <v>A002</v>
          </cell>
          <cell r="M167" t="str">
            <v>U</v>
          </cell>
        </row>
        <row r="168">
          <cell r="A168">
            <v>8400</v>
          </cell>
          <cell r="B168" t="str">
            <v>6</v>
          </cell>
          <cell r="C168" t="str">
            <v>각형3호맨홀(계류장지역)</v>
          </cell>
          <cell r="E168">
            <v>1</v>
          </cell>
          <cell r="G168" t="str">
            <v>개소</v>
          </cell>
          <cell r="I168">
            <v>0</v>
          </cell>
          <cell r="K168" t="str">
            <v>IL37072</v>
          </cell>
          <cell r="L168" t="str">
            <v>A002</v>
          </cell>
          <cell r="M168" t="str">
            <v>U</v>
          </cell>
        </row>
        <row r="169">
          <cell r="A169">
            <v>8450</v>
          </cell>
          <cell r="B169" t="str">
            <v>6</v>
          </cell>
          <cell r="C169" t="str">
            <v>각형4호맨홀(계류장지역)</v>
          </cell>
          <cell r="E169">
            <v>1</v>
          </cell>
          <cell r="G169" t="str">
            <v>개소</v>
          </cell>
          <cell r="I169">
            <v>0</v>
          </cell>
          <cell r="K169" t="str">
            <v>IL37074</v>
          </cell>
          <cell r="L169" t="str">
            <v>A002</v>
          </cell>
          <cell r="M169" t="str">
            <v>U</v>
          </cell>
        </row>
        <row r="170">
          <cell r="A170">
            <v>8500</v>
          </cell>
          <cell r="B170" t="str">
            <v>6</v>
          </cell>
          <cell r="C170" t="str">
            <v>물푸기</v>
          </cell>
          <cell r="E170">
            <v>50</v>
          </cell>
          <cell r="G170" t="str">
            <v>HR</v>
          </cell>
          <cell r="I170">
            <v>0</v>
          </cell>
          <cell r="K170" t="str">
            <v>SD30010</v>
          </cell>
          <cell r="L170" t="str">
            <v>A002</v>
          </cell>
          <cell r="M170" t="str">
            <v>U</v>
          </cell>
        </row>
        <row r="171">
          <cell r="A171">
            <v>8550</v>
          </cell>
          <cell r="B171" t="str">
            <v>4</v>
          </cell>
          <cell r="C171" t="str">
            <v>7)집속 맹암거</v>
          </cell>
          <cell r="E171">
            <v>0</v>
          </cell>
          <cell r="I171">
            <v>0</v>
          </cell>
          <cell r="L171" t="str">
            <v>A002</v>
          </cell>
          <cell r="M171" t="str">
            <v>U</v>
          </cell>
        </row>
        <row r="172">
          <cell r="A172">
            <v>8600</v>
          </cell>
          <cell r="B172" t="str">
            <v>5</v>
          </cell>
          <cell r="C172" t="str">
            <v>맹암거부설(TYPE-A)</v>
          </cell>
          <cell r="D172" t="str">
            <v>D200MM</v>
          </cell>
          <cell r="E172">
            <v>704</v>
          </cell>
          <cell r="G172" t="str">
            <v>M</v>
          </cell>
          <cell r="I172">
            <v>0</v>
          </cell>
          <cell r="K172" t="str">
            <v>IL37130</v>
          </cell>
          <cell r="L172" t="str">
            <v>A002</v>
          </cell>
          <cell r="M172" t="str">
            <v>U</v>
          </cell>
        </row>
        <row r="173">
          <cell r="A173">
            <v>8650</v>
          </cell>
          <cell r="B173" t="str">
            <v>5</v>
          </cell>
          <cell r="C173" t="str">
            <v>맹암거부설(TYPE-B)</v>
          </cell>
          <cell r="D173" t="str">
            <v>D100MM</v>
          </cell>
          <cell r="E173">
            <v>1325</v>
          </cell>
          <cell r="G173" t="str">
            <v>M</v>
          </cell>
          <cell r="I173">
            <v>0</v>
          </cell>
          <cell r="K173" t="str">
            <v>IL37110</v>
          </cell>
          <cell r="L173" t="str">
            <v>A002</v>
          </cell>
          <cell r="M173" t="str">
            <v>U</v>
          </cell>
        </row>
        <row r="174">
          <cell r="A174">
            <v>8700</v>
          </cell>
          <cell r="B174" t="str">
            <v>5</v>
          </cell>
          <cell r="C174" t="str">
            <v>맹암거부설(TYPE-B)</v>
          </cell>
          <cell r="D174" t="str">
            <v>D200MM</v>
          </cell>
          <cell r="E174">
            <v>391</v>
          </cell>
          <cell r="G174" t="str">
            <v>M</v>
          </cell>
          <cell r="I174">
            <v>0</v>
          </cell>
          <cell r="K174" t="str">
            <v>IL37120</v>
          </cell>
          <cell r="L174" t="str">
            <v>A002</v>
          </cell>
          <cell r="M174" t="str">
            <v>U</v>
          </cell>
        </row>
        <row r="175">
          <cell r="A175">
            <v>8750</v>
          </cell>
          <cell r="B175" t="str">
            <v>5</v>
          </cell>
          <cell r="C175" t="str">
            <v>PVC파이프(일반용VG1)</v>
          </cell>
          <cell r="D175" t="str">
            <v>100㎜ x 6.6T x 4ｍ</v>
          </cell>
          <cell r="E175">
            <v>290</v>
          </cell>
          <cell r="G175" t="str">
            <v>EA</v>
          </cell>
          <cell r="I175">
            <v>0</v>
          </cell>
          <cell r="K175" t="str">
            <v>M5369823</v>
          </cell>
          <cell r="L175" t="str">
            <v>A002</v>
          </cell>
          <cell r="M175" t="str">
            <v>U</v>
          </cell>
        </row>
        <row r="176">
          <cell r="A176">
            <v>8800</v>
          </cell>
          <cell r="B176" t="str">
            <v>5</v>
          </cell>
          <cell r="C176" t="str">
            <v>PVC파이프(일반용VG1)</v>
          </cell>
          <cell r="D176" t="str">
            <v>200㎜ x10.3T x 4ｍ</v>
          </cell>
          <cell r="E176">
            <v>227</v>
          </cell>
          <cell r="G176" t="str">
            <v>EA</v>
          </cell>
          <cell r="I176">
            <v>0</v>
          </cell>
          <cell r="K176" t="str">
            <v>M5369829</v>
          </cell>
          <cell r="L176" t="str">
            <v>A002</v>
          </cell>
          <cell r="M176" t="str">
            <v>U</v>
          </cell>
        </row>
        <row r="177">
          <cell r="A177">
            <v>8850</v>
          </cell>
          <cell r="B177" t="str">
            <v>5</v>
          </cell>
          <cell r="C177" t="str">
            <v>PVC파이프이음관(티)</v>
          </cell>
          <cell r="D177" t="str">
            <v>Φ200MM</v>
          </cell>
          <cell r="E177">
            <v>7</v>
          </cell>
          <cell r="G177" t="str">
            <v>EA</v>
          </cell>
          <cell r="I177">
            <v>0</v>
          </cell>
          <cell r="K177" t="str">
            <v>M53620</v>
          </cell>
          <cell r="L177" t="str">
            <v>A002</v>
          </cell>
          <cell r="M177" t="str">
            <v>U</v>
          </cell>
        </row>
        <row r="178">
          <cell r="A178">
            <v>8900</v>
          </cell>
          <cell r="B178" t="str">
            <v>5</v>
          </cell>
          <cell r="C178" t="str">
            <v>PVC파이프이음관(90。곡관)</v>
          </cell>
          <cell r="D178" t="str">
            <v>Φ100MM</v>
          </cell>
          <cell r="E178">
            <v>2</v>
          </cell>
          <cell r="G178" t="str">
            <v>EA</v>
          </cell>
          <cell r="I178">
            <v>0</v>
          </cell>
          <cell r="K178" t="str">
            <v>M53630</v>
          </cell>
          <cell r="L178" t="str">
            <v>A002</v>
          </cell>
          <cell r="M178" t="str">
            <v>U</v>
          </cell>
        </row>
        <row r="179">
          <cell r="A179">
            <v>8950</v>
          </cell>
          <cell r="B179" t="str">
            <v>5</v>
          </cell>
          <cell r="C179" t="str">
            <v>PVC파이프이음관(90。곡관)</v>
          </cell>
          <cell r="D179" t="str">
            <v>Φ200MM</v>
          </cell>
          <cell r="E179">
            <v>6</v>
          </cell>
          <cell r="G179" t="str">
            <v>EA</v>
          </cell>
          <cell r="I179">
            <v>0</v>
          </cell>
          <cell r="K179" t="str">
            <v>M53640</v>
          </cell>
          <cell r="L179" t="str">
            <v>A002</v>
          </cell>
          <cell r="M179" t="str">
            <v>U</v>
          </cell>
        </row>
        <row r="180">
          <cell r="A180">
            <v>9000</v>
          </cell>
          <cell r="B180" t="str">
            <v>4</v>
          </cell>
          <cell r="C180" t="str">
            <v>8)기타</v>
          </cell>
          <cell r="E180">
            <v>0</v>
          </cell>
          <cell r="I180">
            <v>0</v>
          </cell>
          <cell r="L180" t="str">
            <v>A002</v>
          </cell>
          <cell r="M180" t="str">
            <v>U</v>
          </cell>
        </row>
        <row r="181">
          <cell r="A181">
            <v>9050</v>
          </cell>
          <cell r="B181" t="str">
            <v>5</v>
          </cell>
          <cell r="C181" t="str">
            <v>수로횡단보도교</v>
          </cell>
          <cell r="E181">
            <v>5</v>
          </cell>
          <cell r="G181" t="str">
            <v>EA</v>
          </cell>
          <cell r="I181">
            <v>0</v>
          </cell>
          <cell r="K181" t="str">
            <v>IL36010</v>
          </cell>
          <cell r="L181" t="str">
            <v>A002</v>
          </cell>
          <cell r="M181" t="str">
            <v>U</v>
          </cell>
        </row>
        <row r="182">
          <cell r="A182">
            <v>9100</v>
          </cell>
          <cell r="B182" t="str">
            <v>5</v>
          </cell>
          <cell r="C182" t="str">
            <v>우수유출부 철근보강</v>
          </cell>
          <cell r="E182">
            <v>1</v>
          </cell>
          <cell r="G182" t="str">
            <v>식</v>
          </cell>
          <cell r="I182">
            <v>0</v>
          </cell>
          <cell r="K182" t="str">
            <v>IL36020</v>
          </cell>
          <cell r="L182" t="str">
            <v>A002</v>
          </cell>
          <cell r="M182" t="str">
            <v>U</v>
          </cell>
        </row>
        <row r="183">
          <cell r="A183">
            <v>9150</v>
          </cell>
          <cell r="B183" t="str">
            <v>4</v>
          </cell>
          <cell r="C183" t="str">
            <v>9)사급자재대</v>
          </cell>
          <cell r="D183" t="str">
            <v>별산</v>
          </cell>
          <cell r="E183">
            <v>0</v>
          </cell>
          <cell r="I183">
            <v>0</v>
          </cell>
          <cell r="L183" t="str">
            <v>A002</v>
          </cell>
          <cell r="M183" t="str">
            <v>U</v>
          </cell>
        </row>
        <row r="184">
          <cell r="A184">
            <v>9200</v>
          </cell>
          <cell r="B184" t="str">
            <v>5</v>
          </cell>
          <cell r="C184" t="str">
            <v>시멘트</v>
          </cell>
          <cell r="D184" t="str">
            <v>40kg/대(포장품)</v>
          </cell>
          <cell r="E184">
            <v>112</v>
          </cell>
          <cell r="G184" t="str">
            <v>대</v>
          </cell>
          <cell r="I184">
            <v>0</v>
          </cell>
          <cell r="K184" t="str">
            <v>IM00095</v>
          </cell>
          <cell r="L184" t="str">
            <v>A002</v>
          </cell>
          <cell r="M184" t="str">
            <v>U</v>
          </cell>
        </row>
        <row r="185">
          <cell r="A185">
            <v>9250</v>
          </cell>
          <cell r="B185" t="str">
            <v>5</v>
          </cell>
          <cell r="C185" t="str">
            <v>레미콘</v>
          </cell>
          <cell r="D185" t="str">
            <v>40-150-8</v>
          </cell>
          <cell r="E185">
            <v>3851</v>
          </cell>
          <cell r="G185" t="str">
            <v>M3</v>
          </cell>
          <cell r="I185">
            <v>0</v>
          </cell>
          <cell r="K185" t="str">
            <v>IM00075</v>
          </cell>
          <cell r="L185" t="str">
            <v>A002</v>
          </cell>
          <cell r="M185" t="str">
            <v>U</v>
          </cell>
        </row>
        <row r="186">
          <cell r="A186">
            <v>9300</v>
          </cell>
          <cell r="B186" t="str">
            <v>5</v>
          </cell>
          <cell r="C186" t="str">
            <v>레미콘</v>
          </cell>
          <cell r="D186" t="str">
            <v>40-210-8</v>
          </cell>
          <cell r="E186">
            <v>565</v>
          </cell>
          <cell r="G186" t="str">
            <v>M3</v>
          </cell>
          <cell r="I186">
            <v>0</v>
          </cell>
          <cell r="K186" t="str">
            <v>IM00080</v>
          </cell>
          <cell r="L186" t="str">
            <v>A002</v>
          </cell>
          <cell r="M186" t="str">
            <v>U</v>
          </cell>
        </row>
        <row r="187">
          <cell r="A187">
            <v>9350</v>
          </cell>
          <cell r="B187" t="str">
            <v>5</v>
          </cell>
          <cell r="C187" t="str">
            <v>레미콘</v>
          </cell>
          <cell r="D187" t="str">
            <v>25-210-8</v>
          </cell>
          <cell r="E187">
            <v>4223</v>
          </cell>
          <cell r="G187" t="str">
            <v>M3</v>
          </cell>
          <cell r="I187">
            <v>0</v>
          </cell>
          <cell r="K187" t="str">
            <v>IM00085</v>
          </cell>
          <cell r="L187" t="str">
            <v>A002</v>
          </cell>
          <cell r="M187" t="str">
            <v>U</v>
          </cell>
        </row>
        <row r="188">
          <cell r="A188">
            <v>9400</v>
          </cell>
          <cell r="B188" t="str">
            <v>5</v>
          </cell>
          <cell r="C188" t="str">
            <v>레미콘</v>
          </cell>
          <cell r="D188" t="str">
            <v>25-240-15</v>
          </cell>
          <cell r="E188">
            <v>16442</v>
          </cell>
          <cell r="G188" t="str">
            <v>M3</v>
          </cell>
          <cell r="I188">
            <v>0</v>
          </cell>
          <cell r="K188" t="str">
            <v>IM00090</v>
          </cell>
          <cell r="L188" t="str">
            <v>A002</v>
          </cell>
          <cell r="M188" t="str">
            <v>U</v>
          </cell>
        </row>
        <row r="189">
          <cell r="A189">
            <v>9450</v>
          </cell>
          <cell r="B189" t="str">
            <v>5</v>
          </cell>
          <cell r="C189" t="str">
            <v>이형철근</v>
          </cell>
          <cell r="D189" t="str">
            <v>13M/M 0.995KG/M</v>
          </cell>
          <cell r="E189">
            <v>422.01400000000001</v>
          </cell>
          <cell r="G189" t="str">
            <v>TON</v>
          </cell>
          <cell r="I189">
            <v>0</v>
          </cell>
          <cell r="K189" t="str">
            <v>IM00040</v>
          </cell>
          <cell r="L189" t="str">
            <v>A002</v>
          </cell>
          <cell r="M189" t="str">
            <v>U</v>
          </cell>
        </row>
        <row r="190">
          <cell r="A190">
            <v>9500</v>
          </cell>
          <cell r="B190" t="str">
            <v>5</v>
          </cell>
          <cell r="C190" t="str">
            <v>이형철근</v>
          </cell>
          <cell r="D190" t="str">
            <v>16M/M 1.560KG/M</v>
          </cell>
          <cell r="E190">
            <v>1156.8920000000001</v>
          </cell>
          <cell r="G190" t="str">
            <v>TON</v>
          </cell>
          <cell r="I190">
            <v>0</v>
          </cell>
          <cell r="K190" t="str">
            <v>IM00045</v>
          </cell>
          <cell r="L190" t="str">
            <v>A002</v>
          </cell>
          <cell r="M190" t="str">
            <v>U</v>
          </cell>
        </row>
        <row r="191">
          <cell r="A191">
            <v>9550</v>
          </cell>
          <cell r="B191" t="str">
            <v>5</v>
          </cell>
          <cell r="C191" t="str">
            <v>이형철근</v>
          </cell>
          <cell r="D191" t="str">
            <v>19M/M 2.250KG/M</v>
          </cell>
          <cell r="E191">
            <v>108.664</v>
          </cell>
          <cell r="G191" t="str">
            <v>TON</v>
          </cell>
          <cell r="I191">
            <v>0</v>
          </cell>
          <cell r="K191" t="str">
            <v>IM00050</v>
          </cell>
          <cell r="L191" t="str">
            <v>A002</v>
          </cell>
          <cell r="M191" t="str">
            <v>U</v>
          </cell>
        </row>
        <row r="192">
          <cell r="A192">
            <v>9600</v>
          </cell>
          <cell r="B192" t="str">
            <v>5</v>
          </cell>
          <cell r="C192" t="str">
            <v>이형철근</v>
          </cell>
          <cell r="D192" t="str">
            <v>22M/M 3.040KG/M</v>
          </cell>
          <cell r="E192">
            <v>1223.9110000000001</v>
          </cell>
          <cell r="G192" t="str">
            <v>TON</v>
          </cell>
          <cell r="I192">
            <v>0</v>
          </cell>
          <cell r="K192" t="str">
            <v>IM00055</v>
          </cell>
          <cell r="L192" t="str">
            <v>A002</v>
          </cell>
          <cell r="M192" t="str">
            <v>U</v>
          </cell>
        </row>
        <row r="193">
          <cell r="A193">
            <v>9650</v>
          </cell>
          <cell r="B193" t="str">
            <v>5</v>
          </cell>
          <cell r="C193" t="str">
            <v>이형철근</v>
          </cell>
          <cell r="D193" t="str">
            <v>25M/M 3.980KG/M</v>
          </cell>
          <cell r="E193">
            <v>460.91399999999999</v>
          </cell>
          <cell r="G193" t="str">
            <v>TON</v>
          </cell>
          <cell r="I193">
            <v>0</v>
          </cell>
          <cell r="K193" t="str">
            <v>IM00060</v>
          </cell>
          <cell r="L193" t="str">
            <v>A002</v>
          </cell>
          <cell r="M193" t="str">
            <v>U</v>
          </cell>
        </row>
        <row r="194">
          <cell r="A194">
            <v>9700</v>
          </cell>
          <cell r="B194" t="str">
            <v>5</v>
          </cell>
          <cell r="C194" t="str">
            <v>이형철근</v>
          </cell>
          <cell r="D194" t="str">
            <v>29M/M 5.040KG/M</v>
          </cell>
          <cell r="E194">
            <v>2.944</v>
          </cell>
          <cell r="G194" t="str">
            <v>TON</v>
          </cell>
          <cell r="I194">
            <v>0</v>
          </cell>
          <cell r="K194" t="str">
            <v>IM00065</v>
          </cell>
          <cell r="L194" t="str">
            <v>A002</v>
          </cell>
          <cell r="M194" t="str">
            <v>U</v>
          </cell>
        </row>
        <row r="195">
          <cell r="A195">
            <v>9750</v>
          </cell>
          <cell r="B195" t="str">
            <v>5</v>
          </cell>
          <cell r="C195" t="str">
            <v>원형철근</v>
          </cell>
          <cell r="D195" t="str">
            <v>22M/M 2.980KG/M</v>
          </cell>
          <cell r="E195">
            <v>0.40699999999999997</v>
          </cell>
          <cell r="G195" t="str">
            <v>TON</v>
          </cell>
          <cell r="I195">
            <v>0</v>
          </cell>
          <cell r="K195" t="str">
            <v>IM00025</v>
          </cell>
          <cell r="L195" t="str">
            <v>A002</v>
          </cell>
          <cell r="M195" t="str">
            <v>U</v>
          </cell>
        </row>
        <row r="196">
          <cell r="A196">
            <v>9800</v>
          </cell>
          <cell r="B196" t="str">
            <v>5</v>
          </cell>
          <cell r="C196" t="str">
            <v>원형철근</v>
          </cell>
          <cell r="D196" t="str">
            <v>32M/M 6.310KG/M</v>
          </cell>
          <cell r="E196">
            <v>6.6319999999999997</v>
          </cell>
          <cell r="G196" t="str">
            <v>TON</v>
          </cell>
          <cell r="I196">
            <v>0</v>
          </cell>
          <cell r="K196" t="str">
            <v>IM00027</v>
          </cell>
          <cell r="L196" t="str">
            <v>A002</v>
          </cell>
          <cell r="M196" t="str">
            <v>U</v>
          </cell>
        </row>
        <row r="197">
          <cell r="A197">
            <v>9850</v>
          </cell>
          <cell r="B197" t="str">
            <v>5</v>
          </cell>
          <cell r="C197" t="str">
            <v>흄관</v>
          </cell>
          <cell r="D197" t="str">
            <v>D450MM</v>
          </cell>
          <cell r="E197">
            <v>1034</v>
          </cell>
          <cell r="G197" t="str">
            <v>M</v>
          </cell>
          <cell r="I197">
            <v>0</v>
          </cell>
          <cell r="K197" t="str">
            <v>IM00130</v>
          </cell>
          <cell r="L197" t="str">
            <v>A002</v>
          </cell>
          <cell r="M197" t="str">
            <v>U</v>
          </cell>
        </row>
        <row r="198">
          <cell r="A198">
            <v>9900</v>
          </cell>
          <cell r="B198" t="str">
            <v>5</v>
          </cell>
          <cell r="C198" t="str">
            <v>흄관</v>
          </cell>
          <cell r="D198" t="str">
            <v>D600MM</v>
          </cell>
          <cell r="E198">
            <v>175</v>
          </cell>
          <cell r="G198" t="str">
            <v>M</v>
          </cell>
          <cell r="I198">
            <v>0</v>
          </cell>
          <cell r="K198" t="str">
            <v>IM00135</v>
          </cell>
          <cell r="L198" t="str">
            <v>A002</v>
          </cell>
          <cell r="M198" t="str">
            <v>U</v>
          </cell>
        </row>
        <row r="199">
          <cell r="A199">
            <v>9950</v>
          </cell>
          <cell r="B199" t="str">
            <v>5</v>
          </cell>
          <cell r="C199" t="str">
            <v>흄관</v>
          </cell>
          <cell r="D199" t="str">
            <v>D800MM</v>
          </cell>
          <cell r="E199">
            <v>317</v>
          </cell>
          <cell r="G199" t="str">
            <v>M</v>
          </cell>
          <cell r="I199">
            <v>0</v>
          </cell>
          <cell r="K199" t="str">
            <v>IM00140</v>
          </cell>
          <cell r="L199" t="str">
            <v>A002</v>
          </cell>
          <cell r="M199" t="str">
            <v>U</v>
          </cell>
        </row>
        <row r="200">
          <cell r="A200">
            <v>10000</v>
          </cell>
          <cell r="B200" t="str">
            <v>5</v>
          </cell>
          <cell r="C200" t="str">
            <v>흄관</v>
          </cell>
          <cell r="D200" t="str">
            <v>D1000MM</v>
          </cell>
          <cell r="E200">
            <v>28</v>
          </cell>
          <cell r="G200" t="str">
            <v>M</v>
          </cell>
          <cell r="I200">
            <v>0</v>
          </cell>
          <cell r="K200" t="str">
            <v>IM00145</v>
          </cell>
          <cell r="L200" t="str">
            <v>A002</v>
          </cell>
          <cell r="M200" t="str">
            <v>U</v>
          </cell>
        </row>
        <row r="201">
          <cell r="A201">
            <v>10050</v>
          </cell>
          <cell r="B201" t="str">
            <v>5</v>
          </cell>
          <cell r="C201" t="str">
            <v>흄관</v>
          </cell>
          <cell r="D201" t="str">
            <v>D1200MM</v>
          </cell>
          <cell r="E201">
            <v>332</v>
          </cell>
          <cell r="G201" t="str">
            <v>M</v>
          </cell>
          <cell r="I201">
            <v>0</v>
          </cell>
          <cell r="K201" t="str">
            <v>IM00150</v>
          </cell>
          <cell r="L201" t="str">
            <v>A002</v>
          </cell>
          <cell r="M201" t="str">
            <v>U</v>
          </cell>
        </row>
        <row r="202">
          <cell r="A202">
            <v>10100</v>
          </cell>
          <cell r="B202" t="str">
            <v>4</v>
          </cell>
          <cell r="C202" t="str">
            <v>10)골재대</v>
          </cell>
          <cell r="D202" t="str">
            <v>별산</v>
          </cell>
          <cell r="E202">
            <v>0</v>
          </cell>
          <cell r="I202">
            <v>0</v>
          </cell>
          <cell r="L202" t="str">
            <v>A002</v>
          </cell>
          <cell r="M202" t="str">
            <v>U</v>
          </cell>
        </row>
        <row r="203">
          <cell r="A203">
            <v>10150</v>
          </cell>
          <cell r="B203" t="str">
            <v>5</v>
          </cell>
          <cell r="C203" t="str">
            <v>세골재(모래)</v>
          </cell>
          <cell r="D203" t="str">
            <v>강모래</v>
          </cell>
          <cell r="E203">
            <v>297</v>
          </cell>
          <cell r="G203" t="str">
            <v>M3</v>
          </cell>
          <cell r="I203">
            <v>0</v>
          </cell>
          <cell r="K203" t="str">
            <v>IM00160</v>
          </cell>
          <cell r="L203" t="str">
            <v>A002</v>
          </cell>
          <cell r="M203" t="str">
            <v>U</v>
          </cell>
        </row>
        <row r="204">
          <cell r="A204">
            <v>10200</v>
          </cell>
          <cell r="B204" t="str">
            <v>5</v>
          </cell>
          <cell r="C204" t="str">
            <v>조골재(쇄석)</v>
          </cell>
          <cell r="D204" t="str">
            <v>Φ40</v>
          </cell>
          <cell r="E204">
            <v>355</v>
          </cell>
          <cell r="G204" t="str">
            <v>M3</v>
          </cell>
          <cell r="I204">
            <v>0</v>
          </cell>
          <cell r="K204" t="str">
            <v>IM00200</v>
          </cell>
          <cell r="L204" t="str">
            <v>A002</v>
          </cell>
          <cell r="M204" t="str">
            <v>U</v>
          </cell>
        </row>
        <row r="205">
          <cell r="A205">
            <v>10250</v>
          </cell>
          <cell r="B205" t="str">
            <v>5</v>
          </cell>
          <cell r="C205" t="str">
            <v>혼합골재(기초잡석)</v>
          </cell>
          <cell r="D205" t="str">
            <v>Φ75</v>
          </cell>
          <cell r="E205">
            <v>3408</v>
          </cell>
          <cell r="G205" t="str">
            <v>M3</v>
          </cell>
          <cell r="I205">
            <v>0</v>
          </cell>
          <cell r="K205" t="str">
            <v>IM00210</v>
          </cell>
          <cell r="L205" t="str">
            <v>A002</v>
          </cell>
          <cell r="M205" t="str">
            <v>U</v>
          </cell>
        </row>
        <row r="206">
          <cell r="A206">
            <v>10300</v>
          </cell>
          <cell r="B206" t="str">
            <v>5</v>
          </cell>
          <cell r="C206" t="str">
            <v>혼합골재(뒷채움)</v>
          </cell>
          <cell r="D206" t="str">
            <v>Φ40</v>
          </cell>
          <cell r="E206">
            <v>8631</v>
          </cell>
          <cell r="G206" t="str">
            <v>M3</v>
          </cell>
          <cell r="I206">
            <v>0</v>
          </cell>
          <cell r="K206" t="str">
            <v>IM00180</v>
          </cell>
          <cell r="L206" t="str">
            <v>A002</v>
          </cell>
          <cell r="M206" t="str">
            <v>U</v>
          </cell>
        </row>
        <row r="207">
          <cell r="A207">
            <v>10350</v>
          </cell>
          <cell r="B207" t="str">
            <v>3</v>
          </cell>
          <cell r="C207" t="str">
            <v>(다)상수,오수공</v>
          </cell>
          <cell r="E207">
            <v>0</v>
          </cell>
          <cell r="I207">
            <v>0</v>
          </cell>
          <cell r="K207" t="str">
            <v>A003</v>
          </cell>
          <cell r="L207" t="str">
            <v>A0001</v>
          </cell>
          <cell r="M207" t="str">
            <v>U</v>
          </cell>
        </row>
        <row r="208">
          <cell r="A208">
            <v>10400</v>
          </cell>
          <cell r="B208" t="str">
            <v>4</v>
          </cell>
          <cell r="C208" t="str">
            <v>1)상수도공</v>
          </cell>
          <cell r="E208">
            <v>0</v>
          </cell>
          <cell r="I208">
            <v>0</v>
          </cell>
          <cell r="L208" t="str">
            <v>A003</v>
          </cell>
          <cell r="M208" t="str">
            <v>U</v>
          </cell>
        </row>
        <row r="209">
          <cell r="A209">
            <v>10450</v>
          </cell>
          <cell r="B209" t="str">
            <v>5</v>
          </cell>
          <cell r="C209" t="str">
            <v>가)토   공</v>
          </cell>
          <cell r="E209">
            <v>0</v>
          </cell>
          <cell r="I209">
            <v>0</v>
          </cell>
          <cell r="L209" t="str">
            <v>A003</v>
          </cell>
          <cell r="M209" t="str">
            <v>U</v>
          </cell>
        </row>
        <row r="210">
          <cell r="A210">
            <v>10500</v>
          </cell>
          <cell r="B210" t="str">
            <v>6</v>
          </cell>
          <cell r="C210" t="str">
            <v>터파기(토사,0-6m)</v>
          </cell>
          <cell r="D210" t="str">
            <v>백호우 0.7M3</v>
          </cell>
          <cell r="E210">
            <v>688</v>
          </cell>
          <cell r="G210" t="str">
            <v>M3</v>
          </cell>
          <cell r="I210">
            <v>0</v>
          </cell>
          <cell r="K210" t="str">
            <v>IL00580</v>
          </cell>
          <cell r="L210" t="str">
            <v>A003</v>
          </cell>
          <cell r="M210" t="str">
            <v>U</v>
          </cell>
        </row>
        <row r="211">
          <cell r="A211">
            <v>10550</v>
          </cell>
          <cell r="B211" t="str">
            <v>6</v>
          </cell>
          <cell r="C211" t="str">
            <v>잔토처리</v>
          </cell>
          <cell r="D211" t="str">
            <v>8톤덤프트럭</v>
          </cell>
          <cell r="E211">
            <v>76</v>
          </cell>
          <cell r="G211" t="str">
            <v>M3</v>
          </cell>
          <cell r="I211">
            <v>0</v>
          </cell>
          <cell r="K211" t="str">
            <v>I00600</v>
          </cell>
          <cell r="L211" t="str">
            <v>A003</v>
          </cell>
          <cell r="M211" t="str">
            <v>U</v>
          </cell>
        </row>
        <row r="212">
          <cell r="A212">
            <v>10600</v>
          </cell>
          <cell r="B212" t="str">
            <v>6</v>
          </cell>
          <cell r="C212" t="str">
            <v>되메우고다지기</v>
          </cell>
          <cell r="D212" t="str">
            <v>인력</v>
          </cell>
          <cell r="E212">
            <v>79</v>
          </cell>
          <cell r="G212" t="str">
            <v>M3</v>
          </cell>
          <cell r="I212">
            <v>0</v>
          </cell>
          <cell r="K212" t="str">
            <v>I00360</v>
          </cell>
          <cell r="L212" t="str">
            <v>A003</v>
          </cell>
          <cell r="M212" t="str">
            <v>U</v>
          </cell>
        </row>
        <row r="213">
          <cell r="A213">
            <v>10650</v>
          </cell>
          <cell r="B213" t="str">
            <v>6</v>
          </cell>
          <cell r="C213" t="str">
            <v>되메우고다지기</v>
          </cell>
          <cell r="D213" t="str">
            <v>기계,B/H+RAMMER</v>
          </cell>
          <cell r="E213">
            <v>533</v>
          </cell>
          <cell r="G213" t="str">
            <v>M3</v>
          </cell>
          <cell r="I213">
            <v>0</v>
          </cell>
          <cell r="K213" t="str">
            <v>I00590</v>
          </cell>
          <cell r="L213" t="str">
            <v>A003</v>
          </cell>
          <cell r="M213" t="str">
            <v>U</v>
          </cell>
        </row>
        <row r="214">
          <cell r="A214">
            <v>10700</v>
          </cell>
          <cell r="B214" t="str">
            <v>5</v>
          </cell>
          <cell r="C214" t="str">
            <v>나)구조물공</v>
          </cell>
          <cell r="E214">
            <v>0</v>
          </cell>
          <cell r="I214">
            <v>0</v>
          </cell>
          <cell r="L214" t="str">
            <v>A003</v>
          </cell>
          <cell r="M214" t="str">
            <v>U</v>
          </cell>
        </row>
        <row r="215">
          <cell r="A215">
            <v>10750</v>
          </cell>
          <cell r="B215" t="str">
            <v>6</v>
          </cell>
          <cell r="C215" t="str">
            <v>레미콘 타설(기계)</v>
          </cell>
          <cell r="D215" t="str">
            <v>붐타설, 철근</v>
          </cell>
          <cell r="E215">
            <v>11</v>
          </cell>
          <cell r="G215" t="str">
            <v>M3</v>
          </cell>
          <cell r="I215">
            <v>0</v>
          </cell>
          <cell r="K215" t="str">
            <v>I00816</v>
          </cell>
          <cell r="L215" t="str">
            <v>A003</v>
          </cell>
          <cell r="M215" t="str">
            <v>U</v>
          </cell>
        </row>
        <row r="216">
          <cell r="A216">
            <v>10800</v>
          </cell>
          <cell r="B216" t="str">
            <v>6</v>
          </cell>
          <cell r="C216" t="str">
            <v>레미콘 타설(기계)</v>
          </cell>
          <cell r="D216" t="str">
            <v>붐타설, 무근</v>
          </cell>
          <cell r="E216">
            <v>19</v>
          </cell>
          <cell r="G216" t="str">
            <v>M3</v>
          </cell>
          <cell r="I216">
            <v>0</v>
          </cell>
          <cell r="K216" t="str">
            <v>I00813</v>
          </cell>
          <cell r="L216" t="str">
            <v>A003</v>
          </cell>
          <cell r="M216" t="str">
            <v>U</v>
          </cell>
        </row>
        <row r="217">
          <cell r="A217">
            <v>10850</v>
          </cell>
          <cell r="B217" t="str">
            <v>6</v>
          </cell>
          <cell r="C217" t="str">
            <v>잡 석 부 설</v>
          </cell>
          <cell r="E217">
            <v>4</v>
          </cell>
          <cell r="G217" t="str">
            <v>M3</v>
          </cell>
          <cell r="I217">
            <v>0</v>
          </cell>
          <cell r="K217" t="str">
            <v>S1030</v>
          </cell>
          <cell r="L217" t="str">
            <v>A003</v>
          </cell>
          <cell r="M217" t="str">
            <v>U</v>
          </cell>
        </row>
        <row r="218">
          <cell r="A218">
            <v>10900</v>
          </cell>
          <cell r="B218" t="str">
            <v>6</v>
          </cell>
          <cell r="C218" t="str">
            <v>합판 거푸집</v>
          </cell>
          <cell r="D218" t="str">
            <v>4 회</v>
          </cell>
          <cell r="E218">
            <v>51</v>
          </cell>
          <cell r="G218" t="str">
            <v>M2</v>
          </cell>
          <cell r="I218">
            <v>0</v>
          </cell>
          <cell r="K218" t="str">
            <v>I00920</v>
          </cell>
          <cell r="L218" t="str">
            <v>A003</v>
          </cell>
          <cell r="M218" t="str">
            <v>U</v>
          </cell>
        </row>
        <row r="219">
          <cell r="A219">
            <v>10950</v>
          </cell>
          <cell r="B219" t="str">
            <v>6</v>
          </cell>
          <cell r="C219" t="str">
            <v>합판 거푸집</v>
          </cell>
          <cell r="D219" t="str">
            <v>6 회</v>
          </cell>
          <cell r="E219">
            <v>252</v>
          </cell>
          <cell r="G219" t="str">
            <v>M2</v>
          </cell>
          <cell r="I219">
            <v>0</v>
          </cell>
          <cell r="K219" t="str">
            <v>I00940</v>
          </cell>
          <cell r="L219" t="str">
            <v>A003</v>
          </cell>
          <cell r="M219" t="str">
            <v>U</v>
          </cell>
        </row>
        <row r="220">
          <cell r="A220">
            <v>11000</v>
          </cell>
          <cell r="B220" t="str">
            <v>6</v>
          </cell>
          <cell r="C220" t="str">
            <v>원형거푸집</v>
          </cell>
          <cell r="D220" t="str">
            <v>3회,0~7M</v>
          </cell>
          <cell r="E220">
            <v>3</v>
          </cell>
          <cell r="G220" t="str">
            <v>㎡</v>
          </cell>
          <cell r="I220">
            <v>0</v>
          </cell>
          <cell r="K220" t="str">
            <v>H027</v>
          </cell>
          <cell r="L220" t="str">
            <v>A003</v>
          </cell>
          <cell r="M220" t="str">
            <v>U</v>
          </cell>
        </row>
        <row r="221">
          <cell r="A221">
            <v>11050</v>
          </cell>
          <cell r="B221" t="str">
            <v>6</v>
          </cell>
          <cell r="C221" t="str">
            <v>모 르 터</v>
          </cell>
          <cell r="D221" t="str">
            <v>1 : 2</v>
          </cell>
          <cell r="E221">
            <v>0.2</v>
          </cell>
          <cell r="G221" t="str">
            <v>M3</v>
          </cell>
          <cell r="I221">
            <v>0</v>
          </cell>
          <cell r="K221" t="str">
            <v>I00870</v>
          </cell>
          <cell r="L221" t="str">
            <v>A003</v>
          </cell>
          <cell r="M221" t="str">
            <v>U</v>
          </cell>
        </row>
        <row r="222">
          <cell r="A222">
            <v>11100</v>
          </cell>
          <cell r="B222" t="str">
            <v>6</v>
          </cell>
          <cell r="C222" t="str">
            <v>PVC지수판설치</v>
          </cell>
          <cell r="D222" t="str">
            <v>150x5t</v>
          </cell>
          <cell r="E222">
            <v>18</v>
          </cell>
          <cell r="G222" t="str">
            <v>m</v>
          </cell>
          <cell r="I222">
            <v>0</v>
          </cell>
          <cell r="K222" t="str">
            <v>H745</v>
          </cell>
          <cell r="L222" t="str">
            <v>A003</v>
          </cell>
          <cell r="M222" t="str">
            <v>U</v>
          </cell>
        </row>
        <row r="223">
          <cell r="A223">
            <v>11150</v>
          </cell>
          <cell r="B223" t="str">
            <v>6</v>
          </cell>
          <cell r="C223" t="str">
            <v>슬리브설치</v>
          </cell>
          <cell r="D223" t="str">
            <v>D200</v>
          </cell>
          <cell r="E223">
            <v>6</v>
          </cell>
          <cell r="G223" t="str">
            <v>개소</v>
          </cell>
          <cell r="I223">
            <v>0</v>
          </cell>
          <cell r="K223" t="str">
            <v>H820</v>
          </cell>
          <cell r="L223" t="str">
            <v>A003</v>
          </cell>
          <cell r="M223" t="str">
            <v>U</v>
          </cell>
        </row>
        <row r="224">
          <cell r="A224">
            <v>11200</v>
          </cell>
          <cell r="B224" t="str">
            <v>6</v>
          </cell>
          <cell r="C224" t="str">
            <v>맨홀뚜껑설치</v>
          </cell>
          <cell r="D224" t="str">
            <v>(주철재)</v>
          </cell>
          <cell r="E224">
            <v>3</v>
          </cell>
          <cell r="G224" t="str">
            <v>조</v>
          </cell>
          <cell r="I224">
            <v>0</v>
          </cell>
          <cell r="K224" t="str">
            <v>H0140</v>
          </cell>
          <cell r="L224" t="str">
            <v>A003</v>
          </cell>
          <cell r="M224" t="str">
            <v>U</v>
          </cell>
        </row>
        <row r="225">
          <cell r="A225">
            <v>11250</v>
          </cell>
          <cell r="B225" t="str">
            <v>6</v>
          </cell>
          <cell r="C225" t="str">
            <v>LADDER(사다리)</v>
          </cell>
          <cell r="D225" t="str">
            <v>STS봉,ø19x1,000</v>
          </cell>
          <cell r="E225">
            <v>9</v>
          </cell>
          <cell r="G225" t="str">
            <v>개</v>
          </cell>
          <cell r="I225">
            <v>0</v>
          </cell>
          <cell r="K225" t="str">
            <v>H730</v>
          </cell>
          <cell r="L225" t="str">
            <v>A003</v>
          </cell>
          <cell r="M225" t="str">
            <v>U</v>
          </cell>
        </row>
        <row r="226">
          <cell r="A226">
            <v>11300</v>
          </cell>
          <cell r="B226" t="str">
            <v>6</v>
          </cell>
          <cell r="C226" t="str">
            <v>철근 가공 조립</v>
          </cell>
          <cell r="D226" t="str">
            <v>보  통</v>
          </cell>
          <cell r="E226">
            <v>1.359</v>
          </cell>
          <cell r="G226" t="str">
            <v>TON</v>
          </cell>
          <cell r="I226">
            <v>0</v>
          </cell>
          <cell r="K226" t="str">
            <v>I00960</v>
          </cell>
          <cell r="L226" t="str">
            <v>A003</v>
          </cell>
          <cell r="M226" t="str">
            <v>U</v>
          </cell>
        </row>
        <row r="227">
          <cell r="A227">
            <v>11350</v>
          </cell>
          <cell r="B227" t="str">
            <v>5</v>
          </cell>
          <cell r="C227" t="str">
            <v>다)관부설공</v>
          </cell>
          <cell r="E227">
            <v>0</v>
          </cell>
          <cell r="I227">
            <v>0</v>
          </cell>
          <cell r="L227" t="str">
            <v>A003</v>
          </cell>
          <cell r="M227" t="str">
            <v>U</v>
          </cell>
        </row>
        <row r="228">
          <cell r="A228">
            <v>11400</v>
          </cell>
          <cell r="B228" t="str">
            <v>6</v>
          </cell>
          <cell r="C228" t="str">
            <v>KP접합및부설(주철관)</v>
          </cell>
          <cell r="D228" t="str">
            <v>(φ200㎜)</v>
          </cell>
          <cell r="E228">
            <v>102</v>
          </cell>
          <cell r="G228" t="str">
            <v>개소</v>
          </cell>
          <cell r="I228">
            <v>0</v>
          </cell>
          <cell r="K228" t="str">
            <v>H220</v>
          </cell>
          <cell r="L228" t="str">
            <v>A003</v>
          </cell>
          <cell r="M228" t="str">
            <v>U</v>
          </cell>
        </row>
        <row r="229">
          <cell r="A229">
            <v>11450</v>
          </cell>
          <cell r="B229" t="str">
            <v>6</v>
          </cell>
          <cell r="C229" t="str">
            <v>플랜지접합 및 부설공</v>
          </cell>
          <cell r="D229" t="str">
            <v>D200</v>
          </cell>
          <cell r="E229">
            <v>6</v>
          </cell>
          <cell r="G229" t="str">
            <v>개소</v>
          </cell>
          <cell r="I229">
            <v>0</v>
          </cell>
          <cell r="K229" t="str">
            <v>H466</v>
          </cell>
          <cell r="L229" t="str">
            <v>A003</v>
          </cell>
          <cell r="M229" t="str">
            <v>U</v>
          </cell>
        </row>
        <row r="230">
          <cell r="A230">
            <v>11500</v>
          </cell>
          <cell r="B230" t="str">
            <v>6</v>
          </cell>
          <cell r="C230" t="str">
            <v>주철관 절단</v>
          </cell>
          <cell r="D230" t="str">
            <v>D200</v>
          </cell>
          <cell r="E230">
            <v>4</v>
          </cell>
          <cell r="G230" t="str">
            <v>개소</v>
          </cell>
          <cell r="I230">
            <v>0</v>
          </cell>
          <cell r="K230" t="str">
            <v>H400</v>
          </cell>
          <cell r="L230" t="str">
            <v>A003</v>
          </cell>
          <cell r="M230" t="str">
            <v>U</v>
          </cell>
        </row>
        <row r="231">
          <cell r="A231">
            <v>11550</v>
          </cell>
          <cell r="B231" t="str">
            <v>6</v>
          </cell>
          <cell r="C231" t="str">
            <v>GATE V/V 접합공</v>
          </cell>
          <cell r="D231" t="str">
            <v>D200</v>
          </cell>
          <cell r="E231">
            <v>3</v>
          </cell>
          <cell r="G231" t="str">
            <v>개소</v>
          </cell>
          <cell r="I231">
            <v>0</v>
          </cell>
          <cell r="K231" t="str">
            <v>H362</v>
          </cell>
          <cell r="L231" t="str">
            <v>A003</v>
          </cell>
          <cell r="M231" t="str">
            <v>U</v>
          </cell>
        </row>
        <row r="232">
          <cell r="A232">
            <v>11600</v>
          </cell>
          <cell r="B232" t="str">
            <v>6</v>
          </cell>
          <cell r="C232" t="str">
            <v>주철관수압시험비</v>
          </cell>
          <cell r="D232" t="str">
            <v>φ200mm</v>
          </cell>
          <cell r="E232">
            <v>2</v>
          </cell>
          <cell r="G232" t="str">
            <v>회</v>
          </cell>
          <cell r="I232">
            <v>0</v>
          </cell>
          <cell r="K232" t="str">
            <v>H510</v>
          </cell>
          <cell r="L232" t="str">
            <v>A003</v>
          </cell>
          <cell r="M232" t="str">
            <v>U</v>
          </cell>
        </row>
        <row r="233">
          <cell r="A233">
            <v>11650</v>
          </cell>
          <cell r="B233" t="str">
            <v>5</v>
          </cell>
          <cell r="C233" t="str">
            <v>라)배관자재대</v>
          </cell>
          <cell r="E233">
            <v>0</v>
          </cell>
          <cell r="I233">
            <v>0</v>
          </cell>
          <cell r="L233" t="str">
            <v>A003</v>
          </cell>
          <cell r="M233" t="str">
            <v>U</v>
          </cell>
        </row>
        <row r="234">
          <cell r="A234">
            <v>11700</v>
          </cell>
          <cell r="B234" t="str">
            <v>6</v>
          </cell>
          <cell r="C234" t="str">
            <v>제수밸브(전동식)</v>
          </cell>
          <cell r="D234" t="str">
            <v>200㎜</v>
          </cell>
          <cell r="E234">
            <v>3</v>
          </cell>
          <cell r="G234" t="str">
            <v>EA</v>
          </cell>
          <cell r="I234">
            <v>0</v>
          </cell>
          <cell r="K234" t="str">
            <v>M5180200</v>
          </cell>
          <cell r="L234" t="str">
            <v>A003</v>
          </cell>
          <cell r="M234" t="str">
            <v>U</v>
          </cell>
        </row>
        <row r="235">
          <cell r="A235">
            <v>11750</v>
          </cell>
          <cell r="B235" t="str">
            <v>6</v>
          </cell>
          <cell r="C235" t="str">
            <v>수도용닥타일주철관(직관)</v>
          </cell>
          <cell r="D235" t="str">
            <v>200㎜ x 6ｍ(2종)</v>
          </cell>
          <cell r="E235">
            <v>70</v>
          </cell>
          <cell r="G235" t="str">
            <v>본</v>
          </cell>
          <cell r="I235">
            <v>0</v>
          </cell>
          <cell r="K235" t="str">
            <v>M5187011</v>
          </cell>
          <cell r="L235" t="str">
            <v>A003</v>
          </cell>
          <cell r="M235" t="str">
            <v>U</v>
          </cell>
        </row>
        <row r="236">
          <cell r="A236">
            <v>11800</v>
          </cell>
          <cell r="B236" t="str">
            <v>6</v>
          </cell>
          <cell r="C236" t="str">
            <v>플랜지T형관(A형)</v>
          </cell>
          <cell r="D236" t="str">
            <v>200 x 200㎜</v>
          </cell>
          <cell r="E236">
            <v>2</v>
          </cell>
          <cell r="G236" t="str">
            <v>EA</v>
          </cell>
          <cell r="I236">
            <v>0</v>
          </cell>
          <cell r="K236" t="str">
            <v>M5242423</v>
          </cell>
          <cell r="L236" t="str">
            <v>A003</v>
          </cell>
          <cell r="M236" t="str">
            <v>U</v>
          </cell>
        </row>
        <row r="237">
          <cell r="A237">
            <v>11850</v>
          </cell>
          <cell r="B237" t="str">
            <v>6</v>
          </cell>
          <cell r="C237" t="str">
            <v>소켓T형관(B형)</v>
          </cell>
          <cell r="D237" t="str">
            <v>200 x 200㎜</v>
          </cell>
          <cell r="E237">
            <v>1</v>
          </cell>
          <cell r="G237" t="str">
            <v>EA</v>
          </cell>
          <cell r="I237">
            <v>0</v>
          </cell>
          <cell r="K237" t="str">
            <v>M5243423</v>
          </cell>
          <cell r="L237" t="str">
            <v>A003</v>
          </cell>
          <cell r="M237" t="str">
            <v>U</v>
          </cell>
        </row>
        <row r="238">
          <cell r="A238">
            <v>11900</v>
          </cell>
          <cell r="B238" t="str">
            <v>6</v>
          </cell>
          <cell r="C238" t="str">
            <v>플랜지소켓관</v>
          </cell>
          <cell r="D238" t="str">
            <v>200㎜</v>
          </cell>
          <cell r="E238">
            <v>3</v>
          </cell>
          <cell r="G238" t="str">
            <v>EA</v>
          </cell>
          <cell r="I238">
            <v>0</v>
          </cell>
          <cell r="K238" t="str">
            <v>M5217011</v>
          </cell>
          <cell r="L238" t="str">
            <v>A003</v>
          </cell>
          <cell r="M238" t="str">
            <v>U</v>
          </cell>
        </row>
        <row r="239">
          <cell r="A239">
            <v>11950</v>
          </cell>
          <cell r="B239" t="str">
            <v>6</v>
          </cell>
          <cell r="C239" t="str">
            <v>플랜지관</v>
          </cell>
          <cell r="D239" t="str">
            <v>200㎜</v>
          </cell>
          <cell r="E239">
            <v>3</v>
          </cell>
          <cell r="G239" t="str">
            <v>EA</v>
          </cell>
          <cell r="I239">
            <v>0</v>
          </cell>
          <cell r="K239" t="str">
            <v>M5220011</v>
          </cell>
          <cell r="L239" t="str">
            <v>A003</v>
          </cell>
          <cell r="M239" t="str">
            <v>U</v>
          </cell>
        </row>
        <row r="240">
          <cell r="A240">
            <v>12000</v>
          </cell>
          <cell r="B240" t="str">
            <v>6</v>
          </cell>
          <cell r="C240" t="str">
            <v>소켓곡관(90도)</v>
          </cell>
          <cell r="D240" t="str">
            <v>200㎜ A형</v>
          </cell>
          <cell r="E240">
            <v>2</v>
          </cell>
          <cell r="G240" t="str">
            <v>EA</v>
          </cell>
          <cell r="I240">
            <v>0</v>
          </cell>
          <cell r="K240" t="str">
            <v>M5232011</v>
          </cell>
          <cell r="L240" t="str">
            <v>A003</v>
          </cell>
          <cell r="M240" t="str">
            <v>U</v>
          </cell>
        </row>
        <row r="241">
          <cell r="A241">
            <v>12050</v>
          </cell>
          <cell r="B241" t="str">
            <v>6</v>
          </cell>
          <cell r="C241" t="str">
            <v>소켓곡관(90도)</v>
          </cell>
          <cell r="D241" t="str">
            <v>200㎜ B형</v>
          </cell>
          <cell r="E241">
            <v>9</v>
          </cell>
          <cell r="G241" t="str">
            <v>EA</v>
          </cell>
          <cell r="I241">
            <v>0</v>
          </cell>
          <cell r="K241" t="str">
            <v>M5232059</v>
          </cell>
          <cell r="L241" t="str">
            <v>A003</v>
          </cell>
          <cell r="M241" t="str">
            <v>U</v>
          </cell>
        </row>
        <row r="242">
          <cell r="A242">
            <v>12100</v>
          </cell>
          <cell r="B242" t="str">
            <v>6</v>
          </cell>
          <cell r="C242" t="str">
            <v>45°KP소켓곡관(B형)</v>
          </cell>
          <cell r="D242" t="str">
            <v>200㎜</v>
          </cell>
          <cell r="E242">
            <v>1</v>
          </cell>
          <cell r="G242" t="str">
            <v>EA</v>
          </cell>
          <cell r="I242">
            <v>0</v>
          </cell>
          <cell r="K242" t="str">
            <v>M5232159</v>
          </cell>
          <cell r="L242" t="str">
            <v>A003</v>
          </cell>
          <cell r="M242" t="str">
            <v>U</v>
          </cell>
        </row>
        <row r="243">
          <cell r="A243">
            <v>12150</v>
          </cell>
          <cell r="B243" t="str">
            <v>6</v>
          </cell>
          <cell r="C243" t="str">
            <v>22½°KP소켓곡관(B형)</v>
          </cell>
          <cell r="D243" t="str">
            <v>200㎜</v>
          </cell>
          <cell r="E243">
            <v>1</v>
          </cell>
          <cell r="G243" t="str">
            <v>EA</v>
          </cell>
          <cell r="I243">
            <v>0</v>
          </cell>
          <cell r="K243" t="str">
            <v>M5232259</v>
          </cell>
          <cell r="L243" t="str">
            <v>A003</v>
          </cell>
          <cell r="M243" t="str">
            <v>U</v>
          </cell>
        </row>
        <row r="244">
          <cell r="A244">
            <v>12200</v>
          </cell>
          <cell r="B244" t="str">
            <v>6</v>
          </cell>
          <cell r="C244" t="str">
            <v>소켓단관(주철관)</v>
          </cell>
          <cell r="D244" t="str">
            <v>200㎜x3.0ｍ</v>
          </cell>
          <cell r="E244">
            <v>2</v>
          </cell>
          <cell r="G244" t="str">
            <v>EA</v>
          </cell>
          <cell r="I244">
            <v>0</v>
          </cell>
          <cell r="K244" t="str">
            <v>M5187100</v>
          </cell>
          <cell r="L244" t="str">
            <v>A003</v>
          </cell>
          <cell r="M244" t="str">
            <v>U</v>
          </cell>
        </row>
        <row r="245">
          <cell r="A245">
            <v>12250</v>
          </cell>
          <cell r="B245" t="str">
            <v>6</v>
          </cell>
          <cell r="C245" t="str">
            <v>소켓단관(주철관)</v>
          </cell>
          <cell r="D245" t="str">
            <v>200㎜x1.5ｍ</v>
          </cell>
          <cell r="E245">
            <v>2</v>
          </cell>
          <cell r="G245" t="str">
            <v>EA</v>
          </cell>
          <cell r="I245">
            <v>0</v>
          </cell>
          <cell r="K245" t="str">
            <v>M5187110</v>
          </cell>
          <cell r="L245" t="str">
            <v>A003</v>
          </cell>
          <cell r="M245" t="str">
            <v>U</v>
          </cell>
        </row>
        <row r="246">
          <cell r="A246">
            <v>12300</v>
          </cell>
          <cell r="B246" t="str">
            <v>6</v>
          </cell>
          <cell r="C246" t="str">
            <v>단관(주철관)</v>
          </cell>
          <cell r="D246" t="str">
            <v>200㎜x0.5ｍ</v>
          </cell>
          <cell r="E246">
            <v>2</v>
          </cell>
          <cell r="G246" t="str">
            <v>EA</v>
          </cell>
          <cell r="I246">
            <v>0</v>
          </cell>
          <cell r="K246" t="str">
            <v>M5187200</v>
          </cell>
          <cell r="L246" t="str">
            <v>A003</v>
          </cell>
          <cell r="M246" t="str">
            <v>U</v>
          </cell>
        </row>
        <row r="247">
          <cell r="A247">
            <v>12350</v>
          </cell>
          <cell r="B247" t="str">
            <v>6</v>
          </cell>
          <cell r="C247" t="str">
            <v>KP조인트이탈방지압륜</v>
          </cell>
          <cell r="D247" t="str">
            <v>200A (신설관용)</v>
          </cell>
          <cell r="E247">
            <v>102</v>
          </cell>
          <cell r="G247" t="str">
            <v>EA</v>
          </cell>
          <cell r="I247">
            <v>0</v>
          </cell>
          <cell r="K247" t="str">
            <v>M6609012</v>
          </cell>
          <cell r="L247" t="str">
            <v>A003</v>
          </cell>
          <cell r="M247" t="str">
            <v>U</v>
          </cell>
        </row>
        <row r="248">
          <cell r="A248">
            <v>12400</v>
          </cell>
          <cell r="B248" t="str">
            <v>6</v>
          </cell>
          <cell r="C248" t="str">
            <v>주철관운반</v>
          </cell>
          <cell r="E248">
            <v>19.899999999999999</v>
          </cell>
          <cell r="G248" t="str">
            <v>TON</v>
          </cell>
          <cell r="I248">
            <v>0</v>
          </cell>
          <cell r="K248" t="str">
            <v>S0150</v>
          </cell>
          <cell r="L248" t="str">
            <v>A003</v>
          </cell>
          <cell r="M248" t="str">
            <v>U</v>
          </cell>
        </row>
        <row r="249">
          <cell r="A249">
            <v>12450</v>
          </cell>
          <cell r="B249" t="str">
            <v>5</v>
          </cell>
          <cell r="C249" t="str">
            <v>마)사급자재대</v>
          </cell>
          <cell r="D249" t="str">
            <v>별산</v>
          </cell>
          <cell r="E249">
            <v>0</v>
          </cell>
          <cell r="I249">
            <v>0</v>
          </cell>
          <cell r="L249" t="str">
            <v>A003</v>
          </cell>
          <cell r="M249" t="str">
            <v>U</v>
          </cell>
        </row>
        <row r="250">
          <cell r="A250">
            <v>12500</v>
          </cell>
          <cell r="B250" t="str">
            <v>6</v>
          </cell>
          <cell r="C250" t="str">
            <v>레미콘</v>
          </cell>
          <cell r="D250" t="str">
            <v>25-210-8</v>
          </cell>
          <cell r="E250">
            <v>18</v>
          </cell>
          <cell r="G250" t="str">
            <v>M3</v>
          </cell>
          <cell r="I250">
            <v>0</v>
          </cell>
          <cell r="K250" t="str">
            <v>IM00085</v>
          </cell>
          <cell r="L250" t="str">
            <v>A003</v>
          </cell>
          <cell r="M250" t="str">
            <v>U</v>
          </cell>
        </row>
        <row r="251">
          <cell r="A251">
            <v>12550</v>
          </cell>
          <cell r="B251" t="str">
            <v>6</v>
          </cell>
          <cell r="C251" t="str">
            <v>레미콘</v>
          </cell>
          <cell r="D251" t="str">
            <v>40-210-8</v>
          </cell>
          <cell r="E251">
            <v>2</v>
          </cell>
          <cell r="G251" t="str">
            <v>M3</v>
          </cell>
          <cell r="I251">
            <v>0</v>
          </cell>
          <cell r="K251" t="str">
            <v>IM00080</v>
          </cell>
          <cell r="L251" t="str">
            <v>A003</v>
          </cell>
          <cell r="M251" t="str">
            <v>U</v>
          </cell>
        </row>
        <row r="252">
          <cell r="A252">
            <v>12600</v>
          </cell>
          <cell r="B252" t="str">
            <v>6</v>
          </cell>
          <cell r="C252" t="str">
            <v>레미콘</v>
          </cell>
          <cell r="D252" t="str">
            <v>40-150-8</v>
          </cell>
          <cell r="E252">
            <v>4</v>
          </cell>
          <cell r="G252" t="str">
            <v>M3</v>
          </cell>
          <cell r="I252">
            <v>0</v>
          </cell>
          <cell r="K252" t="str">
            <v>IM00075</v>
          </cell>
          <cell r="L252" t="str">
            <v>A003</v>
          </cell>
          <cell r="M252" t="str">
            <v>U</v>
          </cell>
        </row>
        <row r="253">
          <cell r="A253">
            <v>12650</v>
          </cell>
          <cell r="B253" t="str">
            <v>6</v>
          </cell>
          <cell r="C253" t="str">
            <v>이형철근</v>
          </cell>
          <cell r="D253" t="str">
            <v>16M/M 1.560KG/M</v>
          </cell>
          <cell r="E253">
            <v>0.216</v>
          </cell>
          <cell r="G253" t="str">
            <v>M/T</v>
          </cell>
          <cell r="I253">
            <v>0</v>
          </cell>
          <cell r="K253" t="str">
            <v>IM00045</v>
          </cell>
          <cell r="L253" t="str">
            <v>A003</v>
          </cell>
          <cell r="M253" t="str">
            <v>U</v>
          </cell>
        </row>
        <row r="254">
          <cell r="A254">
            <v>12700</v>
          </cell>
          <cell r="B254" t="str">
            <v>6</v>
          </cell>
          <cell r="C254" t="str">
            <v>이형철근</v>
          </cell>
          <cell r="D254" t="str">
            <v>13M/M 0.995KG/M</v>
          </cell>
          <cell r="E254">
            <v>1.1830000000000001</v>
          </cell>
          <cell r="G254" t="str">
            <v>M/T</v>
          </cell>
          <cell r="I254">
            <v>0</v>
          </cell>
          <cell r="K254" t="str">
            <v>IM00040</v>
          </cell>
          <cell r="L254" t="str">
            <v>A003</v>
          </cell>
          <cell r="M254" t="str">
            <v>U</v>
          </cell>
        </row>
        <row r="255">
          <cell r="A255">
            <v>12750</v>
          </cell>
          <cell r="B255" t="str">
            <v>6</v>
          </cell>
          <cell r="C255" t="str">
            <v>시멘트</v>
          </cell>
          <cell r="D255" t="str">
            <v>40kg/대(포장품)</v>
          </cell>
          <cell r="E255">
            <v>4</v>
          </cell>
          <cell r="G255" t="str">
            <v>대</v>
          </cell>
          <cell r="I255">
            <v>0</v>
          </cell>
          <cell r="K255" t="str">
            <v>IM00095</v>
          </cell>
          <cell r="L255" t="str">
            <v>A003</v>
          </cell>
          <cell r="M255" t="str">
            <v>U</v>
          </cell>
        </row>
        <row r="256">
          <cell r="A256">
            <v>12800</v>
          </cell>
          <cell r="B256" t="str">
            <v>5</v>
          </cell>
          <cell r="C256" t="str">
            <v>바)골재대</v>
          </cell>
          <cell r="D256" t="str">
            <v>별산</v>
          </cell>
          <cell r="E256">
            <v>0</v>
          </cell>
          <cell r="I256">
            <v>0</v>
          </cell>
          <cell r="L256" t="str">
            <v>A003</v>
          </cell>
          <cell r="M256" t="str">
            <v>U</v>
          </cell>
        </row>
        <row r="257">
          <cell r="A257">
            <v>12850</v>
          </cell>
          <cell r="B257" t="str">
            <v>6</v>
          </cell>
          <cell r="C257" t="str">
            <v>모래</v>
          </cell>
          <cell r="D257" t="str">
            <v>강모래</v>
          </cell>
          <cell r="E257">
            <v>0.2</v>
          </cell>
          <cell r="G257" t="str">
            <v>M3</v>
          </cell>
          <cell r="I257">
            <v>0</v>
          </cell>
          <cell r="K257" t="str">
            <v>IM00160</v>
          </cell>
          <cell r="L257" t="str">
            <v>A003</v>
          </cell>
          <cell r="M257" t="str">
            <v>U</v>
          </cell>
        </row>
        <row r="258">
          <cell r="A258">
            <v>12900</v>
          </cell>
          <cell r="B258" t="str">
            <v>6</v>
          </cell>
          <cell r="C258" t="str">
            <v>쇄석자갈</v>
          </cell>
          <cell r="D258" t="str">
            <v>Φ75</v>
          </cell>
          <cell r="E258">
            <v>4</v>
          </cell>
          <cell r="G258" t="str">
            <v>M3</v>
          </cell>
          <cell r="I258">
            <v>0</v>
          </cell>
          <cell r="K258" t="str">
            <v>IM00210</v>
          </cell>
          <cell r="L258" t="str">
            <v>A003</v>
          </cell>
          <cell r="M258" t="str">
            <v>U</v>
          </cell>
        </row>
        <row r="259">
          <cell r="A259">
            <v>12950</v>
          </cell>
          <cell r="B259" t="str">
            <v>4</v>
          </cell>
          <cell r="C259" t="str">
            <v>2)오수공</v>
          </cell>
          <cell r="E259">
            <v>0</v>
          </cell>
          <cell r="I259">
            <v>0</v>
          </cell>
          <cell r="L259" t="str">
            <v>A003</v>
          </cell>
          <cell r="M259" t="str">
            <v>U</v>
          </cell>
        </row>
        <row r="260">
          <cell r="A260">
            <v>13000</v>
          </cell>
          <cell r="B260" t="str">
            <v>5</v>
          </cell>
          <cell r="C260" t="str">
            <v>가)토   공</v>
          </cell>
          <cell r="E260">
            <v>0</v>
          </cell>
          <cell r="I260">
            <v>0</v>
          </cell>
          <cell r="L260" t="str">
            <v>A003</v>
          </cell>
          <cell r="M260" t="str">
            <v>U</v>
          </cell>
        </row>
        <row r="261">
          <cell r="A261">
            <v>13050</v>
          </cell>
          <cell r="B261" t="str">
            <v>6</v>
          </cell>
          <cell r="C261" t="str">
            <v>터파기(토사,0-6m)</v>
          </cell>
          <cell r="D261" t="str">
            <v>백호우 0.7M3</v>
          </cell>
          <cell r="E261">
            <v>2550</v>
          </cell>
          <cell r="G261" t="str">
            <v>M3</v>
          </cell>
          <cell r="I261">
            <v>0</v>
          </cell>
          <cell r="K261" t="str">
            <v>IL00580</v>
          </cell>
          <cell r="L261" t="str">
            <v>A003</v>
          </cell>
          <cell r="M261" t="str">
            <v>U</v>
          </cell>
        </row>
        <row r="262">
          <cell r="A262">
            <v>13100</v>
          </cell>
          <cell r="B262" t="str">
            <v>6</v>
          </cell>
          <cell r="C262" t="str">
            <v>수중터파기(토사,0-6M)</v>
          </cell>
          <cell r="D262" t="str">
            <v>백호우 0.7M3</v>
          </cell>
          <cell r="E262">
            <v>304</v>
          </cell>
          <cell r="G262" t="str">
            <v>M3</v>
          </cell>
          <cell r="I262">
            <v>0</v>
          </cell>
          <cell r="K262" t="str">
            <v>IL00450</v>
          </cell>
          <cell r="L262" t="str">
            <v>A003</v>
          </cell>
          <cell r="M262" t="str">
            <v>U</v>
          </cell>
        </row>
        <row r="263">
          <cell r="A263">
            <v>13150</v>
          </cell>
          <cell r="B263" t="str">
            <v>6</v>
          </cell>
          <cell r="C263" t="str">
            <v>잔토처리</v>
          </cell>
          <cell r="D263" t="str">
            <v>8톤덤프트럭</v>
          </cell>
          <cell r="E263">
            <v>245</v>
          </cell>
          <cell r="G263" t="str">
            <v>M3</v>
          </cell>
          <cell r="I263">
            <v>0</v>
          </cell>
          <cell r="K263" t="str">
            <v>I00600</v>
          </cell>
          <cell r="L263" t="str">
            <v>A003</v>
          </cell>
          <cell r="M263" t="str">
            <v>U</v>
          </cell>
        </row>
        <row r="264">
          <cell r="A264">
            <v>13200</v>
          </cell>
          <cell r="B264" t="str">
            <v>6</v>
          </cell>
          <cell r="C264" t="str">
            <v>되메우고다지기</v>
          </cell>
          <cell r="D264" t="str">
            <v>인력</v>
          </cell>
          <cell r="E264">
            <v>92</v>
          </cell>
          <cell r="G264" t="str">
            <v>M3</v>
          </cell>
          <cell r="I264">
            <v>0</v>
          </cell>
          <cell r="K264" t="str">
            <v>I00360</v>
          </cell>
          <cell r="L264" t="str">
            <v>A003</v>
          </cell>
          <cell r="M264" t="str">
            <v>U</v>
          </cell>
        </row>
        <row r="265">
          <cell r="A265">
            <v>13250</v>
          </cell>
          <cell r="B265" t="str">
            <v>6</v>
          </cell>
          <cell r="C265" t="str">
            <v>되메우고다지기</v>
          </cell>
          <cell r="D265" t="str">
            <v>기계,B/H+RAMMER</v>
          </cell>
          <cell r="E265">
            <v>2517</v>
          </cell>
          <cell r="G265" t="str">
            <v>M3</v>
          </cell>
          <cell r="I265">
            <v>0</v>
          </cell>
          <cell r="K265" t="str">
            <v>I00590</v>
          </cell>
          <cell r="L265" t="str">
            <v>A003</v>
          </cell>
          <cell r="M265" t="str">
            <v>U</v>
          </cell>
        </row>
        <row r="266">
          <cell r="A266">
            <v>13300</v>
          </cell>
          <cell r="B266" t="str">
            <v>5</v>
          </cell>
          <cell r="C266" t="str">
            <v>나)구조물공</v>
          </cell>
          <cell r="E266">
            <v>0</v>
          </cell>
          <cell r="I266">
            <v>0</v>
          </cell>
          <cell r="L266" t="str">
            <v>A003</v>
          </cell>
          <cell r="M266" t="str">
            <v>U</v>
          </cell>
        </row>
        <row r="267">
          <cell r="A267">
            <v>13350</v>
          </cell>
          <cell r="B267" t="str">
            <v>6</v>
          </cell>
          <cell r="C267" t="str">
            <v>레미콘 타설(기계)</v>
          </cell>
          <cell r="D267" t="str">
            <v>붐타설, 철근</v>
          </cell>
          <cell r="E267">
            <v>59</v>
          </cell>
          <cell r="G267" t="str">
            <v>M3</v>
          </cell>
          <cell r="I267">
            <v>0</v>
          </cell>
          <cell r="K267" t="str">
            <v>I00816</v>
          </cell>
          <cell r="L267" t="str">
            <v>A003</v>
          </cell>
          <cell r="M267" t="str">
            <v>U</v>
          </cell>
        </row>
        <row r="268">
          <cell r="A268">
            <v>13400</v>
          </cell>
          <cell r="B268" t="str">
            <v>6</v>
          </cell>
          <cell r="C268" t="str">
            <v>레미콘 타설(기계)</v>
          </cell>
          <cell r="D268" t="str">
            <v>붐타설, 무근</v>
          </cell>
          <cell r="E268">
            <v>72</v>
          </cell>
          <cell r="G268" t="str">
            <v>M3</v>
          </cell>
          <cell r="I268">
            <v>0</v>
          </cell>
          <cell r="K268" t="str">
            <v>I00813</v>
          </cell>
          <cell r="L268" t="str">
            <v>A003</v>
          </cell>
          <cell r="M268" t="str">
            <v>U</v>
          </cell>
        </row>
        <row r="269">
          <cell r="A269">
            <v>13450</v>
          </cell>
          <cell r="B269" t="str">
            <v>6</v>
          </cell>
          <cell r="C269" t="str">
            <v>잡 석 부 설</v>
          </cell>
          <cell r="E269">
            <v>10</v>
          </cell>
          <cell r="G269" t="str">
            <v>M3</v>
          </cell>
          <cell r="I269">
            <v>0</v>
          </cell>
          <cell r="K269" t="str">
            <v>S1030</v>
          </cell>
          <cell r="L269" t="str">
            <v>A003</v>
          </cell>
          <cell r="M269" t="str">
            <v>U</v>
          </cell>
        </row>
        <row r="270">
          <cell r="A270">
            <v>13500</v>
          </cell>
          <cell r="B270" t="str">
            <v>6</v>
          </cell>
          <cell r="C270" t="str">
            <v>합판 거푸집</v>
          </cell>
          <cell r="D270" t="str">
            <v>4 회</v>
          </cell>
          <cell r="E270">
            <v>258</v>
          </cell>
          <cell r="G270" t="str">
            <v>M2</v>
          </cell>
          <cell r="I270">
            <v>0</v>
          </cell>
          <cell r="K270" t="str">
            <v>I00920</v>
          </cell>
          <cell r="L270" t="str">
            <v>A003</v>
          </cell>
          <cell r="M270" t="str">
            <v>U</v>
          </cell>
        </row>
        <row r="271">
          <cell r="A271">
            <v>13550</v>
          </cell>
          <cell r="B271" t="str">
            <v>6</v>
          </cell>
          <cell r="C271" t="str">
            <v>합판 거푸집</v>
          </cell>
          <cell r="D271" t="str">
            <v>6 회</v>
          </cell>
          <cell r="E271">
            <v>411</v>
          </cell>
          <cell r="G271" t="str">
            <v>M2</v>
          </cell>
          <cell r="I271">
            <v>0</v>
          </cell>
          <cell r="K271" t="str">
            <v>I00940</v>
          </cell>
          <cell r="L271" t="str">
            <v>A003</v>
          </cell>
          <cell r="M271" t="str">
            <v>U</v>
          </cell>
        </row>
        <row r="272">
          <cell r="A272">
            <v>13600</v>
          </cell>
          <cell r="B272" t="str">
            <v>6</v>
          </cell>
          <cell r="C272" t="str">
            <v>원형거푸집</v>
          </cell>
          <cell r="D272" t="str">
            <v>3회,0~7M</v>
          </cell>
          <cell r="E272">
            <v>12</v>
          </cell>
          <cell r="G272" t="str">
            <v>㎡</v>
          </cell>
          <cell r="I272">
            <v>0</v>
          </cell>
          <cell r="K272" t="str">
            <v>H027</v>
          </cell>
          <cell r="L272" t="str">
            <v>A003</v>
          </cell>
          <cell r="M272" t="str">
            <v>U</v>
          </cell>
        </row>
        <row r="273">
          <cell r="A273">
            <v>13650</v>
          </cell>
          <cell r="B273" t="str">
            <v>6</v>
          </cell>
          <cell r="C273" t="str">
            <v>P.E 원형맨홀거푸집(Φ900)</v>
          </cell>
          <cell r="D273" t="str">
            <v>10회</v>
          </cell>
          <cell r="E273">
            <v>9</v>
          </cell>
          <cell r="G273" t="str">
            <v>개소</v>
          </cell>
          <cell r="I273">
            <v>0</v>
          </cell>
          <cell r="K273" t="str">
            <v>H028</v>
          </cell>
          <cell r="L273" t="str">
            <v>A003</v>
          </cell>
          <cell r="M273" t="str">
            <v>U</v>
          </cell>
        </row>
        <row r="274">
          <cell r="A274">
            <v>13700</v>
          </cell>
          <cell r="B274" t="str">
            <v>6</v>
          </cell>
          <cell r="C274" t="str">
            <v>모체침투성방수(2차)</v>
          </cell>
          <cell r="E274">
            <v>167</v>
          </cell>
          <cell r="G274" t="str">
            <v>M2</v>
          </cell>
          <cell r="I274">
            <v>0</v>
          </cell>
          <cell r="K274" t="str">
            <v>H900</v>
          </cell>
          <cell r="L274" t="str">
            <v>A003</v>
          </cell>
          <cell r="M274" t="str">
            <v>U</v>
          </cell>
        </row>
        <row r="275">
          <cell r="A275">
            <v>13750</v>
          </cell>
          <cell r="B275" t="str">
            <v>6</v>
          </cell>
          <cell r="C275" t="str">
            <v>강관비계</v>
          </cell>
          <cell r="D275" t="str">
            <v>3 개월</v>
          </cell>
          <cell r="E275">
            <v>183</v>
          </cell>
          <cell r="G275" t="str">
            <v>M2</v>
          </cell>
          <cell r="I275">
            <v>0</v>
          </cell>
          <cell r="K275" t="str">
            <v>HP40180</v>
          </cell>
          <cell r="L275" t="str">
            <v>A003</v>
          </cell>
          <cell r="M275" t="str">
            <v>U</v>
          </cell>
        </row>
        <row r="276">
          <cell r="A276">
            <v>13800</v>
          </cell>
          <cell r="B276" t="str">
            <v>6</v>
          </cell>
          <cell r="C276" t="str">
            <v>강관동바리 (암거 구조물)</v>
          </cell>
          <cell r="D276" t="str">
            <v>3 개월</v>
          </cell>
          <cell r="E276">
            <v>60</v>
          </cell>
          <cell r="G276" t="str">
            <v>공M3</v>
          </cell>
          <cell r="I276">
            <v>0</v>
          </cell>
          <cell r="K276" t="str">
            <v>J00190210</v>
          </cell>
          <cell r="L276" t="str">
            <v>A003</v>
          </cell>
          <cell r="M276" t="str">
            <v>U</v>
          </cell>
        </row>
        <row r="277">
          <cell r="A277">
            <v>13850</v>
          </cell>
          <cell r="B277" t="str">
            <v>6</v>
          </cell>
          <cell r="C277" t="str">
            <v>모 르 터</v>
          </cell>
          <cell r="D277" t="str">
            <v>1 : 2</v>
          </cell>
          <cell r="E277">
            <v>0.5</v>
          </cell>
          <cell r="G277" t="str">
            <v>M3</v>
          </cell>
          <cell r="I277">
            <v>0</v>
          </cell>
          <cell r="K277" t="str">
            <v>I00870</v>
          </cell>
          <cell r="L277" t="str">
            <v>A003</v>
          </cell>
          <cell r="M277" t="str">
            <v>U</v>
          </cell>
        </row>
        <row r="278">
          <cell r="A278">
            <v>13900</v>
          </cell>
          <cell r="B278" t="str">
            <v>6</v>
          </cell>
          <cell r="C278" t="str">
            <v>PVC지수판설치</v>
          </cell>
          <cell r="D278" t="str">
            <v>150x5t</v>
          </cell>
          <cell r="E278">
            <v>84</v>
          </cell>
          <cell r="G278" t="str">
            <v>m</v>
          </cell>
          <cell r="I278">
            <v>0</v>
          </cell>
          <cell r="K278" t="str">
            <v>H745</v>
          </cell>
          <cell r="L278" t="str">
            <v>A003</v>
          </cell>
          <cell r="M278" t="str">
            <v>U</v>
          </cell>
        </row>
        <row r="279">
          <cell r="A279">
            <v>13950</v>
          </cell>
          <cell r="B279" t="str">
            <v>6</v>
          </cell>
          <cell r="C279" t="str">
            <v>맨홀뚜껑설치</v>
          </cell>
          <cell r="D279" t="str">
            <v>(주철재)</v>
          </cell>
          <cell r="E279">
            <v>9</v>
          </cell>
          <cell r="G279" t="str">
            <v>조</v>
          </cell>
          <cell r="I279">
            <v>0</v>
          </cell>
          <cell r="K279" t="str">
            <v>H0140</v>
          </cell>
          <cell r="L279" t="str">
            <v>A003</v>
          </cell>
          <cell r="M279" t="str">
            <v>U</v>
          </cell>
        </row>
        <row r="280">
          <cell r="A280">
            <v>14000</v>
          </cell>
          <cell r="B280" t="str">
            <v>6</v>
          </cell>
          <cell r="C280" t="str">
            <v>뚜껑설치</v>
          </cell>
          <cell r="D280" t="str">
            <v>1,420x1,420</v>
          </cell>
          <cell r="E280">
            <v>2</v>
          </cell>
          <cell r="G280" t="str">
            <v>개소</v>
          </cell>
          <cell r="I280">
            <v>0</v>
          </cell>
          <cell r="K280" t="str">
            <v>H812</v>
          </cell>
          <cell r="L280" t="str">
            <v>A003</v>
          </cell>
          <cell r="M280" t="str">
            <v>U</v>
          </cell>
        </row>
        <row r="281">
          <cell r="A281">
            <v>14050</v>
          </cell>
          <cell r="B281" t="str">
            <v>6</v>
          </cell>
          <cell r="C281" t="str">
            <v>뚜껑설치</v>
          </cell>
          <cell r="D281" t="str">
            <v>1,600x1,100</v>
          </cell>
          <cell r="E281">
            <v>1</v>
          </cell>
          <cell r="G281" t="str">
            <v>개소</v>
          </cell>
          <cell r="I281">
            <v>0</v>
          </cell>
          <cell r="K281" t="str">
            <v>H810</v>
          </cell>
          <cell r="L281" t="str">
            <v>A003</v>
          </cell>
          <cell r="M281" t="str">
            <v>U</v>
          </cell>
        </row>
        <row r="282">
          <cell r="A282">
            <v>14100</v>
          </cell>
          <cell r="B282" t="str">
            <v>6</v>
          </cell>
          <cell r="C282" t="str">
            <v>스틸그레이팅설치</v>
          </cell>
          <cell r="D282" t="str">
            <v>960x960</v>
          </cell>
          <cell r="E282">
            <v>1</v>
          </cell>
          <cell r="G282" t="str">
            <v>개소</v>
          </cell>
          <cell r="I282">
            <v>0</v>
          </cell>
          <cell r="K282" t="str">
            <v>H803</v>
          </cell>
          <cell r="L282" t="str">
            <v>A003</v>
          </cell>
          <cell r="M282" t="str">
            <v>U</v>
          </cell>
        </row>
        <row r="283">
          <cell r="A283">
            <v>14150</v>
          </cell>
          <cell r="B283" t="str">
            <v>6</v>
          </cell>
          <cell r="C283" t="str">
            <v>LADDER(사다리)</v>
          </cell>
          <cell r="D283" t="str">
            <v>STS봉,ø19x1,000</v>
          </cell>
          <cell r="E283">
            <v>58</v>
          </cell>
          <cell r="G283" t="str">
            <v>개</v>
          </cell>
          <cell r="I283">
            <v>0</v>
          </cell>
          <cell r="K283" t="str">
            <v>H730</v>
          </cell>
          <cell r="L283" t="str">
            <v>A003</v>
          </cell>
          <cell r="M283" t="str">
            <v>U</v>
          </cell>
        </row>
        <row r="284">
          <cell r="A284">
            <v>14200</v>
          </cell>
          <cell r="B284" t="str">
            <v>6</v>
          </cell>
          <cell r="C284" t="str">
            <v>철근 가공 조립</v>
          </cell>
          <cell r="D284" t="str">
            <v>보  통</v>
          </cell>
          <cell r="E284">
            <v>0.26100000000000001</v>
          </cell>
          <cell r="G284" t="str">
            <v>TON</v>
          </cell>
          <cell r="I284">
            <v>0</v>
          </cell>
          <cell r="K284" t="str">
            <v>I00960</v>
          </cell>
          <cell r="L284" t="str">
            <v>A003</v>
          </cell>
          <cell r="M284" t="str">
            <v>U</v>
          </cell>
        </row>
        <row r="285">
          <cell r="A285">
            <v>14250</v>
          </cell>
          <cell r="B285" t="str">
            <v>6</v>
          </cell>
          <cell r="C285" t="str">
            <v>철근 가공 조립</v>
          </cell>
          <cell r="D285" t="str">
            <v>복  잡</v>
          </cell>
          <cell r="E285">
            <v>7.8170000000000002</v>
          </cell>
          <cell r="G285" t="str">
            <v>TON</v>
          </cell>
          <cell r="I285">
            <v>0</v>
          </cell>
          <cell r="K285" t="str">
            <v>I00970</v>
          </cell>
          <cell r="L285" t="str">
            <v>A003</v>
          </cell>
          <cell r="M285" t="str">
            <v>U</v>
          </cell>
        </row>
        <row r="286">
          <cell r="A286">
            <v>14300</v>
          </cell>
          <cell r="B286" t="str">
            <v>5</v>
          </cell>
          <cell r="C286" t="str">
            <v>다)관부설공</v>
          </cell>
          <cell r="E286">
            <v>0</v>
          </cell>
          <cell r="I286">
            <v>0</v>
          </cell>
          <cell r="L286" t="str">
            <v>A003</v>
          </cell>
          <cell r="M286" t="str">
            <v>U</v>
          </cell>
        </row>
        <row r="287">
          <cell r="A287">
            <v>14350</v>
          </cell>
          <cell r="B287" t="str">
            <v>6</v>
          </cell>
          <cell r="C287" t="str">
            <v>이중벽PE관 접합 및 부설</v>
          </cell>
          <cell r="D287" t="str">
            <v>Φ250MM</v>
          </cell>
          <cell r="E287">
            <v>455</v>
          </cell>
          <cell r="G287" t="str">
            <v>M</v>
          </cell>
          <cell r="I287">
            <v>0</v>
          </cell>
          <cell r="K287" t="str">
            <v>IL33360</v>
          </cell>
          <cell r="L287" t="str">
            <v>A003</v>
          </cell>
          <cell r="M287" t="str">
            <v>U</v>
          </cell>
        </row>
        <row r="288">
          <cell r="A288">
            <v>14400</v>
          </cell>
          <cell r="B288" t="str">
            <v>5</v>
          </cell>
          <cell r="C288" t="str">
            <v>라)부대공</v>
          </cell>
          <cell r="E288">
            <v>0</v>
          </cell>
          <cell r="I288">
            <v>0</v>
          </cell>
          <cell r="L288" t="str">
            <v>A003</v>
          </cell>
          <cell r="M288" t="str">
            <v>U</v>
          </cell>
        </row>
        <row r="289">
          <cell r="A289">
            <v>14450</v>
          </cell>
          <cell r="B289" t="str">
            <v>6</v>
          </cell>
          <cell r="C289" t="str">
            <v>물푸기</v>
          </cell>
          <cell r="E289">
            <v>25</v>
          </cell>
          <cell r="G289" t="str">
            <v>HR</v>
          </cell>
          <cell r="I289">
            <v>0</v>
          </cell>
          <cell r="K289" t="str">
            <v>SD30010</v>
          </cell>
          <cell r="L289" t="str">
            <v>A003</v>
          </cell>
          <cell r="M289" t="str">
            <v>U</v>
          </cell>
        </row>
        <row r="290">
          <cell r="A290">
            <v>14500</v>
          </cell>
          <cell r="B290" t="str">
            <v>6</v>
          </cell>
          <cell r="C290" t="str">
            <v>CCTV 조사및 보고</v>
          </cell>
          <cell r="E290">
            <v>455</v>
          </cell>
          <cell r="G290" t="str">
            <v>M</v>
          </cell>
          <cell r="I290">
            <v>0</v>
          </cell>
          <cell r="K290" t="str">
            <v>H210</v>
          </cell>
          <cell r="L290" t="str">
            <v>A003</v>
          </cell>
          <cell r="M290" t="str">
            <v>U</v>
          </cell>
        </row>
        <row r="291">
          <cell r="A291">
            <v>14550</v>
          </cell>
          <cell r="B291" t="str">
            <v>5</v>
          </cell>
          <cell r="C291" t="str">
            <v>마)배관자재대</v>
          </cell>
          <cell r="E291">
            <v>0</v>
          </cell>
          <cell r="I291">
            <v>0</v>
          </cell>
          <cell r="L291" t="str">
            <v>A003</v>
          </cell>
          <cell r="M291" t="str">
            <v>U</v>
          </cell>
        </row>
        <row r="292">
          <cell r="A292">
            <v>14600</v>
          </cell>
          <cell r="B292" t="str">
            <v>6</v>
          </cell>
          <cell r="C292" t="str">
            <v>이중벽폴리에틸렌관</v>
          </cell>
          <cell r="D292" t="str">
            <v>250mm(1종)</v>
          </cell>
          <cell r="E292">
            <v>455</v>
          </cell>
          <cell r="G292" t="str">
            <v>M</v>
          </cell>
          <cell r="I292">
            <v>0</v>
          </cell>
          <cell r="K292" t="str">
            <v>M5709033</v>
          </cell>
          <cell r="L292" t="str">
            <v>A003</v>
          </cell>
          <cell r="M292" t="str">
            <v>U</v>
          </cell>
        </row>
        <row r="293">
          <cell r="A293">
            <v>14650</v>
          </cell>
          <cell r="B293" t="str">
            <v>5</v>
          </cell>
          <cell r="C293" t="str">
            <v>바)사급자재대</v>
          </cell>
          <cell r="D293" t="str">
            <v>별산</v>
          </cell>
          <cell r="E293">
            <v>0</v>
          </cell>
          <cell r="I293">
            <v>0</v>
          </cell>
          <cell r="L293" t="str">
            <v>A003</v>
          </cell>
          <cell r="M293" t="str">
            <v>U</v>
          </cell>
        </row>
        <row r="294">
          <cell r="A294">
            <v>14700</v>
          </cell>
          <cell r="B294" t="str">
            <v>6</v>
          </cell>
          <cell r="C294" t="str">
            <v>레미콘</v>
          </cell>
          <cell r="D294" t="str">
            <v>25-240-8</v>
          </cell>
          <cell r="E294">
            <v>57</v>
          </cell>
          <cell r="G294" t="str">
            <v>M3</v>
          </cell>
          <cell r="I294">
            <v>0</v>
          </cell>
          <cell r="K294" t="str">
            <v>IM00087</v>
          </cell>
          <cell r="L294" t="str">
            <v>A003</v>
          </cell>
          <cell r="M294" t="str">
            <v>U</v>
          </cell>
        </row>
        <row r="295">
          <cell r="A295">
            <v>14750</v>
          </cell>
          <cell r="B295" t="str">
            <v>6</v>
          </cell>
          <cell r="C295" t="str">
            <v>레미콘</v>
          </cell>
          <cell r="D295" t="str">
            <v>25-210-8</v>
          </cell>
          <cell r="E295">
            <v>2</v>
          </cell>
          <cell r="G295" t="str">
            <v>M3</v>
          </cell>
          <cell r="I295">
            <v>0</v>
          </cell>
          <cell r="K295" t="str">
            <v>IM00085</v>
          </cell>
          <cell r="L295" t="str">
            <v>A003</v>
          </cell>
          <cell r="M295" t="str">
            <v>U</v>
          </cell>
        </row>
        <row r="296">
          <cell r="A296">
            <v>14800</v>
          </cell>
          <cell r="B296" t="str">
            <v>6</v>
          </cell>
          <cell r="C296" t="str">
            <v>레미콘</v>
          </cell>
          <cell r="D296" t="str">
            <v>40-210-8</v>
          </cell>
          <cell r="E296">
            <v>69</v>
          </cell>
          <cell r="G296" t="str">
            <v>M3</v>
          </cell>
          <cell r="I296">
            <v>0</v>
          </cell>
          <cell r="K296" t="str">
            <v>IM00080</v>
          </cell>
          <cell r="L296" t="str">
            <v>A003</v>
          </cell>
          <cell r="M296" t="str">
            <v>U</v>
          </cell>
        </row>
        <row r="297">
          <cell r="A297">
            <v>14850</v>
          </cell>
          <cell r="B297" t="str">
            <v>6</v>
          </cell>
          <cell r="C297" t="str">
            <v>레미콘</v>
          </cell>
          <cell r="D297" t="str">
            <v>40-150-8</v>
          </cell>
          <cell r="E297">
            <v>5</v>
          </cell>
          <cell r="G297" t="str">
            <v>M3</v>
          </cell>
          <cell r="I297">
            <v>0</v>
          </cell>
          <cell r="K297" t="str">
            <v>IM00075</v>
          </cell>
          <cell r="L297" t="str">
            <v>A003</v>
          </cell>
          <cell r="M297" t="str">
            <v>U</v>
          </cell>
        </row>
        <row r="298">
          <cell r="A298">
            <v>14900</v>
          </cell>
          <cell r="B298" t="str">
            <v>6</v>
          </cell>
          <cell r="C298" t="str">
            <v>이형철근</v>
          </cell>
          <cell r="D298" t="str">
            <v>19M/M 2.250KG/M</v>
          </cell>
          <cell r="E298">
            <v>4</v>
          </cell>
          <cell r="G298" t="str">
            <v>M/T</v>
          </cell>
          <cell r="I298">
            <v>0</v>
          </cell>
          <cell r="K298" t="str">
            <v>IM00050</v>
          </cell>
          <cell r="L298" t="str">
            <v>A003</v>
          </cell>
          <cell r="M298" t="str">
            <v>U</v>
          </cell>
        </row>
        <row r="299">
          <cell r="A299">
            <v>14950</v>
          </cell>
          <cell r="B299" t="str">
            <v>6</v>
          </cell>
          <cell r="C299" t="str">
            <v>이형철근</v>
          </cell>
          <cell r="D299" t="str">
            <v>16M/M 1.560KG/M</v>
          </cell>
          <cell r="E299">
            <v>4.4859999999999998</v>
          </cell>
          <cell r="G299" t="str">
            <v>M/T</v>
          </cell>
          <cell r="I299">
            <v>0</v>
          </cell>
          <cell r="K299" t="str">
            <v>IM00045</v>
          </cell>
          <cell r="L299" t="str">
            <v>A003</v>
          </cell>
          <cell r="M299" t="str">
            <v>U</v>
          </cell>
        </row>
        <row r="300">
          <cell r="A300">
            <v>15000</v>
          </cell>
          <cell r="B300" t="str">
            <v>6</v>
          </cell>
          <cell r="C300" t="str">
            <v>이형철근</v>
          </cell>
          <cell r="D300" t="str">
            <v>13M/M 0.995KG/M</v>
          </cell>
          <cell r="E300">
            <v>0.32400000000000001</v>
          </cell>
          <cell r="G300" t="str">
            <v>M/T</v>
          </cell>
          <cell r="I300">
            <v>0</v>
          </cell>
          <cell r="K300" t="str">
            <v>IM00040</v>
          </cell>
          <cell r="L300" t="str">
            <v>A003</v>
          </cell>
          <cell r="M300" t="str">
            <v>U</v>
          </cell>
        </row>
        <row r="301">
          <cell r="A301">
            <v>15050</v>
          </cell>
          <cell r="B301" t="str">
            <v>6</v>
          </cell>
          <cell r="C301" t="str">
            <v>시멘트</v>
          </cell>
          <cell r="D301" t="str">
            <v>40kg/대(포장품)</v>
          </cell>
          <cell r="E301">
            <v>8</v>
          </cell>
          <cell r="G301" t="str">
            <v>대</v>
          </cell>
          <cell r="I301">
            <v>0</v>
          </cell>
          <cell r="K301" t="str">
            <v>IM00095</v>
          </cell>
          <cell r="L301" t="str">
            <v>A003</v>
          </cell>
          <cell r="M301" t="str">
            <v>U</v>
          </cell>
        </row>
        <row r="302">
          <cell r="A302">
            <v>15100</v>
          </cell>
          <cell r="B302" t="str">
            <v>5</v>
          </cell>
          <cell r="C302" t="str">
            <v>사)골재대</v>
          </cell>
          <cell r="D302" t="str">
            <v>별산</v>
          </cell>
          <cell r="E302">
            <v>0</v>
          </cell>
          <cell r="I302">
            <v>0</v>
          </cell>
          <cell r="L302" t="str">
            <v>A003</v>
          </cell>
          <cell r="M302" t="str">
            <v>U</v>
          </cell>
        </row>
        <row r="303">
          <cell r="A303">
            <v>15150</v>
          </cell>
          <cell r="B303" t="str">
            <v>6</v>
          </cell>
          <cell r="C303" t="str">
            <v>모래</v>
          </cell>
          <cell r="D303" t="str">
            <v>강모래</v>
          </cell>
          <cell r="E303">
            <v>0.5</v>
          </cell>
          <cell r="G303" t="str">
            <v>M3</v>
          </cell>
          <cell r="I303">
            <v>0</v>
          </cell>
          <cell r="K303" t="str">
            <v>IM00160</v>
          </cell>
          <cell r="L303" t="str">
            <v>A003</v>
          </cell>
          <cell r="M303" t="str">
            <v>U</v>
          </cell>
        </row>
        <row r="304">
          <cell r="A304">
            <v>15200</v>
          </cell>
          <cell r="B304" t="str">
            <v>6</v>
          </cell>
          <cell r="C304" t="str">
            <v>쇄석자갈</v>
          </cell>
          <cell r="D304" t="str">
            <v>Φ75</v>
          </cell>
          <cell r="E304">
            <v>10</v>
          </cell>
          <cell r="G304" t="str">
            <v>M3</v>
          </cell>
          <cell r="I304">
            <v>0</v>
          </cell>
          <cell r="K304" t="str">
            <v>IM00210</v>
          </cell>
          <cell r="L304" t="str">
            <v>A003</v>
          </cell>
          <cell r="M304" t="str">
            <v>U</v>
          </cell>
        </row>
        <row r="305">
          <cell r="A305">
            <v>15250</v>
          </cell>
          <cell r="B305" t="str">
            <v>4</v>
          </cell>
          <cell r="C305" t="str">
            <v>3)유수분리시설</v>
          </cell>
          <cell r="E305">
            <v>0</v>
          </cell>
          <cell r="I305">
            <v>0</v>
          </cell>
          <cell r="L305" t="str">
            <v>A003</v>
          </cell>
          <cell r="M305" t="str">
            <v>U</v>
          </cell>
        </row>
        <row r="306">
          <cell r="A306">
            <v>15300</v>
          </cell>
          <cell r="B306" t="str">
            <v>5</v>
          </cell>
          <cell r="C306" t="str">
            <v>가)토   공</v>
          </cell>
          <cell r="E306">
            <v>0</v>
          </cell>
          <cell r="I306">
            <v>0</v>
          </cell>
          <cell r="L306" t="str">
            <v>A003</v>
          </cell>
          <cell r="M306" t="str">
            <v>U</v>
          </cell>
        </row>
        <row r="307">
          <cell r="A307">
            <v>15350</v>
          </cell>
          <cell r="B307" t="str">
            <v>6</v>
          </cell>
          <cell r="C307" t="str">
            <v>터파기(토사,0-6m)</v>
          </cell>
          <cell r="D307" t="str">
            <v>백호우 0.7M3</v>
          </cell>
          <cell r="E307">
            <v>877</v>
          </cell>
          <cell r="G307" t="str">
            <v>M3</v>
          </cell>
          <cell r="I307">
            <v>0</v>
          </cell>
          <cell r="K307" t="str">
            <v>IL00580</v>
          </cell>
          <cell r="L307" t="str">
            <v>A003</v>
          </cell>
          <cell r="M307" t="str">
            <v>U</v>
          </cell>
        </row>
        <row r="308">
          <cell r="A308">
            <v>15400</v>
          </cell>
          <cell r="B308" t="str">
            <v>6</v>
          </cell>
          <cell r="C308" t="str">
            <v>수중터파기(토사,0-6M)</v>
          </cell>
          <cell r="D308" t="str">
            <v>백호우 0.7M3</v>
          </cell>
          <cell r="E308">
            <v>295</v>
          </cell>
          <cell r="G308" t="str">
            <v>M3</v>
          </cell>
          <cell r="I308">
            <v>0</v>
          </cell>
          <cell r="K308" t="str">
            <v>IL00450</v>
          </cell>
          <cell r="L308" t="str">
            <v>A003</v>
          </cell>
          <cell r="M308" t="str">
            <v>U</v>
          </cell>
        </row>
        <row r="309">
          <cell r="A309">
            <v>15450</v>
          </cell>
          <cell r="B309" t="str">
            <v>6</v>
          </cell>
          <cell r="C309" t="str">
            <v>잔토처리</v>
          </cell>
          <cell r="D309" t="str">
            <v>8톤덤프트럭</v>
          </cell>
          <cell r="E309">
            <v>325</v>
          </cell>
          <cell r="G309" t="str">
            <v>M3</v>
          </cell>
          <cell r="I309">
            <v>0</v>
          </cell>
          <cell r="K309" t="str">
            <v>I00600</v>
          </cell>
          <cell r="L309" t="str">
            <v>A003</v>
          </cell>
          <cell r="M309" t="str">
            <v>U</v>
          </cell>
        </row>
        <row r="310">
          <cell r="A310">
            <v>15500</v>
          </cell>
          <cell r="B310" t="str">
            <v>6</v>
          </cell>
          <cell r="C310" t="str">
            <v>되메우고다지기</v>
          </cell>
          <cell r="D310" t="str">
            <v>인력</v>
          </cell>
          <cell r="E310">
            <v>40</v>
          </cell>
          <cell r="G310" t="str">
            <v>M3</v>
          </cell>
          <cell r="I310">
            <v>0</v>
          </cell>
          <cell r="K310" t="str">
            <v>I00360</v>
          </cell>
          <cell r="L310" t="str">
            <v>A003</v>
          </cell>
          <cell r="M310" t="str">
            <v>U</v>
          </cell>
        </row>
        <row r="311">
          <cell r="A311">
            <v>15550</v>
          </cell>
          <cell r="B311" t="str">
            <v>6</v>
          </cell>
          <cell r="C311" t="str">
            <v>되메우고다지기</v>
          </cell>
          <cell r="D311" t="str">
            <v>기계,B/H+RAMMER</v>
          </cell>
          <cell r="E311">
            <v>807</v>
          </cell>
          <cell r="G311" t="str">
            <v>M3</v>
          </cell>
          <cell r="I311">
            <v>0</v>
          </cell>
          <cell r="K311" t="str">
            <v>I00590</v>
          </cell>
          <cell r="L311" t="str">
            <v>A003</v>
          </cell>
          <cell r="M311" t="str">
            <v>U</v>
          </cell>
        </row>
        <row r="312">
          <cell r="A312">
            <v>15600</v>
          </cell>
          <cell r="B312" t="str">
            <v>6</v>
          </cell>
          <cell r="C312" t="str">
            <v>포장 절단공</v>
          </cell>
          <cell r="D312" t="str">
            <v>아스팔트콘크리트포장</v>
          </cell>
          <cell r="E312">
            <v>45</v>
          </cell>
          <cell r="G312" t="str">
            <v>M</v>
          </cell>
          <cell r="I312">
            <v>0</v>
          </cell>
          <cell r="K312" t="str">
            <v>J02080020</v>
          </cell>
          <cell r="L312" t="str">
            <v>A003</v>
          </cell>
          <cell r="M312" t="str">
            <v>U</v>
          </cell>
        </row>
        <row r="313">
          <cell r="A313">
            <v>15650</v>
          </cell>
          <cell r="B313" t="str">
            <v>6</v>
          </cell>
          <cell r="C313" t="str">
            <v>기존포장깨기</v>
          </cell>
          <cell r="D313" t="str">
            <v>아스콘</v>
          </cell>
          <cell r="E313">
            <v>6</v>
          </cell>
          <cell r="G313" t="str">
            <v>M3</v>
          </cell>
          <cell r="I313">
            <v>0</v>
          </cell>
          <cell r="K313" t="str">
            <v>HD00030</v>
          </cell>
          <cell r="L313" t="str">
            <v>A003</v>
          </cell>
          <cell r="M313" t="str">
            <v>U</v>
          </cell>
        </row>
        <row r="314">
          <cell r="A314">
            <v>15700</v>
          </cell>
          <cell r="B314" t="str">
            <v>6</v>
          </cell>
          <cell r="C314" t="str">
            <v>아스팔트포장</v>
          </cell>
          <cell r="E314">
            <v>0.56000000000000005</v>
          </cell>
          <cell r="G314" t="str">
            <v>a</v>
          </cell>
          <cell r="I314">
            <v>0</v>
          </cell>
          <cell r="K314" t="str">
            <v>H600</v>
          </cell>
          <cell r="L314" t="str">
            <v>A003</v>
          </cell>
          <cell r="M314" t="str">
            <v>U</v>
          </cell>
        </row>
        <row r="315">
          <cell r="A315">
            <v>15750</v>
          </cell>
          <cell r="B315" t="str">
            <v>5</v>
          </cell>
          <cell r="C315" t="str">
            <v>나)구조물공</v>
          </cell>
          <cell r="E315">
            <v>0</v>
          </cell>
          <cell r="I315">
            <v>0</v>
          </cell>
          <cell r="L315" t="str">
            <v>A003</v>
          </cell>
          <cell r="M315" t="str">
            <v>U</v>
          </cell>
        </row>
        <row r="316">
          <cell r="A316">
            <v>15800</v>
          </cell>
          <cell r="B316" t="str">
            <v>6</v>
          </cell>
          <cell r="C316" t="str">
            <v>레미콘 타설(기계)</v>
          </cell>
          <cell r="D316" t="str">
            <v>붐타설, 철근</v>
          </cell>
          <cell r="E316">
            <v>110</v>
          </cell>
          <cell r="G316" t="str">
            <v>M3</v>
          </cell>
          <cell r="I316">
            <v>0</v>
          </cell>
          <cell r="K316" t="str">
            <v>I00816</v>
          </cell>
          <cell r="L316" t="str">
            <v>A003</v>
          </cell>
          <cell r="M316" t="str">
            <v>U</v>
          </cell>
        </row>
        <row r="317">
          <cell r="A317">
            <v>15850</v>
          </cell>
          <cell r="B317" t="str">
            <v>6</v>
          </cell>
          <cell r="C317" t="str">
            <v>레미콘 타설(기계)</v>
          </cell>
          <cell r="D317" t="str">
            <v>붐타설, 무근</v>
          </cell>
          <cell r="E317">
            <v>36</v>
          </cell>
          <cell r="G317" t="str">
            <v>M3</v>
          </cell>
          <cell r="I317">
            <v>0</v>
          </cell>
          <cell r="K317" t="str">
            <v>I00813</v>
          </cell>
          <cell r="L317" t="str">
            <v>A003</v>
          </cell>
          <cell r="M317" t="str">
            <v>U</v>
          </cell>
        </row>
        <row r="318">
          <cell r="A318">
            <v>15900</v>
          </cell>
          <cell r="B318" t="str">
            <v>6</v>
          </cell>
          <cell r="C318" t="str">
            <v>잡 석 부 설</v>
          </cell>
          <cell r="E318">
            <v>13</v>
          </cell>
          <cell r="G318" t="str">
            <v>M3</v>
          </cell>
          <cell r="I318">
            <v>0</v>
          </cell>
          <cell r="K318" t="str">
            <v>S1030</v>
          </cell>
          <cell r="L318" t="str">
            <v>A003</v>
          </cell>
          <cell r="M318" t="str">
            <v>U</v>
          </cell>
        </row>
        <row r="319">
          <cell r="A319">
            <v>15950</v>
          </cell>
          <cell r="B319" t="str">
            <v>6</v>
          </cell>
          <cell r="C319" t="str">
            <v>합판 거푸집</v>
          </cell>
          <cell r="D319" t="str">
            <v>4 회</v>
          </cell>
          <cell r="E319">
            <v>415</v>
          </cell>
          <cell r="G319" t="str">
            <v>M2</v>
          </cell>
          <cell r="I319">
            <v>0</v>
          </cell>
          <cell r="K319" t="str">
            <v>I00920</v>
          </cell>
          <cell r="L319" t="str">
            <v>A003</v>
          </cell>
          <cell r="M319" t="str">
            <v>U</v>
          </cell>
        </row>
        <row r="320">
          <cell r="A320">
            <v>16000</v>
          </cell>
          <cell r="B320" t="str">
            <v>6</v>
          </cell>
          <cell r="C320" t="str">
            <v>합판 거푸집</v>
          </cell>
          <cell r="D320" t="str">
            <v>6 회</v>
          </cell>
          <cell r="E320">
            <v>74</v>
          </cell>
          <cell r="G320" t="str">
            <v>M2</v>
          </cell>
          <cell r="I320">
            <v>0</v>
          </cell>
          <cell r="K320" t="str">
            <v>I00940</v>
          </cell>
          <cell r="L320" t="str">
            <v>A003</v>
          </cell>
          <cell r="M320" t="str">
            <v>U</v>
          </cell>
        </row>
        <row r="321">
          <cell r="A321">
            <v>16050</v>
          </cell>
          <cell r="B321" t="str">
            <v>6</v>
          </cell>
          <cell r="C321" t="str">
            <v>모체침투성방수(2차)</v>
          </cell>
          <cell r="E321">
            <v>141</v>
          </cell>
          <cell r="G321" t="str">
            <v>M2</v>
          </cell>
          <cell r="I321">
            <v>0</v>
          </cell>
          <cell r="K321" t="str">
            <v>H900</v>
          </cell>
          <cell r="L321" t="str">
            <v>A003</v>
          </cell>
          <cell r="M321" t="str">
            <v>U</v>
          </cell>
        </row>
        <row r="322">
          <cell r="A322">
            <v>16100</v>
          </cell>
          <cell r="B322" t="str">
            <v>6</v>
          </cell>
          <cell r="C322" t="str">
            <v>강관비계</v>
          </cell>
          <cell r="D322" t="str">
            <v>3 개월</v>
          </cell>
          <cell r="E322">
            <v>281</v>
          </cell>
          <cell r="G322" t="str">
            <v>M2</v>
          </cell>
          <cell r="I322">
            <v>0</v>
          </cell>
          <cell r="K322" t="str">
            <v>HP40180</v>
          </cell>
          <cell r="L322" t="str">
            <v>A003</v>
          </cell>
          <cell r="M322" t="str">
            <v>U</v>
          </cell>
        </row>
        <row r="323">
          <cell r="A323">
            <v>16150</v>
          </cell>
          <cell r="B323" t="str">
            <v>6</v>
          </cell>
          <cell r="C323" t="str">
            <v>강관동바리 (암거 구조물)</v>
          </cell>
          <cell r="D323" t="str">
            <v>3 개월</v>
          </cell>
          <cell r="E323">
            <v>123</v>
          </cell>
          <cell r="G323" t="str">
            <v>공M3</v>
          </cell>
          <cell r="I323">
            <v>0</v>
          </cell>
          <cell r="K323" t="str">
            <v>J00190210</v>
          </cell>
          <cell r="L323" t="str">
            <v>A003</v>
          </cell>
          <cell r="M323" t="str">
            <v>U</v>
          </cell>
        </row>
        <row r="324">
          <cell r="A324">
            <v>16200</v>
          </cell>
          <cell r="B324" t="str">
            <v>6</v>
          </cell>
          <cell r="C324" t="str">
            <v>PVC지수판설치</v>
          </cell>
          <cell r="D324" t="str">
            <v>150x5t</v>
          </cell>
          <cell r="E324">
            <v>60</v>
          </cell>
          <cell r="G324" t="str">
            <v>m</v>
          </cell>
          <cell r="I324">
            <v>0</v>
          </cell>
          <cell r="K324" t="str">
            <v>H745</v>
          </cell>
          <cell r="L324" t="str">
            <v>A003</v>
          </cell>
          <cell r="M324" t="str">
            <v>U</v>
          </cell>
        </row>
        <row r="325">
          <cell r="A325">
            <v>16250</v>
          </cell>
          <cell r="B325" t="str">
            <v>6</v>
          </cell>
          <cell r="C325" t="str">
            <v>뚜껑설치</v>
          </cell>
          <cell r="D325" t="str">
            <v>2,800x860</v>
          </cell>
          <cell r="E325">
            <v>1</v>
          </cell>
          <cell r="G325" t="str">
            <v>개소</v>
          </cell>
          <cell r="I325">
            <v>0</v>
          </cell>
          <cell r="K325" t="str">
            <v>H811</v>
          </cell>
          <cell r="L325" t="str">
            <v>A003</v>
          </cell>
          <cell r="M325" t="str">
            <v>U</v>
          </cell>
        </row>
        <row r="326">
          <cell r="A326">
            <v>16300</v>
          </cell>
          <cell r="B326" t="str">
            <v>6</v>
          </cell>
          <cell r="C326" t="str">
            <v>뚜껑설치</v>
          </cell>
          <cell r="D326" t="str">
            <v>1,420x1,420</v>
          </cell>
          <cell r="E326">
            <v>1</v>
          </cell>
          <cell r="G326" t="str">
            <v>개소</v>
          </cell>
          <cell r="I326">
            <v>0</v>
          </cell>
          <cell r="K326" t="str">
            <v>H812</v>
          </cell>
          <cell r="L326" t="str">
            <v>A003</v>
          </cell>
          <cell r="M326" t="str">
            <v>U</v>
          </cell>
        </row>
        <row r="327">
          <cell r="A327">
            <v>16350</v>
          </cell>
          <cell r="B327" t="str">
            <v>6</v>
          </cell>
          <cell r="C327" t="str">
            <v>스틸그레이팅설치</v>
          </cell>
          <cell r="D327" t="str">
            <v>1,350x1,385</v>
          </cell>
          <cell r="E327">
            <v>1</v>
          </cell>
          <cell r="G327" t="str">
            <v>개소</v>
          </cell>
          <cell r="I327">
            <v>0</v>
          </cell>
          <cell r="K327" t="str">
            <v>H801</v>
          </cell>
          <cell r="L327" t="str">
            <v>A003</v>
          </cell>
          <cell r="M327" t="str">
            <v>U</v>
          </cell>
        </row>
        <row r="328">
          <cell r="A328">
            <v>16400</v>
          </cell>
          <cell r="B328" t="str">
            <v>6</v>
          </cell>
          <cell r="C328" t="str">
            <v>스틸그레이팅설치</v>
          </cell>
          <cell r="D328" t="str">
            <v>560x1,385</v>
          </cell>
          <cell r="E328">
            <v>1</v>
          </cell>
          <cell r="G328" t="str">
            <v>개소</v>
          </cell>
          <cell r="I328">
            <v>0</v>
          </cell>
          <cell r="K328" t="str">
            <v>H800</v>
          </cell>
          <cell r="L328" t="str">
            <v>A003</v>
          </cell>
          <cell r="M328" t="str">
            <v>U</v>
          </cell>
        </row>
        <row r="329">
          <cell r="A329">
            <v>16450</v>
          </cell>
          <cell r="B329" t="str">
            <v>6</v>
          </cell>
          <cell r="C329" t="str">
            <v>스틸그레이팅설치</v>
          </cell>
          <cell r="D329" t="str">
            <v>1,260x1,260</v>
          </cell>
          <cell r="E329">
            <v>1</v>
          </cell>
          <cell r="G329" t="str">
            <v>개소</v>
          </cell>
          <cell r="I329">
            <v>0</v>
          </cell>
          <cell r="K329" t="str">
            <v>H802</v>
          </cell>
          <cell r="L329" t="str">
            <v>A003</v>
          </cell>
          <cell r="M329" t="str">
            <v>U</v>
          </cell>
        </row>
        <row r="330">
          <cell r="A330">
            <v>16500</v>
          </cell>
          <cell r="B330" t="str">
            <v>6</v>
          </cell>
          <cell r="C330" t="str">
            <v>슬리브설치</v>
          </cell>
          <cell r="D330" t="str">
            <v>D300</v>
          </cell>
          <cell r="E330">
            <v>4</v>
          </cell>
          <cell r="G330" t="str">
            <v>개소</v>
          </cell>
          <cell r="I330">
            <v>0</v>
          </cell>
          <cell r="K330" t="str">
            <v>H821</v>
          </cell>
          <cell r="L330" t="str">
            <v>A003</v>
          </cell>
          <cell r="M330" t="str">
            <v>U</v>
          </cell>
        </row>
        <row r="331">
          <cell r="A331">
            <v>16550</v>
          </cell>
          <cell r="B331" t="str">
            <v>6</v>
          </cell>
          <cell r="C331" t="str">
            <v>슬리브설치</v>
          </cell>
          <cell r="D331" t="str">
            <v>D400</v>
          </cell>
          <cell r="E331">
            <v>1</v>
          </cell>
          <cell r="G331" t="str">
            <v>개소</v>
          </cell>
          <cell r="I331">
            <v>0</v>
          </cell>
          <cell r="K331" t="str">
            <v>H822</v>
          </cell>
          <cell r="L331" t="str">
            <v>A003</v>
          </cell>
          <cell r="M331" t="str">
            <v>U</v>
          </cell>
        </row>
        <row r="332">
          <cell r="A332">
            <v>16600</v>
          </cell>
          <cell r="B332" t="str">
            <v>6</v>
          </cell>
          <cell r="C332" t="str">
            <v>슬리브설치</v>
          </cell>
          <cell r="D332" t="str">
            <v>D900</v>
          </cell>
          <cell r="E332">
            <v>1</v>
          </cell>
          <cell r="G332" t="str">
            <v>개소</v>
          </cell>
          <cell r="I332">
            <v>0</v>
          </cell>
          <cell r="K332" t="str">
            <v>H823</v>
          </cell>
          <cell r="L332" t="str">
            <v>A003</v>
          </cell>
          <cell r="M332" t="str">
            <v>U</v>
          </cell>
        </row>
        <row r="333">
          <cell r="A333">
            <v>16650</v>
          </cell>
          <cell r="B333" t="str">
            <v>6</v>
          </cell>
          <cell r="C333" t="str">
            <v>슬리브설치</v>
          </cell>
          <cell r="D333" t="str">
            <v>D1100</v>
          </cell>
          <cell r="E333">
            <v>1</v>
          </cell>
          <cell r="G333" t="str">
            <v>개소</v>
          </cell>
          <cell r="I333">
            <v>0</v>
          </cell>
          <cell r="K333" t="str">
            <v>H824</v>
          </cell>
          <cell r="L333" t="str">
            <v>A003</v>
          </cell>
          <cell r="M333" t="str">
            <v>U</v>
          </cell>
        </row>
        <row r="334">
          <cell r="A334">
            <v>16700</v>
          </cell>
          <cell r="B334" t="str">
            <v>6</v>
          </cell>
          <cell r="C334" t="str">
            <v>LADDER(사다리)</v>
          </cell>
          <cell r="D334" t="str">
            <v>STS봉,ø19x1,000</v>
          </cell>
          <cell r="E334">
            <v>31</v>
          </cell>
          <cell r="G334" t="str">
            <v>개</v>
          </cell>
          <cell r="I334">
            <v>0</v>
          </cell>
          <cell r="K334" t="str">
            <v>H730</v>
          </cell>
          <cell r="L334" t="str">
            <v>A003</v>
          </cell>
          <cell r="M334" t="str">
            <v>U</v>
          </cell>
        </row>
        <row r="335">
          <cell r="A335">
            <v>16750</v>
          </cell>
          <cell r="B335" t="str">
            <v>6</v>
          </cell>
          <cell r="C335" t="str">
            <v>철근 가공 조립</v>
          </cell>
          <cell r="D335" t="str">
            <v>간  단</v>
          </cell>
          <cell r="E335">
            <v>0.40699999999999997</v>
          </cell>
          <cell r="G335" t="str">
            <v>TON</v>
          </cell>
          <cell r="I335">
            <v>0</v>
          </cell>
          <cell r="K335" t="str">
            <v>I00950</v>
          </cell>
          <cell r="L335" t="str">
            <v>A003</v>
          </cell>
          <cell r="M335" t="str">
            <v>U</v>
          </cell>
        </row>
        <row r="336">
          <cell r="A336">
            <v>16800</v>
          </cell>
          <cell r="B336" t="str">
            <v>6</v>
          </cell>
          <cell r="C336" t="str">
            <v>철근 가공 조립</v>
          </cell>
          <cell r="D336" t="str">
            <v>복  잡</v>
          </cell>
          <cell r="E336">
            <v>9.7089999999999996</v>
          </cell>
          <cell r="G336" t="str">
            <v>TON</v>
          </cell>
          <cell r="I336">
            <v>0</v>
          </cell>
          <cell r="K336" t="str">
            <v>I00970</v>
          </cell>
          <cell r="L336" t="str">
            <v>A003</v>
          </cell>
          <cell r="M336" t="str">
            <v>U</v>
          </cell>
        </row>
        <row r="337">
          <cell r="A337">
            <v>16850</v>
          </cell>
          <cell r="B337" t="str">
            <v>6</v>
          </cell>
          <cell r="C337" t="str">
            <v>수문설치</v>
          </cell>
          <cell r="E337">
            <v>1</v>
          </cell>
          <cell r="G337" t="str">
            <v>식</v>
          </cell>
          <cell r="I337">
            <v>0</v>
          </cell>
          <cell r="K337" t="str">
            <v>GS0330</v>
          </cell>
          <cell r="L337" t="str">
            <v>A003</v>
          </cell>
          <cell r="M337" t="str">
            <v>U</v>
          </cell>
        </row>
        <row r="338">
          <cell r="A338">
            <v>16900</v>
          </cell>
          <cell r="B338" t="str">
            <v>5</v>
          </cell>
          <cell r="C338" t="str">
            <v>다)관부설공</v>
          </cell>
          <cell r="E338">
            <v>0</v>
          </cell>
          <cell r="I338">
            <v>0</v>
          </cell>
          <cell r="L338" t="str">
            <v>A003</v>
          </cell>
          <cell r="M338" t="str">
            <v>U</v>
          </cell>
        </row>
        <row r="339">
          <cell r="A339">
            <v>16950</v>
          </cell>
          <cell r="B339" t="str">
            <v>6</v>
          </cell>
          <cell r="C339" t="str">
            <v>열수축 접합및부설</v>
          </cell>
          <cell r="D339" t="str">
            <v>(φ300㎜)</v>
          </cell>
          <cell r="E339">
            <v>10</v>
          </cell>
          <cell r="G339" t="str">
            <v>개소</v>
          </cell>
          <cell r="I339">
            <v>0</v>
          </cell>
          <cell r="K339" t="str">
            <v>H250</v>
          </cell>
          <cell r="L339" t="str">
            <v>A003</v>
          </cell>
          <cell r="M339" t="str">
            <v>U</v>
          </cell>
        </row>
        <row r="340">
          <cell r="A340">
            <v>17000</v>
          </cell>
          <cell r="B340" t="str">
            <v>6</v>
          </cell>
          <cell r="C340" t="str">
            <v>열수축 접합및부설</v>
          </cell>
          <cell r="D340" t="str">
            <v>(φ400㎜)</v>
          </cell>
          <cell r="E340">
            <v>3</v>
          </cell>
          <cell r="G340" t="str">
            <v>개소</v>
          </cell>
          <cell r="I340">
            <v>0</v>
          </cell>
          <cell r="K340" t="str">
            <v>H255</v>
          </cell>
          <cell r="L340" t="str">
            <v>A003</v>
          </cell>
          <cell r="M340" t="str">
            <v>U</v>
          </cell>
        </row>
        <row r="341">
          <cell r="A341">
            <v>17050</v>
          </cell>
          <cell r="B341" t="str">
            <v>6</v>
          </cell>
          <cell r="C341" t="str">
            <v>열수축 접합및부설</v>
          </cell>
          <cell r="D341" t="str">
            <v>(φ900㎜)</v>
          </cell>
          <cell r="E341">
            <v>4</v>
          </cell>
          <cell r="G341" t="str">
            <v>개소</v>
          </cell>
          <cell r="I341">
            <v>0</v>
          </cell>
          <cell r="K341" t="str">
            <v>H259</v>
          </cell>
          <cell r="L341" t="str">
            <v>A003</v>
          </cell>
          <cell r="M341" t="str">
            <v>U</v>
          </cell>
        </row>
        <row r="342">
          <cell r="A342">
            <v>17100</v>
          </cell>
          <cell r="B342" t="str">
            <v>6</v>
          </cell>
          <cell r="C342" t="str">
            <v>KP접합및부설(주철관)</v>
          </cell>
          <cell r="D342" t="str">
            <v>(φ1100㎜)</v>
          </cell>
          <cell r="E342">
            <v>4</v>
          </cell>
          <cell r="G342" t="str">
            <v>개소</v>
          </cell>
          <cell r="I342">
            <v>0</v>
          </cell>
          <cell r="K342" t="str">
            <v>H230</v>
          </cell>
          <cell r="L342" t="str">
            <v>A003</v>
          </cell>
          <cell r="M342" t="str">
            <v>U</v>
          </cell>
        </row>
        <row r="343">
          <cell r="A343">
            <v>17150</v>
          </cell>
          <cell r="B343" t="str">
            <v>5</v>
          </cell>
          <cell r="C343" t="str">
            <v>라)부대공</v>
          </cell>
          <cell r="E343">
            <v>0</v>
          </cell>
          <cell r="I343">
            <v>0</v>
          </cell>
          <cell r="L343" t="str">
            <v>A003</v>
          </cell>
          <cell r="M343" t="str">
            <v>U</v>
          </cell>
        </row>
        <row r="344">
          <cell r="A344">
            <v>17200</v>
          </cell>
          <cell r="B344" t="str">
            <v>6</v>
          </cell>
          <cell r="C344" t="str">
            <v>물푸기</v>
          </cell>
          <cell r="E344">
            <v>25</v>
          </cell>
          <cell r="G344" t="str">
            <v>HR</v>
          </cell>
          <cell r="I344">
            <v>0</v>
          </cell>
          <cell r="K344" t="str">
            <v>SD30010</v>
          </cell>
          <cell r="L344" t="str">
            <v>A003</v>
          </cell>
          <cell r="M344" t="str">
            <v>U</v>
          </cell>
        </row>
        <row r="345">
          <cell r="A345">
            <v>17250</v>
          </cell>
          <cell r="B345" t="str">
            <v>6</v>
          </cell>
          <cell r="C345" t="str">
            <v>CCTV 조사및 보고</v>
          </cell>
          <cell r="E345">
            <v>50</v>
          </cell>
          <cell r="G345" t="str">
            <v>M</v>
          </cell>
          <cell r="I345">
            <v>0</v>
          </cell>
          <cell r="K345" t="str">
            <v>H210</v>
          </cell>
          <cell r="L345" t="str">
            <v>A003</v>
          </cell>
          <cell r="M345" t="str">
            <v>U</v>
          </cell>
        </row>
        <row r="346">
          <cell r="A346">
            <v>17300</v>
          </cell>
          <cell r="B346" t="str">
            <v>6</v>
          </cell>
          <cell r="C346" t="str">
            <v>주철관운반</v>
          </cell>
          <cell r="E346">
            <v>4.1900000000000004</v>
          </cell>
          <cell r="G346" t="str">
            <v>TON</v>
          </cell>
          <cell r="I346">
            <v>0</v>
          </cell>
          <cell r="K346" t="str">
            <v>S0150</v>
          </cell>
          <cell r="L346" t="str">
            <v>A003</v>
          </cell>
          <cell r="M346" t="str">
            <v>U</v>
          </cell>
        </row>
        <row r="347">
          <cell r="A347">
            <v>17350</v>
          </cell>
          <cell r="B347" t="str">
            <v>5</v>
          </cell>
          <cell r="C347" t="str">
            <v>마)배관자재대</v>
          </cell>
          <cell r="E347">
            <v>0</v>
          </cell>
          <cell r="I347">
            <v>0</v>
          </cell>
          <cell r="L347" t="str">
            <v>A003</v>
          </cell>
          <cell r="M347" t="str">
            <v>U</v>
          </cell>
        </row>
        <row r="348">
          <cell r="A348">
            <v>17400</v>
          </cell>
          <cell r="B348" t="str">
            <v>6</v>
          </cell>
          <cell r="C348" t="str">
            <v>이중벽폴리에틸렌하수관</v>
          </cell>
          <cell r="D348" t="str">
            <v>300mm(1종)</v>
          </cell>
          <cell r="E348">
            <v>22</v>
          </cell>
          <cell r="G348" t="str">
            <v>M</v>
          </cell>
          <cell r="I348">
            <v>0</v>
          </cell>
          <cell r="K348" t="str">
            <v>M5709130</v>
          </cell>
          <cell r="L348" t="str">
            <v>A003</v>
          </cell>
          <cell r="M348" t="str">
            <v>U</v>
          </cell>
        </row>
        <row r="349">
          <cell r="A349">
            <v>17450</v>
          </cell>
          <cell r="B349" t="str">
            <v>6</v>
          </cell>
          <cell r="C349" t="str">
            <v>이중벽폴리에틸렌하수관</v>
          </cell>
          <cell r="D349" t="str">
            <v>400mm(1종)</v>
          </cell>
          <cell r="E349">
            <v>11</v>
          </cell>
          <cell r="G349" t="str">
            <v>M</v>
          </cell>
          <cell r="I349">
            <v>0</v>
          </cell>
          <cell r="K349" t="str">
            <v>M5709140</v>
          </cell>
          <cell r="L349" t="str">
            <v>A003</v>
          </cell>
          <cell r="M349" t="str">
            <v>U</v>
          </cell>
        </row>
        <row r="350">
          <cell r="A350">
            <v>17500</v>
          </cell>
          <cell r="B350" t="str">
            <v>6</v>
          </cell>
          <cell r="C350" t="str">
            <v>이중벽폴리에틸렌하수관</v>
          </cell>
          <cell r="D350" t="str">
            <v>900mm(1종)</v>
          </cell>
          <cell r="E350">
            <v>17</v>
          </cell>
          <cell r="G350" t="str">
            <v>M</v>
          </cell>
          <cell r="I350">
            <v>0</v>
          </cell>
          <cell r="K350" t="str">
            <v>M5709190</v>
          </cell>
          <cell r="L350" t="str">
            <v>A003</v>
          </cell>
          <cell r="M350" t="str">
            <v>U</v>
          </cell>
        </row>
        <row r="351">
          <cell r="A351">
            <v>17550</v>
          </cell>
          <cell r="B351" t="str">
            <v>6</v>
          </cell>
          <cell r="C351" t="str">
            <v>이중벽폴리에틸렌하수단관</v>
          </cell>
          <cell r="D351" t="str">
            <v>300mm*0.3M</v>
          </cell>
          <cell r="E351">
            <v>3</v>
          </cell>
          <cell r="G351" t="str">
            <v>EA</v>
          </cell>
          <cell r="I351">
            <v>0</v>
          </cell>
          <cell r="K351" t="str">
            <v>M5709233</v>
          </cell>
          <cell r="L351" t="str">
            <v>A003</v>
          </cell>
          <cell r="M351" t="str">
            <v>U</v>
          </cell>
        </row>
        <row r="352">
          <cell r="A352">
            <v>17600</v>
          </cell>
          <cell r="B352" t="str">
            <v>6</v>
          </cell>
          <cell r="C352" t="str">
            <v>이중벽폴리에틸렌하수단관</v>
          </cell>
          <cell r="D352" t="str">
            <v>300mm*0.7M</v>
          </cell>
          <cell r="E352">
            <v>3</v>
          </cell>
          <cell r="G352" t="str">
            <v>EA</v>
          </cell>
          <cell r="I352">
            <v>0</v>
          </cell>
          <cell r="K352" t="str">
            <v>M5709237</v>
          </cell>
          <cell r="L352" t="str">
            <v>A003</v>
          </cell>
          <cell r="M352" t="str">
            <v>U</v>
          </cell>
        </row>
        <row r="353">
          <cell r="A353">
            <v>17650</v>
          </cell>
          <cell r="B353" t="str">
            <v>6</v>
          </cell>
          <cell r="C353" t="str">
            <v>이중벽폴리에틸렌하수곡관</v>
          </cell>
          <cell r="D353" t="str">
            <v>300mm*90˚</v>
          </cell>
          <cell r="E353">
            <v>3</v>
          </cell>
          <cell r="G353" t="str">
            <v>EA</v>
          </cell>
          <cell r="I353">
            <v>0</v>
          </cell>
          <cell r="K353" t="str">
            <v>M5709330</v>
          </cell>
          <cell r="L353" t="str">
            <v>A003</v>
          </cell>
          <cell r="M353" t="str">
            <v>U</v>
          </cell>
        </row>
        <row r="354">
          <cell r="A354">
            <v>17700</v>
          </cell>
          <cell r="B354" t="str">
            <v>6</v>
          </cell>
          <cell r="C354" t="str">
            <v>단관(주철관)</v>
          </cell>
          <cell r="D354" t="str">
            <v>1100㎜x1.5ｍ</v>
          </cell>
          <cell r="E354">
            <v>2</v>
          </cell>
          <cell r="G354" t="str">
            <v>EA</v>
          </cell>
          <cell r="I354">
            <v>0</v>
          </cell>
          <cell r="K354" t="str">
            <v>M518711</v>
          </cell>
          <cell r="L354" t="str">
            <v>A003</v>
          </cell>
          <cell r="M354" t="str">
            <v>U</v>
          </cell>
        </row>
        <row r="355">
          <cell r="A355">
            <v>17750</v>
          </cell>
          <cell r="B355" t="str">
            <v>6</v>
          </cell>
          <cell r="C355" t="str">
            <v>단관(주철관)</v>
          </cell>
          <cell r="D355" t="str">
            <v>1100㎜x3.0ｍ</v>
          </cell>
          <cell r="E355">
            <v>1</v>
          </cell>
          <cell r="G355" t="str">
            <v>EA</v>
          </cell>
          <cell r="I355">
            <v>0</v>
          </cell>
          <cell r="K355" t="str">
            <v>M518715</v>
          </cell>
          <cell r="L355" t="str">
            <v>A003</v>
          </cell>
          <cell r="M355" t="str">
            <v>U</v>
          </cell>
        </row>
        <row r="356">
          <cell r="A356">
            <v>17800</v>
          </cell>
          <cell r="B356" t="str">
            <v>6</v>
          </cell>
          <cell r="C356" t="str">
            <v>22½°KP소켓곡관(A형)</v>
          </cell>
          <cell r="D356" t="str">
            <v>1100㎜</v>
          </cell>
          <cell r="E356">
            <v>2</v>
          </cell>
          <cell r="G356" t="str">
            <v>EA</v>
          </cell>
          <cell r="I356">
            <v>0</v>
          </cell>
          <cell r="K356" t="str">
            <v>M5232235</v>
          </cell>
          <cell r="L356" t="str">
            <v>A003</v>
          </cell>
          <cell r="M356" t="str">
            <v>U</v>
          </cell>
        </row>
        <row r="357">
          <cell r="A357">
            <v>17850</v>
          </cell>
          <cell r="B357" t="str">
            <v>6</v>
          </cell>
          <cell r="C357" t="str">
            <v>PK죠인트이탈방지압륜</v>
          </cell>
          <cell r="D357" t="str">
            <v>1100㎜</v>
          </cell>
          <cell r="E357">
            <v>4</v>
          </cell>
          <cell r="G357" t="str">
            <v>EA</v>
          </cell>
          <cell r="I357">
            <v>0</v>
          </cell>
          <cell r="K357" t="str">
            <v>M5196035</v>
          </cell>
          <cell r="L357" t="str">
            <v>A003</v>
          </cell>
          <cell r="M357" t="str">
            <v>U</v>
          </cell>
        </row>
        <row r="358">
          <cell r="A358">
            <v>17900</v>
          </cell>
          <cell r="B358" t="str">
            <v>5</v>
          </cell>
          <cell r="C358" t="str">
            <v>바)사급자재대</v>
          </cell>
          <cell r="D358" t="str">
            <v>별산</v>
          </cell>
          <cell r="E358">
            <v>0</v>
          </cell>
          <cell r="I358">
            <v>0</v>
          </cell>
          <cell r="L358" t="str">
            <v>A003</v>
          </cell>
          <cell r="M358" t="str">
            <v>U</v>
          </cell>
        </row>
        <row r="359">
          <cell r="A359">
            <v>17950</v>
          </cell>
          <cell r="B359" t="str">
            <v>6</v>
          </cell>
          <cell r="C359" t="str">
            <v>레미콘</v>
          </cell>
          <cell r="D359" t="str">
            <v>25-210-8</v>
          </cell>
          <cell r="E359">
            <v>111</v>
          </cell>
          <cell r="G359" t="str">
            <v>M3</v>
          </cell>
          <cell r="I359">
            <v>0</v>
          </cell>
          <cell r="K359" t="str">
            <v>IM00085</v>
          </cell>
          <cell r="L359" t="str">
            <v>A003</v>
          </cell>
          <cell r="M359" t="str">
            <v>U</v>
          </cell>
        </row>
        <row r="360">
          <cell r="A360">
            <v>18000</v>
          </cell>
          <cell r="B360" t="str">
            <v>6</v>
          </cell>
          <cell r="C360" t="str">
            <v>레미콘</v>
          </cell>
          <cell r="D360" t="str">
            <v>40-210-8</v>
          </cell>
          <cell r="E360">
            <v>29</v>
          </cell>
          <cell r="G360" t="str">
            <v>M3</v>
          </cell>
          <cell r="I360">
            <v>0</v>
          </cell>
          <cell r="K360" t="str">
            <v>IM00080</v>
          </cell>
          <cell r="L360" t="str">
            <v>A003</v>
          </cell>
          <cell r="M360" t="str">
            <v>U</v>
          </cell>
        </row>
        <row r="361">
          <cell r="A361">
            <v>18050</v>
          </cell>
          <cell r="B361" t="str">
            <v>6</v>
          </cell>
          <cell r="C361" t="str">
            <v>레미콘</v>
          </cell>
          <cell r="D361" t="str">
            <v>40-150-8</v>
          </cell>
          <cell r="E361">
            <v>7</v>
          </cell>
          <cell r="G361" t="str">
            <v>M3</v>
          </cell>
          <cell r="I361">
            <v>0</v>
          </cell>
          <cell r="K361" t="str">
            <v>IM00075</v>
          </cell>
          <cell r="L361" t="str">
            <v>A003</v>
          </cell>
          <cell r="M361" t="str">
            <v>U</v>
          </cell>
        </row>
        <row r="362">
          <cell r="A362">
            <v>18100</v>
          </cell>
          <cell r="B362" t="str">
            <v>6</v>
          </cell>
          <cell r="C362" t="str">
            <v>이형철근</v>
          </cell>
          <cell r="D362" t="str">
            <v>19M/M 2.250KG/M</v>
          </cell>
          <cell r="E362">
            <v>3.0169999999999999</v>
          </cell>
          <cell r="G362" t="str">
            <v>M/T</v>
          </cell>
          <cell r="I362">
            <v>0</v>
          </cell>
          <cell r="K362" t="str">
            <v>IM00050</v>
          </cell>
          <cell r="L362" t="str">
            <v>A003</v>
          </cell>
          <cell r="M362" t="str">
            <v>U</v>
          </cell>
        </row>
        <row r="363">
          <cell r="A363">
            <v>18150</v>
          </cell>
          <cell r="B363" t="str">
            <v>6</v>
          </cell>
          <cell r="C363" t="str">
            <v>이형철근</v>
          </cell>
          <cell r="D363" t="str">
            <v>16M/M 1.560KG/M</v>
          </cell>
          <cell r="E363">
            <v>5.8730000000000002</v>
          </cell>
          <cell r="G363" t="str">
            <v>M/T</v>
          </cell>
          <cell r="I363">
            <v>0</v>
          </cell>
          <cell r="K363" t="str">
            <v>IM00045</v>
          </cell>
          <cell r="L363" t="str">
            <v>A003</v>
          </cell>
          <cell r="M363" t="str">
            <v>U</v>
          </cell>
        </row>
        <row r="364">
          <cell r="A364">
            <v>18200</v>
          </cell>
          <cell r="B364" t="str">
            <v>6</v>
          </cell>
          <cell r="C364" t="str">
            <v>이형철근</v>
          </cell>
          <cell r="D364" t="str">
            <v>13M/M 0.995KG/M</v>
          </cell>
          <cell r="E364">
            <v>1.53</v>
          </cell>
          <cell r="G364" t="str">
            <v>M/T</v>
          </cell>
          <cell r="I364">
            <v>0</v>
          </cell>
          <cell r="K364" t="str">
            <v>IM00040</v>
          </cell>
          <cell r="L364" t="str">
            <v>A003</v>
          </cell>
          <cell r="M364" t="str">
            <v>U</v>
          </cell>
        </row>
        <row r="365">
          <cell r="A365">
            <v>18250</v>
          </cell>
          <cell r="B365" t="str">
            <v>5</v>
          </cell>
          <cell r="C365" t="str">
            <v>사)골재대</v>
          </cell>
          <cell r="D365" t="str">
            <v>별산</v>
          </cell>
          <cell r="E365">
            <v>0</v>
          </cell>
          <cell r="I365">
            <v>0</v>
          </cell>
          <cell r="L365" t="str">
            <v>A003</v>
          </cell>
          <cell r="M365" t="str">
            <v>U</v>
          </cell>
        </row>
        <row r="366">
          <cell r="A366">
            <v>18300</v>
          </cell>
          <cell r="B366" t="str">
            <v>6</v>
          </cell>
          <cell r="C366" t="str">
            <v>쇄석자갈</v>
          </cell>
          <cell r="D366" t="str">
            <v>Φ75</v>
          </cell>
          <cell r="E366">
            <v>14</v>
          </cell>
          <cell r="G366" t="str">
            <v>M3</v>
          </cell>
          <cell r="I366">
            <v>0</v>
          </cell>
          <cell r="K366" t="str">
            <v>IM00210</v>
          </cell>
          <cell r="L366" t="str">
            <v>A003</v>
          </cell>
          <cell r="M366" t="str">
            <v>U</v>
          </cell>
        </row>
        <row r="367">
          <cell r="A367">
            <v>18350</v>
          </cell>
          <cell r="B367" t="str">
            <v>3</v>
          </cell>
          <cell r="C367" t="str">
            <v>(라)포장공</v>
          </cell>
          <cell r="E367">
            <v>0</v>
          </cell>
          <cell r="I367">
            <v>0</v>
          </cell>
          <cell r="K367" t="str">
            <v>A004</v>
          </cell>
          <cell r="L367" t="str">
            <v>A0001</v>
          </cell>
          <cell r="M367" t="str">
            <v>U</v>
          </cell>
        </row>
        <row r="368">
          <cell r="A368">
            <v>18400</v>
          </cell>
          <cell r="B368" t="str">
            <v>4</v>
          </cell>
          <cell r="C368" t="str">
            <v>1)포장공사</v>
          </cell>
          <cell r="E368">
            <v>0</v>
          </cell>
          <cell r="I368">
            <v>0</v>
          </cell>
          <cell r="L368" t="str">
            <v>A004</v>
          </cell>
          <cell r="M368" t="str">
            <v>U</v>
          </cell>
        </row>
        <row r="369">
          <cell r="A369">
            <v>18450</v>
          </cell>
          <cell r="B369" t="str">
            <v>5</v>
          </cell>
          <cell r="C369" t="str">
            <v>동상방지층</v>
          </cell>
          <cell r="D369" t="str">
            <v>(T=47CM,D75MM)</v>
          </cell>
          <cell r="E369">
            <v>2604</v>
          </cell>
          <cell r="G369" t="str">
            <v>M3</v>
          </cell>
          <cell r="I369">
            <v>0</v>
          </cell>
          <cell r="K369" t="str">
            <v>IL20610</v>
          </cell>
          <cell r="L369" t="str">
            <v>A004</v>
          </cell>
          <cell r="M369" t="str">
            <v>U</v>
          </cell>
        </row>
        <row r="370">
          <cell r="A370">
            <v>18500</v>
          </cell>
          <cell r="B370" t="str">
            <v>5</v>
          </cell>
          <cell r="C370" t="str">
            <v>보조기층(보도포장)</v>
          </cell>
          <cell r="D370" t="str">
            <v>(T=15CM,D40MM)</v>
          </cell>
          <cell r="E370">
            <v>3991</v>
          </cell>
          <cell r="G370" t="str">
            <v>M3</v>
          </cell>
          <cell r="I370">
            <v>0</v>
          </cell>
          <cell r="K370" t="str">
            <v>IL20350</v>
          </cell>
          <cell r="L370" t="str">
            <v>A004</v>
          </cell>
          <cell r="M370" t="str">
            <v>U</v>
          </cell>
        </row>
        <row r="371">
          <cell r="A371">
            <v>18550</v>
          </cell>
          <cell r="B371" t="str">
            <v>5</v>
          </cell>
          <cell r="C371" t="str">
            <v>보조기층(주차장지역)</v>
          </cell>
          <cell r="D371" t="str">
            <v>(T=35CM,D75MM)</v>
          </cell>
          <cell r="E371">
            <v>3962</v>
          </cell>
          <cell r="G371" t="str">
            <v>M3</v>
          </cell>
          <cell r="I371">
            <v>0</v>
          </cell>
          <cell r="K371" t="str">
            <v>IL20450</v>
          </cell>
          <cell r="L371" t="str">
            <v>A004</v>
          </cell>
          <cell r="M371" t="str">
            <v>U</v>
          </cell>
        </row>
        <row r="372">
          <cell r="A372">
            <v>18600</v>
          </cell>
          <cell r="B372" t="str">
            <v>5</v>
          </cell>
          <cell r="C372" t="str">
            <v>보조기층(계류장지역)</v>
          </cell>
          <cell r="D372" t="str">
            <v>(T=35CM,D40MM)</v>
          </cell>
          <cell r="E372">
            <v>82786</v>
          </cell>
          <cell r="G372" t="str">
            <v>M3</v>
          </cell>
          <cell r="I372">
            <v>0</v>
          </cell>
          <cell r="K372" t="str">
            <v>IL20550</v>
          </cell>
          <cell r="L372" t="str">
            <v>A004</v>
          </cell>
          <cell r="M372" t="str">
            <v>U</v>
          </cell>
        </row>
        <row r="373">
          <cell r="A373">
            <v>18650</v>
          </cell>
          <cell r="B373" t="str">
            <v>5</v>
          </cell>
          <cell r="C373" t="str">
            <v>모래부설</v>
          </cell>
          <cell r="E373">
            <v>1219</v>
          </cell>
          <cell r="G373" t="str">
            <v>M3</v>
          </cell>
          <cell r="I373">
            <v>0</v>
          </cell>
          <cell r="K373" t="str">
            <v>S1040</v>
          </cell>
          <cell r="L373" t="str">
            <v>A004</v>
          </cell>
          <cell r="M373" t="str">
            <v>U</v>
          </cell>
        </row>
        <row r="374">
          <cell r="A374">
            <v>18700</v>
          </cell>
          <cell r="B374" t="str">
            <v>5</v>
          </cell>
          <cell r="C374" t="str">
            <v>안정처리기층 포설 및 다짐</v>
          </cell>
          <cell r="D374" t="str">
            <v>(#467,T=20CM)</v>
          </cell>
          <cell r="E374">
            <v>2153</v>
          </cell>
          <cell r="G374" t="str">
            <v>A</v>
          </cell>
          <cell r="I374">
            <v>0</v>
          </cell>
          <cell r="K374" t="str">
            <v>HP20155</v>
          </cell>
          <cell r="L374" t="str">
            <v>A004</v>
          </cell>
          <cell r="M374" t="str">
            <v>U</v>
          </cell>
        </row>
        <row r="375">
          <cell r="A375">
            <v>18750</v>
          </cell>
          <cell r="B375" t="str">
            <v>5</v>
          </cell>
          <cell r="C375" t="str">
            <v>합성섬유보강콘크리트포장(기계포설)</v>
          </cell>
          <cell r="D375" t="str">
            <v>T=42CM</v>
          </cell>
          <cell r="E375">
            <v>87115</v>
          </cell>
          <cell r="G375" t="str">
            <v>M3</v>
          </cell>
          <cell r="I375">
            <v>0</v>
          </cell>
          <cell r="K375" t="str">
            <v>IL20020</v>
          </cell>
          <cell r="L375" t="str">
            <v>A004</v>
          </cell>
          <cell r="M375" t="str">
            <v>U</v>
          </cell>
        </row>
        <row r="376">
          <cell r="A376">
            <v>18800</v>
          </cell>
          <cell r="B376" t="str">
            <v>5</v>
          </cell>
          <cell r="C376" t="str">
            <v>합성섬유보강콘크리트포장(인력포설)</v>
          </cell>
          <cell r="D376" t="str">
            <v>T=42CM</v>
          </cell>
          <cell r="E376">
            <v>2950</v>
          </cell>
          <cell r="G376" t="str">
            <v>M3</v>
          </cell>
          <cell r="I376">
            <v>0</v>
          </cell>
          <cell r="K376" t="str">
            <v>IL20540</v>
          </cell>
          <cell r="L376" t="str">
            <v>A004</v>
          </cell>
          <cell r="M376" t="str">
            <v>U</v>
          </cell>
        </row>
        <row r="377">
          <cell r="A377">
            <v>18850</v>
          </cell>
          <cell r="B377" t="str">
            <v>5</v>
          </cell>
          <cell r="C377" t="str">
            <v>빈배합콘크리트기층포설</v>
          </cell>
          <cell r="D377" t="str">
            <v>T=10CM</v>
          </cell>
          <cell r="E377">
            <v>173</v>
          </cell>
          <cell r="G377" t="str">
            <v>M3</v>
          </cell>
          <cell r="I377">
            <v>0</v>
          </cell>
          <cell r="K377" t="str">
            <v>IL20545</v>
          </cell>
          <cell r="L377" t="str">
            <v>A004</v>
          </cell>
          <cell r="M377" t="str">
            <v>U</v>
          </cell>
        </row>
        <row r="378">
          <cell r="A378">
            <v>18900</v>
          </cell>
          <cell r="B378" t="str">
            <v>5</v>
          </cell>
          <cell r="C378" t="str">
            <v>투수성콘크리트포장(기계포설)</v>
          </cell>
          <cell r="D378" t="str">
            <v>T=20CM</v>
          </cell>
          <cell r="E378">
            <v>190</v>
          </cell>
          <cell r="G378" t="str">
            <v>A</v>
          </cell>
          <cell r="I378">
            <v>0</v>
          </cell>
          <cell r="K378" t="str">
            <v>IL20150</v>
          </cell>
          <cell r="L378" t="str">
            <v>A004</v>
          </cell>
          <cell r="M378" t="str">
            <v>U</v>
          </cell>
        </row>
        <row r="379">
          <cell r="A379">
            <v>18950</v>
          </cell>
          <cell r="B379" t="str">
            <v>5</v>
          </cell>
          <cell r="C379" t="str">
            <v>보도포장</v>
          </cell>
          <cell r="D379" t="str">
            <v>점토블럭</v>
          </cell>
          <cell r="E379">
            <v>6184</v>
          </cell>
          <cell r="G379" t="str">
            <v>M2</v>
          </cell>
          <cell r="I379">
            <v>0</v>
          </cell>
          <cell r="K379" t="str">
            <v>I01190</v>
          </cell>
          <cell r="L379" t="str">
            <v>A004</v>
          </cell>
          <cell r="M379" t="str">
            <v>U</v>
          </cell>
        </row>
        <row r="380">
          <cell r="A380">
            <v>19000</v>
          </cell>
          <cell r="B380" t="str">
            <v>5</v>
          </cell>
          <cell r="C380" t="str">
            <v>PRIME COATING</v>
          </cell>
          <cell r="D380" t="str">
            <v>75 L/A</v>
          </cell>
          <cell r="E380">
            <v>2501</v>
          </cell>
          <cell r="G380" t="str">
            <v>A</v>
          </cell>
          <cell r="I380">
            <v>0</v>
          </cell>
          <cell r="K380" t="str">
            <v>IL01450</v>
          </cell>
          <cell r="L380" t="str">
            <v>A004</v>
          </cell>
          <cell r="M380" t="str">
            <v>U</v>
          </cell>
        </row>
        <row r="381">
          <cell r="A381">
            <v>19050</v>
          </cell>
          <cell r="B381" t="str">
            <v>5</v>
          </cell>
          <cell r="C381" t="str">
            <v>TACK COATING</v>
          </cell>
          <cell r="D381" t="str">
            <v>40 L/A</v>
          </cell>
          <cell r="E381">
            <v>3038</v>
          </cell>
          <cell r="G381" t="str">
            <v>A</v>
          </cell>
          <cell r="I381">
            <v>0</v>
          </cell>
          <cell r="K381" t="str">
            <v>IL01460</v>
          </cell>
          <cell r="L381" t="str">
            <v>A004</v>
          </cell>
          <cell r="M381" t="str">
            <v>U</v>
          </cell>
        </row>
        <row r="382">
          <cell r="A382">
            <v>19100</v>
          </cell>
          <cell r="B382" t="str">
            <v>5</v>
          </cell>
          <cell r="C382" t="str">
            <v>기층아스콘  포설 및 다짐</v>
          </cell>
          <cell r="D382" t="str">
            <v>(#467,T=10CM)</v>
          </cell>
          <cell r="E382">
            <v>195</v>
          </cell>
          <cell r="G382" t="str">
            <v>A</v>
          </cell>
          <cell r="I382">
            <v>0</v>
          </cell>
          <cell r="K382" t="str">
            <v>HP20160</v>
          </cell>
          <cell r="L382" t="str">
            <v>A004</v>
          </cell>
          <cell r="M382" t="str">
            <v>U</v>
          </cell>
        </row>
        <row r="383">
          <cell r="A383">
            <v>19150</v>
          </cell>
          <cell r="B383" t="str">
            <v>5</v>
          </cell>
          <cell r="C383" t="str">
            <v>기층아스콘 포설 및 다짐</v>
          </cell>
          <cell r="D383" t="str">
            <v>(#467,T=25CM)</v>
          </cell>
          <cell r="E383">
            <v>134</v>
          </cell>
          <cell r="G383" t="str">
            <v>A</v>
          </cell>
          <cell r="I383">
            <v>0</v>
          </cell>
          <cell r="K383" t="str">
            <v>HP20165</v>
          </cell>
          <cell r="L383" t="str">
            <v>A004</v>
          </cell>
          <cell r="M383" t="str">
            <v>U</v>
          </cell>
        </row>
        <row r="384">
          <cell r="A384">
            <v>19200</v>
          </cell>
          <cell r="B384" t="str">
            <v>5</v>
          </cell>
          <cell r="C384" t="str">
            <v>표층아스콘 포설 및 다짐</v>
          </cell>
          <cell r="D384" t="str">
            <v>(#78,T=5CM)</v>
          </cell>
          <cell r="E384">
            <v>209</v>
          </cell>
          <cell r="G384" t="str">
            <v>A</v>
          </cell>
          <cell r="I384">
            <v>0</v>
          </cell>
          <cell r="K384" t="str">
            <v>IL21400</v>
          </cell>
          <cell r="L384" t="str">
            <v>A004</v>
          </cell>
          <cell r="M384" t="str">
            <v>U</v>
          </cell>
        </row>
        <row r="385">
          <cell r="A385">
            <v>19250</v>
          </cell>
          <cell r="B385" t="str">
            <v>5</v>
          </cell>
          <cell r="C385" t="str">
            <v>표층아스콘 포설 및 다짐</v>
          </cell>
          <cell r="D385" t="str">
            <v>(#78,T=15CM)</v>
          </cell>
          <cell r="E385">
            <v>134</v>
          </cell>
          <cell r="G385" t="str">
            <v>A</v>
          </cell>
          <cell r="I385">
            <v>0</v>
          </cell>
          <cell r="K385" t="str">
            <v>HP20167</v>
          </cell>
          <cell r="L385" t="str">
            <v>A004</v>
          </cell>
          <cell r="M385" t="str">
            <v>U</v>
          </cell>
        </row>
        <row r="386">
          <cell r="A386">
            <v>19300</v>
          </cell>
          <cell r="B386" t="str">
            <v>5</v>
          </cell>
          <cell r="C386" t="str">
            <v>와이어매쉬부설</v>
          </cell>
          <cell r="E386">
            <v>4577</v>
          </cell>
          <cell r="G386" t="str">
            <v>M2</v>
          </cell>
          <cell r="I386">
            <v>0</v>
          </cell>
          <cell r="K386" t="str">
            <v>IL20340</v>
          </cell>
          <cell r="L386" t="str">
            <v>A004</v>
          </cell>
          <cell r="M386" t="str">
            <v>U</v>
          </cell>
        </row>
        <row r="387">
          <cell r="A387">
            <v>19350</v>
          </cell>
          <cell r="B387" t="str">
            <v>5</v>
          </cell>
          <cell r="C387" t="str">
            <v>L형측구</v>
          </cell>
          <cell r="D387" t="str">
            <v>화강암(200x250x1000)</v>
          </cell>
          <cell r="E387">
            <v>98</v>
          </cell>
          <cell r="G387" t="str">
            <v>M</v>
          </cell>
          <cell r="I387">
            <v>0</v>
          </cell>
          <cell r="K387" t="str">
            <v>IL21600</v>
          </cell>
          <cell r="L387" t="str">
            <v>A004</v>
          </cell>
          <cell r="M387" t="str">
            <v>U</v>
          </cell>
        </row>
        <row r="388">
          <cell r="A388">
            <v>19400</v>
          </cell>
          <cell r="B388" t="str">
            <v>5</v>
          </cell>
          <cell r="C388" t="str">
            <v>L형측구</v>
          </cell>
          <cell r="D388" t="str">
            <v>인조화강석(200x250x1000)</v>
          </cell>
          <cell r="E388">
            <v>2824</v>
          </cell>
          <cell r="G388" t="str">
            <v>M</v>
          </cell>
          <cell r="I388">
            <v>0</v>
          </cell>
          <cell r="K388" t="str">
            <v>IL21650</v>
          </cell>
          <cell r="L388" t="str">
            <v>A004</v>
          </cell>
          <cell r="M388" t="str">
            <v>U</v>
          </cell>
        </row>
        <row r="389">
          <cell r="A389">
            <v>19450</v>
          </cell>
          <cell r="B389" t="str">
            <v>5</v>
          </cell>
          <cell r="C389" t="str">
            <v>보차도 경계석</v>
          </cell>
          <cell r="D389" t="str">
            <v>화강암(200x250x1000)</v>
          </cell>
          <cell r="E389">
            <v>282</v>
          </cell>
          <cell r="G389" t="str">
            <v>M</v>
          </cell>
          <cell r="I389">
            <v>0</v>
          </cell>
          <cell r="K389" t="str">
            <v>IL21500</v>
          </cell>
          <cell r="L389" t="str">
            <v>A004</v>
          </cell>
          <cell r="M389" t="str">
            <v>U</v>
          </cell>
        </row>
        <row r="390">
          <cell r="A390">
            <v>19500</v>
          </cell>
          <cell r="B390" t="str">
            <v>5</v>
          </cell>
          <cell r="C390" t="str">
            <v>보차도 경계석</v>
          </cell>
          <cell r="D390" t="str">
            <v>인조화강석(200x300x1000)</v>
          </cell>
          <cell r="E390">
            <v>501</v>
          </cell>
          <cell r="G390" t="str">
            <v>M</v>
          </cell>
          <cell r="I390">
            <v>0</v>
          </cell>
          <cell r="K390" t="str">
            <v>IL21550</v>
          </cell>
          <cell r="L390" t="str">
            <v>A004</v>
          </cell>
          <cell r="M390" t="str">
            <v>U</v>
          </cell>
        </row>
        <row r="391">
          <cell r="A391">
            <v>19550</v>
          </cell>
          <cell r="B391" t="str">
            <v>5</v>
          </cell>
          <cell r="C391" t="str">
            <v>보도 경계석</v>
          </cell>
          <cell r="D391" t="str">
            <v>인조화강석(150x150x1000)</v>
          </cell>
          <cell r="E391">
            <v>1701</v>
          </cell>
          <cell r="G391" t="str">
            <v>M</v>
          </cell>
          <cell r="I391">
            <v>0</v>
          </cell>
          <cell r="K391" t="str">
            <v>IL21560</v>
          </cell>
          <cell r="L391" t="str">
            <v>A004</v>
          </cell>
          <cell r="M391" t="str">
            <v>U</v>
          </cell>
        </row>
        <row r="392">
          <cell r="A392">
            <v>19600</v>
          </cell>
          <cell r="B392" t="str">
            <v>5</v>
          </cell>
          <cell r="C392" t="str">
            <v>유도선설치</v>
          </cell>
          <cell r="E392">
            <v>202</v>
          </cell>
          <cell r="G392" t="str">
            <v>100M</v>
          </cell>
          <cell r="I392">
            <v>0</v>
          </cell>
          <cell r="K392" t="str">
            <v>IL21010</v>
          </cell>
          <cell r="L392" t="str">
            <v>A004</v>
          </cell>
          <cell r="M392" t="str">
            <v>U</v>
          </cell>
        </row>
        <row r="393">
          <cell r="A393">
            <v>19650</v>
          </cell>
          <cell r="B393" t="str">
            <v>5</v>
          </cell>
          <cell r="C393" t="str">
            <v>피막양생(1차)</v>
          </cell>
          <cell r="E393">
            <v>215138</v>
          </cell>
          <cell r="G393" t="str">
            <v>M2</v>
          </cell>
          <cell r="I393">
            <v>0</v>
          </cell>
          <cell r="K393" t="str">
            <v>HP20865</v>
          </cell>
          <cell r="L393" t="str">
            <v>A004</v>
          </cell>
          <cell r="M393" t="str">
            <v>U</v>
          </cell>
        </row>
        <row r="394">
          <cell r="A394">
            <v>19700</v>
          </cell>
          <cell r="B394" t="str">
            <v>5</v>
          </cell>
          <cell r="C394" t="str">
            <v>마대양생(2차)</v>
          </cell>
          <cell r="E394">
            <v>215138</v>
          </cell>
          <cell r="G394" t="str">
            <v>M2</v>
          </cell>
          <cell r="I394">
            <v>0</v>
          </cell>
          <cell r="K394" t="str">
            <v>HP20875</v>
          </cell>
          <cell r="L394" t="str">
            <v>A004</v>
          </cell>
          <cell r="M394" t="str">
            <v>U</v>
          </cell>
        </row>
        <row r="395">
          <cell r="A395">
            <v>19750</v>
          </cell>
          <cell r="B395" t="str">
            <v>5</v>
          </cell>
          <cell r="C395" t="str">
            <v>CON'C포장 STEEL FORM</v>
          </cell>
          <cell r="D395" t="str">
            <v>17"</v>
          </cell>
          <cell r="E395">
            <v>26</v>
          </cell>
          <cell r="G395" t="str">
            <v>100M</v>
          </cell>
          <cell r="I395">
            <v>0</v>
          </cell>
          <cell r="K395" t="str">
            <v>HP20990</v>
          </cell>
          <cell r="L395" t="str">
            <v>A004</v>
          </cell>
          <cell r="M395" t="str">
            <v>U</v>
          </cell>
        </row>
        <row r="396">
          <cell r="A396">
            <v>19800</v>
          </cell>
          <cell r="B396" t="str">
            <v>5</v>
          </cell>
          <cell r="C396" t="str">
            <v>횡단수축줄눈(T.C.J)</v>
          </cell>
          <cell r="D396" t="str">
            <v>13˝~ 17˝</v>
          </cell>
          <cell r="E396">
            <v>198</v>
          </cell>
          <cell r="G396" t="str">
            <v>100M</v>
          </cell>
          <cell r="I396">
            <v>0</v>
          </cell>
          <cell r="K396" t="str">
            <v>IL21070</v>
          </cell>
          <cell r="L396" t="str">
            <v>A004</v>
          </cell>
          <cell r="M396" t="str">
            <v>U</v>
          </cell>
        </row>
        <row r="397">
          <cell r="A397">
            <v>19850</v>
          </cell>
          <cell r="B397" t="str">
            <v>5</v>
          </cell>
          <cell r="C397" t="str">
            <v>횡단시공줄눈(T.C.J.D)</v>
          </cell>
          <cell r="D397" t="str">
            <v>13˝~ 17˝</v>
          </cell>
          <cell r="E397">
            <v>12</v>
          </cell>
          <cell r="G397" t="str">
            <v>100M</v>
          </cell>
          <cell r="I397">
            <v>0</v>
          </cell>
          <cell r="K397" t="str">
            <v>IL21100</v>
          </cell>
          <cell r="L397" t="str">
            <v>A004</v>
          </cell>
          <cell r="M397" t="str">
            <v>U</v>
          </cell>
        </row>
        <row r="398">
          <cell r="A398">
            <v>19900</v>
          </cell>
          <cell r="B398" t="str">
            <v>5</v>
          </cell>
          <cell r="C398" t="str">
            <v>종단시공줄눈(L.C.J)</v>
          </cell>
          <cell r="D398" t="str">
            <v>TYPE-1</v>
          </cell>
          <cell r="E398">
            <v>194</v>
          </cell>
          <cell r="G398" t="str">
            <v>100M</v>
          </cell>
          <cell r="I398">
            <v>0</v>
          </cell>
          <cell r="K398" t="str">
            <v>IL21115</v>
          </cell>
          <cell r="L398" t="str">
            <v>A004</v>
          </cell>
          <cell r="M398" t="str">
            <v>U</v>
          </cell>
        </row>
        <row r="399">
          <cell r="A399">
            <v>19950</v>
          </cell>
          <cell r="B399" t="str">
            <v>5</v>
          </cell>
          <cell r="C399" t="str">
            <v>종단시공줄눈(L.C.J.T)</v>
          </cell>
          <cell r="D399" t="str">
            <v>TYPE-2</v>
          </cell>
          <cell r="E399">
            <v>8</v>
          </cell>
          <cell r="G399" t="str">
            <v>100M</v>
          </cell>
          <cell r="I399">
            <v>0</v>
          </cell>
          <cell r="K399" t="str">
            <v>IL21110</v>
          </cell>
          <cell r="L399" t="str">
            <v>A004</v>
          </cell>
          <cell r="M399" t="str">
            <v>U</v>
          </cell>
        </row>
        <row r="400">
          <cell r="A400">
            <v>20000</v>
          </cell>
          <cell r="B400" t="str">
            <v>5</v>
          </cell>
          <cell r="C400" t="str">
            <v>횡단팽창줄눈(T.E.J.D)</v>
          </cell>
          <cell r="D400" t="str">
            <v>13˝~ 17˝</v>
          </cell>
          <cell r="E400">
            <v>2</v>
          </cell>
          <cell r="G400" t="str">
            <v>100M</v>
          </cell>
          <cell r="I400">
            <v>0</v>
          </cell>
          <cell r="K400" t="str">
            <v>IL21125</v>
          </cell>
          <cell r="L400" t="str">
            <v>A004</v>
          </cell>
          <cell r="M400" t="str">
            <v>U</v>
          </cell>
        </row>
        <row r="401">
          <cell r="A401">
            <v>20050</v>
          </cell>
          <cell r="B401" t="str">
            <v>5</v>
          </cell>
          <cell r="C401" t="str">
            <v>종단팽창줄눈(L.E.J)</v>
          </cell>
          <cell r="D401" t="str">
            <v>13˝~ 17˝</v>
          </cell>
          <cell r="E401">
            <v>3</v>
          </cell>
          <cell r="G401" t="str">
            <v>100M</v>
          </cell>
          <cell r="I401">
            <v>0</v>
          </cell>
          <cell r="K401" t="str">
            <v>IL21120</v>
          </cell>
          <cell r="L401" t="str">
            <v>A004</v>
          </cell>
          <cell r="M401" t="str">
            <v>U</v>
          </cell>
        </row>
        <row r="402">
          <cell r="A402">
            <v>20100</v>
          </cell>
          <cell r="B402" t="str">
            <v>5</v>
          </cell>
          <cell r="C402" t="str">
            <v>신구콘크리트포장접속줄눈(S.E.J)</v>
          </cell>
          <cell r="D402" t="str">
            <v>13˝~ 17˝</v>
          </cell>
          <cell r="E402">
            <v>2</v>
          </cell>
          <cell r="G402" t="str">
            <v>100M</v>
          </cell>
          <cell r="I402">
            <v>0</v>
          </cell>
          <cell r="K402" t="str">
            <v>IL21140</v>
          </cell>
          <cell r="L402" t="str">
            <v>A004</v>
          </cell>
          <cell r="M402" t="str">
            <v>U</v>
          </cell>
        </row>
        <row r="403">
          <cell r="A403">
            <v>20150</v>
          </cell>
          <cell r="B403" t="str">
            <v>5</v>
          </cell>
          <cell r="C403" t="str">
            <v>강연성포장접속줄눈</v>
          </cell>
          <cell r="E403">
            <v>10</v>
          </cell>
          <cell r="G403" t="str">
            <v>100M</v>
          </cell>
          <cell r="I403">
            <v>0</v>
          </cell>
          <cell r="K403" t="str">
            <v>IL21130</v>
          </cell>
          <cell r="L403" t="str">
            <v>A004</v>
          </cell>
          <cell r="M403" t="str">
            <v>U</v>
          </cell>
        </row>
        <row r="404">
          <cell r="A404">
            <v>20200</v>
          </cell>
          <cell r="B404" t="str">
            <v>4</v>
          </cell>
          <cell r="C404" t="str">
            <v>2)기타자재대</v>
          </cell>
          <cell r="E404">
            <v>0</v>
          </cell>
          <cell r="I404">
            <v>0</v>
          </cell>
          <cell r="L404" t="str">
            <v>A004</v>
          </cell>
          <cell r="M404" t="str">
            <v>U</v>
          </cell>
        </row>
        <row r="405">
          <cell r="A405">
            <v>20250</v>
          </cell>
          <cell r="B405" t="str">
            <v>5</v>
          </cell>
          <cell r="C405" t="str">
            <v>바닥점토벽돌</v>
          </cell>
          <cell r="D405" t="str">
            <v>232x115x43㎜ 안티그실버</v>
          </cell>
          <cell r="E405">
            <v>235665</v>
          </cell>
          <cell r="G405" t="str">
            <v>매</v>
          </cell>
          <cell r="I405">
            <v>0</v>
          </cell>
          <cell r="K405" t="str">
            <v>M2895004</v>
          </cell>
          <cell r="L405" t="str">
            <v>A004</v>
          </cell>
          <cell r="M405" t="str">
            <v>U</v>
          </cell>
        </row>
        <row r="406">
          <cell r="A406">
            <v>20300</v>
          </cell>
          <cell r="B406" t="str">
            <v>5</v>
          </cell>
          <cell r="C406" t="str">
            <v>보차도경계석(화강석)</v>
          </cell>
          <cell r="D406" t="str">
            <v>200x250x1000㎜ (직선)</v>
          </cell>
          <cell r="E406">
            <v>392</v>
          </cell>
          <cell r="G406" t="str">
            <v>EA</v>
          </cell>
          <cell r="I406">
            <v>0</v>
          </cell>
          <cell r="K406" t="str">
            <v>M1209009</v>
          </cell>
          <cell r="L406" t="str">
            <v>A004</v>
          </cell>
          <cell r="M406" t="str">
            <v>U</v>
          </cell>
        </row>
        <row r="407">
          <cell r="A407">
            <v>20350</v>
          </cell>
          <cell r="B407" t="str">
            <v>5</v>
          </cell>
          <cell r="C407" t="str">
            <v>보차도경계석(인조화강석)</v>
          </cell>
          <cell r="D407" t="str">
            <v>200x300x1000㎜ (직선)</v>
          </cell>
          <cell r="E407">
            <v>3425</v>
          </cell>
          <cell r="G407" t="str">
            <v>EA</v>
          </cell>
          <cell r="I407">
            <v>0</v>
          </cell>
          <cell r="K407" t="str">
            <v>M1209006</v>
          </cell>
          <cell r="L407" t="str">
            <v>A004</v>
          </cell>
          <cell r="M407" t="str">
            <v>U</v>
          </cell>
        </row>
        <row r="408">
          <cell r="A408">
            <v>20400</v>
          </cell>
          <cell r="B408" t="str">
            <v>5</v>
          </cell>
          <cell r="C408" t="str">
            <v>보도경계석(인조화강석)</v>
          </cell>
          <cell r="D408" t="str">
            <v>150x150x1000㎜ (직선)</v>
          </cell>
          <cell r="E408">
            <v>1752</v>
          </cell>
          <cell r="G408" t="str">
            <v>EA</v>
          </cell>
          <cell r="I408">
            <v>0</v>
          </cell>
          <cell r="K408" t="str">
            <v>M1212009</v>
          </cell>
          <cell r="L408" t="str">
            <v>A004</v>
          </cell>
          <cell r="M408" t="str">
            <v>U</v>
          </cell>
        </row>
        <row r="409">
          <cell r="A409">
            <v>20450</v>
          </cell>
          <cell r="B409" t="str">
            <v>4</v>
          </cell>
          <cell r="C409" t="str">
            <v>3)사급자재대</v>
          </cell>
          <cell r="D409" t="str">
            <v>별산</v>
          </cell>
          <cell r="E409">
            <v>0</v>
          </cell>
          <cell r="I409">
            <v>0</v>
          </cell>
          <cell r="L409" t="str">
            <v>A004</v>
          </cell>
          <cell r="M409" t="str">
            <v>U</v>
          </cell>
        </row>
        <row r="410">
          <cell r="A410">
            <v>20500</v>
          </cell>
          <cell r="B410" t="str">
            <v>5</v>
          </cell>
          <cell r="C410" t="str">
            <v>이형철근</v>
          </cell>
          <cell r="D410" t="str">
            <v>16M/M 1.560KG/M</v>
          </cell>
          <cell r="E410">
            <v>1.6850000000000001</v>
          </cell>
          <cell r="G410" t="str">
            <v>TON</v>
          </cell>
          <cell r="I410">
            <v>0</v>
          </cell>
          <cell r="K410" t="str">
            <v>IM00045</v>
          </cell>
          <cell r="L410" t="str">
            <v>A004</v>
          </cell>
          <cell r="M410" t="str">
            <v>U</v>
          </cell>
        </row>
        <row r="411">
          <cell r="A411">
            <v>20550</v>
          </cell>
          <cell r="B411" t="str">
            <v>5</v>
          </cell>
          <cell r="C411" t="str">
            <v>원형철근</v>
          </cell>
          <cell r="D411" t="str">
            <v>12M/M 0.888KG/M</v>
          </cell>
          <cell r="E411">
            <v>17.454999999999998</v>
          </cell>
          <cell r="G411" t="str">
            <v>TON</v>
          </cell>
          <cell r="I411">
            <v>0</v>
          </cell>
          <cell r="K411" t="str">
            <v>IM00010</v>
          </cell>
          <cell r="L411" t="str">
            <v>A004</v>
          </cell>
          <cell r="M411" t="str">
            <v>U</v>
          </cell>
        </row>
        <row r="412">
          <cell r="A412">
            <v>20600</v>
          </cell>
          <cell r="B412" t="str">
            <v>5</v>
          </cell>
          <cell r="C412" t="str">
            <v>원형철근</v>
          </cell>
          <cell r="D412" t="str">
            <v>38M/M 8.900KG/M</v>
          </cell>
          <cell r="E412">
            <v>24.507999999999999</v>
          </cell>
          <cell r="G412" t="str">
            <v>TON</v>
          </cell>
          <cell r="I412">
            <v>0</v>
          </cell>
          <cell r="K412" t="str">
            <v>IM00030</v>
          </cell>
          <cell r="L412" t="str">
            <v>A004</v>
          </cell>
          <cell r="M412" t="str">
            <v>U</v>
          </cell>
        </row>
        <row r="413">
          <cell r="A413">
            <v>20650</v>
          </cell>
          <cell r="B413" t="str">
            <v>5</v>
          </cell>
          <cell r="C413" t="str">
            <v>시멘트</v>
          </cell>
          <cell r="D413" t="str">
            <v>BULK</v>
          </cell>
          <cell r="E413">
            <v>31051</v>
          </cell>
          <cell r="G413" t="str">
            <v>TON</v>
          </cell>
          <cell r="I413">
            <v>0</v>
          </cell>
          <cell r="K413" t="str">
            <v>IM00100</v>
          </cell>
          <cell r="L413" t="str">
            <v>A004</v>
          </cell>
          <cell r="M413" t="str">
            <v>U</v>
          </cell>
        </row>
        <row r="414">
          <cell r="A414">
            <v>20700</v>
          </cell>
          <cell r="B414" t="str">
            <v>5</v>
          </cell>
          <cell r="C414" t="str">
            <v>시멘트</v>
          </cell>
          <cell r="D414" t="str">
            <v>40kg/대(포장품)</v>
          </cell>
          <cell r="E414">
            <v>33</v>
          </cell>
          <cell r="G414" t="str">
            <v>대</v>
          </cell>
          <cell r="I414">
            <v>0</v>
          </cell>
          <cell r="K414" t="str">
            <v>IM00095</v>
          </cell>
          <cell r="L414" t="str">
            <v>A004</v>
          </cell>
          <cell r="M414" t="str">
            <v>U</v>
          </cell>
        </row>
        <row r="415">
          <cell r="A415">
            <v>20750</v>
          </cell>
          <cell r="B415" t="str">
            <v>5</v>
          </cell>
          <cell r="C415" t="str">
            <v>레미콘</v>
          </cell>
          <cell r="D415" t="str">
            <v>40-150-8</v>
          </cell>
          <cell r="E415">
            <v>177</v>
          </cell>
          <cell r="G415" t="str">
            <v>M3</v>
          </cell>
          <cell r="I415">
            <v>0</v>
          </cell>
          <cell r="K415" t="str">
            <v>IM00075</v>
          </cell>
          <cell r="L415" t="str">
            <v>A004</v>
          </cell>
          <cell r="M415" t="str">
            <v>U</v>
          </cell>
        </row>
        <row r="416">
          <cell r="A416">
            <v>20800</v>
          </cell>
          <cell r="B416" t="str">
            <v>5</v>
          </cell>
          <cell r="C416" t="str">
            <v>레미콘</v>
          </cell>
          <cell r="D416" t="str">
            <v>40-210-8</v>
          </cell>
          <cell r="E416">
            <v>858</v>
          </cell>
          <cell r="G416" t="str">
            <v>M3</v>
          </cell>
          <cell r="I416">
            <v>0</v>
          </cell>
          <cell r="K416" t="str">
            <v>IM00080</v>
          </cell>
          <cell r="L416" t="str">
            <v>A004</v>
          </cell>
          <cell r="M416" t="str">
            <v>U</v>
          </cell>
        </row>
        <row r="417">
          <cell r="A417">
            <v>20850</v>
          </cell>
          <cell r="B417" t="str">
            <v>5</v>
          </cell>
          <cell r="C417" t="str">
            <v>투수성콘크리트</v>
          </cell>
          <cell r="E417">
            <v>3884</v>
          </cell>
          <cell r="G417" t="str">
            <v>M3</v>
          </cell>
          <cell r="I417">
            <v>0</v>
          </cell>
          <cell r="K417" t="str">
            <v>IM00103</v>
          </cell>
          <cell r="L417" t="str">
            <v>A004</v>
          </cell>
          <cell r="M417" t="str">
            <v>U</v>
          </cell>
        </row>
        <row r="418">
          <cell r="A418">
            <v>20900</v>
          </cell>
          <cell r="B418" t="str">
            <v>5</v>
          </cell>
          <cell r="C418" t="str">
            <v>아스팔트콘크리트</v>
          </cell>
          <cell r="D418" t="str">
            <v>#467  기층용(안정처리제)</v>
          </cell>
          <cell r="E418">
            <v>115467</v>
          </cell>
          <cell r="G418" t="str">
            <v>TON</v>
          </cell>
          <cell r="I418">
            <v>0</v>
          </cell>
          <cell r="K418" t="str">
            <v>IM00110</v>
          </cell>
          <cell r="L418" t="str">
            <v>A004</v>
          </cell>
          <cell r="M418" t="str">
            <v>U</v>
          </cell>
        </row>
        <row r="419">
          <cell r="A419">
            <v>20950</v>
          </cell>
          <cell r="B419" t="str">
            <v>5</v>
          </cell>
          <cell r="C419" t="str">
            <v>아스팔트콘크리트</v>
          </cell>
          <cell r="D419" t="str">
            <v>#78 표층용</v>
          </cell>
          <cell r="E419">
            <v>7245</v>
          </cell>
          <cell r="G419" t="str">
            <v>TON</v>
          </cell>
          <cell r="I419">
            <v>0</v>
          </cell>
          <cell r="K419" t="str">
            <v>IM00105</v>
          </cell>
          <cell r="L419" t="str">
            <v>A004</v>
          </cell>
          <cell r="M419" t="str">
            <v>U</v>
          </cell>
        </row>
        <row r="420">
          <cell r="A420">
            <v>21000</v>
          </cell>
          <cell r="B420" t="str">
            <v>5</v>
          </cell>
          <cell r="C420" t="str">
            <v>아스팔트(유제)</v>
          </cell>
          <cell r="D420" t="str">
            <v>RS(C)-3</v>
          </cell>
          <cell r="E420">
            <v>510</v>
          </cell>
          <cell r="G420" t="str">
            <v>D/R</v>
          </cell>
          <cell r="I420">
            <v>0</v>
          </cell>
          <cell r="K420" t="str">
            <v>IM00115</v>
          </cell>
          <cell r="L420" t="str">
            <v>A004</v>
          </cell>
          <cell r="M420" t="str">
            <v>U</v>
          </cell>
        </row>
        <row r="421">
          <cell r="A421">
            <v>21050</v>
          </cell>
          <cell r="B421" t="str">
            <v>5</v>
          </cell>
          <cell r="C421" t="str">
            <v>아스팔트(유제)</v>
          </cell>
          <cell r="D421" t="str">
            <v>RS(C)-4</v>
          </cell>
          <cell r="E421">
            <v>1162</v>
          </cell>
          <cell r="G421" t="str">
            <v>D/R</v>
          </cell>
          <cell r="I421">
            <v>0</v>
          </cell>
          <cell r="K421" t="str">
            <v>IM00120</v>
          </cell>
          <cell r="L421" t="str">
            <v>A004</v>
          </cell>
          <cell r="M421" t="str">
            <v>U</v>
          </cell>
        </row>
        <row r="422">
          <cell r="A422">
            <v>21100</v>
          </cell>
          <cell r="B422" t="str">
            <v>4</v>
          </cell>
          <cell r="C422" t="str">
            <v>4)골재대</v>
          </cell>
          <cell r="D422" t="str">
            <v>별산</v>
          </cell>
          <cell r="E422">
            <v>0</v>
          </cell>
          <cell r="I422">
            <v>0</v>
          </cell>
          <cell r="L422" t="str">
            <v>A004</v>
          </cell>
          <cell r="M422" t="str">
            <v>U</v>
          </cell>
        </row>
        <row r="423">
          <cell r="A423">
            <v>21150</v>
          </cell>
          <cell r="B423" t="str">
            <v>5</v>
          </cell>
          <cell r="C423" t="str">
            <v>쇄석자갈</v>
          </cell>
          <cell r="D423" t="str">
            <v>Φ40</v>
          </cell>
          <cell r="E423">
            <v>66286</v>
          </cell>
          <cell r="G423" t="str">
            <v>M3</v>
          </cell>
          <cell r="I423">
            <v>0</v>
          </cell>
          <cell r="K423" t="str">
            <v>IM00200</v>
          </cell>
          <cell r="L423" t="str">
            <v>A004</v>
          </cell>
          <cell r="M423" t="str">
            <v>U</v>
          </cell>
        </row>
        <row r="424">
          <cell r="A424">
            <v>21200</v>
          </cell>
          <cell r="B424" t="str">
            <v>5</v>
          </cell>
          <cell r="C424" t="str">
            <v>모래</v>
          </cell>
          <cell r="D424" t="str">
            <v>강모래</v>
          </cell>
          <cell r="E424">
            <v>49915</v>
          </cell>
          <cell r="G424" t="str">
            <v>M3</v>
          </cell>
          <cell r="I424">
            <v>0</v>
          </cell>
          <cell r="K424" t="str">
            <v>IM00160</v>
          </cell>
          <cell r="L424" t="str">
            <v>A004</v>
          </cell>
          <cell r="M424" t="str">
            <v>U</v>
          </cell>
        </row>
        <row r="425">
          <cell r="A425">
            <v>21250</v>
          </cell>
          <cell r="B425" t="str">
            <v>5</v>
          </cell>
          <cell r="C425" t="str">
            <v>보조기층</v>
          </cell>
          <cell r="D425" t="str">
            <v>Φ40</v>
          </cell>
          <cell r="E425">
            <v>106489</v>
          </cell>
          <cell r="G425" t="str">
            <v>M3</v>
          </cell>
          <cell r="I425">
            <v>0</v>
          </cell>
          <cell r="K425" t="str">
            <v>IM00180</v>
          </cell>
          <cell r="L425" t="str">
            <v>A004</v>
          </cell>
          <cell r="M425" t="str">
            <v>U</v>
          </cell>
        </row>
        <row r="426">
          <cell r="A426">
            <v>21300</v>
          </cell>
          <cell r="B426" t="str">
            <v>5</v>
          </cell>
          <cell r="C426" t="str">
            <v>보조기층</v>
          </cell>
          <cell r="D426" t="str">
            <v>Φ75</v>
          </cell>
          <cell r="E426">
            <v>10230</v>
          </cell>
          <cell r="G426" t="str">
            <v>M3</v>
          </cell>
          <cell r="I426">
            <v>0</v>
          </cell>
          <cell r="K426" t="str">
            <v>IM00190</v>
          </cell>
          <cell r="L426" t="str">
            <v>A004</v>
          </cell>
          <cell r="M426" t="str">
            <v>U</v>
          </cell>
        </row>
        <row r="427">
          <cell r="A427">
            <v>21350</v>
          </cell>
          <cell r="B427" t="str">
            <v>5</v>
          </cell>
          <cell r="C427" t="str">
            <v>동상방지층</v>
          </cell>
          <cell r="D427" t="str">
            <v>Φ75</v>
          </cell>
          <cell r="E427">
            <v>3349</v>
          </cell>
          <cell r="G427" t="str">
            <v>M3</v>
          </cell>
          <cell r="I427">
            <v>0</v>
          </cell>
          <cell r="K427" t="str">
            <v>IM00190</v>
          </cell>
          <cell r="L427" t="str">
            <v>A004</v>
          </cell>
          <cell r="M427" t="str">
            <v>U</v>
          </cell>
        </row>
        <row r="428">
          <cell r="A428">
            <v>21400</v>
          </cell>
          <cell r="B428" t="str">
            <v>3</v>
          </cell>
          <cell r="C428" t="str">
            <v>(마)부대공</v>
          </cell>
          <cell r="E428">
            <v>0</v>
          </cell>
          <cell r="I428">
            <v>0</v>
          </cell>
          <cell r="K428" t="str">
            <v>A005</v>
          </cell>
          <cell r="L428" t="str">
            <v>A0001</v>
          </cell>
          <cell r="M428" t="str">
            <v>U</v>
          </cell>
        </row>
        <row r="429">
          <cell r="A429">
            <v>21450</v>
          </cell>
          <cell r="B429" t="str">
            <v>4</v>
          </cell>
          <cell r="C429" t="str">
            <v>1)표지판</v>
          </cell>
          <cell r="E429">
            <v>0</v>
          </cell>
          <cell r="I429">
            <v>0</v>
          </cell>
          <cell r="L429" t="str">
            <v>A005</v>
          </cell>
          <cell r="M429" t="str">
            <v>U</v>
          </cell>
        </row>
        <row r="430">
          <cell r="A430">
            <v>21500</v>
          </cell>
          <cell r="B430" t="str">
            <v>5</v>
          </cell>
          <cell r="C430" t="str">
            <v>터파기(토사,0-6m)</v>
          </cell>
          <cell r="D430" t="str">
            <v>백호우 0.7M3</v>
          </cell>
          <cell r="E430">
            <v>184</v>
          </cell>
          <cell r="G430" t="str">
            <v>M3</v>
          </cell>
          <cell r="I430">
            <v>0</v>
          </cell>
          <cell r="K430" t="str">
            <v>IL00580</v>
          </cell>
          <cell r="L430" t="str">
            <v>A005</v>
          </cell>
          <cell r="M430" t="str">
            <v>U</v>
          </cell>
        </row>
        <row r="431">
          <cell r="A431">
            <v>21550</v>
          </cell>
          <cell r="B431" t="str">
            <v>5</v>
          </cell>
          <cell r="C431" t="str">
            <v>되메우기</v>
          </cell>
          <cell r="D431" t="str">
            <v>기계,B/H+RAMMER</v>
          </cell>
          <cell r="E431">
            <v>165</v>
          </cell>
          <cell r="G431" t="str">
            <v>M3</v>
          </cell>
          <cell r="I431">
            <v>0</v>
          </cell>
          <cell r="K431" t="str">
            <v>I00590</v>
          </cell>
          <cell r="L431" t="str">
            <v>A005</v>
          </cell>
          <cell r="M431" t="str">
            <v>U</v>
          </cell>
        </row>
        <row r="432">
          <cell r="A432">
            <v>21600</v>
          </cell>
          <cell r="B432" t="str">
            <v>5</v>
          </cell>
          <cell r="C432" t="str">
            <v>잡 석 부 설</v>
          </cell>
          <cell r="E432">
            <v>3</v>
          </cell>
          <cell r="G432" t="str">
            <v>M3</v>
          </cell>
          <cell r="I432">
            <v>0</v>
          </cell>
          <cell r="K432" t="str">
            <v>S1030</v>
          </cell>
          <cell r="L432" t="str">
            <v>A005</v>
          </cell>
          <cell r="M432" t="str">
            <v>U</v>
          </cell>
        </row>
        <row r="433">
          <cell r="A433">
            <v>21650</v>
          </cell>
          <cell r="B433" t="str">
            <v>5</v>
          </cell>
          <cell r="C433" t="str">
            <v>레미콘 타설</v>
          </cell>
          <cell r="D433" t="str">
            <v>인력, 소형 구조물</v>
          </cell>
          <cell r="E433">
            <v>2.4</v>
          </cell>
          <cell r="G433" t="str">
            <v>M3</v>
          </cell>
          <cell r="I433">
            <v>0</v>
          </cell>
          <cell r="K433" t="str">
            <v>I00840</v>
          </cell>
          <cell r="L433" t="str">
            <v>A005</v>
          </cell>
          <cell r="M433" t="str">
            <v>U</v>
          </cell>
        </row>
        <row r="434">
          <cell r="A434">
            <v>21700</v>
          </cell>
          <cell r="B434" t="str">
            <v>5</v>
          </cell>
          <cell r="C434" t="str">
            <v>레미콘 타설</v>
          </cell>
          <cell r="D434" t="str">
            <v>인력, 철근</v>
          </cell>
          <cell r="E434">
            <v>13.8</v>
          </cell>
          <cell r="G434" t="str">
            <v>M3</v>
          </cell>
          <cell r="I434">
            <v>0</v>
          </cell>
          <cell r="K434" t="str">
            <v>I00830</v>
          </cell>
          <cell r="L434" t="str">
            <v>A005</v>
          </cell>
          <cell r="M434" t="str">
            <v>U</v>
          </cell>
        </row>
        <row r="435">
          <cell r="A435">
            <v>21750</v>
          </cell>
          <cell r="B435" t="str">
            <v>5</v>
          </cell>
          <cell r="C435" t="str">
            <v>철근 가공 조립</v>
          </cell>
          <cell r="D435" t="str">
            <v>간  단</v>
          </cell>
          <cell r="E435">
            <v>0.71899999999999997</v>
          </cell>
          <cell r="G435" t="str">
            <v>TON</v>
          </cell>
          <cell r="I435">
            <v>0</v>
          </cell>
          <cell r="K435" t="str">
            <v>I00950</v>
          </cell>
          <cell r="L435" t="str">
            <v>A005</v>
          </cell>
          <cell r="M435" t="str">
            <v>U</v>
          </cell>
        </row>
        <row r="436">
          <cell r="A436">
            <v>21800</v>
          </cell>
          <cell r="B436" t="str">
            <v>5</v>
          </cell>
          <cell r="C436" t="str">
            <v>삼각표지판</v>
          </cell>
          <cell r="E436">
            <v>2</v>
          </cell>
          <cell r="G436" t="str">
            <v>개소</v>
          </cell>
          <cell r="I436">
            <v>0</v>
          </cell>
          <cell r="K436" t="str">
            <v>GS00480</v>
          </cell>
          <cell r="L436" t="str">
            <v>A005</v>
          </cell>
          <cell r="M436" t="str">
            <v>U</v>
          </cell>
        </row>
        <row r="437">
          <cell r="A437">
            <v>21850</v>
          </cell>
          <cell r="B437" t="str">
            <v>5</v>
          </cell>
          <cell r="C437" t="str">
            <v>안내표지판(사각:600X600)</v>
          </cell>
          <cell r="E437">
            <v>6</v>
          </cell>
          <cell r="G437" t="str">
            <v>개소</v>
          </cell>
          <cell r="I437">
            <v>0</v>
          </cell>
          <cell r="K437" t="str">
            <v>GS00490</v>
          </cell>
          <cell r="L437" t="str">
            <v>A005</v>
          </cell>
          <cell r="M437" t="str">
            <v>U</v>
          </cell>
        </row>
        <row r="438">
          <cell r="A438">
            <v>21900</v>
          </cell>
          <cell r="B438" t="str">
            <v>5</v>
          </cell>
          <cell r="C438" t="str">
            <v>안내표지판(내민식)</v>
          </cell>
          <cell r="E438">
            <v>1</v>
          </cell>
          <cell r="G438" t="str">
            <v>개소</v>
          </cell>
          <cell r="I438">
            <v>0</v>
          </cell>
          <cell r="K438" t="str">
            <v>GS00510</v>
          </cell>
          <cell r="L438" t="str">
            <v>A005</v>
          </cell>
          <cell r="M438" t="str">
            <v>U</v>
          </cell>
        </row>
        <row r="439">
          <cell r="A439">
            <v>21950</v>
          </cell>
          <cell r="B439" t="str">
            <v>5</v>
          </cell>
          <cell r="C439" t="str">
            <v>경보등</v>
          </cell>
          <cell r="E439">
            <v>1</v>
          </cell>
          <cell r="G439" t="str">
            <v>개소</v>
          </cell>
          <cell r="I439">
            <v>0</v>
          </cell>
          <cell r="K439" t="str">
            <v>GS00500</v>
          </cell>
          <cell r="L439" t="str">
            <v>A005</v>
          </cell>
          <cell r="M439" t="str">
            <v>U</v>
          </cell>
        </row>
        <row r="440">
          <cell r="A440">
            <v>22000</v>
          </cell>
          <cell r="B440" t="str">
            <v>4</v>
          </cell>
          <cell r="C440" t="str">
            <v>2)차선도색</v>
          </cell>
          <cell r="E440">
            <v>0</v>
          </cell>
          <cell r="I440">
            <v>0</v>
          </cell>
          <cell r="L440" t="str">
            <v>A005</v>
          </cell>
          <cell r="M440" t="str">
            <v>U</v>
          </cell>
        </row>
        <row r="441">
          <cell r="A441">
            <v>22050</v>
          </cell>
          <cell r="B441" t="str">
            <v>5</v>
          </cell>
          <cell r="C441" t="str">
            <v>차선도색(백색)</v>
          </cell>
          <cell r="D441" t="str">
            <v>기계식,가열형</v>
          </cell>
          <cell r="E441">
            <v>2234</v>
          </cell>
          <cell r="G441" t="str">
            <v>M2</v>
          </cell>
          <cell r="I441">
            <v>0</v>
          </cell>
          <cell r="K441" t="str">
            <v>IL42150</v>
          </cell>
          <cell r="L441" t="str">
            <v>A005</v>
          </cell>
          <cell r="M441" t="str">
            <v>U</v>
          </cell>
        </row>
        <row r="442">
          <cell r="A442">
            <v>22100</v>
          </cell>
          <cell r="B442" t="str">
            <v>5</v>
          </cell>
          <cell r="C442" t="str">
            <v>차선도색(백색)</v>
          </cell>
          <cell r="D442" t="str">
            <v>수동식,융착형</v>
          </cell>
          <cell r="E442">
            <v>367</v>
          </cell>
          <cell r="G442" t="str">
            <v>M2</v>
          </cell>
          <cell r="I442">
            <v>0</v>
          </cell>
          <cell r="K442" t="str">
            <v>IL42350</v>
          </cell>
          <cell r="L442" t="str">
            <v>A005</v>
          </cell>
          <cell r="M442" t="str">
            <v>U</v>
          </cell>
        </row>
        <row r="443">
          <cell r="A443">
            <v>22150</v>
          </cell>
          <cell r="B443" t="str">
            <v>5</v>
          </cell>
          <cell r="C443" t="str">
            <v>차선도색(황색)</v>
          </cell>
          <cell r="D443" t="str">
            <v>기계식,가열형</v>
          </cell>
          <cell r="E443">
            <v>739</v>
          </cell>
          <cell r="G443" t="str">
            <v>M2</v>
          </cell>
          <cell r="I443">
            <v>0</v>
          </cell>
          <cell r="K443" t="str">
            <v>IL42250</v>
          </cell>
          <cell r="L443" t="str">
            <v>A005</v>
          </cell>
          <cell r="M443" t="str">
            <v>U</v>
          </cell>
        </row>
        <row r="444">
          <cell r="A444">
            <v>22200</v>
          </cell>
          <cell r="B444" t="str">
            <v>5</v>
          </cell>
          <cell r="C444" t="str">
            <v>차선도색(황색)</v>
          </cell>
          <cell r="D444" t="str">
            <v>수동식,융착형</v>
          </cell>
          <cell r="E444">
            <v>300</v>
          </cell>
          <cell r="G444" t="str">
            <v>M2</v>
          </cell>
          <cell r="I444">
            <v>0</v>
          </cell>
          <cell r="K444" t="str">
            <v>IL42450</v>
          </cell>
          <cell r="L444" t="str">
            <v>A005</v>
          </cell>
          <cell r="M444" t="str">
            <v>U</v>
          </cell>
        </row>
        <row r="445">
          <cell r="A445">
            <v>22250</v>
          </cell>
          <cell r="B445" t="str">
            <v>5</v>
          </cell>
          <cell r="C445" t="str">
            <v>차선도색(검정색)</v>
          </cell>
          <cell r="D445" t="str">
            <v>수동식,융착형</v>
          </cell>
          <cell r="E445">
            <v>3</v>
          </cell>
          <cell r="G445" t="str">
            <v>M2</v>
          </cell>
          <cell r="I445">
            <v>0</v>
          </cell>
          <cell r="K445" t="str">
            <v>IL42550</v>
          </cell>
          <cell r="L445" t="str">
            <v>A005</v>
          </cell>
          <cell r="M445" t="str">
            <v>U</v>
          </cell>
        </row>
        <row r="446">
          <cell r="A446">
            <v>22300</v>
          </cell>
          <cell r="B446" t="str">
            <v>5</v>
          </cell>
          <cell r="C446" t="str">
            <v>도로 표지병</v>
          </cell>
          <cell r="E446">
            <v>221</v>
          </cell>
          <cell r="G446" t="str">
            <v>EA</v>
          </cell>
          <cell r="I446">
            <v>0</v>
          </cell>
          <cell r="K446" t="str">
            <v>IL41250</v>
          </cell>
          <cell r="L446" t="str">
            <v>A005</v>
          </cell>
          <cell r="M446" t="str">
            <v>U</v>
          </cell>
        </row>
        <row r="447">
          <cell r="A447">
            <v>22350</v>
          </cell>
          <cell r="B447" t="str">
            <v>4</v>
          </cell>
          <cell r="C447" t="str">
            <v>3)방음벽 및 방풍벽</v>
          </cell>
          <cell r="E447">
            <v>0</v>
          </cell>
          <cell r="I447">
            <v>0</v>
          </cell>
          <cell r="L447" t="str">
            <v>A005</v>
          </cell>
          <cell r="M447" t="str">
            <v>U</v>
          </cell>
        </row>
        <row r="448">
          <cell r="A448">
            <v>22400</v>
          </cell>
          <cell r="B448" t="str">
            <v>5</v>
          </cell>
          <cell r="C448" t="str">
            <v>방음벽</v>
          </cell>
          <cell r="E448">
            <v>790</v>
          </cell>
          <cell r="G448" t="str">
            <v>M</v>
          </cell>
          <cell r="I448">
            <v>0</v>
          </cell>
          <cell r="K448" t="str">
            <v>IL43250</v>
          </cell>
          <cell r="L448" t="str">
            <v>A005</v>
          </cell>
          <cell r="M448" t="str">
            <v>U</v>
          </cell>
        </row>
        <row r="449">
          <cell r="A449">
            <v>22450</v>
          </cell>
          <cell r="B449" t="str">
            <v>5</v>
          </cell>
          <cell r="C449" t="str">
            <v>방음판(흡음식)</v>
          </cell>
          <cell r="E449">
            <v>396</v>
          </cell>
          <cell r="G449" t="str">
            <v>SPAN</v>
          </cell>
          <cell r="I449">
            <v>0</v>
          </cell>
          <cell r="K449" t="str">
            <v>IL43260</v>
          </cell>
          <cell r="L449" t="str">
            <v>A005</v>
          </cell>
          <cell r="M449" t="str">
            <v>U</v>
          </cell>
        </row>
        <row r="450">
          <cell r="A450">
            <v>22500</v>
          </cell>
          <cell r="B450" t="str">
            <v>5</v>
          </cell>
          <cell r="C450" t="str">
            <v>방풍벽</v>
          </cell>
          <cell r="D450" t="str">
            <v>H=8.0M</v>
          </cell>
          <cell r="E450">
            <v>60</v>
          </cell>
          <cell r="G450" t="str">
            <v>M</v>
          </cell>
          <cell r="I450">
            <v>0</v>
          </cell>
          <cell r="K450" t="str">
            <v>IL43150</v>
          </cell>
          <cell r="L450" t="str">
            <v>A005</v>
          </cell>
          <cell r="M450" t="str">
            <v>U</v>
          </cell>
        </row>
        <row r="451">
          <cell r="A451">
            <v>22550</v>
          </cell>
          <cell r="B451" t="str">
            <v>4</v>
          </cell>
          <cell r="C451" t="str">
            <v>4)울타리 및 기타시설</v>
          </cell>
          <cell r="E451">
            <v>0</v>
          </cell>
          <cell r="I451">
            <v>0</v>
          </cell>
          <cell r="L451" t="str">
            <v>A005</v>
          </cell>
          <cell r="M451" t="str">
            <v>U</v>
          </cell>
        </row>
        <row r="452">
          <cell r="A452">
            <v>22600</v>
          </cell>
          <cell r="B452" t="str">
            <v>5</v>
          </cell>
          <cell r="C452" t="str">
            <v>벽돌담울타리(벽체)</v>
          </cell>
          <cell r="D452" t="str">
            <v>H=2.4M</v>
          </cell>
          <cell r="E452">
            <v>354</v>
          </cell>
          <cell r="G452" t="str">
            <v>M</v>
          </cell>
          <cell r="I452">
            <v>0</v>
          </cell>
          <cell r="K452" t="str">
            <v>IL43210</v>
          </cell>
          <cell r="L452" t="str">
            <v>A005</v>
          </cell>
          <cell r="M452" t="str">
            <v>U</v>
          </cell>
        </row>
        <row r="453">
          <cell r="A453">
            <v>22650</v>
          </cell>
          <cell r="B453" t="str">
            <v>5</v>
          </cell>
          <cell r="C453" t="str">
            <v>벽돌담울타리(기둥)</v>
          </cell>
          <cell r="D453" t="str">
            <v>H=2.4M</v>
          </cell>
          <cell r="E453">
            <v>125</v>
          </cell>
          <cell r="G453" t="str">
            <v>개소</v>
          </cell>
          <cell r="I453">
            <v>0</v>
          </cell>
          <cell r="K453" t="str">
            <v>IL43220</v>
          </cell>
          <cell r="L453" t="str">
            <v>A005</v>
          </cell>
          <cell r="M453" t="str">
            <v>U</v>
          </cell>
        </row>
        <row r="454">
          <cell r="A454">
            <v>22700</v>
          </cell>
          <cell r="B454" t="str">
            <v>5</v>
          </cell>
          <cell r="C454" t="str">
            <v>벽돌담울타리(울타리)</v>
          </cell>
          <cell r="D454" t="str">
            <v>H=2.4M</v>
          </cell>
          <cell r="E454">
            <v>379</v>
          </cell>
          <cell r="G454" t="str">
            <v>M</v>
          </cell>
          <cell r="I454">
            <v>0</v>
          </cell>
          <cell r="K454" t="str">
            <v>IL43225</v>
          </cell>
          <cell r="L454" t="str">
            <v>A005</v>
          </cell>
          <cell r="M454" t="str">
            <v>U</v>
          </cell>
        </row>
        <row r="455">
          <cell r="A455">
            <v>22750</v>
          </cell>
          <cell r="B455" t="str">
            <v>5</v>
          </cell>
          <cell r="C455" t="str">
            <v>벽돌담울타리(수로횡단구간)</v>
          </cell>
          <cell r="D455" t="str">
            <v>H=2.4M</v>
          </cell>
          <cell r="E455">
            <v>1</v>
          </cell>
          <cell r="G455" t="str">
            <v>개소</v>
          </cell>
          <cell r="I455">
            <v>0</v>
          </cell>
          <cell r="K455" t="str">
            <v>IL43230</v>
          </cell>
          <cell r="L455" t="str">
            <v>A005</v>
          </cell>
          <cell r="M455" t="str">
            <v>U</v>
          </cell>
        </row>
        <row r="456">
          <cell r="A456">
            <v>22800</v>
          </cell>
          <cell r="B456" t="str">
            <v>5</v>
          </cell>
          <cell r="C456" t="str">
            <v>슬라이딩 게이트</v>
          </cell>
          <cell r="D456" t="str">
            <v>L=7.2M</v>
          </cell>
          <cell r="E456">
            <v>1</v>
          </cell>
          <cell r="G456" t="str">
            <v>개소</v>
          </cell>
          <cell r="I456">
            <v>0</v>
          </cell>
          <cell r="K456" t="str">
            <v>IL43240</v>
          </cell>
          <cell r="L456" t="str">
            <v>A005</v>
          </cell>
          <cell r="M456" t="str">
            <v>U</v>
          </cell>
        </row>
        <row r="457">
          <cell r="A457">
            <v>22850</v>
          </cell>
          <cell r="B457" t="str">
            <v>5</v>
          </cell>
          <cell r="C457" t="str">
            <v>자전거보관소</v>
          </cell>
          <cell r="D457" t="str">
            <v>H=2.3M,W=3.0M</v>
          </cell>
          <cell r="E457">
            <v>1</v>
          </cell>
          <cell r="G457" t="str">
            <v>개소</v>
          </cell>
          <cell r="I457">
            <v>0</v>
          </cell>
          <cell r="K457" t="str">
            <v>IL43300</v>
          </cell>
          <cell r="L457" t="str">
            <v>A005</v>
          </cell>
          <cell r="M457" t="str">
            <v>U</v>
          </cell>
        </row>
        <row r="458">
          <cell r="A458">
            <v>22900</v>
          </cell>
          <cell r="B458" t="str">
            <v>5</v>
          </cell>
          <cell r="C458" t="str">
            <v>출하대</v>
          </cell>
          <cell r="E458">
            <v>1</v>
          </cell>
          <cell r="G458" t="str">
            <v>식</v>
          </cell>
          <cell r="I458">
            <v>0</v>
          </cell>
          <cell r="K458" t="str">
            <v>IL43350</v>
          </cell>
          <cell r="L458" t="str">
            <v>A005</v>
          </cell>
          <cell r="M458" t="str">
            <v>U</v>
          </cell>
        </row>
        <row r="459">
          <cell r="A459">
            <v>22950</v>
          </cell>
          <cell r="B459" t="str">
            <v>5</v>
          </cell>
          <cell r="C459" t="str">
            <v>HOLDING POINT</v>
          </cell>
          <cell r="D459" t="str">
            <v>Φ19X2400MM</v>
          </cell>
          <cell r="E459">
            <v>6</v>
          </cell>
          <cell r="G459" t="str">
            <v>EA</v>
          </cell>
          <cell r="I459">
            <v>0</v>
          </cell>
          <cell r="K459" t="str">
            <v>IL43360</v>
          </cell>
          <cell r="L459" t="str">
            <v>A005</v>
          </cell>
          <cell r="M459" t="str">
            <v>U</v>
          </cell>
        </row>
        <row r="460">
          <cell r="A460">
            <v>23000</v>
          </cell>
          <cell r="B460" t="str">
            <v>5</v>
          </cell>
          <cell r="C460" t="str">
            <v>PE 차량지지대</v>
          </cell>
          <cell r="D460" t="str">
            <v>150X120X750</v>
          </cell>
          <cell r="E460">
            <v>122</v>
          </cell>
          <cell r="G460" t="str">
            <v>EA</v>
          </cell>
          <cell r="I460">
            <v>0</v>
          </cell>
          <cell r="K460" t="str">
            <v>MB0110</v>
          </cell>
          <cell r="L460" t="str">
            <v>A005</v>
          </cell>
          <cell r="M460" t="str">
            <v>U</v>
          </cell>
        </row>
        <row r="461">
          <cell r="A461">
            <v>23050</v>
          </cell>
          <cell r="B461" t="str">
            <v>5</v>
          </cell>
          <cell r="C461" t="str">
            <v>헬리포트</v>
          </cell>
          <cell r="E461">
            <v>1</v>
          </cell>
          <cell r="G461" t="str">
            <v>식</v>
          </cell>
          <cell r="I461">
            <v>0</v>
          </cell>
          <cell r="K461" t="str">
            <v>IL43370</v>
          </cell>
          <cell r="L461" t="str">
            <v>A005</v>
          </cell>
          <cell r="M461" t="str">
            <v>U</v>
          </cell>
        </row>
        <row r="462">
          <cell r="A462">
            <v>23100</v>
          </cell>
          <cell r="B462" t="str">
            <v>4</v>
          </cell>
          <cell r="C462" t="str">
            <v>5)통신시설공</v>
          </cell>
          <cell r="E462">
            <v>0</v>
          </cell>
          <cell r="I462">
            <v>0</v>
          </cell>
          <cell r="L462" t="str">
            <v>A005</v>
          </cell>
          <cell r="M462" t="str">
            <v>U</v>
          </cell>
        </row>
        <row r="463">
          <cell r="A463">
            <v>23150</v>
          </cell>
          <cell r="B463" t="str">
            <v>5</v>
          </cell>
          <cell r="C463" t="str">
            <v>통신관로(조경구간)</v>
          </cell>
          <cell r="E463">
            <v>98</v>
          </cell>
          <cell r="G463" t="str">
            <v>M</v>
          </cell>
          <cell r="I463">
            <v>0</v>
          </cell>
          <cell r="K463" t="str">
            <v>IL43500</v>
          </cell>
          <cell r="L463" t="str">
            <v>A005</v>
          </cell>
          <cell r="M463" t="str">
            <v>U</v>
          </cell>
        </row>
        <row r="464">
          <cell r="A464">
            <v>23200</v>
          </cell>
          <cell r="B464" t="str">
            <v>5</v>
          </cell>
          <cell r="C464" t="str">
            <v>통신관로(포장구간)</v>
          </cell>
          <cell r="D464" t="str">
            <v>TYPE-A</v>
          </cell>
          <cell r="E464">
            <v>12</v>
          </cell>
          <cell r="G464" t="str">
            <v>M</v>
          </cell>
          <cell r="I464">
            <v>0</v>
          </cell>
          <cell r="K464" t="str">
            <v>IL43510</v>
          </cell>
          <cell r="L464" t="str">
            <v>A005</v>
          </cell>
          <cell r="M464" t="str">
            <v>U</v>
          </cell>
        </row>
        <row r="465">
          <cell r="A465">
            <v>23250</v>
          </cell>
          <cell r="B465" t="str">
            <v>5</v>
          </cell>
          <cell r="C465" t="str">
            <v>통신관로(포장구간)</v>
          </cell>
          <cell r="D465" t="str">
            <v>TYPE-B</v>
          </cell>
          <cell r="E465">
            <v>389</v>
          </cell>
          <cell r="G465" t="str">
            <v>M</v>
          </cell>
          <cell r="I465">
            <v>0</v>
          </cell>
          <cell r="K465" t="str">
            <v>IL43520</v>
          </cell>
          <cell r="L465" t="str">
            <v>A005</v>
          </cell>
          <cell r="M465" t="str">
            <v>U</v>
          </cell>
        </row>
        <row r="466">
          <cell r="A466">
            <v>23300</v>
          </cell>
          <cell r="B466" t="str">
            <v>5</v>
          </cell>
          <cell r="C466" t="str">
            <v>스틸파이프</v>
          </cell>
          <cell r="D466" t="str">
            <v>D100MM</v>
          </cell>
          <cell r="E466">
            <v>697</v>
          </cell>
          <cell r="G466" t="str">
            <v>M</v>
          </cell>
          <cell r="I466">
            <v>0</v>
          </cell>
          <cell r="K466" t="str">
            <v>M02400E3</v>
          </cell>
          <cell r="L466" t="str">
            <v>A005</v>
          </cell>
          <cell r="M466" t="str">
            <v>U</v>
          </cell>
        </row>
        <row r="467">
          <cell r="A467">
            <v>23350</v>
          </cell>
          <cell r="B467" t="str">
            <v>5</v>
          </cell>
          <cell r="C467" t="str">
            <v>분기T형3호맨홀(차량용)</v>
          </cell>
          <cell r="E467">
            <v>2</v>
          </cell>
          <cell r="G467" t="str">
            <v>개소</v>
          </cell>
          <cell r="I467">
            <v>0</v>
          </cell>
          <cell r="K467" t="str">
            <v>IL43540</v>
          </cell>
          <cell r="L467" t="str">
            <v>A005</v>
          </cell>
          <cell r="M467" t="str">
            <v>U</v>
          </cell>
        </row>
        <row r="468">
          <cell r="A468">
            <v>23400</v>
          </cell>
          <cell r="B468" t="str">
            <v>5</v>
          </cell>
          <cell r="C468" t="str">
            <v>직선2호맨홀</v>
          </cell>
          <cell r="E468">
            <v>2</v>
          </cell>
          <cell r="G468" t="str">
            <v>개소</v>
          </cell>
          <cell r="I468">
            <v>0</v>
          </cell>
          <cell r="K468" t="str">
            <v>IL43560</v>
          </cell>
          <cell r="L468" t="str">
            <v>A005</v>
          </cell>
          <cell r="M468" t="str">
            <v>U</v>
          </cell>
        </row>
        <row r="469">
          <cell r="A469">
            <v>23450</v>
          </cell>
          <cell r="B469" t="str">
            <v>5</v>
          </cell>
          <cell r="C469" t="str">
            <v>분기T형3호맨홀(항공기용)</v>
          </cell>
          <cell r="E469">
            <v>1</v>
          </cell>
          <cell r="G469" t="str">
            <v>개소</v>
          </cell>
          <cell r="I469">
            <v>0</v>
          </cell>
          <cell r="K469" t="str">
            <v>IL43550</v>
          </cell>
          <cell r="L469" t="str">
            <v>A005</v>
          </cell>
          <cell r="M469" t="str">
            <v>U</v>
          </cell>
        </row>
        <row r="470">
          <cell r="A470">
            <v>23500</v>
          </cell>
          <cell r="B470" t="str">
            <v>4</v>
          </cell>
          <cell r="C470" t="str">
            <v>6)가설공</v>
          </cell>
          <cell r="E470">
            <v>0</v>
          </cell>
          <cell r="I470">
            <v>0</v>
          </cell>
          <cell r="L470" t="str">
            <v>A005</v>
          </cell>
          <cell r="M470" t="str">
            <v>U</v>
          </cell>
        </row>
        <row r="471">
          <cell r="A471">
            <v>23550</v>
          </cell>
          <cell r="B471" t="str">
            <v>5</v>
          </cell>
          <cell r="C471" t="str">
            <v>터파기(토사,0-6m)</v>
          </cell>
          <cell r="D471" t="str">
            <v>백호우 0.7M3</v>
          </cell>
          <cell r="E471">
            <v>662</v>
          </cell>
          <cell r="G471" t="str">
            <v>M3</v>
          </cell>
          <cell r="I471">
            <v>0</v>
          </cell>
          <cell r="K471" t="str">
            <v>IL00580</v>
          </cell>
          <cell r="L471" t="str">
            <v>A005</v>
          </cell>
          <cell r="M471" t="str">
            <v>U</v>
          </cell>
        </row>
        <row r="472">
          <cell r="A472">
            <v>23600</v>
          </cell>
          <cell r="B472" t="str">
            <v>5</v>
          </cell>
          <cell r="C472" t="str">
            <v>되메우기</v>
          </cell>
          <cell r="D472" t="str">
            <v>기계,B/H+RAMMER</v>
          </cell>
          <cell r="E472">
            <v>533</v>
          </cell>
          <cell r="G472" t="str">
            <v>M3</v>
          </cell>
          <cell r="I472">
            <v>0</v>
          </cell>
          <cell r="K472" t="str">
            <v>I00590</v>
          </cell>
          <cell r="L472" t="str">
            <v>A005</v>
          </cell>
          <cell r="M472" t="str">
            <v>U</v>
          </cell>
        </row>
        <row r="473">
          <cell r="A473">
            <v>23650</v>
          </cell>
          <cell r="B473" t="str">
            <v>5</v>
          </cell>
          <cell r="C473" t="str">
            <v>버림 콘크리트 타설</v>
          </cell>
          <cell r="D473" t="str">
            <v>인력</v>
          </cell>
          <cell r="E473">
            <v>102</v>
          </cell>
          <cell r="G473" t="str">
            <v>M3</v>
          </cell>
          <cell r="I473">
            <v>0</v>
          </cell>
          <cell r="K473" t="str">
            <v>I00850</v>
          </cell>
          <cell r="L473" t="str">
            <v>A005</v>
          </cell>
          <cell r="M473" t="str">
            <v>U</v>
          </cell>
        </row>
        <row r="474">
          <cell r="A474">
            <v>23700</v>
          </cell>
          <cell r="B474" t="str">
            <v>5</v>
          </cell>
          <cell r="C474" t="str">
            <v>레미콘 타설</v>
          </cell>
          <cell r="D474" t="str">
            <v>인력, 철근</v>
          </cell>
          <cell r="E474">
            <v>179</v>
          </cell>
          <cell r="G474" t="str">
            <v>M3</v>
          </cell>
          <cell r="I474">
            <v>0</v>
          </cell>
          <cell r="K474" t="str">
            <v>I00830</v>
          </cell>
          <cell r="L474" t="str">
            <v>A005</v>
          </cell>
          <cell r="M474" t="str">
            <v>U</v>
          </cell>
        </row>
        <row r="475">
          <cell r="A475">
            <v>23750</v>
          </cell>
          <cell r="B475" t="str">
            <v>5</v>
          </cell>
          <cell r="C475" t="str">
            <v>합판 거푸집</v>
          </cell>
          <cell r="D475" t="str">
            <v>6 회</v>
          </cell>
          <cell r="E475">
            <v>329</v>
          </cell>
          <cell r="G475" t="str">
            <v>M2</v>
          </cell>
          <cell r="I475">
            <v>0</v>
          </cell>
          <cell r="K475" t="str">
            <v>I00940</v>
          </cell>
          <cell r="L475" t="str">
            <v>A005</v>
          </cell>
          <cell r="M475" t="str">
            <v>U</v>
          </cell>
        </row>
        <row r="476">
          <cell r="A476">
            <v>23800</v>
          </cell>
          <cell r="B476" t="str">
            <v>5</v>
          </cell>
          <cell r="C476" t="str">
            <v>잡 석 부 설</v>
          </cell>
          <cell r="E476">
            <v>49</v>
          </cell>
          <cell r="G476" t="str">
            <v>M3</v>
          </cell>
          <cell r="I476">
            <v>0</v>
          </cell>
          <cell r="K476" t="str">
            <v>S1030</v>
          </cell>
          <cell r="L476" t="str">
            <v>A005</v>
          </cell>
          <cell r="M476" t="str">
            <v>U</v>
          </cell>
        </row>
        <row r="477">
          <cell r="A477">
            <v>23850</v>
          </cell>
          <cell r="B477" t="str">
            <v>5</v>
          </cell>
          <cell r="C477" t="str">
            <v>철근 가공 조립</v>
          </cell>
          <cell r="D477" t="str">
            <v>간  단</v>
          </cell>
          <cell r="E477">
            <v>2.15</v>
          </cell>
          <cell r="G477" t="str">
            <v>TON</v>
          </cell>
          <cell r="I477">
            <v>0</v>
          </cell>
          <cell r="K477" t="str">
            <v>I00950</v>
          </cell>
          <cell r="L477" t="str">
            <v>A005</v>
          </cell>
          <cell r="M477" t="str">
            <v>U</v>
          </cell>
        </row>
        <row r="478">
          <cell r="A478">
            <v>23900</v>
          </cell>
          <cell r="B478" t="str">
            <v>5</v>
          </cell>
          <cell r="C478" t="str">
            <v>조립식 가설 사무소</v>
          </cell>
          <cell r="D478" t="str">
            <v>36개월</v>
          </cell>
          <cell r="E478">
            <v>240</v>
          </cell>
          <cell r="G478" t="str">
            <v>M2</v>
          </cell>
          <cell r="I478">
            <v>0</v>
          </cell>
          <cell r="K478" t="str">
            <v>J00020050</v>
          </cell>
          <cell r="L478" t="str">
            <v>A005</v>
          </cell>
          <cell r="M478" t="str">
            <v>U</v>
          </cell>
        </row>
        <row r="479">
          <cell r="A479">
            <v>23950</v>
          </cell>
          <cell r="B479" t="str">
            <v>5</v>
          </cell>
          <cell r="C479" t="str">
            <v>조립식 가설 창고</v>
          </cell>
          <cell r="D479" t="str">
            <v>36개월</v>
          </cell>
          <cell r="E479">
            <v>120</v>
          </cell>
          <cell r="G479" t="str">
            <v>M2</v>
          </cell>
          <cell r="I479">
            <v>0</v>
          </cell>
          <cell r="K479" t="str">
            <v>J00050040</v>
          </cell>
          <cell r="L479" t="str">
            <v>A005</v>
          </cell>
          <cell r="M479" t="str">
            <v>U</v>
          </cell>
        </row>
        <row r="480">
          <cell r="A480">
            <v>24000</v>
          </cell>
          <cell r="B480" t="str">
            <v>5</v>
          </cell>
          <cell r="C480" t="str">
            <v>작업소</v>
          </cell>
          <cell r="D480" t="str">
            <v>36개월</v>
          </cell>
          <cell r="E480">
            <v>240</v>
          </cell>
          <cell r="G480" t="str">
            <v>M2</v>
          </cell>
          <cell r="I480">
            <v>0</v>
          </cell>
          <cell r="K480" t="str">
            <v>J00050040</v>
          </cell>
          <cell r="L480" t="str">
            <v>A005</v>
          </cell>
          <cell r="M480" t="str">
            <v>U</v>
          </cell>
        </row>
        <row r="481">
          <cell r="A481">
            <v>24050</v>
          </cell>
          <cell r="B481" t="str">
            <v>5</v>
          </cell>
          <cell r="C481" t="str">
            <v>가설 숙소</v>
          </cell>
          <cell r="D481" t="str">
            <v>36개월</v>
          </cell>
          <cell r="E481">
            <v>240</v>
          </cell>
          <cell r="G481" t="str">
            <v>M2</v>
          </cell>
          <cell r="I481">
            <v>0</v>
          </cell>
          <cell r="K481" t="str">
            <v>J00070030</v>
          </cell>
          <cell r="L481" t="str">
            <v>A005</v>
          </cell>
          <cell r="M481" t="str">
            <v>U</v>
          </cell>
        </row>
        <row r="482">
          <cell r="A482">
            <v>24100</v>
          </cell>
          <cell r="B482" t="str">
            <v>5</v>
          </cell>
          <cell r="C482" t="str">
            <v>시험실</v>
          </cell>
          <cell r="D482" t="str">
            <v>36개월</v>
          </cell>
          <cell r="E482">
            <v>100</v>
          </cell>
          <cell r="G482" t="str">
            <v>M2</v>
          </cell>
          <cell r="I482">
            <v>0</v>
          </cell>
          <cell r="K482" t="str">
            <v>J00040030</v>
          </cell>
          <cell r="L482" t="str">
            <v>A005</v>
          </cell>
          <cell r="M482" t="str">
            <v>U</v>
          </cell>
        </row>
        <row r="483">
          <cell r="A483">
            <v>24150</v>
          </cell>
          <cell r="B483" t="str">
            <v>5</v>
          </cell>
          <cell r="C483" t="str">
            <v>가설전등</v>
          </cell>
          <cell r="E483">
            <v>1</v>
          </cell>
          <cell r="G483" t="str">
            <v>식</v>
          </cell>
          <cell r="I483">
            <v>0</v>
          </cell>
          <cell r="K483" t="str">
            <v>HP00005</v>
          </cell>
          <cell r="L483" t="str">
            <v>A005</v>
          </cell>
          <cell r="M483" t="str">
            <v>U</v>
          </cell>
        </row>
        <row r="484">
          <cell r="A484">
            <v>24200</v>
          </cell>
          <cell r="B484" t="str">
            <v>5</v>
          </cell>
          <cell r="C484" t="str">
            <v>가설도로</v>
          </cell>
          <cell r="E484">
            <v>389</v>
          </cell>
          <cell r="G484" t="str">
            <v>M</v>
          </cell>
          <cell r="I484">
            <v>0</v>
          </cell>
          <cell r="K484" t="str">
            <v>IL43400</v>
          </cell>
          <cell r="L484" t="str">
            <v>A005</v>
          </cell>
          <cell r="M484" t="str">
            <v>U</v>
          </cell>
        </row>
        <row r="485">
          <cell r="A485">
            <v>24250</v>
          </cell>
          <cell r="B485" t="str">
            <v>5</v>
          </cell>
          <cell r="C485" t="str">
            <v>가설방진망 E.G.I휀스</v>
          </cell>
          <cell r="D485" t="str">
            <v>견적</v>
          </cell>
          <cell r="E485">
            <v>173</v>
          </cell>
          <cell r="G485" t="str">
            <v>SPAN</v>
          </cell>
          <cell r="I485">
            <v>0</v>
          </cell>
          <cell r="K485" t="str">
            <v>GS00590</v>
          </cell>
          <cell r="L485" t="str">
            <v>A005</v>
          </cell>
          <cell r="M485" t="str">
            <v>U</v>
          </cell>
        </row>
        <row r="486">
          <cell r="A486">
            <v>24300</v>
          </cell>
          <cell r="B486" t="str">
            <v>5</v>
          </cell>
          <cell r="C486" t="str">
            <v>세륜기</v>
          </cell>
          <cell r="D486" t="str">
            <v>2200x5150x1000</v>
          </cell>
          <cell r="E486">
            <v>2</v>
          </cell>
          <cell r="G486" t="str">
            <v>대</v>
          </cell>
          <cell r="I486">
            <v>0</v>
          </cell>
          <cell r="K486" t="str">
            <v>M7245103</v>
          </cell>
          <cell r="L486" t="str">
            <v>A005</v>
          </cell>
          <cell r="M486" t="str">
            <v>U</v>
          </cell>
        </row>
        <row r="487">
          <cell r="A487">
            <v>24350</v>
          </cell>
          <cell r="B487" t="str">
            <v>5</v>
          </cell>
          <cell r="C487" t="str">
            <v>능형망울타리(평지)</v>
          </cell>
          <cell r="D487" t="str">
            <v>H=2.4M,W=3M</v>
          </cell>
          <cell r="E487">
            <v>97</v>
          </cell>
          <cell r="G487" t="str">
            <v>SPAN</v>
          </cell>
          <cell r="I487">
            <v>0</v>
          </cell>
          <cell r="K487" t="str">
            <v>I01731</v>
          </cell>
          <cell r="L487" t="str">
            <v>A005</v>
          </cell>
          <cell r="M487" t="str">
            <v>U</v>
          </cell>
        </row>
        <row r="488">
          <cell r="A488">
            <v>24400</v>
          </cell>
          <cell r="B488" t="str">
            <v>5</v>
          </cell>
          <cell r="C488" t="str">
            <v>대문</v>
          </cell>
          <cell r="D488" t="str">
            <v>H=2.4,W=6.0M</v>
          </cell>
          <cell r="E488">
            <v>2</v>
          </cell>
          <cell r="G488" t="str">
            <v>개소</v>
          </cell>
          <cell r="I488">
            <v>0</v>
          </cell>
          <cell r="K488" t="str">
            <v>I01795</v>
          </cell>
          <cell r="L488" t="str">
            <v>A005</v>
          </cell>
          <cell r="M488" t="str">
            <v>U</v>
          </cell>
        </row>
        <row r="489">
          <cell r="A489">
            <v>24450</v>
          </cell>
          <cell r="B489" t="str">
            <v>5</v>
          </cell>
          <cell r="C489" t="str">
            <v>P.P 마대쌓기 및 헐기</v>
          </cell>
          <cell r="E489">
            <v>94</v>
          </cell>
          <cell r="G489" t="str">
            <v>M3</v>
          </cell>
          <cell r="I489">
            <v>0</v>
          </cell>
          <cell r="K489" t="str">
            <v>J00640020</v>
          </cell>
          <cell r="L489" t="str">
            <v>A005</v>
          </cell>
          <cell r="M489" t="str">
            <v>U</v>
          </cell>
        </row>
        <row r="490">
          <cell r="A490">
            <v>24500</v>
          </cell>
          <cell r="B490" t="str">
            <v>5</v>
          </cell>
          <cell r="C490" t="str">
            <v>물푸기</v>
          </cell>
          <cell r="E490">
            <v>480</v>
          </cell>
          <cell r="G490" t="str">
            <v>HR</v>
          </cell>
          <cell r="I490">
            <v>0</v>
          </cell>
          <cell r="K490" t="str">
            <v>SD30010</v>
          </cell>
          <cell r="L490" t="str">
            <v>A005</v>
          </cell>
          <cell r="M490" t="str">
            <v>U</v>
          </cell>
        </row>
        <row r="491">
          <cell r="A491">
            <v>24550</v>
          </cell>
          <cell r="B491" t="str">
            <v>4</v>
          </cell>
          <cell r="C491" t="str">
            <v>7)기타</v>
          </cell>
          <cell r="E491">
            <v>0</v>
          </cell>
          <cell r="I491">
            <v>0</v>
          </cell>
          <cell r="L491" t="str">
            <v>A005</v>
          </cell>
          <cell r="M491" t="str">
            <v>U</v>
          </cell>
        </row>
        <row r="492">
          <cell r="A492">
            <v>24600</v>
          </cell>
          <cell r="B492" t="str">
            <v>5</v>
          </cell>
          <cell r="C492" t="str">
            <v>시 험 비</v>
          </cell>
          <cell r="E492">
            <v>1</v>
          </cell>
          <cell r="G492" t="str">
            <v>식</v>
          </cell>
          <cell r="I492">
            <v>0</v>
          </cell>
          <cell r="K492" t="str">
            <v>HP70710</v>
          </cell>
          <cell r="L492" t="str">
            <v>A005</v>
          </cell>
          <cell r="M492" t="str">
            <v>U</v>
          </cell>
        </row>
        <row r="493">
          <cell r="A493">
            <v>24650</v>
          </cell>
          <cell r="B493" t="str">
            <v>5</v>
          </cell>
          <cell r="C493" t="str">
            <v>중기운반비</v>
          </cell>
          <cell r="E493">
            <v>1</v>
          </cell>
          <cell r="G493" t="str">
            <v>식</v>
          </cell>
          <cell r="I493">
            <v>0</v>
          </cell>
          <cell r="K493" t="str">
            <v>HP70700</v>
          </cell>
          <cell r="L493" t="str">
            <v>A005</v>
          </cell>
          <cell r="M493" t="str">
            <v>U</v>
          </cell>
        </row>
        <row r="494">
          <cell r="A494">
            <v>24700</v>
          </cell>
          <cell r="B494" t="str">
            <v>5</v>
          </cell>
          <cell r="C494" t="str">
            <v>시공 상세도면 작성비</v>
          </cell>
          <cell r="E494">
            <v>118</v>
          </cell>
          <cell r="G494" t="str">
            <v>매</v>
          </cell>
          <cell r="I494">
            <v>0</v>
          </cell>
          <cell r="K494" t="str">
            <v>IL90600</v>
          </cell>
          <cell r="L494" t="str">
            <v>A005</v>
          </cell>
          <cell r="M494" t="str">
            <v>U</v>
          </cell>
        </row>
        <row r="495">
          <cell r="A495">
            <v>24750</v>
          </cell>
          <cell r="B495" t="str">
            <v>5</v>
          </cell>
          <cell r="C495" t="str">
            <v>콘크리트 배치 플랜트 설치 및 철거공</v>
          </cell>
          <cell r="D495" t="str">
            <v>(120 M3)</v>
          </cell>
          <cell r="E495">
            <v>2</v>
          </cell>
          <cell r="G495" t="str">
            <v>기</v>
          </cell>
          <cell r="I495">
            <v>0</v>
          </cell>
          <cell r="K495" t="str">
            <v>SD10510</v>
          </cell>
          <cell r="L495" t="str">
            <v>A005</v>
          </cell>
          <cell r="M495" t="str">
            <v>U</v>
          </cell>
        </row>
        <row r="496">
          <cell r="A496">
            <v>24800</v>
          </cell>
          <cell r="B496" t="str">
            <v>4</v>
          </cell>
          <cell r="C496" t="str">
            <v>8)가시설공</v>
          </cell>
          <cell r="E496">
            <v>0</v>
          </cell>
          <cell r="I496">
            <v>0</v>
          </cell>
          <cell r="L496" t="str">
            <v>A005</v>
          </cell>
          <cell r="M496" t="str">
            <v>U</v>
          </cell>
        </row>
        <row r="497">
          <cell r="A497">
            <v>24850</v>
          </cell>
          <cell r="B497" t="str">
            <v>5</v>
          </cell>
          <cell r="C497" t="str">
            <v>SHEET PILE 항타</v>
          </cell>
          <cell r="D497" t="str">
            <v>SP-Ⅲa(400X150X13)</v>
          </cell>
          <cell r="E497">
            <v>3146</v>
          </cell>
          <cell r="G497" t="str">
            <v>본</v>
          </cell>
          <cell r="I497">
            <v>0</v>
          </cell>
          <cell r="K497" t="str">
            <v>IS00100</v>
          </cell>
          <cell r="L497" t="str">
            <v>A005</v>
          </cell>
          <cell r="M497" t="str">
            <v>U</v>
          </cell>
        </row>
        <row r="498">
          <cell r="A498">
            <v>24900</v>
          </cell>
          <cell r="B498" t="str">
            <v>5</v>
          </cell>
          <cell r="C498" t="str">
            <v>SHEET PILE 인발</v>
          </cell>
          <cell r="D498" t="str">
            <v>SP-Ⅲa(400X150X13)</v>
          </cell>
          <cell r="E498">
            <v>3146</v>
          </cell>
          <cell r="G498" t="str">
            <v>본</v>
          </cell>
          <cell r="I498">
            <v>0</v>
          </cell>
          <cell r="K498" t="str">
            <v>IS00200</v>
          </cell>
          <cell r="L498" t="str">
            <v>A005</v>
          </cell>
          <cell r="M498" t="str">
            <v>U</v>
          </cell>
        </row>
        <row r="499">
          <cell r="A499">
            <v>24950</v>
          </cell>
          <cell r="B499" t="str">
            <v>5</v>
          </cell>
          <cell r="C499" t="str">
            <v>STRUT 제작</v>
          </cell>
          <cell r="D499" t="str">
            <v>H-300x300</v>
          </cell>
          <cell r="E499">
            <v>616</v>
          </cell>
          <cell r="G499" t="str">
            <v>본</v>
          </cell>
          <cell r="I499">
            <v>0</v>
          </cell>
          <cell r="K499" t="str">
            <v>H-10001</v>
          </cell>
          <cell r="L499" t="str">
            <v>A005</v>
          </cell>
          <cell r="M499" t="str">
            <v>U</v>
          </cell>
        </row>
        <row r="500">
          <cell r="A500">
            <v>25000</v>
          </cell>
          <cell r="B500" t="str">
            <v>5</v>
          </cell>
          <cell r="C500" t="str">
            <v>STRUT 설치,철거</v>
          </cell>
          <cell r="D500" t="str">
            <v>H-300x300</v>
          </cell>
          <cell r="E500">
            <v>616</v>
          </cell>
          <cell r="G500" t="str">
            <v>개소</v>
          </cell>
          <cell r="I500">
            <v>0</v>
          </cell>
          <cell r="K500" t="str">
            <v>IS00300</v>
          </cell>
          <cell r="L500" t="str">
            <v>A005</v>
          </cell>
          <cell r="M500" t="str">
            <v>U</v>
          </cell>
        </row>
        <row r="501">
          <cell r="A501">
            <v>25050</v>
          </cell>
          <cell r="B501" t="str">
            <v>5</v>
          </cell>
          <cell r="C501" t="str">
            <v>WALE 설치,철거</v>
          </cell>
          <cell r="D501" t="str">
            <v>H-300x300</v>
          </cell>
          <cell r="E501">
            <v>3741</v>
          </cell>
          <cell r="G501" t="str">
            <v>M</v>
          </cell>
          <cell r="I501">
            <v>0</v>
          </cell>
          <cell r="K501" t="str">
            <v>IS00400</v>
          </cell>
          <cell r="L501" t="str">
            <v>A005</v>
          </cell>
          <cell r="M501" t="str">
            <v>U</v>
          </cell>
        </row>
        <row r="502">
          <cell r="A502">
            <v>25100</v>
          </cell>
          <cell r="B502" t="str">
            <v>5</v>
          </cell>
          <cell r="C502" t="str">
            <v>띠장연결 해체(H-300*305).</v>
          </cell>
          <cell r="E502">
            <v>364</v>
          </cell>
          <cell r="G502" t="str">
            <v>개소</v>
          </cell>
          <cell r="I502">
            <v>0</v>
          </cell>
          <cell r="K502" t="str">
            <v>S2461</v>
          </cell>
          <cell r="L502" t="str">
            <v>A005</v>
          </cell>
          <cell r="M502" t="str">
            <v>U</v>
          </cell>
        </row>
        <row r="503">
          <cell r="A503">
            <v>25150</v>
          </cell>
          <cell r="B503" t="str">
            <v>5</v>
          </cell>
          <cell r="C503" t="str">
            <v>우각부 띠장 접합.</v>
          </cell>
          <cell r="E503">
            <v>6</v>
          </cell>
          <cell r="G503" t="str">
            <v>개소</v>
          </cell>
          <cell r="I503">
            <v>0</v>
          </cell>
          <cell r="K503" t="str">
            <v>S252</v>
          </cell>
          <cell r="L503" t="str">
            <v>A005</v>
          </cell>
          <cell r="M503" t="str">
            <v>U</v>
          </cell>
        </row>
        <row r="504">
          <cell r="A504">
            <v>25200</v>
          </cell>
          <cell r="B504" t="str">
            <v>5</v>
          </cell>
          <cell r="C504" t="str">
            <v>사보강재  설치 및 철거</v>
          </cell>
          <cell r="D504" t="str">
            <v>(H-300X300)</v>
          </cell>
          <cell r="E504">
            <v>12</v>
          </cell>
          <cell r="G504" t="str">
            <v>개소</v>
          </cell>
          <cell r="I504">
            <v>0</v>
          </cell>
          <cell r="K504" t="str">
            <v>S247</v>
          </cell>
          <cell r="L504" t="str">
            <v>A005</v>
          </cell>
          <cell r="M504" t="str">
            <v>U</v>
          </cell>
        </row>
        <row r="505">
          <cell r="A505">
            <v>25250</v>
          </cell>
          <cell r="B505" t="str">
            <v>5</v>
          </cell>
          <cell r="C505" t="str">
            <v>화타쐐기 제작 및 설치,철거</v>
          </cell>
          <cell r="D505" t="str">
            <v>(H-300X300)</v>
          </cell>
          <cell r="E505">
            <v>24</v>
          </cell>
          <cell r="G505" t="str">
            <v>개소</v>
          </cell>
          <cell r="I505">
            <v>0</v>
          </cell>
          <cell r="K505" t="str">
            <v>IS00500</v>
          </cell>
          <cell r="L505" t="str">
            <v>A005</v>
          </cell>
          <cell r="M505" t="str">
            <v>U</v>
          </cell>
        </row>
        <row r="506">
          <cell r="A506">
            <v>25300</v>
          </cell>
          <cell r="B506" t="str">
            <v>5</v>
          </cell>
          <cell r="C506" t="str">
            <v>보걸이 설치 철거</v>
          </cell>
          <cell r="D506" t="str">
            <v>Φ22</v>
          </cell>
          <cell r="E506">
            <v>1256</v>
          </cell>
          <cell r="G506" t="str">
            <v>개소</v>
          </cell>
          <cell r="I506">
            <v>0</v>
          </cell>
          <cell r="K506" t="str">
            <v>S242</v>
          </cell>
          <cell r="L506" t="str">
            <v>A005</v>
          </cell>
          <cell r="M506" t="str">
            <v>U</v>
          </cell>
        </row>
        <row r="507">
          <cell r="A507">
            <v>25350</v>
          </cell>
          <cell r="B507" t="str">
            <v>5</v>
          </cell>
          <cell r="C507" t="str">
            <v>RAKER 연결부(손율30% 적용)</v>
          </cell>
          <cell r="E507">
            <v>1232</v>
          </cell>
          <cell r="G507" t="str">
            <v>개소</v>
          </cell>
          <cell r="I507">
            <v>0</v>
          </cell>
          <cell r="K507" t="str">
            <v>S2501</v>
          </cell>
          <cell r="L507" t="str">
            <v>A005</v>
          </cell>
          <cell r="M507" t="str">
            <v>U</v>
          </cell>
        </row>
        <row r="508">
          <cell r="A508">
            <v>25400</v>
          </cell>
          <cell r="B508" t="str">
            <v>5</v>
          </cell>
          <cell r="C508" t="str">
            <v>RAKER 설치,철거</v>
          </cell>
          <cell r="E508">
            <v>616</v>
          </cell>
          <cell r="G508" t="str">
            <v>개소</v>
          </cell>
          <cell r="I508">
            <v>0</v>
          </cell>
          <cell r="K508" t="str">
            <v>IS00600</v>
          </cell>
          <cell r="L508" t="str">
            <v>A005</v>
          </cell>
          <cell r="M508" t="str">
            <v>U</v>
          </cell>
        </row>
        <row r="509">
          <cell r="A509">
            <v>25450</v>
          </cell>
          <cell r="B509" t="str">
            <v>5</v>
          </cell>
          <cell r="C509" t="str">
            <v>H-PILE 항타 (Raker지지용)</v>
          </cell>
          <cell r="E509">
            <v>308</v>
          </cell>
          <cell r="G509" t="str">
            <v>본</v>
          </cell>
          <cell r="I509">
            <v>0</v>
          </cell>
          <cell r="K509" t="str">
            <v>H-90105</v>
          </cell>
          <cell r="L509" t="str">
            <v>A005</v>
          </cell>
          <cell r="M509" t="str">
            <v>U</v>
          </cell>
        </row>
        <row r="510">
          <cell r="A510">
            <v>25500</v>
          </cell>
          <cell r="B510" t="str">
            <v>5</v>
          </cell>
          <cell r="C510" t="str">
            <v>H-PILE 인발 (RAKER지지용)</v>
          </cell>
          <cell r="E510">
            <v>308</v>
          </cell>
          <cell r="G510" t="str">
            <v>본</v>
          </cell>
          <cell r="I510">
            <v>0</v>
          </cell>
          <cell r="K510" t="str">
            <v>H-90205</v>
          </cell>
          <cell r="L510" t="str">
            <v>A005</v>
          </cell>
          <cell r="M510" t="str">
            <v>U</v>
          </cell>
        </row>
        <row r="511">
          <cell r="A511">
            <v>25550</v>
          </cell>
          <cell r="B511" t="str">
            <v>5</v>
          </cell>
          <cell r="C511" t="str">
            <v>JACK 손료 (6개월미만)</v>
          </cell>
          <cell r="D511" t="str">
            <v>100 TON</v>
          </cell>
          <cell r="E511">
            <v>616</v>
          </cell>
          <cell r="G511" t="str">
            <v>EA</v>
          </cell>
          <cell r="I511">
            <v>0</v>
          </cell>
          <cell r="K511" t="str">
            <v>WC14002</v>
          </cell>
          <cell r="L511" t="str">
            <v>A005</v>
          </cell>
          <cell r="M511" t="str">
            <v>U</v>
          </cell>
        </row>
        <row r="512">
          <cell r="A512">
            <v>25600</v>
          </cell>
          <cell r="B512" t="str">
            <v>5</v>
          </cell>
          <cell r="C512" t="str">
            <v>SHEET PILE 방수</v>
          </cell>
          <cell r="E512">
            <v>1837</v>
          </cell>
          <cell r="G512" t="str">
            <v>M2</v>
          </cell>
          <cell r="I512">
            <v>0</v>
          </cell>
          <cell r="K512" t="str">
            <v>WQ31020</v>
          </cell>
          <cell r="L512" t="str">
            <v>A005</v>
          </cell>
          <cell r="M512" t="str">
            <v>U</v>
          </cell>
        </row>
        <row r="513">
          <cell r="A513">
            <v>25650</v>
          </cell>
          <cell r="B513" t="str">
            <v>5</v>
          </cell>
          <cell r="C513" t="str">
            <v>합판 거푸집</v>
          </cell>
          <cell r="D513" t="str">
            <v>6 회</v>
          </cell>
          <cell r="E513">
            <v>1235</v>
          </cell>
          <cell r="G513" t="str">
            <v>M2</v>
          </cell>
          <cell r="I513">
            <v>0</v>
          </cell>
          <cell r="K513" t="str">
            <v>I00940</v>
          </cell>
          <cell r="L513" t="str">
            <v>A005</v>
          </cell>
          <cell r="M513" t="str">
            <v>U</v>
          </cell>
        </row>
        <row r="514">
          <cell r="A514">
            <v>25700</v>
          </cell>
          <cell r="B514" t="str">
            <v>5</v>
          </cell>
          <cell r="C514" t="str">
            <v>버림 콘크리트 타설</v>
          </cell>
          <cell r="D514" t="str">
            <v>인력</v>
          </cell>
          <cell r="E514">
            <v>615</v>
          </cell>
          <cell r="G514" t="str">
            <v>M3</v>
          </cell>
          <cell r="I514">
            <v>0</v>
          </cell>
          <cell r="K514" t="str">
            <v>I00850</v>
          </cell>
          <cell r="L514" t="str">
            <v>A005</v>
          </cell>
          <cell r="M514" t="str">
            <v>U</v>
          </cell>
        </row>
        <row r="515">
          <cell r="A515">
            <v>25750</v>
          </cell>
          <cell r="B515" t="str">
            <v>4</v>
          </cell>
          <cell r="C515" t="str">
            <v>9)운반비</v>
          </cell>
          <cell r="E515">
            <v>0</v>
          </cell>
          <cell r="I515">
            <v>0</v>
          </cell>
          <cell r="L515" t="str">
            <v>A005</v>
          </cell>
          <cell r="M515" t="str">
            <v>U</v>
          </cell>
        </row>
        <row r="516">
          <cell r="A516">
            <v>25800</v>
          </cell>
          <cell r="B516" t="str">
            <v>5</v>
          </cell>
          <cell r="C516" t="str">
            <v>철근운반</v>
          </cell>
          <cell r="E516">
            <v>3681.2530000000002</v>
          </cell>
          <cell r="G516" t="str">
            <v>TON</v>
          </cell>
          <cell r="I516">
            <v>0</v>
          </cell>
          <cell r="K516" t="str">
            <v>S010</v>
          </cell>
          <cell r="L516" t="str">
            <v>A005</v>
          </cell>
          <cell r="M516" t="str">
            <v>U</v>
          </cell>
        </row>
        <row r="517">
          <cell r="A517">
            <v>25850</v>
          </cell>
          <cell r="B517" t="str">
            <v>5</v>
          </cell>
          <cell r="C517" t="str">
            <v>SHEET PILE 운반</v>
          </cell>
          <cell r="D517" t="str">
            <v>포항-현장</v>
          </cell>
          <cell r="E517">
            <v>1793.2</v>
          </cell>
          <cell r="G517" t="str">
            <v>TON</v>
          </cell>
          <cell r="I517">
            <v>0</v>
          </cell>
          <cell r="K517" t="str">
            <v>H-60001</v>
          </cell>
          <cell r="L517" t="str">
            <v>A005</v>
          </cell>
          <cell r="M517" t="str">
            <v>U</v>
          </cell>
        </row>
        <row r="518">
          <cell r="A518">
            <v>25900</v>
          </cell>
          <cell r="B518" t="str">
            <v>5</v>
          </cell>
          <cell r="C518" t="str">
            <v>강재(H-BEAM)운반</v>
          </cell>
          <cell r="D518" t="str">
            <v>포항-현장</v>
          </cell>
          <cell r="E518">
            <v>1168.23</v>
          </cell>
          <cell r="G518" t="str">
            <v>TON</v>
          </cell>
          <cell r="I518">
            <v>0</v>
          </cell>
          <cell r="K518" t="str">
            <v>H-60003</v>
          </cell>
          <cell r="L518" t="str">
            <v>A005</v>
          </cell>
          <cell r="M518" t="str">
            <v>U</v>
          </cell>
        </row>
        <row r="519">
          <cell r="A519">
            <v>25950</v>
          </cell>
          <cell r="B519" t="str">
            <v>5</v>
          </cell>
          <cell r="C519" t="str">
            <v>시멘트운반(40KG/포)</v>
          </cell>
          <cell r="E519">
            <v>6149</v>
          </cell>
          <cell r="G519" t="str">
            <v>TON</v>
          </cell>
          <cell r="I519">
            <v>0</v>
          </cell>
          <cell r="K519" t="str">
            <v>S006</v>
          </cell>
          <cell r="L519" t="str">
            <v>A005</v>
          </cell>
          <cell r="M519" t="str">
            <v>U</v>
          </cell>
        </row>
        <row r="520">
          <cell r="A520">
            <v>26000</v>
          </cell>
          <cell r="B520" t="str">
            <v>5</v>
          </cell>
          <cell r="C520" t="str">
            <v>시멘트운반</v>
          </cell>
          <cell r="D520" t="str">
            <v>bulk</v>
          </cell>
          <cell r="E520">
            <v>31051</v>
          </cell>
          <cell r="G520" t="str">
            <v>TON</v>
          </cell>
          <cell r="I520">
            <v>0</v>
          </cell>
          <cell r="K520" t="str">
            <v>S007</v>
          </cell>
          <cell r="L520" t="str">
            <v>A005</v>
          </cell>
          <cell r="M520" t="str">
            <v>U</v>
          </cell>
        </row>
        <row r="521">
          <cell r="A521">
            <v>26050</v>
          </cell>
          <cell r="B521" t="str">
            <v>5</v>
          </cell>
          <cell r="C521" t="str">
            <v>아스팔트운반</v>
          </cell>
          <cell r="D521" t="str">
            <v>RS(C)-3,4</v>
          </cell>
          <cell r="E521">
            <v>334</v>
          </cell>
          <cell r="G521" t="str">
            <v>TON</v>
          </cell>
          <cell r="I521">
            <v>0</v>
          </cell>
          <cell r="K521" t="str">
            <v>S008</v>
          </cell>
          <cell r="L521" t="str">
            <v>A005</v>
          </cell>
          <cell r="M521" t="str">
            <v>U</v>
          </cell>
        </row>
        <row r="522">
          <cell r="A522">
            <v>26100</v>
          </cell>
          <cell r="B522" t="str">
            <v>5</v>
          </cell>
          <cell r="C522" t="str">
            <v>흄관운반</v>
          </cell>
          <cell r="D522" t="str">
            <v>D=300M/M</v>
          </cell>
          <cell r="E522">
            <v>5</v>
          </cell>
          <cell r="G522" t="str">
            <v>M</v>
          </cell>
          <cell r="I522">
            <v>0</v>
          </cell>
          <cell r="K522" t="str">
            <v>S011</v>
          </cell>
          <cell r="L522" t="str">
            <v>A005</v>
          </cell>
          <cell r="M522" t="str">
            <v>U</v>
          </cell>
        </row>
        <row r="523">
          <cell r="A523">
            <v>26150</v>
          </cell>
          <cell r="B523" t="str">
            <v>5</v>
          </cell>
          <cell r="C523" t="str">
            <v>흄관운반</v>
          </cell>
          <cell r="D523" t="str">
            <v>D=450M/M</v>
          </cell>
          <cell r="E523">
            <v>1034</v>
          </cell>
          <cell r="G523" t="str">
            <v>M</v>
          </cell>
          <cell r="I523">
            <v>0</v>
          </cell>
          <cell r="K523" t="str">
            <v>S012</v>
          </cell>
          <cell r="L523" t="str">
            <v>A005</v>
          </cell>
          <cell r="M523" t="str">
            <v>U</v>
          </cell>
        </row>
        <row r="524">
          <cell r="A524">
            <v>26200</v>
          </cell>
          <cell r="B524" t="str">
            <v>5</v>
          </cell>
          <cell r="C524" t="str">
            <v>흄관운반</v>
          </cell>
          <cell r="D524" t="str">
            <v>D=600M/M</v>
          </cell>
          <cell r="E524">
            <v>175</v>
          </cell>
          <cell r="G524" t="str">
            <v>M</v>
          </cell>
          <cell r="I524">
            <v>0</v>
          </cell>
          <cell r="K524" t="str">
            <v>S014</v>
          </cell>
          <cell r="L524" t="str">
            <v>A005</v>
          </cell>
          <cell r="M524" t="str">
            <v>U</v>
          </cell>
        </row>
        <row r="525">
          <cell r="A525">
            <v>26250</v>
          </cell>
          <cell r="B525" t="str">
            <v>5</v>
          </cell>
          <cell r="C525" t="str">
            <v>흄관운반</v>
          </cell>
          <cell r="D525" t="str">
            <v>D=800M/M</v>
          </cell>
          <cell r="E525">
            <v>317</v>
          </cell>
          <cell r="G525" t="str">
            <v>M</v>
          </cell>
          <cell r="I525">
            <v>0</v>
          </cell>
          <cell r="K525" t="str">
            <v>S016</v>
          </cell>
          <cell r="L525" t="str">
            <v>A005</v>
          </cell>
          <cell r="M525" t="str">
            <v>U</v>
          </cell>
        </row>
        <row r="526">
          <cell r="A526">
            <v>26300</v>
          </cell>
          <cell r="B526" t="str">
            <v>5</v>
          </cell>
          <cell r="C526" t="str">
            <v>흄관운반</v>
          </cell>
          <cell r="D526" t="str">
            <v>D=1000M/M</v>
          </cell>
          <cell r="E526">
            <v>28</v>
          </cell>
          <cell r="G526" t="str">
            <v>M</v>
          </cell>
          <cell r="I526">
            <v>0</v>
          </cell>
          <cell r="K526" t="str">
            <v>S018</v>
          </cell>
          <cell r="L526" t="str">
            <v>A005</v>
          </cell>
          <cell r="M526" t="str">
            <v>U</v>
          </cell>
        </row>
        <row r="527">
          <cell r="A527">
            <v>26350</v>
          </cell>
          <cell r="B527" t="str">
            <v>5</v>
          </cell>
          <cell r="C527" t="str">
            <v>흄관운반</v>
          </cell>
          <cell r="D527" t="str">
            <v>D=1200M/M</v>
          </cell>
          <cell r="E527">
            <v>332</v>
          </cell>
          <cell r="G527" t="str">
            <v>M</v>
          </cell>
          <cell r="I527">
            <v>0</v>
          </cell>
          <cell r="K527" t="str">
            <v>S020</v>
          </cell>
          <cell r="L527" t="str">
            <v>A005</v>
          </cell>
          <cell r="M527" t="str">
            <v>U</v>
          </cell>
        </row>
        <row r="528">
          <cell r="A528">
            <v>26400</v>
          </cell>
          <cell r="B528" t="str">
            <v>4</v>
          </cell>
          <cell r="C528" t="str">
            <v>10)고재대</v>
          </cell>
          <cell r="E528">
            <v>0</v>
          </cell>
          <cell r="I528">
            <v>0</v>
          </cell>
          <cell r="L528" t="str">
            <v>A005</v>
          </cell>
          <cell r="M528" t="str">
            <v>U</v>
          </cell>
        </row>
        <row r="529">
          <cell r="A529">
            <v>26450</v>
          </cell>
          <cell r="B529" t="str">
            <v>5</v>
          </cell>
          <cell r="C529" t="str">
            <v>철근고재대</v>
          </cell>
          <cell r="D529" t="str">
            <v>부산지역</v>
          </cell>
          <cell r="E529">
            <v>96.474000000000004</v>
          </cell>
          <cell r="G529" t="str">
            <v>TON</v>
          </cell>
          <cell r="I529">
            <v>0</v>
          </cell>
          <cell r="K529" t="str">
            <v>GS0300</v>
          </cell>
          <cell r="L529" t="str">
            <v>A005</v>
          </cell>
          <cell r="M529" t="str">
            <v>U</v>
          </cell>
        </row>
        <row r="530">
          <cell r="A530">
            <v>26500</v>
          </cell>
          <cell r="B530" t="str">
            <v>5</v>
          </cell>
          <cell r="C530" t="str">
            <v>철골고재대</v>
          </cell>
          <cell r="D530" t="str">
            <v>부산지역</v>
          </cell>
          <cell r="E530">
            <v>58.564999999999998</v>
          </cell>
          <cell r="G530" t="str">
            <v>TON</v>
          </cell>
          <cell r="I530">
            <v>0</v>
          </cell>
          <cell r="K530" t="str">
            <v>GS0300</v>
          </cell>
          <cell r="L530" t="str">
            <v>A005</v>
          </cell>
          <cell r="M530" t="str">
            <v>U</v>
          </cell>
        </row>
        <row r="531">
          <cell r="A531">
            <v>26550</v>
          </cell>
          <cell r="B531" t="str">
            <v>4</v>
          </cell>
          <cell r="C531" t="str">
            <v>11)사급자재대</v>
          </cell>
          <cell r="D531" t="str">
            <v>별산</v>
          </cell>
          <cell r="E531">
            <v>0</v>
          </cell>
          <cell r="I531">
            <v>0</v>
          </cell>
          <cell r="L531" t="str">
            <v>A005</v>
          </cell>
          <cell r="M531" t="str">
            <v>U</v>
          </cell>
        </row>
        <row r="532">
          <cell r="A532">
            <v>26600</v>
          </cell>
          <cell r="B532" t="str">
            <v>5</v>
          </cell>
          <cell r="C532" t="str">
            <v>시멘트</v>
          </cell>
          <cell r="D532" t="str">
            <v>40kg/대(포장품)</v>
          </cell>
          <cell r="E532">
            <v>4980</v>
          </cell>
          <cell r="G532" t="str">
            <v>대</v>
          </cell>
          <cell r="I532">
            <v>0</v>
          </cell>
          <cell r="K532" t="str">
            <v>IM00095</v>
          </cell>
          <cell r="L532" t="str">
            <v>A005</v>
          </cell>
          <cell r="M532" t="str">
            <v>U</v>
          </cell>
        </row>
        <row r="533">
          <cell r="A533">
            <v>26650</v>
          </cell>
          <cell r="B533" t="str">
            <v>5</v>
          </cell>
          <cell r="C533" t="str">
            <v>이형철근</v>
          </cell>
          <cell r="D533" t="str">
            <v>10M/M 0.560KG/M</v>
          </cell>
          <cell r="E533">
            <v>0.90200000000000002</v>
          </cell>
          <cell r="G533" t="str">
            <v>TON</v>
          </cell>
          <cell r="I533">
            <v>0</v>
          </cell>
          <cell r="K533" t="str">
            <v>IM00035</v>
          </cell>
          <cell r="L533" t="str">
            <v>A005</v>
          </cell>
          <cell r="M533" t="str">
            <v>U</v>
          </cell>
        </row>
        <row r="534">
          <cell r="A534">
            <v>26700</v>
          </cell>
          <cell r="B534" t="str">
            <v>5</v>
          </cell>
          <cell r="C534" t="str">
            <v>이형철근</v>
          </cell>
          <cell r="D534" t="str">
            <v>13M/M 0.995KG/M</v>
          </cell>
          <cell r="E534">
            <v>68.998000000000005</v>
          </cell>
          <cell r="G534" t="str">
            <v>TON</v>
          </cell>
          <cell r="I534">
            <v>0</v>
          </cell>
          <cell r="K534" t="str">
            <v>IM00040</v>
          </cell>
          <cell r="L534" t="str">
            <v>A005</v>
          </cell>
          <cell r="M534" t="str">
            <v>U</v>
          </cell>
        </row>
        <row r="535">
          <cell r="A535">
            <v>26750</v>
          </cell>
          <cell r="B535" t="str">
            <v>5</v>
          </cell>
          <cell r="C535" t="str">
            <v>이형철근</v>
          </cell>
          <cell r="D535" t="str">
            <v>16M/M 1.560KG/M</v>
          </cell>
          <cell r="E535">
            <v>151.55199999999999</v>
          </cell>
          <cell r="G535" t="str">
            <v>TON</v>
          </cell>
          <cell r="I535">
            <v>0</v>
          </cell>
          <cell r="K535" t="str">
            <v>IM00045</v>
          </cell>
          <cell r="L535" t="str">
            <v>A005</v>
          </cell>
          <cell r="M535" t="str">
            <v>U</v>
          </cell>
        </row>
        <row r="536">
          <cell r="A536">
            <v>26800</v>
          </cell>
          <cell r="B536" t="str">
            <v>5</v>
          </cell>
          <cell r="C536" t="str">
            <v>이형철근</v>
          </cell>
          <cell r="D536" t="str">
            <v>19M/M 2.250KG/M</v>
          </cell>
          <cell r="E536">
            <v>2.431</v>
          </cell>
          <cell r="G536" t="str">
            <v>TON</v>
          </cell>
          <cell r="I536">
            <v>0</v>
          </cell>
          <cell r="K536" t="str">
            <v>IM00050</v>
          </cell>
          <cell r="L536" t="str">
            <v>A005</v>
          </cell>
          <cell r="M536" t="str">
            <v>U</v>
          </cell>
        </row>
        <row r="537">
          <cell r="A537">
            <v>26850</v>
          </cell>
          <cell r="B537" t="str">
            <v>5</v>
          </cell>
          <cell r="C537" t="str">
            <v>이형철근</v>
          </cell>
          <cell r="D537" t="str">
            <v>22M/M 3.040KG/M</v>
          </cell>
          <cell r="E537">
            <v>2.93</v>
          </cell>
          <cell r="G537" t="str">
            <v>TON</v>
          </cell>
          <cell r="I537">
            <v>0</v>
          </cell>
          <cell r="K537" t="str">
            <v>IM00055</v>
          </cell>
          <cell r="L537" t="str">
            <v>A005</v>
          </cell>
          <cell r="M537" t="str">
            <v>U</v>
          </cell>
        </row>
        <row r="538">
          <cell r="A538">
            <v>26900</v>
          </cell>
          <cell r="B538" t="str">
            <v>5</v>
          </cell>
          <cell r="C538" t="str">
            <v>이형철근</v>
          </cell>
          <cell r="D538" t="str">
            <v>29M/M 5.040KG/M</v>
          </cell>
          <cell r="E538">
            <v>0.995</v>
          </cell>
          <cell r="G538" t="str">
            <v>TON</v>
          </cell>
          <cell r="I538">
            <v>0</v>
          </cell>
          <cell r="K538" t="str">
            <v>IM00065</v>
          </cell>
          <cell r="L538" t="str">
            <v>A005</v>
          </cell>
          <cell r="M538" t="str">
            <v>U</v>
          </cell>
        </row>
        <row r="539">
          <cell r="A539">
            <v>26950</v>
          </cell>
          <cell r="B539" t="str">
            <v>5</v>
          </cell>
          <cell r="C539" t="str">
            <v>원형철근</v>
          </cell>
          <cell r="D539" t="str">
            <v>19M/M 6.310KG/M</v>
          </cell>
          <cell r="E539">
            <v>0.19600000000000001</v>
          </cell>
          <cell r="G539" t="str">
            <v>TON</v>
          </cell>
          <cell r="I539">
            <v>0</v>
          </cell>
          <cell r="K539" t="str">
            <v>IM00027</v>
          </cell>
          <cell r="L539" t="str">
            <v>A005</v>
          </cell>
          <cell r="M539" t="str">
            <v>U</v>
          </cell>
        </row>
        <row r="540">
          <cell r="A540">
            <v>27000</v>
          </cell>
          <cell r="B540" t="str">
            <v>5</v>
          </cell>
          <cell r="C540" t="str">
            <v>레미콘</v>
          </cell>
          <cell r="D540" t="str">
            <v>40-150-8</v>
          </cell>
          <cell r="E540">
            <v>979</v>
          </cell>
          <cell r="G540" t="str">
            <v>M3</v>
          </cell>
          <cell r="I540">
            <v>0</v>
          </cell>
          <cell r="K540" t="str">
            <v>IM00075</v>
          </cell>
          <cell r="L540" t="str">
            <v>A005</v>
          </cell>
          <cell r="M540" t="str">
            <v>U</v>
          </cell>
        </row>
        <row r="541">
          <cell r="A541">
            <v>27050</v>
          </cell>
          <cell r="B541" t="str">
            <v>5</v>
          </cell>
          <cell r="C541" t="str">
            <v>레미콘</v>
          </cell>
          <cell r="D541" t="str">
            <v>40-210-8</v>
          </cell>
          <cell r="E541">
            <v>300</v>
          </cell>
          <cell r="G541" t="str">
            <v>M3</v>
          </cell>
          <cell r="I541">
            <v>0</v>
          </cell>
          <cell r="K541" t="str">
            <v>IM00080</v>
          </cell>
          <cell r="L541" t="str">
            <v>A005</v>
          </cell>
          <cell r="M541" t="str">
            <v>U</v>
          </cell>
        </row>
        <row r="542">
          <cell r="A542">
            <v>27100</v>
          </cell>
          <cell r="B542" t="str">
            <v>5</v>
          </cell>
          <cell r="C542" t="str">
            <v>레미콘</v>
          </cell>
          <cell r="D542" t="str">
            <v>25-210-8</v>
          </cell>
          <cell r="E542">
            <v>204</v>
          </cell>
          <cell r="G542" t="str">
            <v>M3</v>
          </cell>
          <cell r="I542">
            <v>0</v>
          </cell>
          <cell r="K542" t="str">
            <v>IM00085</v>
          </cell>
          <cell r="L542" t="str">
            <v>A005</v>
          </cell>
          <cell r="M542" t="str">
            <v>U</v>
          </cell>
        </row>
        <row r="543">
          <cell r="A543">
            <v>27150</v>
          </cell>
          <cell r="B543" t="str">
            <v>5</v>
          </cell>
          <cell r="C543" t="str">
            <v>레미콘</v>
          </cell>
          <cell r="D543" t="str">
            <v>25-240-15</v>
          </cell>
          <cell r="E543">
            <v>2182</v>
          </cell>
          <cell r="G543" t="str">
            <v>M3</v>
          </cell>
          <cell r="I543">
            <v>0</v>
          </cell>
          <cell r="K543" t="str">
            <v>IM00090</v>
          </cell>
          <cell r="L543" t="str">
            <v>A005</v>
          </cell>
          <cell r="M543" t="str">
            <v>U</v>
          </cell>
        </row>
        <row r="544">
          <cell r="A544">
            <v>27200</v>
          </cell>
          <cell r="B544" t="str">
            <v>5</v>
          </cell>
          <cell r="C544" t="str">
            <v>SHEET PILE</v>
          </cell>
          <cell r="E544">
            <v>1793.41</v>
          </cell>
          <cell r="G544" t="str">
            <v>TON</v>
          </cell>
          <cell r="I544">
            <v>0</v>
          </cell>
          <cell r="K544" t="str">
            <v>IM00067</v>
          </cell>
          <cell r="L544" t="str">
            <v>A005</v>
          </cell>
          <cell r="M544" t="str">
            <v>U</v>
          </cell>
        </row>
        <row r="545">
          <cell r="A545">
            <v>27250</v>
          </cell>
          <cell r="B545" t="str">
            <v>5</v>
          </cell>
          <cell r="C545" t="str">
            <v>H-BEAM</v>
          </cell>
          <cell r="E545">
            <v>1168.42</v>
          </cell>
          <cell r="G545" t="str">
            <v>TON</v>
          </cell>
          <cell r="I545">
            <v>0</v>
          </cell>
          <cell r="K545" t="str">
            <v>IM00068</v>
          </cell>
          <cell r="L545" t="str">
            <v>A005</v>
          </cell>
          <cell r="M545" t="str">
            <v>U</v>
          </cell>
        </row>
        <row r="546">
          <cell r="A546">
            <v>27300</v>
          </cell>
          <cell r="B546" t="str">
            <v>5</v>
          </cell>
          <cell r="C546" t="str">
            <v>흄관</v>
          </cell>
          <cell r="D546" t="str">
            <v>D300MM</v>
          </cell>
          <cell r="E546">
            <v>5</v>
          </cell>
          <cell r="G546" t="str">
            <v>M</v>
          </cell>
          <cell r="I546">
            <v>0</v>
          </cell>
          <cell r="K546" t="str">
            <v>IM00125</v>
          </cell>
          <cell r="L546" t="str">
            <v>A005</v>
          </cell>
          <cell r="M546" t="str">
            <v>U</v>
          </cell>
        </row>
        <row r="547">
          <cell r="A547">
            <v>27350</v>
          </cell>
          <cell r="B547" t="str">
            <v>4</v>
          </cell>
          <cell r="C547" t="str">
            <v>12)골재대</v>
          </cell>
          <cell r="D547" t="str">
            <v>별산</v>
          </cell>
          <cell r="E547">
            <v>0</v>
          </cell>
          <cell r="I547">
            <v>0</v>
          </cell>
          <cell r="L547" t="str">
            <v>A005</v>
          </cell>
          <cell r="M547" t="str">
            <v>U</v>
          </cell>
        </row>
        <row r="548">
          <cell r="A548">
            <v>27400</v>
          </cell>
          <cell r="B548" t="str">
            <v>5</v>
          </cell>
          <cell r="C548" t="str">
            <v>모래</v>
          </cell>
          <cell r="D548" t="str">
            <v>강모래</v>
          </cell>
          <cell r="E548">
            <v>13580</v>
          </cell>
          <cell r="G548" t="str">
            <v>M3</v>
          </cell>
          <cell r="I548">
            <v>0</v>
          </cell>
          <cell r="K548" t="str">
            <v>IM00160</v>
          </cell>
          <cell r="L548" t="str">
            <v>A005</v>
          </cell>
          <cell r="M548" t="str">
            <v>U</v>
          </cell>
        </row>
        <row r="549">
          <cell r="A549">
            <v>27450</v>
          </cell>
          <cell r="B549" t="str">
            <v>5</v>
          </cell>
          <cell r="C549" t="str">
            <v>쇄석자갈</v>
          </cell>
          <cell r="D549" t="str">
            <v>Φ40</v>
          </cell>
          <cell r="E549">
            <v>85</v>
          </cell>
          <cell r="G549" t="str">
            <v>M3</v>
          </cell>
          <cell r="I549">
            <v>0</v>
          </cell>
          <cell r="K549" t="str">
            <v>IM00200</v>
          </cell>
          <cell r="L549" t="str">
            <v>A005</v>
          </cell>
          <cell r="M549" t="str">
            <v>U</v>
          </cell>
        </row>
        <row r="550">
          <cell r="A550">
            <v>27500</v>
          </cell>
          <cell r="B550" t="str">
            <v>5</v>
          </cell>
          <cell r="C550" t="str">
            <v>보조기층</v>
          </cell>
          <cell r="D550" t="str">
            <v>Φ40</v>
          </cell>
          <cell r="E550">
            <v>954</v>
          </cell>
          <cell r="G550" t="str">
            <v>M3</v>
          </cell>
          <cell r="I550">
            <v>0</v>
          </cell>
          <cell r="K550" t="str">
            <v>IM00180</v>
          </cell>
          <cell r="L550" t="str">
            <v>A005</v>
          </cell>
          <cell r="M550" t="str">
            <v>U</v>
          </cell>
        </row>
        <row r="551">
          <cell r="A551">
            <v>27550</v>
          </cell>
          <cell r="B551" t="str">
            <v>5</v>
          </cell>
          <cell r="C551" t="str">
            <v>보조기층</v>
          </cell>
          <cell r="D551" t="str">
            <v>Φ75</v>
          </cell>
          <cell r="E551">
            <v>864</v>
          </cell>
          <cell r="G551" t="str">
            <v>M3</v>
          </cell>
          <cell r="I551">
            <v>0</v>
          </cell>
          <cell r="K551" t="str">
            <v>IM00190</v>
          </cell>
          <cell r="L551" t="str">
            <v>A005</v>
          </cell>
          <cell r="M551" t="str">
            <v>U</v>
          </cell>
        </row>
        <row r="552">
          <cell r="A552">
            <v>27600</v>
          </cell>
          <cell r="B552" t="str">
            <v>3</v>
          </cell>
          <cell r="C552" t="str">
            <v>(바)조경공</v>
          </cell>
          <cell r="E552">
            <v>0</v>
          </cell>
          <cell r="I552">
            <v>0</v>
          </cell>
          <cell r="K552" t="str">
            <v>A006</v>
          </cell>
          <cell r="L552" t="str">
            <v>A0001</v>
          </cell>
          <cell r="M552" t="str">
            <v>U</v>
          </cell>
        </row>
        <row r="553">
          <cell r="A553">
            <v>27650</v>
          </cell>
          <cell r="B553" t="str">
            <v>4</v>
          </cell>
          <cell r="C553" t="str">
            <v>가시나무</v>
          </cell>
          <cell r="E553">
            <v>146</v>
          </cell>
          <cell r="G553" t="str">
            <v>주</v>
          </cell>
          <cell r="I553">
            <v>0</v>
          </cell>
          <cell r="K553" t="str">
            <v>IG00100</v>
          </cell>
          <cell r="L553" t="str">
            <v>A006</v>
          </cell>
          <cell r="M553" t="str">
            <v>U</v>
          </cell>
        </row>
        <row r="554">
          <cell r="A554">
            <v>27700</v>
          </cell>
          <cell r="B554" t="str">
            <v>4</v>
          </cell>
          <cell r="C554" t="str">
            <v>동백나무</v>
          </cell>
          <cell r="E554">
            <v>70</v>
          </cell>
          <cell r="G554" t="str">
            <v>주</v>
          </cell>
          <cell r="I554">
            <v>0</v>
          </cell>
          <cell r="K554" t="str">
            <v>IG00200</v>
          </cell>
          <cell r="L554" t="str">
            <v>A006</v>
          </cell>
          <cell r="M554" t="str">
            <v>U</v>
          </cell>
        </row>
        <row r="555">
          <cell r="A555">
            <v>27750</v>
          </cell>
          <cell r="B555" t="str">
            <v>4</v>
          </cell>
          <cell r="C555" t="str">
            <v>소나무(조형)</v>
          </cell>
          <cell r="E555">
            <v>5</v>
          </cell>
          <cell r="G555" t="str">
            <v>주당</v>
          </cell>
          <cell r="I555">
            <v>0</v>
          </cell>
          <cell r="K555" t="str">
            <v>IG00300</v>
          </cell>
          <cell r="L555" t="str">
            <v>A006</v>
          </cell>
          <cell r="M555" t="str">
            <v>U</v>
          </cell>
        </row>
        <row r="556">
          <cell r="A556">
            <v>27800</v>
          </cell>
          <cell r="B556" t="str">
            <v>4</v>
          </cell>
          <cell r="C556" t="str">
            <v>소나무(조형)</v>
          </cell>
          <cell r="E556">
            <v>9</v>
          </cell>
          <cell r="G556" t="str">
            <v>주당</v>
          </cell>
          <cell r="I556">
            <v>0</v>
          </cell>
          <cell r="K556" t="str">
            <v>IG00400</v>
          </cell>
          <cell r="L556" t="str">
            <v>A006</v>
          </cell>
          <cell r="M556" t="str">
            <v>U</v>
          </cell>
        </row>
        <row r="557">
          <cell r="A557">
            <v>27850</v>
          </cell>
          <cell r="B557" t="str">
            <v>4</v>
          </cell>
          <cell r="C557" t="str">
            <v>소나무(조형)</v>
          </cell>
          <cell r="E557">
            <v>14</v>
          </cell>
          <cell r="G557" t="str">
            <v>주당</v>
          </cell>
          <cell r="I557">
            <v>0</v>
          </cell>
          <cell r="K557" t="str">
            <v>IG00500</v>
          </cell>
          <cell r="L557" t="str">
            <v>A006</v>
          </cell>
          <cell r="M557" t="str">
            <v>U</v>
          </cell>
        </row>
        <row r="558">
          <cell r="A558">
            <v>27900</v>
          </cell>
          <cell r="B558" t="str">
            <v>4</v>
          </cell>
          <cell r="C558" t="str">
            <v>왕대</v>
          </cell>
          <cell r="E558">
            <v>3650</v>
          </cell>
          <cell r="G558" t="str">
            <v>주당</v>
          </cell>
          <cell r="I558">
            <v>0</v>
          </cell>
          <cell r="K558" t="str">
            <v>IG00600</v>
          </cell>
          <cell r="L558" t="str">
            <v>A006</v>
          </cell>
          <cell r="M558" t="str">
            <v>U</v>
          </cell>
        </row>
        <row r="559">
          <cell r="A559">
            <v>27950</v>
          </cell>
          <cell r="B559" t="str">
            <v>4</v>
          </cell>
          <cell r="C559" t="str">
            <v>후박나무</v>
          </cell>
          <cell r="E559">
            <v>48</v>
          </cell>
          <cell r="G559" t="str">
            <v>주당</v>
          </cell>
          <cell r="I559">
            <v>0</v>
          </cell>
          <cell r="K559" t="str">
            <v>IG00700</v>
          </cell>
          <cell r="L559" t="str">
            <v>A006</v>
          </cell>
          <cell r="M559" t="str">
            <v>U</v>
          </cell>
        </row>
        <row r="560">
          <cell r="A560">
            <v>28000</v>
          </cell>
          <cell r="B560" t="str">
            <v>4</v>
          </cell>
          <cell r="C560" t="str">
            <v>후박나무(가로수용)</v>
          </cell>
          <cell r="E560">
            <v>37</v>
          </cell>
          <cell r="G560" t="str">
            <v>주당</v>
          </cell>
          <cell r="I560">
            <v>0</v>
          </cell>
          <cell r="K560" t="str">
            <v>IG00800</v>
          </cell>
          <cell r="L560" t="str">
            <v>A006</v>
          </cell>
          <cell r="M560" t="str">
            <v>U</v>
          </cell>
        </row>
        <row r="561">
          <cell r="A561">
            <v>28050</v>
          </cell>
          <cell r="B561" t="str">
            <v>4</v>
          </cell>
          <cell r="C561" t="str">
            <v>모과나무</v>
          </cell>
          <cell r="E561">
            <v>3</v>
          </cell>
          <cell r="G561" t="str">
            <v>주당</v>
          </cell>
          <cell r="I561">
            <v>0</v>
          </cell>
          <cell r="K561" t="str">
            <v>IG00900</v>
          </cell>
          <cell r="L561" t="str">
            <v>A006</v>
          </cell>
          <cell r="M561" t="str">
            <v>U</v>
          </cell>
        </row>
        <row r="562">
          <cell r="A562">
            <v>28100</v>
          </cell>
          <cell r="B562" t="str">
            <v>4</v>
          </cell>
          <cell r="C562" t="str">
            <v>모과나무</v>
          </cell>
          <cell r="E562">
            <v>14</v>
          </cell>
          <cell r="G562" t="str">
            <v>주당</v>
          </cell>
          <cell r="I562">
            <v>0</v>
          </cell>
          <cell r="K562" t="str">
            <v>IG01000</v>
          </cell>
          <cell r="L562" t="str">
            <v>A006</v>
          </cell>
          <cell r="M562" t="str">
            <v>U</v>
          </cell>
        </row>
        <row r="563">
          <cell r="A563">
            <v>28150</v>
          </cell>
          <cell r="B563" t="str">
            <v>4</v>
          </cell>
          <cell r="C563" t="str">
            <v>매화나무</v>
          </cell>
          <cell r="E563">
            <v>43</v>
          </cell>
          <cell r="G563" t="str">
            <v>주당</v>
          </cell>
          <cell r="I563">
            <v>0</v>
          </cell>
          <cell r="K563" t="str">
            <v>IG01100</v>
          </cell>
          <cell r="L563" t="str">
            <v>A006</v>
          </cell>
          <cell r="M563" t="str">
            <v>U</v>
          </cell>
        </row>
        <row r="564">
          <cell r="A564">
            <v>28200</v>
          </cell>
          <cell r="B564" t="str">
            <v>4</v>
          </cell>
          <cell r="C564" t="str">
            <v>배롱나무</v>
          </cell>
          <cell r="E564">
            <v>12</v>
          </cell>
          <cell r="G564" t="str">
            <v>주당</v>
          </cell>
          <cell r="I564">
            <v>0</v>
          </cell>
          <cell r="K564" t="str">
            <v>IG01200</v>
          </cell>
          <cell r="L564" t="str">
            <v>A006</v>
          </cell>
          <cell r="M564" t="str">
            <v>U</v>
          </cell>
        </row>
        <row r="565">
          <cell r="A565">
            <v>28250</v>
          </cell>
          <cell r="B565" t="str">
            <v>4</v>
          </cell>
          <cell r="C565" t="str">
            <v>배롱나무</v>
          </cell>
          <cell r="E565">
            <v>11</v>
          </cell>
          <cell r="G565" t="str">
            <v>주당</v>
          </cell>
          <cell r="I565">
            <v>0</v>
          </cell>
          <cell r="K565" t="str">
            <v>IG01300</v>
          </cell>
          <cell r="L565" t="str">
            <v>A006</v>
          </cell>
          <cell r="M565" t="str">
            <v>U</v>
          </cell>
        </row>
        <row r="566">
          <cell r="A566">
            <v>28300</v>
          </cell>
          <cell r="B566" t="str">
            <v>4</v>
          </cell>
          <cell r="C566" t="str">
            <v>살구나무</v>
          </cell>
          <cell r="E566">
            <v>3</v>
          </cell>
          <cell r="G566" t="str">
            <v>주당</v>
          </cell>
          <cell r="I566">
            <v>0</v>
          </cell>
          <cell r="K566" t="str">
            <v>IG01400</v>
          </cell>
          <cell r="L566" t="str">
            <v>A006</v>
          </cell>
          <cell r="M566" t="str">
            <v>U</v>
          </cell>
        </row>
        <row r="567">
          <cell r="A567">
            <v>28350</v>
          </cell>
          <cell r="B567" t="str">
            <v>4</v>
          </cell>
          <cell r="C567" t="str">
            <v>살구나무</v>
          </cell>
          <cell r="E567">
            <v>39</v>
          </cell>
          <cell r="G567" t="str">
            <v>주당</v>
          </cell>
          <cell r="I567">
            <v>0</v>
          </cell>
          <cell r="K567" t="str">
            <v>IG01500</v>
          </cell>
          <cell r="L567" t="str">
            <v>A006</v>
          </cell>
          <cell r="M567" t="str">
            <v>U</v>
          </cell>
        </row>
        <row r="568">
          <cell r="A568">
            <v>28400</v>
          </cell>
          <cell r="B568" t="str">
            <v>4</v>
          </cell>
          <cell r="C568" t="str">
            <v>석류나무</v>
          </cell>
          <cell r="E568">
            <v>17</v>
          </cell>
          <cell r="G568" t="str">
            <v>주당</v>
          </cell>
          <cell r="I568">
            <v>0</v>
          </cell>
          <cell r="K568" t="str">
            <v>IG01600</v>
          </cell>
          <cell r="L568" t="str">
            <v>A006</v>
          </cell>
          <cell r="M568" t="str">
            <v>U</v>
          </cell>
        </row>
        <row r="569">
          <cell r="A569">
            <v>28450</v>
          </cell>
          <cell r="B569" t="str">
            <v>4</v>
          </cell>
          <cell r="C569" t="str">
            <v>왕벚나무</v>
          </cell>
          <cell r="E569">
            <v>91</v>
          </cell>
          <cell r="G569" t="str">
            <v>주당</v>
          </cell>
          <cell r="I569">
            <v>0</v>
          </cell>
          <cell r="K569" t="str">
            <v>IG01700</v>
          </cell>
          <cell r="L569" t="str">
            <v>A006</v>
          </cell>
          <cell r="M569" t="str">
            <v>U</v>
          </cell>
        </row>
        <row r="570">
          <cell r="A570">
            <v>28500</v>
          </cell>
          <cell r="B570" t="str">
            <v>4</v>
          </cell>
          <cell r="C570" t="str">
            <v>이팝나무</v>
          </cell>
          <cell r="E570">
            <v>51</v>
          </cell>
          <cell r="G570" t="str">
            <v>주당</v>
          </cell>
          <cell r="I570">
            <v>0</v>
          </cell>
          <cell r="K570" t="str">
            <v>IG01800</v>
          </cell>
          <cell r="L570" t="str">
            <v>A006</v>
          </cell>
          <cell r="M570" t="str">
            <v>U</v>
          </cell>
        </row>
        <row r="571">
          <cell r="A571">
            <v>28550</v>
          </cell>
          <cell r="B571" t="str">
            <v>4</v>
          </cell>
          <cell r="C571" t="str">
            <v>팽나무</v>
          </cell>
          <cell r="E571">
            <v>8</v>
          </cell>
          <cell r="G571" t="str">
            <v>주당</v>
          </cell>
          <cell r="I571">
            <v>0</v>
          </cell>
          <cell r="K571" t="str">
            <v>IG01900</v>
          </cell>
          <cell r="L571" t="str">
            <v>A006</v>
          </cell>
          <cell r="M571" t="str">
            <v>U</v>
          </cell>
        </row>
        <row r="572">
          <cell r="A572">
            <v>28600</v>
          </cell>
          <cell r="B572" t="str">
            <v>4</v>
          </cell>
          <cell r="C572" t="str">
            <v>호도나무</v>
          </cell>
          <cell r="E572">
            <v>82</v>
          </cell>
          <cell r="G572" t="str">
            <v>주당</v>
          </cell>
          <cell r="I572">
            <v>0</v>
          </cell>
          <cell r="K572" t="str">
            <v>IG02000</v>
          </cell>
          <cell r="L572" t="str">
            <v>A006</v>
          </cell>
          <cell r="M572" t="str">
            <v>U</v>
          </cell>
        </row>
        <row r="573">
          <cell r="A573">
            <v>28650</v>
          </cell>
          <cell r="B573" t="str">
            <v>4</v>
          </cell>
          <cell r="C573" t="str">
            <v>홍단풍</v>
          </cell>
          <cell r="E573">
            <v>14</v>
          </cell>
          <cell r="G573" t="str">
            <v>주당</v>
          </cell>
          <cell r="I573">
            <v>0</v>
          </cell>
          <cell r="K573" t="str">
            <v>IG02100</v>
          </cell>
          <cell r="L573" t="str">
            <v>A006</v>
          </cell>
          <cell r="M573" t="str">
            <v>U</v>
          </cell>
        </row>
        <row r="574">
          <cell r="A574">
            <v>28700</v>
          </cell>
          <cell r="B574" t="str">
            <v>4</v>
          </cell>
          <cell r="C574" t="str">
            <v>꽝꽝나무</v>
          </cell>
          <cell r="E574">
            <v>1200</v>
          </cell>
          <cell r="G574" t="str">
            <v>주당</v>
          </cell>
          <cell r="I574">
            <v>0</v>
          </cell>
          <cell r="K574" t="str">
            <v>IG02200</v>
          </cell>
          <cell r="L574" t="str">
            <v>A006</v>
          </cell>
          <cell r="M574" t="str">
            <v>U</v>
          </cell>
        </row>
        <row r="575">
          <cell r="A575">
            <v>28750</v>
          </cell>
          <cell r="B575" t="str">
            <v>4</v>
          </cell>
          <cell r="C575" t="str">
            <v>사철나무</v>
          </cell>
          <cell r="E575">
            <v>690</v>
          </cell>
          <cell r="G575" t="str">
            <v>주당</v>
          </cell>
          <cell r="I575">
            <v>0</v>
          </cell>
          <cell r="K575" t="str">
            <v>IG02300</v>
          </cell>
          <cell r="L575" t="str">
            <v>A006</v>
          </cell>
          <cell r="M575" t="str">
            <v>U</v>
          </cell>
        </row>
        <row r="576">
          <cell r="A576">
            <v>28800</v>
          </cell>
          <cell r="B576" t="str">
            <v>4</v>
          </cell>
          <cell r="C576" t="str">
            <v>옥향</v>
          </cell>
          <cell r="E576">
            <v>62</v>
          </cell>
          <cell r="G576" t="str">
            <v>주당</v>
          </cell>
          <cell r="I576">
            <v>0</v>
          </cell>
          <cell r="K576" t="str">
            <v>IG02400</v>
          </cell>
          <cell r="L576" t="str">
            <v>A006</v>
          </cell>
          <cell r="M576" t="str">
            <v>U</v>
          </cell>
        </row>
        <row r="577">
          <cell r="A577">
            <v>28850</v>
          </cell>
          <cell r="B577" t="str">
            <v>4</v>
          </cell>
          <cell r="C577" t="str">
            <v>팔손이나무</v>
          </cell>
          <cell r="E577">
            <v>230</v>
          </cell>
          <cell r="G577" t="str">
            <v>주당</v>
          </cell>
          <cell r="I577">
            <v>0</v>
          </cell>
          <cell r="K577" t="str">
            <v>IG02500</v>
          </cell>
          <cell r="L577" t="str">
            <v>A006</v>
          </cell>
          <cell r="M577" t="str">
            <v>U</v>
          </cell>
        </row>
        <row r="578">
          <cell r="A578">
            <v>28900</v>
          </cell>
          <cell r="B578" t="str">
            <v>4</v>
          </cell>
          <cell r="C578" t="str">
            <v>협죽도</v>
          </cell>
          <cell r="E578">
            <v>250</v>
          </cell>
          <cell r="G578" t="str">
            <v>주당</v>
          </cell>
          <cell r="I578">
            <v>0</v>
          </cell>
          <cell r="K578" t="str">
            <v>IG02600</v>
          </cell>
          <cell r="L578" t="str">
            <v>A006</v>
          </cell>
          <cell r="M578" t="str">
            <v>U</v>
          </cell>
        </row>
        <row r="579">
          <cell r="A579">
            <v>28950</v>
          </cell>
          <cell r="B579" t="str">
            <v>4</v>
          </cell>
          <cell r="C579" t="str">
            <v>영산홍</v>
          </cell>
          <cell r="E579">
            <v>1840</v>
          </cell>
          <cell r="G579" t="str">
            <v>주당</v>
          </cell>
          <cell r="I579">
            <v>0</v>
          </cell>
          <cell r="K579" t="str">
            <v>IG02700</v>
          </cell>
          <cell r="L579" t="str">
            <v>A006</v>
          </cell>
          <cell r="M579" t="str">
            <v>U</v>
          </cell>
        </row>
        <row r="580">
          <cell r="A580">
            <v>29000</v>
          </cell>
          <cell r="B580" t="str">
            <v>4</v>
          </cell>
          <cell r="C580" t="str">
            <v>자산홍</v>
          </cell>
          <cell r="E580">
            <v>2140</v>
          </cell>
          <cell r="G580" t="str">
            <v>주당</v>
          </cell>
          <cell r="I580">
            <v>0</v>
          </cell>
          <cell r="K580" t="str">
            <v>IG02800</v>
          </cell>
          <cell r="L580" t="str">
            <v>A006</v>
          </cell>
          <cell r="M580" t="str">
            <v>U</v>
          </cell>
        </row>
        <row r="581">
          <cell r="A581">
            <v>29050</v>
          </cell>
          <cell r="B581" t="str">
            <v>4</v>
          </cell>
          <cell r="C581" t="str">
            <v>치자나무</v>
          </cell>
          <cell r="E581">
            <v>810</v>
          </cell>
          <cell r="G581" t="str">
            <v>주당</v>
          </cell>
          <cell r="I581">
            <v>0</v>
          </cell>
          <cell r="K581" t="str">
            <v>IG02900</v>
          </cell>
          <cell r="L581" t="str">
            <v>A006</v>
          </cell>
          <cell r="M581" t="str">
            <v>U</v>
          </cell>
        </row>
        <row r="582">
          <cell r="A582">
            <v>29100</v>
          </cell>
          <cell r="B582" t="str">
            <v>4</v>
          </cell>
          <cell r="C582" t="str">
            <v>해당화</v>
          </cell>
          <cell r="E582">
            <v>1940</v>
          </cell>
          <cell r="G582" t="str">
            <v>주당</v>
          </cell>
          <cell r="I582">
            <v>0</v>
          </cell>
          <cell r="K582" t="str">
            <v>IG03000</v>
          </cell>
          <cell r="L582" t="str">
            <v>A006</v>
          </cell>
          <cell r="M582" t="str">
            <v>U</v>
          </cell>
        </row>
        <row r="583">
          <cell r="A583">
            <v>29150</v>
          </cell>
          <cell r="B583" t="str">
            <v>4</v>
          </cell>
          <cell r="C583" t="str">
            <v>황매화</v>
          </cell>
          <cell r="E583">
            <v>1480</v>
          </cell>
          <cell r="G583" t="str">
            <v>주당</v>
          </cell>
          <cell r="I583">
            <v>0</v>
          </cell>
          <cell r="K583" t="str">
            <v>IG03100</v>
          </cell>
          <cell r="L583" t="str">
            <v>A006</v>
          </cell>
          <cell r="M583" t="str">
            <v>U</v>
          </cell>
        </row>
        <row r="584">
          <cell r="A584">
            <v>29200</v>
          </cell>
          <cell r="B584" t="str">
            <v>4</v>
          </cell>
          <cell r="C584" t="str">
            <v>담쟁이덩쿨</v>
          </cell>
          <cell r="E584">
            <v>1600</v>
          </cell>
          <cell r="G584" t="str">
            <v>주당</v>
          </cell>
          <cell r="I584">
            <v>0</v>
          </cell>
          <cell r="K584" t="str">
            <v>IG03200</v>
          </cell>
          <cell r="L584" t="str">
            <v>A006</v>
          </cell>
          <cell r="M584" t="str">
            <v>U</v>
          </cell>
        </row>
        <row r="585">
          <cell r="A585">
            <v>29250</v>
          </cell>
          <cell r="B585" t="str">
            <v>4</v>
          </cell>
          <cell r="C585" t="str">
            <v>잔디</v>
          </cell>
          <cell r="E585">
            <v>39720</v>
          </cell>
          <cell r="G585" t="str">
            <v>M2</v>
          </cell>
          <cell r="I585">
            <v>0</v>
          </cell>
          <cell r="K585" t="str">
            <v>IG03300</v>
          </cell>
          <cell r="L585" t="str">
            <v>A006</v>
          </cell>
          <cell r="M585" t="str">
            <v>U</v>
          </cell>
        </row>
        <row r="586">
          <cell r="A586">
            <v>29300</v>
          </cell>
          <cell r="B586" t="str">
            <v>3</v>
          </cell>
          <cell r="C586" t="str">
            <v>(사)골재대</v>
          </cell>
          <cell r="E586">
            <v>0</v>
          </cell>
          <cell r="I586">
            <v>0</v>
          </cell>
          <cell r="K586" t="str">
            <v>A007</v>
          </cell>
          <cell r="L586" t="str">
            <v>A0001</v>
          </cell>
          <cell r="M586" t="str">
            <v>U</v>
          </cell>
        </row>
        <row r="587">
          <cell r="A587">
            <v>29350</v>
          </cell>
          <cell r="B587" t="str">
            <v>4</v>
          </cell>
          <cell r="C587" t="str">
            <v>모래(도착도)</v>
          </cell>
          <cell r="D587" t="str">
            <v>강모래</v>
          </cell>
          <cell r="E587">
            <v>63793</v>
          </cell>
          <cell r="G587" t="str">
            <v>M3</v>
          </cell>
          <cell r="I587">
            <v>0</v>
          </cell>
          <cell r="K587" t="str">
            <v>M00680</v>
          </cell>
          <cell r="L587" t="str">
            <v>A007</v>
          </cell>
          <cell r="M587" t="str">
            <v>U</v>
          </cell>
        </row>
        <row r="588">
          <cell r="A588">
            <v>29400</v>
          </cell>
          <cell r="B588" t="str">
            <v>4</v>
          </cell>
          <cell r="C588" t="str">
            <v>모래(도착도)</v>
          </cell>
          <cell r="D588" t="str">
            <v>세척사</v>
          </cell>
          <cell r="E588">
            <v>187687</v>
          </cell>
          <cell r="G588" t="str">
            <v>M3</v>
          </cell>
          <cell r="I588">
            <v>0</v>
          </cell>
          <cell r="K588" t="str">
            <v>M00690</v>
          </cell>
          <cell r="L588" t="str">
            <v>A007</v>
          </cell>
          <cell r="M588" t="str">
            <v>U</v>
          </cell>
        </row>
        <row r="589">
          <cell r="A589">
            <v>29450</v>
          </cell>
          <cell r="B589" t="str">
            <v>4</v>
          </cell>
          <cell r="C589" t="str">
            <v>쇄석자갈(현장도착도)</v>
          </cell>
          <cell r="D589" t="str">
            <v>40mm</v>
          </cell>
          <cell r="E589">
            <v>66726</v>
          </cell>
          <cell r="G589" t="str">
            <v>M3</v>
          </cell>
          <cell r="I589">
            <v>0</v>
          </cell>
          <cell r="K589" t="str">
            <v>M07290D9</v>
          </cell>
          <cell r="L589" t="str">
            <v>A007</v>
          </cell>
          <cell r="M589" t="str">
            <v>U</v>
          </cell>
        </row>
        <row r="590">
          <cell r="A590">
            <v>29500</v>
          </cell>
          <cell r="B590" t="str">
            <v>4</v>
          </cell>
          <cell r="C590" t="str">
            <v>보조기층재(현장도착도)</v>
          </cell>
          <cell r="D590" t="str">
            <v>D=40MM</v>
          </cell>
          <cell r="E590">
            <v>116074</v>
          </cell>
          <cell r="G590" t="str">
            <v>M3</v>
          </cell>
          <cell r="I590">
            <v>0</v>
          </cell>
          <cell r="K590" t="str">
            <v>M00740</v>
          </cell>
          <cell r="L590" t="str">
            <v>A007</v>
          </cell>
          <cell r="M590" t="str">
            <v>U</v>
          </cell>
        </row>
        <row r="591">
          <cell r="A591">
            <v>29550</v>
          </cell>
          <cell r="B591" t="str">
            <v>4</v>
          </cell>
          <cell r="C591" t="str">
            <v>보조기층재(현장도착도)</v>
          </cell>
          <cell r="D591" t="str">
            <v>D=75MM</v>
          </cell>
          <cell r="E591">
            <v>17875</v>
          </cell>
          <cell r="G591" t="str">
            <v>M3</v>
          </cell>
          <cell r="I591">
            <v>0</v>
          </cell>
          <cell r="K591" t="str">
            <v>M00741</v>
          </cell>
          <cell r="L591" t="str">
            <v>A007</v>
          </cell>
          <cell r="M591" t="str">
            <v>U</v>
          </cell>
        </row>
        <row r="592">
          <cell r="A592">
            <v>29600</v>
          </cell>
          <cell r="B592" t="str">
            <v>3</v>
          </cell>
          <cell r="C592" t="str">
            <v>(아)폐기물처리비</v>
          </cell>
          <cell r="E592">
            <v>0</v>
          </cell>
          <cell r="I592">
            <v>0</v>
          </cell>
          <cell r="K592" t="str">
            <v>A008</v>
          </cell>
          <cell r="L592" t="str">
            <v>A0001</v>
          </cell>
          <cell r="M592" t="str">
            <v>U</v>
          </cell>
        </row>
        <row r="593">
          <cell r="A593">
            <v>29650</v>
          </cell>
          <cell r="B593" t="str">
            <v>4</v>
          </cell>
          <cell r="C593" t="str">
            <v>폐콘크리트</v>
          </cell>
          <cell r="D593" t="str">
            <v>철근콘크리트</v>
          </cell>
          <cell r="E593">
            <v>13316</v>
          </cell>
          <cell r="G593" t="str">
            <v>M3</v>
          </cell>
          <cell r="I593">
            <v>0</v>
          </cell>
          <cell r="K593" t="str">
            <v>GS0310</v>
          </cell>
          <cell r="L593" t="str">
            <v>A008</v>
          </cell>
          <cell r="M593" t="str">
            <v>U</v>
          </cell>
        </row>
        <row r="594">
          <cell r="A594">
            <v>29700</v>
          </cell>
          <cell r="B594" t="str">
            <v>4</v>
          </cell>
          <cell r="C594" t="str">
            <v>폐아스콘</v>
          </cell>
          <cell r="E594">
            <v>8137</v>
          </cell>
          <cell r="G594" t="str">
            <v>M3</v>
          </cell>
          <cell r="I594">
            <v>0</v>
          </cell>
          <cell r="K594" t="str">
            <v>GS0320</v>
          </cell>
          <cell r="L594" t="str">
            <v>A008</v>
          </cell>
          <cell r="M594" t="str">
            <v>U</v>
          </cell>
        </row>
        <row r="595">
          <cell r="A595">
            <v>29750</v>
          </cell>
          <cell r="B595" t="str">
            <v>3</v>
          </cell>
          <cell r="C595" t="str">
            <v>(자)사급자재대</v>
          </cell>
          <cell r="E595">
            <v>0</v>
          </cell>
          <cell r="I595">
            <v>0</v>
          </cell>
          <cell r="K595" t="str">
            <v>A009</v>
          </cell>
          <cell r="L595" t="str">
            <v>A0001</v>
          </cell>
          <cell r="M595" t="str">
            <v>U</v>
          </cell>
        </row>
        <row r="596">
          <cell r="A596">
            <v>29800</v>
          </cell>
          <cell r="B596" t="str">
            <v>4</v>
          </cell>
          <cell r="C596" t="str">
            <v>시멘트</v>
          </cell>
          <cell r="D596" t="str">
            <v>BULK    (비포장품)</v>
          </cell>
          <cell r="E596">
            <v>31051</v>
          </cell>
          <cell r="G596" t="str">
            <v>TON</v>
          </cell>
          <cell r="I596">
            <v>0</v>
          </cell>
          <cell r="K596" t="str">
            <v>M0747006</v>
          </cell>
          <cell r="L596" t="str">
            <v>A009</v>
          </cell>
          <cell r="M596" t="str">
            <v>U</v>
          </cell>
        </row>
        <row r="597">
          <cell r="A597">
            <v>29850</v>
          </cell>
          <cell r="B597" t="str">
            <v>4</v>
          </cell>
          <cell r="C597" t="str">
            <v>보통시멘트</v>
          </cell>
          <cell r="D597" t="str">
            <v>40kg/대 (포장품)</v>
          </cell>
          <cell r="E597">
            <v>6149</v>
          </cell>
          <cell r="G597" t="str">
            <v>대</v>
          </cell>
          <cell r="I597">
            <v>0</v>
          </cell>
          <cell r="K597" t="str">
            <v>M0747074</v>
          </cell>
          <cell r="L597" t="str">
            <v>A009</v>
          </cell>
          <cell r="M597" t="str">
            <v>U</v>
          </cell>
        </row>
        <row r="598">
          <cell r="A598">
            <v>29900</v>
          </cell>
          <cell r="B598" t="str">
            <v>4</v>
          </cell>
          <cell r="C598" t="str">
            <v>레미콘</v>
          </cell>
          <cell r="D598" t="str">
            <v>40-150-8</v>
          </cell>
          <cell r="E598">
            <v>5023</v>
          </cell>
          <cell r="G598" t="str">
            <v>M3</v>
          </cell>
          <cell r="I598">
            <v>0</v>
          </cell>
          <cell r="K598" t="str">
            <v>M0768009</v>
          </cell>
          <cell r="L598" t="str">
            <v>A009</v>
          </cell>
          <cell r="M598" t="str">
            <v>U</v>
          </cell>
        </row>
        <row r="599">
          <cell r="A599">
            <v>29950</v>
          </cell>
          <cell r="B599" t="str">
            <v>4</v>
          </cell>
          <cell r="C599" t="str">
            <v>레미콘</v>
          </cell>
          <cell r="D599" t="str">
            <v>40-210-8</v>
          </cell>
          <cell r="E599">
            <v>1823</v>
          </cell>
          <cell r="G599" t="str">
            <v>M3</v>
          </cell>
          <cell r="I599">
            <v>0</v>
          </cell>
          <cell r="K599" t="str">
            <v>M0768051</v>
          </cell>
          <cell r="L599" t="str">
            <v>A009</v>
          </cell>
          <cell r="M599" t="str">
            <v>U</v>
          </cell>
        </row>
        <row r="600">
          <cell r="A600">
            <v>30000</v>
          </cell>
          <cell r="B600" t="str">
            <v>4</v>
          </cell>
          <cell r="C600" t="str">
            <v>레미콘</v>
          </cell>
          <cell r="D600" t="str">
            <v>25-210-8</v>
          </cell>
          <cell r="E600">
            <v>4557</v>
          </cell>
          <cell r="G600" t="str">
            <v>M3</v>
          </cell>
          <cell r="I600">
            <v>0</v>
          </cell>
          <cell r="K600" t="str">
            <v>M0765045</v>
          </cell>
          <cell r="L600" t="str">
            <v>A009</v>
          </cell>
          <cell r="M600" t="str">
            <v>U</v>
          </cell>
        </row>
        <row r="601">
          <cell r="A601">
            <v>30050</v>
          </cell>
          <cell r="B601" t="str">
            <v>4</v>
          </cell>
          <cell r="C601" t="str">
            <v>레미콘</v>
          </cell>
          <cell r="D601" t="str">
            <v>25-240-15</v>
          </cell>
          <cell r="E601">
            <v>18681</v>
          </cell>
          <cell r="G601" t="str">
            <v>M3</v>
          </cell>
          <cell r="I601">
            <v>0</v>
          </cell>
          <cell r="K601" t="str">
            <v>M0765066</v>
          </cell>
          <cell r="L601" t="str">
            <v>A009</v>
          </cell>
          <cell r="M601" t="str">
            <v>U</v>
          </cell>
        </row>
        <row r="602">
          <cell r="A602">
            <v>30100</v>
          </cell>
          <cell r="B602" t="str">
            <v>4</v>
          </cell>
          <cell r="C602" t="str">
            <v>투수성콘크리트</v>
          </cell>
          <cell r="D602" t="str">
            <v>13-180kg/㎠</v>
          </cell>
          <cell r="E602">
            <v>3884</v>
          </cell>
          <cell r="G602" t="str">
            <v>M3</v>
          </cell>
          <cell r="I602">
            <v>0</v>
          </cell>
          <cell r="K602" t="str">
            <v>M1173023</v>
          </cell>
          <cell r="L602" t="str">
            <v>A009</v>
          </cell>
          <cell r="M602" t="str">
            <v>U</v>
          </cell>
        </row>
        <row r="603">
          <cell r="A603">
            <v>30150</v>
          </cell>
          <cell r="B603" t="str">
            <v>4</v>
          </cell>
          <cell r="C603" t="str">
            <v>이형철근</v>
          </cell>
          <cell r="D603" t="str">
            <v>D10M/M   0.560KG/M  SD30A,30B</v>
          </cell>
          <cell r="E603">
            <v>0.90200000000000002</v>
          </cell>
          <cell r="G603" t="str">
            <v>TON</v>
          </cell>
          <cell r="I603">
            <v>0</v>
          </cell>
          <cell r="K603" t="str">
            <v>M0012003</v>
          </cell>
          <cell r="L603" t="str">
            <v>A009</v>
          </cell>
          <cell r="M603" t="str">
            <v>U</v>
          </cell>
        </row>
        <row r="604">
          <cell r="A604">
            <v>30200</v>
          </cell>
          <cell r="B604" t="str">
            <v>4</v>
          </cell>
          <cell r="C604" t="str">
            <v>이형철근</v>
          </cell>
          <cell r="D604" t="str">
            <v>D13M/M   0.995KG/M  SD30A,30B</v>
          </cell>
          <cell r="E604">
            <v>494.04899999999998</v>
          </cell>
          <cell r="G604" t="str">
            <v>TON</v>
          </cell>
          <cell r="I604">
            <v>0</v>
          </cell>
          <cell r="K604" t="str">
            <v>M0012006</v>
          </cell>
          <cell r="L604" t="str">
            <v>A009</v>
          </cell>
          <cell r="M604" t="str">
            <v>U</v>
          </cell>
        </row>
        <row r="605">
          <cell r="A605">
            <v>30250</v>
          </cell>
          <cell r="B605" t="str">
            <v>4</v>
          </cell>
          <cell r="C605" t="str">
            <v>이형철근</v>
          </cell>
          <cell r="D605" t="str">
            <v>D16M/M   1.560KG/M  SD30A,30B</v>
          </cell>
          <cell r="E605">
            <v>1320.704</v>
          </cell>
          <cell r="G605" t="str">
            <v>TON</v>
          </cell>
          <cell r="I605">
            <v>0</v>
          </cell>
          <cell r="K605" t="str">
            <v>M0012009</v>
          </cell>
          <cell r="L605" t="str">
            <v>A009</v>
          </cell>
          <cell r="M605" t="str">
            <v>U</v>
          </cell>
        </row>
        <row r="606">
          <cell r="A606">
            <v>30300</v>
          </cell>
          <cell r="B606" t="str">
            <v>4</v>
          </cell>
          <cell r="C606" t="str">
            <v>이형철근</v>
          </cell>
          <cell r="D606" t="str">
            <v>D19M/M   2.250KG/M  SD30A,30B</v>
          </cell>
          <cell r="E606">
            <v>124.706</v>
          </cell>
          <cell r="G606" t="str">
            <v>TON</v>
          </cell>
          <cell r="I606">
            <v>0</v>
          </cell>
          <cell r="K606" t="str">
            <v>M0012012</v>
          </cell>
          <cell r="L606" t="str">
            <v>A009</v>
          </cell>
          <cell r="M606" t="str">
            <v>U</v>
          </cell>
        </row>
        <row r="607">
          <cell r="A607">
            <v>30350</v>
          </cell>
          <cell r="B607" t="str">
            <v>4</v>
          </cell>
          <cell r="C607" t="str">
            <v>이형철근</v>
          </cell>
          <cell r="D607" t="str">
            <v>D22M/M   3.040KG/M  SD30A,30B</v>
          </cell>
          <cell r="E607">
            <v>1226.8409999999999</v>
          </cell>
          <cell r="G607" t="str">
            <v>TON</v>
          </cell>
          <cell r="I607">
            <v>0</v>
          </cell>
          <cell r="K607" t="str">
            <v>M0012015</v>
          </cell>
          <cell r="L607" t="str">
            <v>A009</v>
          </cell>
          <cell r="M607" t="str">
            <v>U</v>
          </cell>
        </row>
        <row r="608">
          <cell r="A608">
            <v>30400</v>
          </cell>
          <cell r="B608" t="str">
            <v>4</v>
          </cell>
          <cell r="C608" t="str">
            <v>이형철근</v>
          </cell>
          <cell r="D608" t="str">
            <v>D25M/M   3.980KG/M  SD30A,30B</v>
          </cell>
          <cell r="E608">
            <v>460.91399999999999</v>
          </cell>
          <cell r="G608" t="str">
            <v>TON</v>
          </cell>
          <cell r="I608">
            <v>0</v>
          </cell>
          <cell r="K608" t="str">
            <v>M0012018</v>
          </cell>
          <cell r="L608" t="str">
            <v>A009</v>
          </cell>
          <cell r="M608" t="str">
            <v>U</v>
          </cell>
        </row>
        <row r="609">
          <cell r="A609">
            <v>30450</v>
          </cell>
          <cell r="B609" t="str">
            <v>4</v>
          </cell>
          <cell r="C609" t="str">
            <v>이형철근</v>
          </cell>
          <cell r="D609" t="str">
            <v>D29M/M   5.040KG/M  SD30A,30B</v>
          </cell>
          <cell r="E609">
            <v>3.9390000000000001</v>
          </cell>
          <cell r="G609" t="str">
            <v>TON</v>
          </cell>
          <cell r="I609">
            <v>0</v>
          </cell>
          <cell r="K609" t="str">
            <v>M0012021</v>
          </cell>
          <cell r="L609" t="str">
            <v>A009</v>
          </cell>
          <cell r="M609" t="str">
            <v>U</v>
          </cell>
        </row>
        <row r="610">
          <cell r="A610">
            <v>30500</v>
          </cell>
          <cell r="B610" t="str">
            <v>4</v>
          </cell>
          <cell r="C610" t="str">
            <v>원형봉강</v>
          </cell>
          <cell r="D610" t="str">
            <v>12M/M    0.888KG/M  SS41</v>
          </cell>
          <cell r="E610">
            <v>17.454999999999998</v>
          </cell>
          <cell r="G610" t="str">
            <v>TON</v>
          </cell>
          <cell r="I610">
            <v>0</v>
          </cell>
          <cell r="K610" t="str">
            <v>M0003010</v>
          </cell>
          <cell r="L610" t="str">
            <v>A009</v>
          </cell>
          <cell r="M610" t="str">
            <v>U</v>
          </cell>
        </row>
        <row r="611">
          <cell r="A611">
            <v>30550</v>
          </cell>
          <cell r="B611" t="str">
            <v>4</v>
          </cell>
          <cell r="C611" t="str">
            <v>원형봉강</v>
          </cell>
          <cell r="D611" t="str">
            <v>22M/M    2.980KG/M  SS41</v>
          </cell>
          <cell r="E611">
            <v>0.60299999999999998</v>
          </cell>
          <cell r="G611" t="str">
            <v>TON</v>
          </cell>
          <cell r="I611">
            <v>0</v>
          </cell>
          <cell r="K611" t="str">
            <v>M0003022</v>
          </cell>
          <cell r="L611" t="str">
            <v>A009</v>
          </cell>
          <cell r="M611" t="str">
            <v>U</v>
          </cell>
        </row>
        <row r="612">
          <cell r="A612">
            <v>30600</v>
          </cell>
          <cell r="B612" t="str">
            <v>4</v>
          </cell>
          <cell r="C612" t="str">
            <v>원형봉강</v>
          </cell>
          <cell r="D612" t="str">
            <v>32M/M    6.310KG/M  SS41</v>
          </cell>
          <cell r="E612">
            <v>6.6319999999999997</v>
          </cell>
          <cell r="G612" t="str">
            <v>TON</v>
          </cell>
          <cell r="I612">
            <v>0</v>
          </cell>
          <cell r="K612" t="str">
            <v>M0003031</v>
          </cell>
          <cell r="L612" t="str">
            <v>A009</v>
          </cell>
          <cell r="M612" t="str">
            <v>U</v>
          </cell>
        </row>
        <row r="613">
          <cell r="A613">
            <v>30650</v>
          </cell>
          <cell r="B613" t="str">
            <v>4</v>
          </cell>
          <cell r="C613" t="str">
            <v>원형봉강</v>
          </cell>
          <cell r="D613" t="str">
            <v>38M/M    8.900KG/M  SS41</v>
          </cell>
          <cell r="E613">
            <v>24.507999999999999</v>
          </cell>
          <cell r="G613" t="str">
            <v>TON</v>
          </cell>
          <cell r="I613">
            <v>0</v>
          </cell>
          <cell r="K613" t="str">
            <v>M0003034</v>
          </cell>
          <cell r="L613" t="str">
            <v>A009</v>
          </cell>
          <cell r="M613" t="str">
            <v>U</v>
          </cell>
        </row>
        <row r="614">
          <cell r="A614">
            <v>30700</v>
          </cell>
          <cell r="B614" t="str">
            <v>4</v>
          </cell>
          <cell r="C614" t="str">
            <v>SHEET PILE 손료 (6개월미만)</v>
          </cell>
          <cell r="D614" t="str">
            <v>30%</v>
          </cell>
          <cell r="E614">
            <v>1793.2</v>
          </cell>
          <cell r="G614" t="str">
            <v>TON</v>
          </cell>
          <cell r="I614">
            <v>0</v>
          </cell>
          <cell r="K614" t="str">
            <v>J-91002</v>
          </cell>
          <cell r="L614" t="str">
            <v>A009</v>
          </cell>
          <cell r="M614" t="str">
            <v>U</v>
          </cell>
        </row>
        <row r="615">
          <cell r="A615">
            <v>30750</v>
          </cell>
          <cell r="B615" t="str">
            <v>4</v>
          </cell>
          <cell r="C615" t="str">
            <v>H-BEAM 손료 (6개월미만)</v>
          </cell>
          <cell r="D615" t="str">
            <v>H-300x300x10x15</v>
          </cell>
          <cell r="E615">
            <v>1168.23</v>
          </cell>
          <cell r="G615" t="str">
            <v>TON</v>
          </cell>
          <cell r="I615">
            <v>0</v>
          </cell>
          <cell r="K615" t="str">
            <v>J-92002</v>
          </cell>
          <cell r="L615" t="str">
            <v>A009</v>
          </cell>
          <cell r="M615" t="str">
            <v>U</v>
          </cell>
        </row>
        <row r="616">
          <cell r="A616">
            <v>30800</v>
          </cell>
          <cell r="B616" t="str">
            <v>4</v>
          </cell>
          <cell r="C616" t="str">
            <v>흄관</v>
          </cell>
          <cell r="D616" t="str">
            <v>300㎜</v>
          </cell>
          <cell r="E616">
            <v>5</v>
          </cell>
          <cell r="G616" t="str">
            <v>M</v>
          </cell>
          <cell r="I616">
            <v>0</v>
          </cell>
          <cell r="K616" t="str">
            <v>M1749009</v>
          </cell>
          <cell r="L616" t="str">
            <v>A009</v>
          </cell>
          <cell r="M616" t="str">
            <v>U</v>
          </cell>
        </row>
        <row r="617">
          <cell r="A617">
            <v>30850</v>
          </cell>
          <cell r="B617" t="str">
            <v>4</v>
          </cell>
          <cell r="C617" t="str">
            <v>흄관</v>
          </cell>
          <cell r="D617" t="str">
            <v>450㎜</v>
          </cell>
          <cell r="E617">
            <v>1034</v>
          </cell>
          <cell r="G617" t="str">
            <v>M</v>
          </cell>
          <cell r="I617">
            <v>0</v>
          </cell>
          <cell r="K617" t="str">
            <v>M1749018</v>
          </cell>
          <cell r="L617" t="str">
            <v>A009</v>
          </cell>
          <cell r="M617" t="str">
            <v>U</v>
          </cell>
        </row>
        <row r="618">
          <cell r="A618">
            <v>30900</v>
          </cell>
          <cell r="B618" t="str">
            <v>4</v>
          </cell>
          <cell r="C618" t="str">
            <v>흄관</v>
          </cell>
          <cell r="D618" t="str">
            <v>600㎜</v>
          </cell>
          <cell r="E618">
            <v>175</v>
          </cell>
          <cell r="G618" t="str">
            <v>M</v>
          </cell>
          <cell r="I618">
            <v>0</v>
          </cell>
          <cell r="K618" t="str">
            <v>M1749024</v>
          </cell>
          <cell r="L618" t="str">
            <v>A009</v>
          </cell>
          <cell r="M618" t="str">
            <v>U</v>
          </cell>
        </row>
        <row r="619">
          <cell r="A619">
            <v>30950</v>
          </cell>
          <cell r="B619" t="str">
            <v>4</v>
          </cell>
          <cell r="C619" t="str">
            <v>흄관</v>
          </cell>
          <cell r="D619" t="str">
            <v>800㎜</v>
          </cell>
          <cell r="E619">
            <v>317</v>
          </cell>
          <cell r="G619" t="str">
            <v>M</v>
          </cell>
          <cell r="I619">
            <v>0</v>
          </cell>
          <cell r="K619" t="str">
            <v>M1749030</v>
          </cell>
          <cell r="L619" t="str">
            <v>A009</v>
          </cell>
          <cell r="M619" t="str">
            <v>U</v>
          </cell>
        </row>
        <row r="620">
          <cell r="A620">
            <v>31000</v>
          </cell>
          <cell r="B620" t="str">
            <v>4</v>
          </cell>
          <cell r="C620" t="str">
            <v>흄관</v>
          </cell>
          <cell r="D620" t="str">
            <v>1000㎜</v>
          </cell>
          <cell r="E620">
            <v>28</v>
          </cell>
          <cell r="G620" t="str">
            <v>M</v>
          </cell>
          <cell r="I620">
            <v>0</v>
          </cell>
          <cell r="K620" t="str">
            <v>M1749036</v>
          </cell>
          <cell r="L620" t="str">
            <v>A009</v>
          </cell>
          <cell r="M620" t="str">
            <v>U</v>
          </cell>
        </row>
        <row r="621">
          <cell r="A621">
            <v>31050</v>
          </cell>
          <cell r="B621" t="str">
            <v>4</v>
          </cell>
          <cell r="C621" t="str">
            <v>흄관</v>
          </cell>
          <cell r="D621" t="str">
            <v>1200㎜</v>
          </cell>
          <cell r="E621">
            <v>332</v>
          </cell>
          <cell r="G621" t="str">
            <v>M</v>
          </cell>
          <cell r="I621">
            <v>0</v>
          </cell>
          <cell r="K621" t="str">
            <v>M1749042</v>
          </cell>
          <cell r="L621" t="str">
            <v>A009</v>
          </cell>
          <cell r="M621" t="str">
            <v>U</v>
          </cell>
        </row>
        <row r="622">
          <cell r="A622">
            <v>31100</v>
          </cell>
          <cell r="B622" t="str">
            <v>4</v>
          </cell>
          <cell r="C622" t="str">
            <v>아스팔트콘크리트</v>
          </cell>
          <cell r="D622" t="str">
            <v>#467 기층용(안정처리제)</v>
          </cell>
          <cell r="E622">
            <v>115467</v>
          </cell>
          <cell r="G622" t="str">
            <v>TON</v>
          </cell>
          <cell r="I622">
            <v>0</v>
          </cell>
          <cell r="K622" t="str">
            <v>M1158003</v>
          </cell>
          <cell r="L622" t="str">
            <v>A009</v>
          </cell>
          <cell r="M622" t="str">
            <v>U</v>
          </cell>
        </row>
        <row r="623">
          <cell r="A623">
            <v>31150</v>
          </cell>
          <cell r="B623" t="str">
            <v>4</v>
          </cell>
          <cell r="C623" t="str">
            <v>아스팔트콘크리트</v>
          </cell>
          <cell r="D623" t="str">
            <v>#78  표층용</v>
          </cell>
          <cell r="E623">
            <v>7245</v>
          </cell>
          <cell r="G623" t="str">
            <v>TON</v>
          </cell>
          <cell r="I623">
            <v>0</v>
          </cell>
          <cell r="K623" t="str">
            <v>M1155009</v>
          </cell>
          <cell r="L623" t="str">
            <v>A009</v>
          </cell>
          <cell r="M623" t="str">
            <v>U</v>
          </cell>
        </row>
        <row r="624">
          <cell r="A624">
            <v>31200</v>
          </cell>
          <cell r="B624" t="str">
            <v>4</v>
          </cell>
          <cell r="C624" t="str">
            <v>아스팔트(유제)</v>
          </cell>
          <cell r="D624" t="str">
            <v>RS(C)-3,4 P/K(200ℓ)</v>
          </cell>
          <cell r="E624">
            <v>1672</v>
          </cell>
          <cell r="G624" t="str">
            <v>D/R</v>
          </cell>
          <cell r="I624">
            <v>0</v>
          </cell>
          <cell r="K624" t="str">
            <v>M1152003</v>
          </cell>
          <cell r="L624" t="str">
            <v>A009</v>
          </cell>
          <cell r="M624" t="str">
            <v>U</v>
          </cell>
        </row>
        <row r="625">
          <cell r="A625">
            <v>31250</v>
          </cell>
          <cell r="B625" t="str">
            <v>0</v>
          </cell>
          <cell r="C625" t="str">
            <v>간 접 노 무 비</v>
          </cell>
          <cell r="E625">
            <v>1</v>
          </cell>
          <cell r="G625" t="str">
            <v>식</v>
          </cell>
          <cell r="I625">
            <v>0</v>
          </cell>
          <cell r="K625" t="str">
            <v>F          *</v>
          </cell>
          <cell r="M625" t="str">
            <v>U</v>
          </cell>
        </row>
        <row r="626">
          <cell r="A626">
            <v>31300</v>
          </cell>
          <cell r="B626" t="str">
            <v>0</v>
          </cell>
          <cell r="C626" t="str">
            <v>산 재 보 험 료</v>
          </cell>
          <cell r="E626">
            <v>1</v>
          </cell>
          <cell r="G626" t="str">
            <v>식</v>
          </cell>
          <cell r="I626">
            <v>0</v>
          </cell>
          <cell r="K626" t="str">
            <v>F          *</v>
          </cell>
          <cell r="M626" t="str">
            <v>U</v>
          </cell>
        </row>
        <row r="627">
          <cell r="A627">
            <v>31350</v>
          </cell>
          <cell r="B627" t="str">
            <v>0</v>
          </cell>
          <cell r="C627" t="str">
            <v>안 전 관 리 비</v>
          </cell>
          <cell r="E627">
            <v>1</v>
          </cell>
          <cell r="G627" t="str">
            <v>식</v>
          </cell>
          <cell r="I627">
            <v>0</v>
          </cell>
          <cell r="K627" t="str">
            <v>F          *</v>
          </cell>
          <cell r="M627" t="str">
            <v>U</v>
          </cell>
        </row>
        <row r="628">
          <cell r="A628">
            <v>31400</v>
          </cell>
          <cell r="B628" t="str">
            <v>0</v>
          </cell>
          <cell r="C628" t="str">
            <v>기  타  경  비</v>
          </cell>
          <cell r="E628">
            <v>1</v>
          </cell>
          <cell r="G628" t="str">
            <v>식</v>
          </cell>
          <cell r="I628">
            <v>0</v>
          </cell>
          <cell r="K628" t="str">
            <v>F          *</v>
          </cell>
          <cell r="M628" t="str">
            <v>U</v>
          </cell>
        </row>
        <row r="629">
          <cell r="A629">
            <v>31450</v>
          </cell>
          <cell r="B629" t="str">
            <v>0</v>
          </cell>
          <cell r="C629" t="str">
            <v>일 반 관 리 비</v>
          </cell>
          <cell r="E629">
            <v>1</v>
          </cell>
          <cell r="G629" t="str">
            <v>식</v>
          </cell>
          <cell r="I629">
            <v>0</v>
          </cell>
          <cell r="K629" t="str">
            <v>F          *</v>
          </cell>
          <cell r="M629" t="str">
            <v>U</v>
          </cell>
        </row>
        <row r="630">
          <cell r="A630">
            <v>31500</v>
          </cell>
          <cell r="B630" t="str">
            <v>0</v>
          </cell>
          <cell r="C630" t="str">
            <v>이          윤</v>
          </cell>
          <cell r="E630">
            <v>1</v>
          </cell>
          <cell r="G630" t="str">
            <v>식</v>
          </cell>
          <cell r="I630">
            <v>0</v>
          </cell>
          <cell r="K630" t="str">
            <v>F          *</v>
          </cell>
          <cell r="M630" t="str">
            <v>U</v>
          </cell>
        </row>
        <row r="631">
          <cell r="A631">
            <v>31550</v>
          </cell>
          <cell r="B631" t="str">
            <v>0</v>
          </cell>
          <cell r="C631" t="str">
            <v>부 가 가 치 세</v>
          </cell>
          <cell r="E631">
            <v>1</v>
          </cell>
          <cell r="G631" t="str">
            <v>식</v>
          </cell>
          <cell r="I631">
            <v>0</v>
          </cell>
          <cell r="K631" t="str">
            <v>F          *</v>
          </cell>
          <cell r="M631" t="str">
            <v>U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대업체순서"/>
      <sheetName val="#REF"/>
      <sheetName val="간접재료비산출표-27-30"/>
      <sheetName val="실행철강하도"/>
      <sheetName val="2공구산출내역"/>
      <sheetName val="청천내"/>
      <sheetName val="차액보증"/>
      <sheetName val="6호기"/>
      <sheetName val="원가 (2)"/>
      <sheetName val="N賃率-職"/>
      <sheetName val="J直材4"/>
      <sheetName val="직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완자의견"/>
      <sheetName val="사업개요"/>
      <sheetName val="공사내용"/>
      <sheetName val="수지예산"/>
      <sheetName val="수지예산증감"/>
      <sheetName val="계획보완증감"/>
      <sheetName val="년도별공사비"/>
      <sheetName val="이동조서"/>
      <sheetName val="공사원가 (2)"/>
      <sheetName val="공사원가"/>
      <sheetName val="공사비명세서"/>
      <sheetName val="관급자재대"/>
      <sheetName val="사급자재대"/>
      <sheetName val="자재집계표"/>
      <sheetName val="재료집계표"/>
      <sheetName val="토적계산서"/>
      <sheetName val="재료계산서"/>
      <sheetName val="단가일람"/>
      <sheetName val="단가표"/>
      <sheetName val="차액보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반공사"/>
      <sheetName val="별표1-1"/>
      <sheetName val="신인도"/>
      <sheetName val="별표1-2"/>
      <sheetName val="별표1-3"/>
      <sheetName val="별표1-4"/>
      <sheetName val="BID"/>
      <sheetName val="입력DATA"/>
      <sheetName val="바닥판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부"/>
      <sheetName val="단면력"/>
      <sheetName val="사용성검토"/>
      <sheetName val="신축이음"/>
      <sheetName val="내진"/>
      <sheetName val="내진삽도"/>
      <sheetName val="교각계산"/>
      <sheetName val="SLAB수량"/>
      <sheetName val="ABUT수량-A1"/>
      <sheetName val="ABUT수량-A2"/>
      <sheetName val="PIER수량-1"/>
      <sheetName val="PIER수량-2"/>
      <sheetName val="토ABUT수량-1"/>
      <sheetName val="토ABUT수량-2"/>
      <sheetName val="토PIER수량-1"/>
      <sheetName val="토PIER수량-2"/>
      <sheetName val="보호블럭"/>
      <sheetName val="옹벽일"/>
      <sheetName val="옹벽토"/>
      <sheetName val="Sheet6"/>
      <sheetName val="수량총괄"/>
      <sheetName val="슬래브"/>
      <sheetName val="교대"/>
      <sheetName val="교각"/>
      <sheetName val="옹벽"/>
      <sheetName val="철근"/>
      <sheetName val="토공총괄"/>
      <sheetName val="토교대"/>
      <sheetName val="토교각"/>
      <sheetName val="토옹벽"/>
      <sheetName val="가시설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실행철강하도"/>
      <sheetName val="일반공사"/>
      <sheetName val="우각부보강"/>
      <sheetName val="중기사용료산출근거"/>
      <sheetName val="단가 및 재료비"/>
      <sheetName val="일위대가표 (2)"/>
      <sheetName val="수량산출"/>
      <sheetName val="DATE"/>
      <sheetName val="Sheet17"/>
      <sheetName val="INPUT"/>
      <sheetName val="DIAPHRAGM"/>
      <sheetName val="차액보증"/>
      <sheetName val="BID"/>
      <sheetName val="말뚝지지력산정"/>
      <sheetName val="기둥(원형)"/>
      <sheetName val="이토변실(A3-LINE)"/>
      <sheetName val="횡배수관재료-"/>
      <sheetName val="계산서(직선부)"/>
      <sheetName val="포장재료집계표"/>
      <sheetName val="콘크리트측구연장"/>
      <sheetName val="포장공"/>
      <sheetName val="-몰탈콘크리트"/>
      <sheetName val="-배수구조물공토공"/>
      <sheetName val="참고자료"/>
      <sheetName val="COPING"/>
      <sheetName val="중산교"/>
      <sheetName val="#REF"/>
      <sheetName val="코드표"/>
      <sheetName val="변압기 및 발전기 용량"/>
      <sheetName val="맨홀조서"/>
      <sheetName val="토사(PE)"/>
      <sheetName val="조명시설"/>
      <sheetName val="3련 BOX"/>
      <sheetName val="우수"/>
      <sheetName val="간지"/>
      <sheetName val="데이타"/>
      <sheetName val="DATA"/>
      <sheetName val="전기일위대가"/>
      <sheetName val="목차"/>
      <sheetName val="노임단가"/>
      <sheetName val="인건비"/>
      <sheetName val="AS포장복구 "/>
      <sheetName val="J直材4"/>
      <sheetName val="단면가정"/>
      <sheetName val="ⴭⴭⴭⴭⴭ"/>
      <sheetName val="원형1호맨홀토공수량"/>
      <sheetName val="입력DATA"/>
      <sheetName val="바닥판"/>
      <sheetName val="교각1"/>
      <sheetName val="1단계"/>
      <sheetName val="본선차로수량집계표"/>
      <sheetName val="I.설계조건"/>
      <sheetName val="노임단"/>
      <sheetName val="배수공"/>
      <sheetName val="부대공"/>
      <sheetName val="운반공"/>
      <sheetName val="자재단"/>
      <sheetName val="장비단"/>
      <sheetName val="육상(BX)"/>
      <sheetName val="진주방향"/>
      <sheetName val="마산방향"/>
      <sheetName val="마산방향철근집계"/>
      <sheetName val="수량산출근거(본선)"/>
      <sheetName val="하중"/>
      <sheetName val="단가"/>
      <sheetName val="구조물공1"/>
      <sheetName val="배수및구조물공1"/>
      <sheetName val="골재산출"/>
      <sheetName val="웅진교-S2"/>
      <sheetName val="단위수량"/>
      <sheetName val="수목표준대가"/>
      <sheetName val="조도계산"/>
      <sheetName val="포장면적산출"/>
      <sheetName val="터파기및재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위대가모듈"/>
      <sheetName val="일위대가집계표"/>
      <sheetName val="일위대가표"/>
      <sheetName val="DATA"/>
      <sheetName val="일위대가표지"/>
      <sheetName val="시행분집계"/>
      <sheetName val="일위대가시행분"/>
      <sheetName val="단가산출표지"/>
      <sheetName val="단가산출집계"/>
      <sheetName val="구조물총"/>
      <sheetName val="BOX총"/>
      <sheetName val="BOX재료"/>
      <sheetName val="박스단위(1.5×1.0)본선"/>
      <sheetName val="날개단위(1.5×1.5)마을"/>
      <sheetName val="날개수량(1.5×1.5)2마을"/>
      <sheetName val="난간,지수단위"/>
      <sheetName val="난간,지수수량"/>
      <sheetName val="박스연장조서 "/>
      <sheetName val="우오수공집계"/>
      <sheetName val="우수받이집계"/>
      <sheetName val="우수받이단위"/>
      <sheetName val="우수받이위치조서"/>
      <sheetName val="오수관집계"/>
      <sheetName val="오수관연장조서"/>
      <sheetName val="Sheet1"/>
      <sheetName val="Sheet2"/>
      <sheetName val="Sheet3"/>
      <sheetName val="자재별집계"/>
      <sheetName val="총재료집계"/>
      <sheetName val="개거재료집계"/>
      <sheetName val="개거수량산출"/>
      <sheetName val="개거위치조서"/>
      <sheetName val="덮개재료집계"/>
      <sheetName val="덮개수량산출"/>
      <sheetName val="덮개위치조서"/>
      <sheetName val="토적계산"/>
      <sheetName val="폐기물산출"/>
      <sheetName val="깨기재료집계"/>
      <sheetName val="깨기수량산출"/>
      <sheetName val="깨기위치조서"/>
      <sheetName val="중보용수로취입수문재료표"/>
      <sheetName val="중보용수로취입수문"/>
      <sheetName val="중보용수로취입수깨기수량"/>
      <sheetName val="일반공사"/>
      <sheetName val="노임단가"/>
      <sheetName val="갑지"/>
      <sheetName val="내역표지"/>
      <sheetName val="원가(02발주)"/>
      <sheetName val="사급 관급"/>
      <sheetName val="관급자재 (2)"/>
      <sheetName val="사급자재"/>
      <sheetName val="관급자재"/>
      <sheetName val="원가(상우)"/>
      <sheetName val="상와우(변경)"/>
      <sheetName val="원가(상좌)"/>
      <sheetName val="상와좌(변경)"/>
      <sheetName val="원가(이전)"/>
      <sheetName val="이전(변경)"/>
      <sheetName val="원가(구하)"/>
      <sheetName val="구하(변경)"/>
      <sheetName val="원가(구상)"/>
      <sheetName val="구상(변경)"/>
      <sheetName val="비교"/>
      <sheetName val="DATE"/>
      <sheetName val="내역서"/>
      <sheetName val="MOTOR"/>
      <sheetName val="ABUT수량-A1"/>
      <sheetName val="기초코드"/>
      <sheetName val="토목공사"/>
      <sheetName val="Macro1"/>
      <sheetName val="일위대가"/>
      <sheetName val="횡배위치"/>
      <sheetName val="적용단위길이"/>
      <sheetName val="지진시"/>
      <sheetName val="ⴭⴭⴭⴭ"/>
      <sheetName val="물가시세"/>
      <sheetName val="집계표(육상)"/>
      <sheetName val="U-TYPE(1)"/>
      <sheetName val="화산경계"/>
      <sheetName val="날개벽"/>
      <sheetName val="바닥판"/>
      <sheetName val="터파기및재료"/>
      <sheetName val="부대내역"/>
      <sheetName val="집계표"/>
      <sheetName val="FOOTING단면력"/>
      <sheetName val="입찰안"/>
      <sheetName val="조도계산서 (도서)"/>
      <sheetName val="Baby일위대가"/>
      <sheetName val="ilch"/>
      <sheetName val="설계조건"/>
      <sheetName val="우배수"/>
      <sheetName val="1.설계조건"/>
      <sheetName val="토사(PE)"/>
      <sheetName val="1. 설계조건 2.단면가정 3. 하중계산"/>
      <sheetName val="DATA 입력란"/>
      <sheetName val="001"/>
      <sheetName val="접속도로1"/>
      <sheetName val="안정계산"/>
      <sheetName val="단면검토"/>
      <sheetName val="L_RPTA05_목록"/>
      <sheetName val="물량산출서"/>
      <sheetName val="일위대가(가설)"/>
      <sheetName val="노무비단가"/>
      <sheetName val="단가산출서"/>
      <sheetName val="부하계산서"/>
      <sheetName val="Sheet17"/>
      <sheetName val="중기사용료"/>
      <sheetName val="내역"/>
      <sheetName val="암거날개벽재료집계"/>
      <sheetName val="BID"/>
      <sheetName val="맨홀토공"/>
      <sheetName val="인건비"/>
      <sheetName val="표지"/>
      <sheetName val="일위대가(출입)"/>
      <sheetName val="직노"/>
      <sheetName val="단가산출"/>
      <sheetName val="7.1유효폭"/>
      <sheetName val="날개벽(시점좌측)"/>
      <sheetName val="파일의이용"/>
      <sheetName val="다이꾸"/>
      <sheetName val="3련 BOX"/>
      <sheetName val="연결관암거"/>
      <sheetName val="A LINE"/>
      <sheetName val="기둥(원형)"/>
      <sheetName val="기초공"/>
      <sheetName val="PSCbeam설계"/>
      <sheetName val="단가"/>
      <sheetName val="3BL공동구 수량"/>
      <sheetName val="교각1"/>
      <sheetName val="수량집계표"/>
      <sheetName val="배수공"/>
      <sheetName val="암거"/>
      <sheetName val="포장공"/>
      <sheetName val="noyim"/>
      <sheetName val="내역서적용수량"/>
      <sheetName val="정의"/>
      <sheetName val="횡배수관단위수량"/>
      <sheetName val="unitpric"/>
      <sheetName val="예산총괄표"/>
      <sheetName val="집계"/>
      <sheetName val="아파트건축"/>
      <sheetName val="수질정화시설"/>
      <sheetName val="정부노임단가"/>
      <sheetName val="날개벽수량표"/>
      <sheetName val="COPING"/>
      <sheetName val="내역서(삼호)"/>
      <sheetName val="INPUT"/>
      <sheetName val="구리토평1전기"/>
      <sheetName val="원형1호맨홀토공수량"/>
      <sheetName val="보차도경계석수량"/>
      <sheetName val="배수장토목공사비"/>
      <sheetName val="수자재단위당"/>
      <sheetName val="품셈기준"/>
      <sheetName val="맨홀수량"/>
      <sheetName val="쌍송교"/>
      <sheetName val="부하(성남)"/>
      <sheetName val="부대공"/>
      <sheetName val="교각계산"/>
      <sheetName val="역T형교대(말뚝기초)"/>
      <sheetName val="WO"/>
      <sheetName val="Sheet1 (2)"/>
      <sheetName val="가로등내역서"/>
      <sheetName val="70%"/>
      <sheetName val="일위대가목차"/>
      <sheetName val="수량산출"/>
      <sheetName val="개산공사비"/>
      <sheetName val="조건표"/>
      <sheetName val="AIR갑지"/>
      <sheetName val="시설대외"/>
      <sheetName val="갑지 (3)"/>
      <sheetName val="내역서양식"/>
      <sheetName val="단가마지막 (2)"/>
      <sheetName val="열량계단가비교"/>
      <sheetName val="열량계단가비교 (2)"/>
      <sheetName val="배관공사"/>
      <sheetName val="COST"/>
      <sheetName val="대비"/>
      <sheetName val="laroux"/>
      <sheetName val="일위산출근거 (2)"/>
      <sheetName val="노임"/>
      <sheetName val="XXXXXX"/>
      <sheetName val="우수관로 자재집계  "/>
      <sheetName val="우수관로 수량집계"/>
      <sheetName val="우수관로자재접합 "/>
      <sheetName val="맨홀집계표 "/>
      <sheetName val="2.대외공문"/>
      <sheetName val="본부조서"/>
      <sheetName val="건설갑지"/>
      <sheetName val="광세자재청구서"/>
      <sheetName val="2회기성청구서"/>
      <sheetName val="광세기성고내역"/>
      <sheetName val="견적서갑지"/>
      <sheetName val="견적서을지"/>
      <sheetName val="사진"/>
      <sheetName val="8공구일위"/>
      <sheetName val="9공구일위"/>
      <sheetName val="10공구일위"/>
      <sheetName val="11공구일위"/>
      <sheetName val="JUCKEYK"/>
      <sheetName val="45,46"/>
      <sheetName val="내역(정지)"/>
      <sheetName val="#REF"/>
      <sheetName val="일위(PN)"/>
      <sheetName val="Sheet4"/>
      <sheetName val="수목표준대가"/>
      <sheetName val="10월"/>
      <sheetName val="일위대가(건축)"/>
      <sheetName val="예산명세서"/>
      <sheetName val="설계명세서"/>
      <sheetName val="자료입력"/>
      <sheetName val="포장총집"/>
      <sheetName val="포장총집계"/>
      <sheetName val="포장집"/>
      <sheetName val="포장집계"/>
      <sheetName val="표준횡단"/>
      <sheetName val="확폭면적"/>
      <sheetName val="포장연장"/>
      <sheetName val="측구증감"/>
      <sheetName val="측구공제"/>
      <sheetName val="L형절포장공제"/>
      <sheetName val="L형성포장공제"/>
      <sheetName val="L형옹벽포장공제"/>
      <sheetName val="브럭체인"/>
      <sheetName val="접속수량집"/>
      <sheetName val="접속포장집"/>
      <sheetName val="접속산출 "/>
      <sheetName val="수방진입"/>
      <sheetName val="도수로집"/>
      <sheetName val="도수로"/>
      <sheetName val="측구공집계"/>
      <sheetName val="L형옹벽측구"/>
      <sheetName val="L형측구"/>
      <sheetName val="맹암거(TY-1)"/>
      <sheetName val="맹암거(TY-2)"/>
      <sheetName val="V형측구"/>
      <sheetName val="BOX총집계"/>
      <sheetName val="BOX집계"/>
      <sheetName val="박스단위1"/>
      <sheetName val="암거평균H"/>
      <sheetName val="날개벽집계"/>
      <sheetName val="날개단위"/>
      <sheetName val="BOX난간차수"/>
      <sheetName val="난간지수수량"/>
      <sheetName val="날개벽단위수량"/>
      <sheetName val="날개벽단위수량1"/>
      <sheetName val="날개벽단위수량2"/>
      <sheetName val="날개벽공제"/>
      <sheetName val="암거사각보강"/>
      <sheetName val="횡배수집계"/>
      <sheetName val="횡배수량"/>
      <sheetName val="횡토공1"/>
      <sheetName val="횡토공 2"/>
      <sheetName val="횡토공 3"/>
      <sheetName val="횡배수관보강"/>
      <sheetName val="횡배수단위"/>
      <sheetName val="횡배날개수량"/>
      <sheetName val="날개단위1"/>
      <sheetName val="횡배날공제"/>
      <sheetName val="횡배날개공제"/>
      <sheetName val="횡배날개토공"/>
      <sheetName val="횡배평균H"/>
      <sheetName val="횡날개벽토공"/>
      <sheetName val="절도수단위"/>
      <sheetName val="도수단위"/>
      <sheetName val="집수정집계"/>
      <sheetName val="종배집계표"/>
      <sheetName val="면벽단위량"/>
      <sheetName val="종배토공단위량"/>
      <sheetName val="빗물집계"/>
      <sheetName val="구조물공"/>
      <sheetName val="옹벽집계"/>
      <sheetName val="옹벽단위"/>
      <sheetName val="옹벽신축이음"/>
      <sheetName val="석축집계"/>
      <sheetName val="석축조서"/>
      <sheetName val="돌붙임"/>
      <sheetName val="데이타"/>
      <sheetName val="식재인부"/>
      <sheetName val="노무비"/>
      <sheetName val="8.수량산출 (2)"/>
      <sheetName val="유림골조"/>
      <sheetName val="설비2차"/>
      <sheetName val="순공사비"/>
      <sheetName val="현장별계약현황('98.10.31)"/>
      <sheetName val="기(단) (1)"/>
      <sheetName val="산출내역서집계표"/>
      <sheetName val="시설물일위"/>
      <sheetName val="맨홀조서"/>
      <sheetName val="납부서"/>
      <sheetName val="노임이"/>
      <sheetName val="냉천부속동"/>
      <sheetName val="설비내역서"/>
      <sheetName val="건축내역서"/>
      <sheetName val="전기내역서"/>
      <sheetName val="송전재료비"/>
      <sheetName val="구조물공집계"/>
      <sheetName val="암거집계 "/>
      <sheetName val="암거구체수량"/>
      <sheetName val="암거구체"/>
      <sheetName val="날개벽집계표"/>
      <sheetName val="날개벽단위"/>
      <sheetName val="차수벽집계표"/>
      <sheetName val="차수벽"/>
      <sheetName val="guard(mac)"/>
      <sheetName val="형식 - 1-2-3"/>
      <sheetName val="수량집계"/>
      <sheetName val="4차원가계산서"/>
      <sheetName val="Sheet6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상반기손익차2총괄"/>
      <sheetName val="주요공사"/>
      <sheetName val="예정공정표"/>
      <sheetName val="예정공정표 (2)"/>
      <sheetName val="예정공정표 (3)"/>
      <sheetName val="목록"/>
      <sheetName val="암거단위-1련"/>
      <sheetName val="6호기"/>
      <sheetName val="산출기준(파견전산실)"/>
      <sheetName val="예가표"/>
      <sheetName val="인원계획-미화"/>
      <sheetName val="일반관리비"/>
      <sheetName val="CR CODE"/>
      <sheetName val="부서CODE"/>
      <sheetName val="THEME CODE"/>
      <sheetName val="작성양식"/>
      <sheetName val="충주"/>
      <sheetName val="COVER"/>
      <sheetName val="급여11월"/>
      <sheetName val="98지급계획"/>
      <sheetName val="A"/>
      <sheetName val="내역서2안"/>
      <sheetName val="안전장치"/>
      <sheetName val="인부신상자료"/>
      <sheetName val="TRE TABLE"/>
      <sheetName val="구조물깨기"/>
      <sheetName val="지수토공수량"/>
      <sheetName val="날개벽단위수량1 (2)"/>
      <sheetName val="박스연장조서"/>
      <sheetName val="종배집계"/>
      <sheetName val="철근레미집"/>
      <sheetName val="몰탈포장집"/>
      <sheetName val="토공계획"/>
      <sheetName val="토적표"/>
      <sheetName val="개거집계"/>
      <sheetName val="개거연장"/>
      <sheetName val="개거2.0"/>
      <sheetName val="개거1.7"/>
      <sheetName val="개거1.5"/>
      <sheetName val="개거1.3"/>
      <sheetName val="작업일수"/>
      <sheetName val="그라수량"/>
      <sheetName val="주입량"/>
      <sheetName val="찬공량총괄"/>
      <sheetName val="찬공량공별내역"/>
      <sheetName val="공문"/>
      <sheetName val="빈"/>
      <sheetName val="부표총괄"/>
      <sheetName val="기초목"/>
      <sheetName val="2000년1차"/>
      <sheetName val="00노임기준"/>
      <sheetName val="공조기"/>
      <sheetName val=" 냉각수펌프"/>
      <sheetName val="부속동"/>
      <sheetName val="회사99"/>
      <sheetName val="참조자료"/>
      <sheetName val="간지"/>
      <sheetName val="산출근거"/>
      <sheetName val="요율"/>
      <sheetName val="근로자자료입력"/>
      <sheetName val="참고자료"/>
      <sheetName val="수입"/>
      <sheetName val="Total"/>
      <sheetName val="단위수량"/>
      <sheetName val="갑지_(3)"/>
      <sheetName val="단가마지막_(2)"/>
      <sheetName val="열량계단가비교_(2)"/>
      <sheetName val="본문"/>
      <sheetName val="견적서"/>
      <sheetName val="변경내역을"/>
      <sheetName val="건축내역"/>
      <sheetName val="손익차9월2"/>
      <sheetName val="자  재"/>
      <sheetName val="건축외주"/>
      <sheetName val="3.하중산정4.지지력"/>
      <sheetName val="File_관급"/>
      <sheetName val="공정집계"/>
      <sheetName val="코드표"/>
      <sheetName val="자동차폐수처리장"/>
      <sheetName val="경산"/>
      <sheetName val="기본사항"/>
      <sheetName val="현장관리비"/>
      <sheetName val="7단가"/>
      <sheetName val="관급"/>
      <sheetName val="일위_파일"/>
      <sheetName val="대제목 (수량)"/>
      <sheetName val="깨기집계"/>
      <sheetName val="깨기수량(계남)"/>
      <sheetName val="총괄집계"/>
      <sheetName val="골재집계"/>
      <sheetName val="호안집계(계남제)"/>
      <sheetName val="호안 산출근거(계남제) "/>
      <sheetName val="단위수량(계남제)"/>
      <sheetName val="돌붙임수량"/>
      <sheetName val="연장및면적"/>
      <sheetName val="돌붙임보호"/>
      <sheetName val="제경비율"/>
      <sheetName val="교각별수량"/>
      <sheetName val="남대문빌딩"/>
      <sheetName val="철콘공사"/>
      <sheetName val="교통대책내역"/>
      <sheetName val="7.노임단가"/>
      <sheetName val="H-PILE수량집계"/>
      <sheetName val="일위대가(4층원격)"/>
      <sheetName val="20관리비율"/>
      <sheetName val="J直材4"/>
      <sheetName val="분전함신설"/>
      <sheetName val="접지1종"/>
      <sheetName val="빗물받이(910-510-410)"/>
      <sheetName val="관로공표지"/>
      <sheetName val="토공1차"/>
      <sheetName val="I一般比"/>
      <sheetName val="N賃率-職"/>
      <sheetName val="금융비용"/>
      <sheetName val="단가비교표(노무)"/>
      <sheetName val="을"/>
      <sheetName val="원가계산"/>
      <sheetName val="내역서(기계)"/>
      <sheetName val="인사자료총집계"/>
      <sheetName val="총괄갑 "/>
      <sheetName val="R&amp;D"/>
      <sheetName val="EQ-R1"/>
      <sheetName val="대전(세창동)"/>
      <sheetName val="data (누계)"/>
      <sheetName val="data(실적)"/>
      <sheetName val="data (전년동기)"/>
      <sheetName val="공통단가"/>
      <sheetName val="운반비"/>
      <sheetName val="2000양배"/>
      <sheetName val="을지"/>
      <sheetName val="#3_일위대가목록"/>
      <sheetName val="보할공정"/>
      <sheetName val="단가표"/>
      <sheetName val="본사공가현황"/>
      <sheetName val="토공(우물통,기타) "/>
      <sheetName val="원가계산서(남측)"/>
      <sheetName val="중기 부표"/>
      <sheetName val="철콘-부대"/>
      <sheetName val="소방"/>
      <sheetName val="실행내역서"/>
      <sheetName val="경비"/>
      <sheetName val="copy"/>
      <sheetName val="서식"/>
      <sheetName val="공조기휀"/>
      <sheetName val="AHU집계"/>
      <sheetName val="돈암사업"/>
      <sheetName val="3단계"/>
      <sheetName val="2단계"/>
      <sheetName val="벽체면적당일위대가"/>
      <sheetName val="보집계표"/>
      <sheetName val="예산M12A"/>
      <sheetName val="2000,9월 일위"/>
      <sheetName val="단가 "/>
      <sheetName val="일위총괄표"/>
      <sheetName val="02-10 (실행)"/>
      <sheetName val="차액보증"/>
      <sheetName val="연결관단위"/>
      <sheetName val="LOPCALC"/>
      <sheetName val="수량산출서-2"/>
      <sheetName val="????"/>
      <sheetName val="설계예시"/>
      <sheetName val="2공구산출내역"/>
      <sheetName val="포장면적산출"/>
      <sheetName val="수량이동"/>
      <sheetName val="단가대비표"/>
      <sheetName val="데리네이타현황"/>
      <sheetName val="자재단가"/>
      <sheetName val="플랜트 설치"/>
      <sheetName val="약전닥트"/>
      <sheetName val="일지-H"/>
      <sheetName val="FA설치명세"/>
    </sheetNames>
    <definedNames>
      <definedName name="수식입력매크로"/>
      <definedName name="일위화면복귀매크로" sheetId="74"/>
      <definedName name="일위화면복귀매크로" sheetId="74"/>
      <definedName name="일위화면복귀매크로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본체"/>
      <sheetName val="단면력 집계표"/>
      <sheetName val="기초설계"/>
      <sheetName val="사용성검토"/>
      <sheetName val="우각부보강"/>
      <sheetName val="날개벽"/>
      <sheetName val="PARAPHET"/>
      <sheetName val="Sheet1"/>
      <sheetName val="균열검토"/>
      <sheetName val="동물이~1"/>
      <sheetName val="COPING"/>
      <sheetName val="쌍송교"/>
      <sheetName val="TYPE-1"/>
      <sheetName val="일반공사"/>
      <sheetName val="MFAB"/>
      <sheetName val="MFRT"/>
      <sheetName val="MPKG"/>
      <sheetName val="MPRD"/>
      <sheetName val="교각계산"/>
      <sheetName val="1.설계조건"/>
      <sheetName val="5.모델링"/>
      <sheetName val="DATE"/>
      <sheetName val="입력DATA"/>
      <sheetName val="바닥판"/>
      <sheetName val="FOOTING단면력"/>
      <sheetName val="실행철강하도"/>
      <sheetName val="ABUT수량-A1"/>
      <sheetName val="내역서"/>
      <sheetName val="단위수량"/>
      <sheetName val="3BL공동구 수량"/>
      <sheetName val="수량산출"/>
      <sheetName val="C.배수관공"/>
      <sheetName val="부대내역"/>
      <sheetName val="6PILE  (돌출)"/>
      <sheetName val="Y-WORK"/>
      <sheetName val="1SPAN"/>
      <sheetName val="플랜트 설치"/>
      <sheetName val="토사(PE)"/>
      <sheetName val="ⴭⴭⴭ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원가계산"/>
      <sheetName val="설계집계장"/>
      <sheetName val="실행집계장"/>
      <sheetName val="투찰집계장"/>
      <sheetName val="♣총괄내역서♣"/>
      <sheetName val="실행내역서"/>
      <sheetName val="확약서"/>
      <sheetName val="실행하도사항"/>
      <sheetName val="실행별지"/>
      <sheetName val="실행하도잡비"/>
      <sheetName val="실행토공하도"/>
      <sheetName val="실행철콘하도"/>
      <sheetName val="실행철강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우각부보강"/>
      <sheetName val="수안보-MBR1"/>
      <sheetName val="일반공사"/>
      <sheetName val="COPING"/>
      <sheetName val="원남울진낙찰내역(99.4.13 부산청)"/>
      <sheetName val="DAT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부"/>
      <sheetName val="단면력"/>
      <sheetName val="사용성검토"/>
      <sheetName val="신축이음"/>
      <sheetName val="내진"/>
      <sheetName val="내진삽도"/>
      <sheetName val="교각계산"/>
      <sheetName val="SLAB수량"/>
      <sheetName val="ABUT수량-A1"/>
      <sheetName val="ABUT수량-A2"/>
      <sheetName val="PIER수량-1"/>
      <sheetName val="PIER수량-2"/>
      <sheetName val="토ABUT수량-1"/>
      <sheetName val="토ABUT수량-2"/>
      <sheetName val="토PIER수량-1"/>
      <sheetName val="토PIER수량-2"/>
      <sheetName val="보호블럭"/>
      <sheetName val="옹벽일"/>
      <sheetName val="옹벽토"/>
      <sheetName val="Sheet6"/>
      <sheetName val="수량총괄"/>
      <sheetName val="슬래브"/>
      <sheetName val="교대"/>
      <sheetName val="교각"/>
      <sheetName val="옹벽"/>
      <sheetName val="철근"/>
      <sheetName val="토공총괄"/>
      <sheetName val="토교대"/>
      <sheetName val="토교각"/>
      <sheetName val="토옹벽"/>
      <sheetName val="가시설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중산교"/>
      <sheetName val="식재총괄"/>
      <sheetName val="터널조도"/>
      <sheetName val="ABUT수량_A1"/>
      <sheetName val="동원(3)"/>
      <sheetName val="4)유동표"/>
      <sheetName val="통합"/>
      <sheetName val="6PILE  (돌출)"/>
      <sheetName val="입찰안"/>
      <sheetName val="J형측구단위수량"/>
      <sheetName val="종배수관"/>
      <sheetName val="배수장토목공사비"/>
      <sheetName val="기본DATA"/>
      <sheetName val="ETC"/>
      <sheetName val="총괄내역서"/>
      <sheetName val="원형1호맨홀토공수량"/>
      <sheetName val="노임"/>
      <sheetName val="XXXXXX"/>
      <sheetName val="주요자재집계"/>
      <sheetName val="몰탈자재집계"/>
      <sheetName val="수량총괄집계"/>
      <sheetName val="철근총괄집계"/>
      <sheetName val="BOX수량집계"/>
      <sheetName val="BOX철근"/>
      <sheetName val="BOX수량"/>
      <sheetName val="출입문수량집계"/>
      <sheetName val="출입문철근"/>
      <sheetName val="출입문(A-A)수량"/>
      <sheetName val="출입문(B-B)수량"/>
      <sheetName val="출입문(C-C)수량 "/>
      <sheetName val="출입문(D-D)수량"/>
      <sheetName val="출입문마감부"/>
      <sheetName val="접속슬래브"/>
      <sheetName val="U-TYPE수량집계"/>
      <sheetName val="U-TYPE철근"/>
      <sheetName val="U-TYPE(334~360)"/>
      <sheetName val="U-TYPE(360~380)"/>
      <sheetName val="U-TYPE(380~400)"/>
      <sheetName val="U-TYPE(400~420)"/>
      <sheetName val="간지"/>
      <sheetName val="예정(3)"/>
      <sheetName val="일위"/>
      <sheetName val="Sheet1"/>
      <sheetName val="1.설계조건"/>
      <sheetName val="우각부보강"/>
      <sheetName val="NOMUBI"/>
      <sheetName val="sw1"/>
      <sheetName val="#REF"/>
      <sheetName val="실행철강하도"/>
      <sheetName val="가시설단위수량"/>
      <sheetName val="PIER수량m1"/>
      <sheetName val="신기1-LINE별연장"/>
      <sheetName val="tggwan(mac)"/>
      <sheetName val="일반공사"/>
      <sheetName val="기초계산(Pmax)"/>
      <sheetName val="수안보-MBR1"/>
      <sheetName val="Macro(차단기)"/>
      <sheetName val="SG"/>
      <sheetName val="DATE"/>
      <sheetName val="Sheet1 (2)"/>
      <sheetName val="설비"/>
      <sheetName val="옹벽철근"/>
      <sheetName val="단위수량"/>
      <sheetName val="설계"/>
      <sheetName val="원가"/>
      <sheetName val="별표집계"/>
      <sheetName val="우수"/>
      <sheetName val="산출근거"/>
      <sheetName val="1-1평균터파기고(1)"/>
      <sheetName val="계산중"/>
      <sheetName val="횡배위치"/>
      <sheetName val="200"/>
      <sheetName val="단면치수"/>
      <sheetName val="직노"/>
      <sheetName val="INPUT"/>
      <sheetName val="COPING"/>
      <sheetName val="설계조건"/>
      <sheetName val="자재단가"/>
      <sheetName val="토량산출서"/>
      <sheetName val="노임단가"/>
      <sheetName val="경비단가"/>
      <sheetName val="A-4"/>
      <sheetName val="입출재고현황 (2)"/>
      <sheetName val="데리네이타현황"/>
      <sheetName val="청천내"/>
      <sheetName val="전신환매도율"/>
      <sheetName val="1SPAN"/>
      <sheetName val="지급자재"/>
      <sheetName val="품셈TABLE"/>
      <sheetName val="단위수량(출력X)"/>
      <sheetName val="수량집계"/>
      <sheetName val="Sheet17"/>
      <sheetName val="ITEM"/>
      <sheetName val="수질정화시설"/>
      <sheetName val="EACT10"/>
      <sheetName val="말뚝지지력산정"/>
      <sheetName val="BID"/>
      <sheetName val="2000년1차"/>
      <sheetName val="L형옹벽단위수량(25)"/>
      <sheetName val="L형옹벽단위수량(35)"/>
      <sheetName val="제잡비.xls"/>
      <sheetName val="부하계산서"/>
      <sheetName val="J直材4"/>
      <sheetName val="JUCKEYK"/>
      <sheetName val="주형"/>
      <sheetName val="일위대가"/>
      <sheetName val="기존"/>
      <sheetName val="식생블럭단위수량"/>
      <sheetName val="터파기및재료"/>
      <sheetName val="자압"/>
      <sheetName val="공사내역"/>
      <sheetName val="3BL공동구 수량"/>
      <sheetName val="연결임시"/>
      <sheetName val="단면검토"/>
      <sheetName val="집계장(대목_실행)"/>
      <sheetName val="전계가"/>
      <sheetName val="횡배수관토공수량"/>
      <sheetName val="9GNG운반"/>
      <sheetName val="주beam"/>
      <sheetName val="단위중량"/>
      <sheetName val="이토변실(A3-LINE)"/>
      <sheetName val="1-1"/>
      <sheetName val="물가시세"/>
      <sheetName val="말뚝기초"/>
      <sheetName val="부속동"/>
      <sheetName val="바닥판"/>
      <sheetName val="자재단가비교표"/>
      <sheetName val="깨기"/>
      <sheetName val="기둥(원형)"/>
      <sheetName val="우배수"/>
      <sheetName val="내역서"/>
      <sheetName val="지장물"/>
      <sheetName val="설계내역서"/>
      <sheetName val="인건-측정"/>
      <sheetName val="지장물C"/>
      <sheetName val="토지평가조서(발송용)"/>
      <sheetName val="토지가격산출근거(발송용)"/>
      <sheetName val="토지가격산출근거"/>
      <sheetName val="2009.06지가변동율"/>
      <sheetName val="2006 표준지공시지가"/>
      <sheetName val="제시액조서(토지)"/>
      <sheetName val="기타요인 산출근거"/>
      <sheetName val="리스(CIF)산출"/>
      <sheetName val="ASP포장"/>
      <sheetName val="단면 (2)"/>
      <sheetName val="실행내역서"/>
      <sheetName val="DATA"/>
      <sheetName val="배수공 주요자재 집계표"/>
      <sheetName val="토지평가조서"/>
      <sheetName val="토지조서"/>
      <sheetName val="노임이"/>
      <sheetName val="단가"/>
      <sheetName val="계약서"/>
      <sheetName val="약품설비"/>
      <sheetName val="토공1차"/>
      <sheetName val="집1"/>
      <sheetName val="眞비상(진주)"/>
      <sheetName val="조도계산서 (도서)"/>
      <sheetName val="MOTOR"/>
      <sheetName val="안정계산"/>
      <sheetName val="도근좌표"/>
      <sheetName val="일반맨홀수량집계"/>
      <sheetName val="대치판정"/>
      <sheetName val="플랜트 설치"/>
      <sheetName val="충주"/>
      <sheetName val="상 부"/>
      <sheetName val="방음벽기초(H=4m)"/>
      <sheetName val="교각1"/>
      <sheetName val="제수"/>
      <sheetName val="내역서(당초변경)"/>
      <sheetName val="SORCE1"/>
      <sheetName val="도로토적"/>
      <sheetName val="HANDHOLE(2)"/>
      <sheetName val="장비집계"/>
      <sheetName val="토사(PE)"/>
      <sheetName val="흄관기초"/>
      <sheetName val="실행비교"/>
      <sheetName val="상수도토공집계표"/>
      <sheetName val="산출내역서집계표"/>
      <sheetName val="가설건물"/>
      <sheetName val="정부노임단가"/>
      <sheetName val="3련 BOX"/>
      <sheetName val="반중력식옹벽"/>
      <sheetName val="금액내역서"/>
      <sheetName val="8.PILE  (돌출)"/>
      <sheetName val="위치조서"/>
      <sheetName val="Sheet2"/>
      <sheetName val="45,46"/>
      <sheetName val="Sheet5"/>
      <sheetName val="98수문일위"/>
      <sheetName val="대로근거"/>
      <sheetName val="중로근거"/>
      <sheetName val="내역"/>
      <sheetName val="횡날개수집"/>
      <sheetName val="물질수지(2011)"/>
      <sheetName val="C"/>
      <sheetName val="1호맨홀토공"/>
      <sheetName val="조건표"/>
      <sheetName val="no_1"/>
      <sheetName val="no_2"/>
      <sheetName val="no_3"/>
      <sheetName val="no_4"/>
      <sheetName val="no_5"/>
      <sheetName val="검색"/>
      <sheetName val="집수정(600-700)"/>
      <sheetName val="양식"/>
      <sheetName val="인건비"/>
      <sheetName val="수량"/>
      <sheetName val="capbeam(1)"/>
      <sheetName val="CALCULATION"/>
      <sheetName val="지구단위계획"/>
      <sheetName val="조정금액결과표 (차수별)"/>
      <sheetName val="차선도색현황"/>
      <sheetName val="단중표"/>
      <sheetName val="노무비"/>
      <sheetName val="U-TYPE(1)"/>
      <sheetName val="외천교"/>
      <sheetName val="SCH"/>
      <sheetName val="변화치수"/>
      <sheetName val="공용시설내역"/>
      <sheetName val="TYPE-A"/>
      <sheetName val="주방환기"/>
      <sheetName val="좌측"/>
      <sheetName val="일위대가목차"/>
      <sheetName val="날개벽"/>
      <sheetName val="MFAB"/>
      <sheetName val="MFRT"/>
      <sheetName val="MPKG"/>
      <sheetName val="MPRD"/>
      <sheetName val="자료입력"/>
      <sheetName val="guard(mac)"/>
      <sheetName val="도장수량(하1)"/>
      <sheetName val="IMPEADENCE MAP 취수장"/>
      <sheetName val="하나모듈옥외소화전이설"/>
      <sheetName val="공사개요"/>
      <sheetName val="공량산출서"/>
      <sheetName val="단가비교"/>
      <sheetName val="2000년하반기"/>
      <sheetName val="PROJECT BRIEF(EX.NEW)"/>
      <sheetName val="부하(성남)"/>
      <sheetName val="안전노무비(3월)"/>
      <sheetName val="전력구구조물산근2구간"/>
      <sheetName val="가시설수량"/>
      <sheetName val="배수내역 (2)"/>
      <sheetName val="양수장(기계)"/>
      <sheetName val="관개"/>
      <sheetName val="가도공"/>
      <sheetName val="일위(PN)"/>
      <sheetName val="000000"/>
      <sheetName val="4.구조물boq"/>
      <sheetName val="적용단위길이"/>
      <sheetName val="현장관리비 산출내역"/>
      <sheetName val="단가비교표"/>
      <sheetName val="화산경계"/>
      <sheetName val="Stem Footing"/>
      <sheetName val="일위대가표"/>
      <sheetName val="단면가정"/>
      <sheetName val="관로공수량집계표(본선)"/>
      <sheetName val="샌딩 에폭시 도장"/>
      <sheetName val="97노임단가"/>
      <sheetName val="70%"/>
      <sheetName val="제-노임"/>
      <sheetName val="제직재"/>
      <sheetName val="ilch"/>
      <sheetName val="전기일위대가"/>
      <sheetName val="견적내역서"/>
      <sheetName val="Macro1"/>
      <sheetName val="단가대비표"/>
      <sheetName val="견적서"/>
      <sheetName val="편입조서"/>
      <sheetName val="anaysis_sheet"/>
      <sheetName val="단 box"/>
      <sheetName val="일위대가(계측기설치)"/>
      <sheetName val="8-3기계경비"/>
      <sheetName val="단가산출"/>
      <sheetName val="전기일위목록"/>
      <sheetName val="요율"/>
      <sheetName val="쌍송교"/>
      <sheetName val="용소리교"/>
      <sheetName val="내역서적용수량 (지방도893)"/>
      <sheetName val="진접"/>
      <sheetName val="수목단가"/>
      <sheetName val="시설수량표"/>
      <sheetName val="Macro2"/>
      <sheetName val="총수량집계표"/>
      <sheetName val="산근"/>
      <sheetName val="전체내역 (2)"/>
      <sheetName val="인건비 "/>
      <sheetName val="단가조사서"/>
      <sheetName val="중기일위대가"/>
      <sheetName val="입력"/>
      <sheetName val="부안변전"/>
      <sheetName val="코드표"/>
      <sheetName val="집수정"/>
      <sheetName val="배수통관토공수량"/>
      <sheetName val="우수맨홀공제단위수량"/>
      <sheetName val="POOM_MOTO"/>
      <sheetName val="계산식"/>
      <sheetName val="A(Rev.3)"/>
      <sheetName val="견적접수"/>
      <sheetName val="1공구내역서(1)"/>
      <sheetName val="증감대비"/>
      <sheetName val="기초별표"/>
      <sheetName val="기초자료"/>
      <sheetName val="평균터파기고(1-2,ASP)"/>
      <sheetName val="변경후-SHEET"/>
      <sheetName val="화재 탐지 설비"/>
      <sheetName val="WORK"/>
      <sheetName val="공사요율"/>
      <sheetName val="JUCK"/>
      <sheetName val="토목공사일반"/>
      <sheetName val="DIAPHRAGM"/>
      <sheetName val="물량집계"/>
      <sheetName val="FOOTING단면력"/>
      <sheetName val="1,2공구원가계산서"/>
      <sheetName val="2공구산출내역"/>
      <sheetName val="1공구산출내역서"/>
      <sheetName val="투찰내역"/>
      <sheetName val="공사비집계"/>
      <sheetName val="2.단면가정"/>
      <sheetName val="심사계산"/>
      <sheetName val="심사물량"/>
      <sheetName val="일위_파일"/>
      <sheetName val="신표지1"/>
      <sheetName val="당초내역서"/>
      <sheetName val="배수공1"/>
      <sheetName val="토공"/>
      <sheetName val="철근단면적"/>
      <sheetName val="국공유지및사유지"/>
      <sheetName val="입찰"/>
      <sheetName val="현경"/>
      <sheetName val="변경집계표"/>
      <sheetName val="백호우계수"/>
      <sheetName val="EQUIP LIST"/>
      <sheetName val="감가상각"/>
      <sheetName val="하수급견적대비"/>
      <sheetName val="수량산출"/>
      <sheetName val="입력DATA"/>
      <sheetName val="조명시설"/>
      <sheetName val="밸브설치"/>
      <sheetName val="보차도경계석"/>
      <sheetName val="배수통관(좌)"/>
      <sheetName val="1.설계기준"/>
      <sheetName val="PIPE"/>
      <sheetName val="FLANGE"/>
      <sheetName val="VALVE"/>
      <sheetName val="시멘트"/>
      <sheetName val="경비산출"/>
      <sheetName val="조도계산(1)"/>
      <sheetName val="SLAB&quot;1&quot;"/>
      <sheetName val="PARAMETER"/>
      <sheetName val="LEGEND"/>
      <sheetName val="부대내역"/>
      <sheetName val="토공집계"/>
      <sheetName val="내역을"/>
      <sheetName val="도장"/>
      <sheetName val="출입문(C-C)수량_4"/>
      <sheetName val="출입문(C-C)수량_"/>
      <sheetName val="출입문(C-C)수량_1"/>
      <sheetName val="출입문(C-C)수량_2"/>
      <sheetName val="출입문(C-C)수량_3"/>
      <sheetName val="자재집게표 "/>
      <sheetName val="회사정보"/>
      <sheetName val="기초1"/>
      <sheetName val="건축내역"/>
      <sheetName val="변경서식"/>
      <sheetName val="원형측구(B-type)"/>
      <sheetName val="cost"/>
      <sheetName val="b_balju_cho"/>
      <sheetName val="입찰결과보고"/>
      <sheetName val="수량이동"/>
      <sheetName val="표층포설및다짐"/>
      <sheetName val="기계경비"/>
      <sheetName val="기초공"/>
      <sheetName val="용수량(생활용수)"/>
      <sheetName val="VXXXXX"/>
      <sheetName val="ⴭⴭⴭⴭ"/>
      <sheetName val="card1"/>
      <sheetName val="가공비"/>
      <sheetName val="시화점실행"/>
      <sheetName val="기계경비일람"/>
      <sheetName val="대창(함평)-창열"/>
      <sheetName val="대창(장성)"/>
      <sheetName val="단가(반정1교-원주)"/>
      <sheetName val="자료"/>
      <sheetName val="맨홀수량"/>
      <sheetName val="맨홀수량산출"/>
      <sheetName val="설계개요"/>
      <sheetName val="기술자료 (연수)"/>
      <sheetName val="취수탑"/>
      <sheetName val="차액보증"/>
      <sheetName val="횡배수관 토공량 산출"/>
      <sheetName val="옹벽(수량)"/>
      <sheetName val="증감내역서"/>
      <sheetName val="토공정보"/>
      <sheetName val="오동"/>
      <sheetName val="대조"/>
      <sheetName val="나한"/>
      <sheetName val="공기"/>
      <sheetName val="구조물철거타공정이월"/>
      <sheetName val="평균높이산출근거"/>
      <sheetName val="출입구총집계"/>
      <sheetName val="포장재료(1)"/>
      <sheetName val="시행후면적"/>
      <sheetName val="집계"/>
      <sheetName val="MSG 수량"/>
      <sheetName val="6PILE__(돌출)"/>
      <sheetName val="1_설계조건"/>
      <sheetName val="Sheet1_(2)"/>
      <sheetName val="입출재고현황_(2)"/>
      <sheetName val="일위집계표"/>
      <sheetName val="1련박스"/>
      <sheetName val="암거단위"/>
      <sheetName val="횡 연장"/>
      <sheetName val="자압1"/>
      <sheetName val="자(3.0m)"/>
      <sheetName val="가압장(토목)"/>
      <sheetName val="보도경계블럭"/>
      <sheetName val="수문일1"/>
      <sheetName val="날개벽(시점좌측)"/>
      <sheetName val="포장공"/>
      <sheetName val="역T형"/>
      <sheetName val="횡배수관"/>
      <sheetName val="Type(123)"/>
      <sheetName val="날개벽수량표"/>
      <sheetName val="4.고용보험"/>
      <sheetName val="집계표"/>
      <sheetName val="가설공사비"/>
      <sheetName val="배수관토공산출"/>
      <sheetName val="농로수량집계"/>
      <sheetName val="농로토공집계"/>
      <sheetName val="L형 옹벽"/>
      <sheetName val="cash"/>
      <sheetName val="수입"/>
      <sheetName val="수지"/>
      <sheetName val="데이타"/>
      <sheetName val="주관사업"/>
      <sheetName val="법곳동"/>
      <sheetName val="대화동"/>
      <sheetName val="변동률산출"/>
      <sheetName val="가람과비교"/>
      <sheetName val="표준지"/>
      <sheetName val="명세표"/>
      <sheetName val="Intro2"/>
      <sheetName val="Id"/>
      <sheetName val="변수"/>
      <sheetName val="1월"/>
      <sheetName val="PROCESS"/>
      <sheetName val="항목별세부내역"/>
      <sheetName val="전기 원가계산서"/>
      <sheetName val="지진시"/>
      <sheetName val="상부집계표"/>
      <sheetName val="골재산출"/>
      <sheetName val="교각토공"/>
      <sheetName val="개별직종노임단가(2003.9)"/>
      <sheetName val="중기경유지급대장"/>
      <sheetName val="중기잡유공제"/>
      <sheetName val="중기잡유지급대장"/>
      <sheetName val="중기임차료"/>
      <sheetName val="중기경유공제"/>
      <sheetName val="PE관"/>
      <sheetName val="1.3.1절점좌표"/>
      <sheetName val="1.1설계기준"/>
      <sheetName val="가시설(TYPE-A)"/>
      <sheetName val="표  지"/>
      <sheetName val="가격조사서"/>
      <sheetName val="품셈"/>
      <sheetName val="A_4"/>
      <sheetName val="대비"/>
      <sheetName val="c_balju"/>
      <sheetName val="98비정기소모"/>
      <sheetName val="건축집계"/>
      <sheetName val="설 계"/>
      <sheetName val="맨홀수량집계"/>
      <sheetName val="05년"/>
      <sheetName val="이음개소"/>
      <sheetName val="1호맨홀가감수량"/>
      <sheetName val="1호맨홀수량산출"/>
      <sheetName val="L형옹벽(key)"/>
      <sheetName val="원가계산서"/>
      <sheetName val="지중자재단가"/>
      <sheetName val="배수공"/>
      <sheetName val="SKETCH"/>
      <sheetName val="REINF."/>
      <sheetName val="LOADS"/>
      <sheetName val="CHECK1"/>
      <sheetName val="단가산출서"/>
      <sheetName val="전기단가조사서"/>
      <sheetName val="양수장내역"/>
      <sheetName val="부대공사비"/>
      <sheetName val="최적단면"/>
      <sheetName val="피벗테이블데이터분석"/>
      <sheetName val="L_RPTA05_목록"/>
      <sheetName val="INPUT-DATA"/>
      <sheetName val="물질수지"/>
      <sheetName val="토목내역서"/>
      <sheetName val="RAHMEN"/>
      <sheetName val="특수기호강도거푸집"/>
      <sheetName val="종배수관면벽신"/>
      <sheetName val="종배수관(신)"/>
      <sheetName val="공사비예산서(토목분)"/>
      <sheetName val="단가표 "/>
      <sheetName val="자재조사표(참고용)"/>
      <sheetName val="품셈집계표"/>
      <sheetName val="시중노임단가"/>
      <sheetName val="일반부표집계표"/>
      <sheetName val="부안일위"/>
      <sheetName val="1. 설계조건 2.단면가정 3. 하중계산"/>
      <sheetName val="DATA 입력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/>
      <sheetData sheetId="397" refreshError="1"/>
      <sheetData sheetId="398"/>
      <sheetData sheetId="399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비명세서"/>
      <sheetName val="단가표"/>
      <sheetName val="지하수단가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내역"/>
      <sheetName val="계약일반사항"/>
      <sheetName val="사유서(출)"/>
      <sheetName val="한전납입금"/>
      <sheetName val="ABUT수량-A1"/>
      <sheetName val="도로구조공사비"/>
      <sheetName val="도로토공공사비"/>
      <sheetName val="여수토공사비"/>
      <sheetName val="제경비요율"/>
      <sheetName val="약품설비"/>
      <sheetName val="남양내역"/>
      <sheetName val="품셈(기초)"/>
      <sheetName val="내역서"/>
      <sheetName val="집계표"/>
      <sheetName val="사리부설"/>
      <sheetName val="#REF"/>
      <sheetName val="결과조달"/>
      <sheetName val="총괄표"/>
      <sheetName val="철집"/>
      <sheetName val="예가표"/>
      <sheetName val="재료값"/>
      <sheetName val="자재견적 (대왕) (2)"/>
      <sheetName val="재료비"/>
      <sheetName val="전기"/>
      <sheetName val="노무비"/>
      <sheetName val="1.동력공사"/>
      <sheetName val="실행철강하도"/>
      <sheetName val="CCTV내역서"/>
      <sheetName val="전차선로 물량표"/>
      <sheetName val="부안일위"/>
      <sheetName val="내역표지"/>
      <sheetName val="현장관리비 산출내역"/>
      <sheetName val="참조"/>
      <sheetName val="산출근거"/>
      <sheetName val="날개벽(시점좌측)"/>
      <sheetName val="구조물철거타공정이월"/>
      <sheetName val="공사비집계"/>
      <sheetName val="입찰안"/>
      <sheetName val="unit"/>
      <sheetName val="밸브설치"/>
      <sheetName val="SG"/>
      <sheetName val="공사비"/>
      <sheetName val="98NS-N"/>
      <sheetName val="공사비총괄표"/>
      <sheetName val="VXXXXX"/>
      <sheetName val="수토공단위당"/>
      <sheetName val="토적"/>
      <sheetName val="NYS"/>
      <sheetName val="공내역"/>
      <sheetName val="교각계산"/>
      <sheetName val="조경일람"/>
      <sheetName val="단위가격 "/>
      <sheetName val="중기비"/>
      <sheetName val="일위대가(가설)"/>
      <sheetName val="일위집계표"/>
      <sheetName val="입상내역"/>
      <sheetName val="PAD TR보호대기초"/>
      <sheetName val="가로등기초"/>
      <sheetName val="HANDHOLE(2)"/>
      <sheetName val="일위대가(계측기설치)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Sheet2"/>
      <sheetName val="Sheet1"/>
      <sheetName val="반중력식옹벽"/>
      <sheetName val="DATE"/>
      <sheetName val="수량산출"/>
      <sheetName val="DATA"/>
      <sheetName val="당초명세(평)"/>
      <sheetName val="작업일보"/>
      <sheetName val="표준계약서"/>
      <sheetName val="매립"/>
      <sheetName val="년도별"/>
      <sheetName val="일위대가"/>
      <sheetName val="상 부"/>
      <sheetName val="계화배수"/>
      <sheetName val="98수문일위"/>
      <sheetName val="요율"/>
      <sheetName val="횡배수관집현황(2공구)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일위대가표"/>
      <sheetName val="설명"/>
      <sheetName val="시공여유율"/>
      <sheetName val="1.토공"/>
      <sheetName val="전선 및 전선관"/>
      <sheetName val="찍기"/>
      <sheetName val="P-산#1-1(WOWA1)"/>
      <sheetName val="고창방향"/>
      <sheetName val="일위대가(목록)"/>
      <sheetName val="자원리스트"/>
      <sheetName val="조건표"/>
      <sheetName val="제출내역 (2)"/>
      <sheetName val="금액내역서"/>
      <sheetName val="전기혼잡제경비(45)"/>
      <sheetName val="유림골조"/>
      <sheetName val="가설공사비"/>
      <sheetName val="공사비예산서(토목분)"/>
      <sheetName val="대비"/>
      <sheetName val="터파기및재료"/>
      <sheetName val="설계"/>
      <sheetName val="1단계"/>
      <sheetName val="단면가정"/>
      <sheetName val="부대내역"/>
      <sheetName val="별첨1-임식"/>
      <sheetName val="기본자료"/>
      <sheetName val="총괄내역서"/>
      <sheetName val="Sheet1 (2)"/>
      <sheetName val="천방교접속"/>
      <sheetName val="일위_파일"/>
      <sheetName val="양수장내역"/>
      <sheetName val="양수장"/>
      <sheetName val="견적대비"/>
      <sheetName val="지급자재"/>
      <sheetName val="변경집계표"/>
      <sheetName val="단면 (2)"/>
      <sheetName val="1호맨홀토공"/>
      <sheetName val="원가계산서 "/>
      <sheetName val="고용보험료"/>
      <sheetName val="예산내역서"/>
      <sheetName val="9509"/>
      <sheetName val="배수내역"/>
      <sheetName val="96보완계획7.12"/>
      <sheetName val="업무처리전"/>
      <sheetName val="설계내역서"/>
      <sheetName val="INPUT"/>
      <sheetName val="날개벽"/>
      <sheetName val="PIPE내역_FCN_"/>
      <sheetName val="BID"/>
      <sheetName val="대치판정"/>
      <sheetName val="조명시설"/>
      <sheetName val="설치중량_"/>
      <sheetName val="수문일위_"/>
      <sheetName val="청하배수"/>
      <sheetName val="기계경비일람"/>
      <sheetName val="계산근거"/>
      <sheetName val="8.PILE  (돌출)"/>
      <sheetName val="건              축"/>
      <sheetName val="참조자료"/>
      <sheetName val="문학간접"/>
      <sheetName val="건축"/>
      <sheetName val="건축-물가변동"/>
      <sheetName val="일반문틀 설치"/>
      <sheetName val="샌딩 에폭시 도장"/>
      <sheetName val="스텐문틀설치"/>
      <sheetName val="주beam"/>
      <sheetName val="1.설계조건"/>
      <sheetName val="교각1"/>
      <sheetName val="CODE"/>
      <sheetName val="COPING"/>
      <sheetName val="기초공"/>
      <sheetName val="기둥(원형)"/>
      <sheetName val="자재단가비교표"/>
      <sheetName val="CAT_5"/>
      <sheetName val="수지예산서(세부) (2)"/>
      <sheetName val="지장물C"/>
      <sheetName val="가공비"/>
      <sheetName val="원가계산서(집계)"/>
      <sheetName val="일위"/>
      <sheetName val="Sheet4"/>
      <sheetName val="장문교(대전)"/>
      <sheetName val="주재료비"/>
      <sheetName val="관급수량총"/>
      <sheetName val="설계조건"/>
      <sheetName val="안정계산"/>
      <sheetName val="단면검토"/>
      <sheetName val="약품공급2"/>
      <sheetName val="기기리스트"/>
      <sheetName val="본지점중"/>
      <sheetName val="본선 토공 분배표"/>
      <sheetName val="장비"/>
      <sheetName val="부하계산서"/>
      <sheetName val="부하(성남)"/>
      <sheetName val="하수급견적대비"/>
      <sheetName val="산근1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MACRO(MCC)"/>
      <sheetName val="M-EQPT-Z"/>
      <sheetName val="자재일위(경)"/>
      <sheetName val="공문"/>
      <sheetName val="COPING-1"/>
      <sheetName val="역T형교대-2수량"/>
      <sheetName val="Y-WORK"/>
      <sheetName val="1.설계기준"/>
      <sheetName val="3.하중산정4.지지력"/>
      <sheetName val="경비2내역"/>
      <sheetName val="아파트 "/>
      <sheetName val="A(Rev.3)"/>
      <sheetName val="Macro"/>
      <sheetName val="Taux"/>
      <sheetName val="기자재비"/>
      <sheetName val="EP0618"/>
      <sheetName val="석탄2.3물량"/>
      <sheetName val="수문일위(2012)"/>
      <sheetName val="각형맨홀"/>
      <sheetName val="갑지"/>
      <sheetName val="현산지구200420"/>
      <sheetName val="손익분석"/>
      <sheetName val="INPUT(덕도방향-시점)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공장유"/>
      <sheetName val="수량이동"/>
      <sheetName val="공사비증감"/>
      <sheetName val="6PILE  (돌출)"/>
      <sheetName val="단가산출내역(노임부분수정)"/>
      <sheetName val="일위대가목차"/>
      <sheetName val="계화총괄"/>
      <sheetName val="계화배수(3대)"/>
      <sheetName val="원형1호맨홀토공수량"/>
      <sheetName val="1NYS(당)"/>
      <sheetName val="자재견적_(대왕)_(2)"/>
      <sheetName val="NAI"/>
      <sheetName val="플랜트 설치"/>
      <sheetName val="교량하부공"/>
      <sheetName val="공통"/>
      <sheetName val="갑지(추정)"/>
      <sheetName val="총괄내역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국내"/>
      <sheetName val="입력시트"/>
      <sheetName val="일반부표"/>
      <sheetName val="차액보증"/>
      <sheetName val="IW-LIST"/>
      <sheetName val="tggwan(mac)"/>
      <sheetName val="3.공통공사대비"/>
      <sheetName val="안정검토"/>
      <sheetName val="가도공"/>
      <sheetName val="분전함신설"/>
      <sheetName val="접지1종"/>
      <sheetName val="기존구조물철거집계계표"/>
      <sheetName val="충돌 내용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전체도급"/>
      <sheetName val="부대대비"/>
      <sheetName val="냉연집계"/>
      <sheetName val="1-1"/>
      <sheetName val="TYPE-A"/>
      <sheetName val="내역서1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증감내역서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단가일람"/>
      <sheetName val="공통비총괄표"/>
      <sheetName val="재개발"/>
      <sheetName val="토총괄 (2)"/>
      <sheetName val="음봉방향"/>
      <sheetName val="MOTOR"/>
      <sheetName val="준검 내역서"/>
      <sheetName val="strut type"/>
      <sheetName val="DATA1"/>
      <sheetName val="부표총괄"/>
      <sheetName val="원가계산서"/>
      <sheetName val="간접비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설계명세서"/>
      <sheetName val="예산명세서"/>
      <sheetName val="자료입력"/>
      <sheetName val="200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전기원가"/>
      <sheetName val="전기집계"/>
      <sheetName val="하수처리장-전기집계"/>
      <sheetName val="하수처리장-전기내역"/>
      <sheetName val="중계펌프장-전기집계"/>
      <sheetName val="D-623D"/>
      <sheetName val="위치조서"/>
      <sheetName val="새공통"/>
      <sheetName val="화해(함평)"/>
      <sheetName val="화해(장성)"/>
      <sheetName val="인부신상자료"/>
      <sheetName val="BLOCK(1)"/>
      <sheetName val="000000"/>
      <sheetName val="Macro2"/>
      <sheetName val="Total"/>
      <sheetName val="중계펌프장-전기내역"/>
      <sheetName val="견적"/>
      <sheetName val="1062-X방향 "/>
      <sheetName val="유입량"/>
      <sheetName val=" 냉각수펌프"/>
      <sheetName val="제진기"/>
      <sheetName val="포장물량집계"/>
      <sheetName val="PIPE내역(FCN)"/>
      <sheetName val="착공내역서"/>
      <sheetName val="소산진입"/>
      <sheetName val="사업수지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2000전체분"/>
      <sheetName val="공통부대비"/>
      <sheetName val="공사비내역서"/>
      <sheetName val="산근터빈"/>
      <sheetName val="단위가격"/>
      <sheetName val="단가보완"/>
      <sheetName val="실행예산(97.12.17)"/>
      <sheetName val="TOWER 12TON"/>
      <sheetName val="TOWER 10TON"/>
      <sheetName val="국공유지및사유지"/>
      <sheetName val="Sheet3"/>
      <sheetName val="입력값"/>
      <sheetName val="설계기준 및 하중계산"/>
      <sheetName val="BSD (2)"/>
      <sheetName val="하수처리장-사급자재대"/>
      <sheetName val="사급자재대-기계"/>
      <sheetName val="사급자재대-전기"/>
      <sheetName val="시운전비"/>
      <sheetName val="차집관로, 중계펌프장원가"/>
      <sheetName val="차집관로, 중계펌프장"/>
      <sheetName val="중계펌프장-건축"/>
      <sheetName val="중계펌프장-사급자재대"/>
      <sheetName val="JUCK"/>
      <sheetName val="연결관암거"/>
      <sheetName val=""/>
      <sheetName val="간접비총계"/>
      <sheetName val="부안변전"/>
      <sheetName val="연면적(평)단가"/>
      <sheetName val="구의33고"/>
      <sheetName val="B.O.M"/>
      <sheetName val="ESC(K치)"/>
      <sheetName val="CTEMCOST"/>
      <sheetName val="대림경상68억"/>
      <sheetName val="cal"/>
      <sheetName val="Eq. Mobilization"/>
      <sheetName val="PI"/>
      <sheetName val="계수시트"/>
      <sheetName val="용수간선"/>
      <sheetName val="수문보고"/>
      <sheetName val="b_balju_cho"/>
      <sheetName val="이설도로유용토"/>
      <sheetName val="S0"/>
      <sheetName val="대로근거"/>
      <sheetName val="중로근거"/>
      <sheetName val="진로도급"/>
      <sheetName val="백호우계수"/>
      <sheetName val="Macro1"/>
      <sheetName val="N賃率-職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집계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TOTAL3"/>
      <sheetName val="DHEQSUPT"/>
      <sheetName val="S.중기사용료"/>
      <sheetName val="입력란"/>
      <sheetName val="97노임단가"/>
      <sheetName val="시행후면적"/>
      <sheetName val="수지예산"/>
      <sheetName val="케이슨Type-A(제원)"/>
      <sheetName val="수로단위수량"/>
      <sheetName val="총집계표"/>
      <sheetName val="LRT Style BOQ"/>
      <sheetName val="3.바닥판설계"/>
      <sheetName val="호안블럭단가"/>
      <sheetName val="맨홀수량산출"/>
      <sheetName val="아울렛박스"/>
      <sheetName val="내역적용"/>
      <sheetName val="CC16-내역서"/>
      <sheetName val="포장공위치조서"/>
      <sheetName val="제수변수량"/>
      <sheetName val="3도로"/>
      <sheetName val="단면설계"/>
      <sheetName val="TARGET"/>
      <sheetName val="건축내역서"/>
      <sheetName val="설비내역서"/>
      <sheetName val="전기내역서"/>
      <sheetName val="골조시행"/>
      <sheetName val="토사(PE)"/>
      <sheetName val="노무비계"/>
      <sheetName val="Macro(전선)"/>
      <sheetName val="신고분기설정참고"/>
      <sheetName val="대부예산서"/>
      <sheetName val="다곡2교"/>
      <sheetName val="설치중량_1"/>
      <sheetName val="수문일위_1"/>
      <sheetName val="1_동력공사"/>
      <sheetName val="전차선로_물량표"/>
      <sheetName val="현장관리비_산출내역"/>
      <sheetName val="단위가격_"/>
      <sheetName val="내역서_(변경)"/>
      <sheetName val="_U형배수관"/>
      <sheetName val="집수정_(우오수)"/>
      <sheetName val="제출내역_(2)"/>
      <sheetName val="PAD_TR보호대기초"/>
      <sheetName val="건______________축"/>
      <sheetName val="Sheet1_(2)"/>
      <sheetName val="단면_(2)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1_토공"/>
      <sheetName val="전선_및_전선관"/>
      <sheetName val="원가계산서_"/>
      <sheetName val="96보완계획7_12"/>
      <sheetName val="수지예산서(세부)_(2)"/>
      <sheetName val="일반문틀_설치"/>
      <sheetName val="샌딩_에폭시_도장"/>
      <sheetName val="1_설계조건"/>
      <sheetName val="상_부"/>
      <sheetName val="8_PILE__(돌출)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세골재  T2 변경 현황"/>
      <sheetName val="DT"/>
      <sheetName val="롤러"/>
      <sheetName val="BH"/>
      <sheetName val="펌프차타설"/>
      <sheetName val="데리네이타현황"/>
      <sheetName val="DATA-UPS"/>
      <sheetName val="옹벽수량집계"/>
      <sheetName val="토적계산서(전체)"/>
      <sheetName val="종단유용(전체)"/>
      <sheetName val="96노임기준"/>
      <sheetName val="보온 회사분"/>
      <sheetName val="RING WALL"/>
      <sheetName val="환경기계공정표 (3)"/>
      <sheetName val="깨기"/>
      <sheetName val="내역서적용집계표"/>
      <sheetName val="용역비내역-진짜"/>
      <sheetName val="기계경비"/>
      <sheetName val="수량산출서 갑지"/>
      <sheetName val="data2"/>
      <sheetName val="바닥판"/>
      <sheetName val="MODELING"/>
      <sheetName val="9GNG운반"/>
      <sheetName val="공종단가"/>
      <sheetName val="입력단가"/>
      <sheetName val="관로조서"/>
      <sheetName val="화설내"/>
      <sheetName val="정부노임단가"/>
      <sheetName val="DANGA"/>
      <sheetName val="Electricity"/>
      <sheetName val="1공구원가계산서"/>
      <sheetName val="사  업  비  수  지  예  산  서"/>
      <sheetName val="우수공"/>
      <sheetName val="순공사비"/>
      <sheetName val="일_방수"/>
      <sheetName val="대상1"/>
      <sheetName val="설계서을"/>
      <sheetName val="도근좌표"/>
      <sheetName val="투찰"/>
      <sheetName val="TEST1"/>
      <sheetName val="산출2-기기동력"/>
      <sheetName val="I一般比"/>
      <sheetName val="청구서 (별지)(3차분)"/>
      <sheetName val="기성내역서(전체,3차)"/>
      <sheetName val="U-TYPE(1)"/>
      <sheetName val="FOOTING단면력"/>
      <sheetName val="직원유류수불현황"/>
      <sheetName val="총괄집계표"/>
      <sheetName val="list"/>
      <sheetName val="석문"/>
      <sheetName val="인지"/>
      <sheetName val="신흑2"/>
      <sheetName val="괴산"/>
      <sheetName val="단월"/>
      <sheetName val="산척"/>
      <sheetName val="바인드"/>
      <sheetName val="가격조사서"/>
      <sheetName val="1.레미콘집계"/>
      <sheetName val="2.아스콘집계"/>
      <sheetName val="3.보도집계"/>
      <sheetName val="4.보차도경계석및 도로경계블럭"/>
      <sheetName val="Ⅰ.골재집계 "/>
      <sheetName val="자료"/>
      <sheetName val="무근깨기"/>
      <sheetName val="공사총원가계多⾊"/>
      <sheetName val="공구원가계산"/>
      <sheetName val="산근(PE,300)"/>
      <sheetName val="특2호부관하천산근"/>
      <sheetName val="AHU집계"/>
      <sheetName val="공조기휀"/>
      <sheetName val="공조기"/>
      <sheetName val="3련 BOX"/>
      <sheetName val="YES-T"/>
      <sheetName val="1차네트공정"/>
      <sheetName val="(A)내역서"/>
      <sheetName val="말뚝지지력산정"/>
      <sheetName val="데이타"/>
      <sheetName val="식재인부"/>
      <sheetName val="관리비"/>
      <sheetName val="내역서01"/>
      <sheetName val="3BL공동구 수량"/>
      <sheetName val="다곡땭⾘"/>
      <sheetName val="기계원가계_xd800_"/>
      <sheetName val="자재일람"/>
      <sheetName val="횡배수관"/>
      <sheetName val="평균H"/>
      <sheetName val="용산1(해보)"/>
      <sheetName val="정_x0000__x0000__x0005_"/>
      <sheetName val="3.공통공사_x0000__x0000_"/>
      <sheetName val="송라터널총괄"/>
      <sheetName val="COVER"/>
      <sheetName val="P.M 별"/>
      <sheetName val="48일위(기존)"/>
      <sheetName val="전력"/>
      <sheetName val="woo(mac)"/>
      <sheetName val="설계예시"/>
      <sheetName val="빗물받이(910-510-410)"/>
      <sheetName val="날개벽(TYPE1)"/>
      <sheetName val="인건비"/>
      <sheetName val="PKG"/>
      <sheetName val="본부소개"/>
      <sheetName val="최적단면"/>
      <sheetName val="배관배선 단가조사"/>
      <sheetName val="일위대가집계"/>
      <sheetName val="교대(A1)"/>
      <sheetName val="GI-LIST"/>
      <sheetName val="지선량"/>
      <sheetName val="주행"/>
      <sheetName val="산출내역서"/>
      <sheetName val="간접재료비산출표-27-30"/>
      <sheetName val="4.포장집계"/>
      <sheetName val="연결관산출조서"/>
      <sheetName val="요약서"/>
      <sheetName val="단"/>
      <sheetName val="시설물일위"/>
      <sheetName val="견"/>
      <sheetName val="집계표(OPTION)"/>
      <sheetName val="왕십리방향"/>
      <sheetName val="우수"/>
      <sheetName val="SLAB"/>
      <sheetName val="공종"/>
      <sheetName val="외주비"/>
      <sheetName val="Requirement(Work Crew)"/>
      <sheetName val="목표세부명세"/>
      <sheetName val="전체내역서"/>
      <sheetName val="6.7.8.우물통"/>
      <sheetName val="견적조건"/>
      <sheetName val="30신설일위대가"/>
      <sheetName val="30집계표"/>
      <sheetName val="B"/>
      <sheetName val="2.단면가정"/>
      <sheetName val="평가데이터"/>
      <sheetName val="범례"/>
      <sheetName val="외주내역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현금"/>
      <sheetName val="1.설_x0000__x0000_Ā"/>
      <sheetName val="1.설_x0000__x0000__x0005_"/>
      <sheetName val="비탈면보호공수량산출"/>
      <sheetName val="1.설壆⿜_x0000_"/>
      <sheetName val="포장복구집계"/>
      <sheetName val="C3"/>
      <sheetName val="옵션"/>
      <sheetName val="합산자재"/>
      <sheetName val="노임근거"/>
      <sheetName val="옵션1"/>
      <sheetName val="합산자재1"/>
      <sheetName val="3. GROUNDING SYSTEM"/>
      <sheetName val="1.경관조명산출"/>
      <sheetName val="1.경관조명산출집계"/>
      <sheetName val="저리조양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수량산출표"/>
      <sheetName val="신당동집계표"/>
      <sheetName val="신규일위대가"/>
      <sheetName val="Baby일_x0000__x0000__x0005_"/>
      <sheetName val="Baby일鄀谏Û"/>
      <sheetName val="산업_x0000__x0000__x0005_"/>
      <sheetName val="시운전연료"/>
      <sheetName val="1TL종점(1)"/>
      <sheetName val="01"/>
      <sheetName val="マージン"/>
      <sheetName val="설명(1~8) 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날개벽수량표"/>
      <sheetName val="견적의뢰"/>
      <sheetName val="EACT10"/>
      <sheetName val="EKOG10 (2)"/>
      <sheetName val="EKOG10건축"/>
      <sheetName val="노원열병합  건축공사기성내역서"/>
      <sheetName val="전기일위대가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type-F"/>
      <sheetName val="금액집계"/>
      <sheetName val="내역서(총)"/>
      <sheetName val="철근단면적"/>
      <sheetName val="제직재"/>
      <sheetName val="설직재-1"/>
      <sheetName val="제-노임"/>
      <sheetName val="T13(P68~72,78)"/>
      <sheetName val="Baby일닑⾸_x0005_"/>
      <sheetName val="마-2.전화"/>
      <sheetName val="구천"/>
      <sheetName val="이토변실(A3-LINE)"/>
      <sheetName val="자재견적_(대왕)_(2)1"/>
      <sheetName val="석탄2_3물량"/>
      <sheetName val="아파트_"/>
      <sheetName val="1공구_건정토건_철콘"/>
      <sheetName val="충돌_내용"/>
      <sheetName val="6PILE__(돌출)"/>
      <sheetName val="토총괄_(2)"/>
      <sheetName val="1공구8_개소"/>
      <sheetName val="조립식_가설건물"/>
      <sheetName val="흄관헐기(원본)"/>
      <sheetName val="ENE-CAL 1"/>
      <sheetName val="_x005f_x0000__x005f_x000c__x005f_x0000__x005f_x000c__x0"/>
      <sheetName val="와동수량"/>
      <sheetName val="입력정보"/>
      <sheetName val="설치중량_2"/>
      <sheetName val="수문일위_2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아파트_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1_설계기준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아파트_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예산총괄표"/>
      <sheetName val="내역(한신APT)"/>
      <sheetName val="화산경계"/>
      <sheetName val="노견단위수량"/>
      <sheetName val="노임,재료비"/>
      <sheetName val="횡배수관설치현황"/>
      <sheetName val="금융비용"/>
      <sheetName val="b_balj_x0000__x0000__x0005__x0000_彀"/>
      <sheetName val="b_balj_x0000__x0000__x0005__x0000_㻀"/>
      <sheetName val="耀僵䅛‎ӥ"/>
      <sheetName val="렀హ䆍2"/>
      <sheetName val="_냉각수펌프"/>
      <sheetName val="3_공통공사대비"/>
      <sheetName val="직재"/>
      <sheetName val="견적서갑지연속"/>
      <sheetName val="MAT"/>
      <sheetName val="이형관중량"/>
      <sheetName val="산근(목록)"/>
      <sheetName val="경비"/>
      <sheetName val="정"/>
      <sheetName val="DATA2000"/>
      <sheetName val="MAT_N048"/>
      <sheetName val="곡관산근원본"/>
      <sheetName val="토적계산"/>
      <sheetName val="토공,철콘"/>
      <sheetName val="건축집계"/>
      <sheetName val="기성내역"/>
      <sheetName val="1을"/>
      <sheetName val="유동표"/>
      <sheetName val="소운반"/>
      <sheetName val="건축(공종별내역서)"/>
      <sheetName val="철골"/>
      <sheetName val="마감산출"/>
      <sheetName val="L형옹벽(key)"/>
      <sheetName val="전정1"/>
      <sheetName val="수량"/>
      <sheetName val="40총괄"/>
      <sheetName val="40집계"/>
      <sheetName val="가시설(TYPE-A)"/>
      <sheetName val="1호맨홀가감수량"/>
      <sheetName val="1호맨홀수량산출"/>
      <sheetName val="EQT-ESTN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진주방향"/>
      <sheetName val="대운산출"/>
      <sheetName val="Summary"/>
      <sheetName val="DG3285"/>
      <sheetName val="PTVT (MAU)"/>
      <sheetName val="MTP"/>
      <sheetName val="FAB별"/>
      <sheetName val="RAB AR&amp;STR"/>
      <sheetName val="P"/>
      <sheetName val="BG"/>
      <sheetName val="BTT (CAT COC)"/>
      <sheetName val="tifico"/>
      <sheetName val="4-Lane bridge"/>
      <sheetName val="6MONTHS"/>
      <sheetName val="Tongke"/>
      <sheetName val="escon"/>
      <sheetName val="침하계"/>
      <sheetName val="F4-F7"/>
      <sheetName val="FitOutConfCentre"/>
      <sheetName val="Main"/>
      <sheetName val="Eng"/>
      <sheetName val="XL4Poppy"/>
      <sheetName val="M 67"/>
      <sheetName val="NNgung"/>
      <sheetName val="dongia (2)"/>
      <sheetName val="264"/>
      <sheetName val="Column"/>
      <sheetName val="Schedule S-Curve Revision#3"/>
      <sheetName val="Quantity"/>
      <sheetName val="unitmass"/>
      <sheetName val="HD-XUAT"/>
      <sheetName val="KET CAU CT5"/>
      <sheetName val="ERECIN"/>
      <sheetName val="Notes"/>
      <sheetName val="기안"/>
      <sheetName val="Doors(C)"/>
      <sheetName val="125x125"/>
      <sheetName val="개산공사비"/>
      <sheetName val="PTVT_(MAU)"/>
      <sheetName val="BTT_(CAT_COC)"/>
      <sheetName val="RAB_AR&amp;STR"/>
      <sheetName val="4-Lane_bridge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장비명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M_67"/>
      <sheetName val="dongia_(2)"/>
      <sheetName val="Schedule_S-Curve_Revision#3"/>
      <sheetName val="DI-ESTI"/>
      <sheetName val="THÔNG TIN"/>
      <sheetName val="Steel"/>
      <sheetName val="VL"/>
      <sheetName val="ND"/>
      <sheetName val="Bangia"/>
      <sheetName val="tra-vat-lieu"/>
      <sheetName val="dtct cong"/>
      <sheetName val="DTCT"/>
      <sheetName val="PTVT_(MAU)1"/>
      <sheetName val="BTT_(CAT_COC)1"/>
      <sheetName val="RAB_AR&amp;STR1"/>
      <sheetName val="4-Lane_bridge1"/>
      <sheetName val="KET_CAU_CT5"/>
      <sheetName val="PNT_QUOT__3"/>
      <sheetName val="COAT_WRAP_QIOT__3"/>
      <sheetName val="149-2"/>
      <sheetName val="electrical"/>
      <sheetName val="Competitors"/>
      <sheetName val="Driver"/>
      <sheetName val="ocean voyage"/>
      <sheetName val="NVN Hotel"/>
      <sheetName val="5.모델링"/>
      <sheetName val="유천배수장"/>
      <sheetName val="공사총원가계_x0000__x0000_"/>
      <sheetName val="공사총원가계芨-"/>
      <sheetName val="대가수량"/>
      <sheetName val="토적1"/>
      <sheetName val="해전배수"/>
      <sheetName val="유효성검사"/>
      <sheetName val="1.(5억 미만)원가계산서(지급) "/>
      <sheetName val="2"/>
      <sheetName val="조도계산"/>
      <sheetName val="산출내역_x0000__x0000_Ԁ_x0000_"/>
      <sheetName val="공사비명세서"/>
      <sheetName val="변경내역대비표(2)"/>
      <sheetName val="경산"/>
      <sheetName val="실행"/>
      <sheetName val="간접"/>
      <sheetName val="일위대가(건축)"/>
      <sheetName val="3.하중산정枵⿯_x0000__x0000_肨"/>
      <sheetName val="석탄2ဴ_x0000_倀ﰨ"/>
      <sheetName val="석탄2쎕々/_x0000_"/>
      <sheetName val="Eq__Mobilization"/>
      <sheetName val="플랜트_설치"/>
      <sheetName val="설계기준_및_하중계산"/>
      <sheetName val="입출재고현황_(2)"/>
      <sheetName val="설_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일위대가-1"/>
      <sheetName val="가락화장을지"/>
      <sheetName val="제진헾"/>
      <sheetName val="재료_x0000__x0000_Ԁ_x0000_"/>
      <sheetName val="정산내역서"/>
      <sheetName val="표준건축비"/>
      <sheetName val="bm(CIcable)"/>
      <sheetName val="로우프"/>
      <sheetName val="데이터입력"/>
      <sheetName val="05년"/>
      <sheetName val="용소리교"/>
      <sheetName val="L형옹벽단위수량(35)"/>
      <sheetName val="L형옹벽_x0006__x0004__x0004__x001a__x001b__x0003__x0004__x000b_"/>
      <sheetName val="_x0000__x0006__x0000__x0000__x0000__x0000_"/>
      <sheetName val="옹벽"/>
      <sheetName val="중간부"/>
      <sheetName val="총내"/>
      <sheetName val="아수배전(1회)"/>
      <sheetName val="예정(3)"/>
      <sheetName val="동원(3)"/>
      <sheetName val="아파트"/>
      <sheetName val="개거산출내역"/>
      <sheetName val="사유"/>
      <sheetName val="증감내역"/>
      <sheetName val="99노임"/>
      <sheetName val="산출서"/>
      <sheetName val="증설시공분"/>
      <sheetName val="교대(A1-A2)"/>
      <sheetName val="감액총괄표"/>
      <sheetName val="1.설"/>
      <sheetName val="Baby일"/>
      <sheetName val="산업"/>
      <sheetName val="b_balj"/>
      <sheetName val="품셈총괄표"/>
      <sheetName val="인건-측정"/>
      <sheetName val="설산1.나"/>
      <sheetName val="본사S"/>
      <sheetName val="복통공Á_x0000_"/>
      <sheetName val="공종별내역서"/>
      <sheetName val="1.공사원가"/>
      <sheetName val="총집계"/>
      <sheetName val="GAS"/>
      <sheetName val="수안보-MBR1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ASCEandUBC"/>
      <sheetName val="2000양배"/>
      <sheetName val="교대"/>
      <sheetName val="단가표"/>
      <sheetName val="L형옹벽측구"/>
      <sheetName val="옹벽식측구단위"/>
      <sheetName val="3.하중산정枵⿯"/>
      <sheetName val="석탄2ဴ"/>
      <sheetName val="주현(해보)"/>
      <sheetName val="원데이타"/>
      <sheetName val="D+W"/>
      <sheetName val="KL THÉP MÓNG,DẦM, SÀN, CỘT B2"/>
      <sheetName val="THKLTT THÉP B2"/>
      <sheetName val="DGNC"/>
      <sheetName val="CHITIET VL-NC-TT -1p"/>
      <sheetName val="chitiet"/>
      <sheetName val="NEW-PANEL"/>
      <sheetName val="MTL(AG)"/>
      <sheetName val="MTL$-INTER"/>
      <sheetName val="計算条件"/>
      <sheetName val="SITE-E"/>
      <sheetName val="Cao độ"/>
      <sheetName val="gvl"/>
      <sheetName val="Tra_bang"/>
      <sheetName val="CT -THVLNC"/>
      <sheetName val="FACTOR"/>
      <sheetName val="2000시행총괄"/>
      <sheetName val="기초자료"/>
      <sheetName val="DG duoi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Takeoff"/>
      <sheetName val="TBVL"/>
      <sheetName val="RAB_AR&amp;STR2"/>
      <sheetName val="PTVT_(MAU)2"/>
      <sheetName val="BTT_(CAT_COC)2"/>
      <sheetName val="4-Lane_bridge2"/>
      <sheetName val="dongia_(2)1"/>
      <sheetName val="Schedule_S-Curve_Revision#31"/>
      <sheetName val="M_671"/>
      <sheetName val="KET_CAU_CT51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Gia vat tu"/>
      <sheetName val="CHITIET_VL-NC-TT_-1p"/>
      <sheetName val="Cao_độ"/>
      <sheetName val="Alat"/>
      <sheetName val="Analisa Gabungan"/>
      <sheetName val="Sub"/>
      <sheetName val="CN-CD-TN"/>
      <sheetName val="負荷集計（断熱不燃）"/>
      <sheetName val="tm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PTdam"/>
      <sheetName val="TK CỬA"/>
      <sheetName val="Chi tiết KL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CF_DT"/>
      <sheetName val="BQ-E20-02(Rp)"/>
      <sheetName val="VIN_Index"/>
      <sheetName val="Config"/>
      <sheetName val="Chenh lech vat tu"/>
      <sheetName val="KH-Q1,Q2,01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Baby嚸×닑『"/>
      <sheetName val="[내역.XLS]A__MSOffice_Excel_wor_2"/>
      <sheetName val="[내역.XLS]A__MSOffice_Excel_wor_6"/>
      <sheetName val="[내역.XLS]A__MSOffice_Excel_wor_4"/>
      <sheetName val="[내역.XLS]A__MSOffice_Excel_wor_3"/>
      <sheetName val="[내역.XLS]A__MSOffice_Excel_wor_5"/>
      <sheetName val="여주,이천(명세)"/>
      <sheetName val="금융"/>
      <sheetName val="화전내"/>
      <sheetName val="도급자관급자재집계"/>
      <sheetName val="관급자관급자재집계 (2)"/>
      <sheetName val="내역서적용수량"/>
      <sheetName val="수량집계"/>
      <sheetName val="아스콘덧씌우기"/>
      <sheetName val="도막형포장"/>
      <sheetName val="콘크리트블럭포장(T60)"/>
      <sheetName val="화강석경계석(150x150) (2)"/>
      <sheetName val="디자인그레이팅(500x500x70)"/>
      <sheetName val="건축내역(안동)"/>
      <sheetName val="Rekap Addendum"/>
      <sheetName val="Har-mat"/>
      <sheetName val="?_x000c_?_x000c_??耀僵䅛????_x0001_???‎ӥ_x001b_?_x000c_?_x000c_??"/>
      <sheetName val="?_x000c_?_x000c_??렀హ䆍????_x0001_???2?????_x001c_?_x000c_?"/>
      <sheetName val="제잡비집계"/>
      <sheetName val="1공구8.개쌃"/>
      <sheetName val="[내역.XLS]A__MSOffice_Excel_wo_11"/>
      <sheetName val="[내역.XLS]A__MSOffice_Excel_wor_8"/>
      <sheetName val="[내역.XLS]A__MSOffice_Excel_wor_7"/>
      <sheetName val="[내역.XLS]A__MSOffice_Excel_wo_10"/>
      <sheetName val="[내역.XLS]A__MSOffice_Excel_wor_9"/>
      <sheetName val="[내역.XLS]A__MSOffice_Excel_wo_16"/>
      <sheetName val="[내역.XLS]A__MSOffice_Excel_wo_14"/>
      <sheetName val="[내역.XLS]A__MSOffice_Excel_wo_12"/>
      <sheetName val="[내역.XLS]A__MSOffice_Excel_wo_13"/>
      <sheetName val="[내역.XLS]A__MSOffice_Excel_wo_15"/>
      <sheetName val="[내역.XLS]A__MSOffice_Excel_wo_19"/>
      <sheetName val="[내역.XLS]A__MSOffice_Excel_wo_17"/>
      <sheetName val="[내역.XLS]A__MSOffice_Excel_wo_18"/>
      <sheetName val="[내역.XLS]A__MSOffice_Excel_wo_20"/>
      <sheetName val="[내역.XLS]A__MSOffice_Excel_wo_22"/>
      <sheetName val="[내역.XLS]A__MSOffice_Excel_wo_21"/>
      <sheetName val="산출내역"/>
      <sheetName val="TOTAL_BOQ"/>
      <sheetName val="J直材4"/>
      <sheetName val="자재(원원+원대)"/>
      <sheetName val="종배수관"/>
      <sheetName val="내역(총)"/>
      <sheetName val="새공·"/>
      <sheetName val="JUCKEY_x0000_"/>
      <sheetName val="하수처리장-토_x0002__x0004__x0004_"/>
      <sheetName val="ఀ᠀갇_x0001__x0000_"/>
      <sheetName val="통합"/>
      <sheetName val="106C0300"/>
      <sheetName val="착공내_x0000__x0000_"/>
      <sheetName val="본체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기계공사"/>
      <sheetName val="기초목"/>
      <sheetName val="2_x0000__x0000__x0005_"/>
      <sheetName val="부표怀_x0010_"/>
      <sheetName val="배선DATA"/>
      <sheetName val="화해(장︀跕"/>
      <sheetName val="3.하중산정4_x0000__x0000__x0005__x0000_"/>
      <sheetName val="수로교깨기"/>
      <sheetName val="깨기 총괄"/>
      <sheetName val="7.PILE  (돌출)"/>
      <sheetName val="하수처리_x0000__x0000_Ԁ_x0000_"/>
      <sheetName val="토적계산서"/>
      <sheetName val="내역서(전체)(횡)"/>
      <sheetName val="아이콘"/>
      <sheetName val="역T형(H=6.0) (2)"/>
      <sheetName val="49Ø_x0000_"/>
      <sheetName val="설계단®"/>
      <sheetName val="주입재산출조서"/>
      <sheetName val="잔여세부내역"/>
      <sheetName val="SORCE1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입찰내역 발주처 양식"/>
      <sheetName val="집행예산"/>
      <sheetName val="상하차비용(기계상차)"/>
      <sheetName val="수간보호"/>
      <sheetName val="운반비"/>
      <sheetName val="방지책개소별명세"/>
      <sheetName val="간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>
        <row r="1">
          <cell r="C1" t="str">
            <v>F_CODE</v>
          </cell>
        </row>
      </sheetData>
      <sheetData sheetId="975" refreshError="1"/>
      <sheetData sheetId="976" refreshError="1"/>
      <sheetData sheetId="977" refreshError="1"/>
      <sheetData sheetId="978">
        <row r="1">
          <cell r="C1" t="str">
            <v>F_CODE</v>
          </cell>
        </row>
      </sheetData>
      <sheetData sheetId="979">
        <row r="1">
          <cell r="C1" t="str">
            <v>F_CODE</v>
          </cell>
        </row>
      </sheetData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/>
      <sheetData sheetId="1358" refreshError="1"/>
      <sheetData sheetId="1359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/>
      <sheetData sheetId="1420"/>
      <sheetData sheetId="142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>
        <row r="1">
          <cell r="C1" t="str">
            <v>F_CODE</v>
          </cell>
        </row>
      </sheetData>
      <sheetData sheetId="1432">
        <row r="1">
          <cell r="C1" t="str">
            <v>F_CODE</v>
          </cell>
        </row>
      </sheetData>
      <sheetData sheetId="1433"/>
      <sheetData sheetId="1434"/>
      <sheetData sheetId="1435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 refreshError="1"/>
      <sheetData sheetId="1497" refreshError="1"/>
      <sheetData sheetId="1498" refreshError="1"/>
      <sheetData sheetId="1499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/>
      <sheetData sheetId="158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 refreshError="1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 refreshError="1"/>
      <sheetData sheetId="1642"/>
      <sheetData sheetId="1643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>
        <row r="1">
          <cell r="C1" t="str">
            <v>F_CODE</v>
          </cell>
        </row>
      </sheetData>
      <sheetData sheetId="1705"/>
      <sheetData sheetId="1706">
        <row r="1">
          <cell r="C1" t="str">
            <v>F_CODE</v>
          </cell>
        </row>
      </sheetData>
      <sheetData sheetId="1707"/>
      <sheetData sheetId="1708"/>
      <sheetData sheetId="1709"/>
      <sheetData sheetId="1710"/>
      <sheetData sheetId="1711"/>
      <sheetData sheetId="1712"/>
      <sheetData sheetId="1713"/>
      <sheetData sheetId="1714">
        <row r="1">
          <cell r="C1" t="str">
            <v>F_CODE</v>
          </cell>
        </row>
      </sheetData>
      <sheetData sheetId="1715"/>
      <sheetData sheetId="1716"/>
      <sheetData sheetId="1717"/>
      <sheetData sheetId="1718"/>
      <sheetData sheetId="1719"/>
      <sheetData sheetId="1720"/>
      <sheetData sheetId="1721"/>
      <sheetData sheetId="1722">
        <row r="1">
          <cell r="C1" t="str">
            <v>F_CODE</v>
          </cell>
        </row>
      </sheetData>
      <sheetData sheetId="1723"/>
      <sheetData sheetId="1724"/>
      <sheetData sheetId="1725"/>
      <sheetData sheetId="1726"/>
      <sheetData sheetId="1727"/>
      <sheetData sheetId="1728"/>
      <sheetData sheetId="1729"/>
      <sheetData sheetId="1730">
        <row r="1">
          <cell r="C1" t="str">
            <v>F_CODE</v>
          </cell>
        </row>
      </sheetData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>
        <row r="1">
          <cell r="C1" t="str">
            <v>F_CODE</v>
          </cell>
        </row>
      </sheetData>
      <sheetData sheetId="1741"/>
      <sheetData sheetId="1742">
        <row r="1">
          <cell r="C1" t="str">
            <v>F_CODE</v>
          </cell>
        </row>
      </sheetData>
      <sheetData sheetId="1743"/>
      <sheetData sheetId="1744"/>
      <sheetData sheetId="1745"/>
      <sheetData sheetId="1746"/>
      <sheetData sheetId="1747"/>
      <sheetData sheetId="1748"/>
      <sheetData sheetId="1749"/>
      <sheetData sheetId="1750">
        <row r="1">
          <cell r="C1" t="str">
            <v>F_CODE</v>
          </cell>
        </row>
      </sheetData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/>
      <sheetData sheetId="1860" refreshError="1"/>
      <sheetData sheetId="1861" refreshError="1"/>
      <sheetData sheetId="1862" refreshError="1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건축공사"/>
      <sheetName val="현입"/>
      <sheetName val="총괄표"/>
      <sheetName val="갑지"/>
      <sheetName val="개착"/>
      <sheetName val="터널"/>
      <sheetName val="내역표지"/>
      <sheetName val="도급표지 "/>
      <sheetName val="부대표지"/>
      <sheetName val="도급표지  (4)"/>
      <sheetName val="부대표지 (4)"/>
      <sheetName val="도급표지  (3)"/>
      <sheetName val="부대표지 (3)"/>
      <sheetName val="도급표지  (2)"/>
      <sheetName val="부대표지 (2)"/>
      <sheetName val="세로"/>
      <sheetName val="토  목"/>
      <sheetName val="조  경"/>
      <sheetName val="전 기"/>
      <sheetName val="건  축"/>
      <sheetName val="건축설비"/>
      <sheetName val="기계"/>
      <sheetName val="제어계측"/>
      <sheetName val="Sheet2"/>
      <sheetName val="Sheet3"/>
      <sheetName val="Sheet4"/>
      <sheetName val="Sheet5"/>
      <sheetName val="Sheet6"/>
      <sheetName val="Sheet16"/>
      <sheetName val="공사비명세서"/>
      <sheetName val="기둥(원형)"/>
      <sheetName val="3.바닥판설계"/>
      <sheetName val="집계표"/>
      <sheetName val="화재 탐지 설비"/>
      <sheetName val="실행철강하도"/>
      <sheetName val="우수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원가계산"/>
      <sheetName val="설계집계장"/>
      <sheetName val="실행집계장"/>
      <sheetName val="투찰집계장"/>
      <sheetName val="♣총괄내역서♣"/>
      <sheetName val="실행내역서"/>
      <sheetName val="확약서"/>
      <sheetName val="실행하도사항"/>
      <sheetName val="실행별지"/>
      <sheetName val="실행하도잡비"/>
      <sheetName val="실행토공하도"/>
      <sheetName val="실행철콘하도"/>
      <sheetName val="실행철강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건축공사"/>
      <sheetName val="일반공사"/>
      <sheetName val="원남울진낙찰내역(99.4.13 부산청)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샵,박스류(12월)"/>
      <sheetName val="실행철강하도"/>
    </sheetNames>
    <sheetDataSet>
      <sheetData sheetId="0" refreshError="1"/>
      <sheetData sheetId="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부"/>
      <sheetName val="단면력"/>
      <sheetName val="사용성검토"/>
      <sheetName val="신축이음"/>
      <sheetName val="내진"/>
      <sheetName val="내진삽도"/>
      <sheetName val="교각계산"/>
      <sheetName val="SLAB수량"/>
      <sheetName val="ABUT수량-A1"/>
      <sheetName val="ABUT수량-A2"/>
      <sheetName val="PIER수량-1"/>
      <sheetName val="PIER수량-2"/>
      <sheetName val="토ABUT수량-1"/>
      <sheetName val="토ABUT수량-2"/>
      <sheetName val="토PIER수량-1"/>
      <sheetName val="토PIER수량-2"/>
      <sheetName val="보호블럭"/>
      <sheetName val="옹벽일"/>
      <sheetName val="옹벽토"/>
      <sheetName val="Sheet6"/>
      <sheetName val="수량총괄"/>
      <sheetName val="슬래브"/>
      <sheetName val="교대"/>
      <sheetName val="교각"/>
      <sheetName val="옹벽"/>
      <sheetName val="철근"/>
      <sheetName val="토공총괄"/>
      <sheetName val="토교대"/>
      <sheetName val="토교각"/>
      <sheetName val="토옹벽"/>
      <sheetName val="가시설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INPUT"/>
      <sheetName val="실행철강하도"/>
      <sheetName val="건축공사"/>
      <sheetName val="옹벽공"/>
      <sheetName val="3.바닥판설계"/>
      <sheetName val="내역서"/>
      <sheetName val="인건-측정"/>
      <sheetName val="설계내역서"/>
      <sheetName val="tggwan(mac)"/>
      <sheetName val="일위"/>
      <sheetName val="원형1호맨홀토공수량"/>
      <sheetName val="Sheet1"/>
      <sheetName val="기둥(원형)"/>
      <sheetName val="DATE"/>
      <sheetName val="Sheet1 (2)"/>
      <sheetName val="포장공"/>
      <sheetName val="중산교"/>
      <sheetName val="공사비명세서"/>
      <sheetName val="T형( 파일기초) 공현1교"/>
      <sheetName val="Macro(차단기)"/>
      <sheetName val="토사(PE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부"/>
      <sheetName val="단면력"/>
      <sheetName val="사용성검토"/>
      <sheetName val="신축이음"/>
      <sheetName val="내진"/>
      <sheetName val="내진삽도"/>
      <sheetName val="교각계산"/>
      <sheetName val="SLAB수량"/>
      <sheetName val="ABUT수량-A1"/>
      <sheetName val="ABUT수량-A2"/>
      <sheetName val="PIER수량-1"/>
      <sheetName val="PIER수량-2"/>
      <sheetName val="토ABUT수량-1"/>
      <sheetName val="토ABUT수량-2"/>
      <sheetName val="토PIER수량-1"/>
      <sheetName val="토PIER수량-2"/>
      <sheetName val="보호블럭"/>
      <sheetName val="옹벽일"/>
      <sheetName val="옹벽토"/>
      <sheetName val="Sheet6"/>
      <sheetName val="수량총괄"/>
      <sheetName val="슬래브"/>
      <sheetName val="교대"/>
      <sheetName val="교각"/>
      <sheetName val="옹벽"/>
      <sheetName val="철근"/>
      <sheetName val="토공총괄"/>
      <sheetName val="토교대"/>
      <sheetName val="토교각"/>
      <sheetName val="토옹벽"/>
      <sheetName val="가시설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포장면적산출"/>
      <sheetName val="포장공"/>
      <sheetName val="원가계산서"/>
      <sheetName val="데이타"/>
      <sheetName val="기둥(원형)"/>
      <sheetName val="tggwan(mac)"/>
      <sheetName val="7단가"/>
      <sheetName val="실행철강하도"/>
      <sheetName val="수목표준대가"/>
      <sheetName val="단가 "/>
      <sheetName val="화재 탐지 설비"/>
      <sheetName val="3.바닥판설계"/>
      <sheetName val="DATE"/>
      <sheetName val="중산교"/>
      <sheetName val="우수"/>
      <sheetName val="Sheet1 (2)"/>
      <sheetName val="내역서"/>
      <sheetName val="우각부보강"/>
      <sheetName val="STEEL BOX 단면설계(SEC.8)"/>
      <sheetName val="우배수"/>
      <sheetName val="Sheet1"/>
      <sheetName val="터파기및재료"/>
      <sheetName val="부대tu"/>
      <sheetName val="2호맨홀공제수량"/>
      <sheetName val="A4"/>
      <sheetName val="토사(PE)"/>
      <sheetName val="내역"/>
      <sheetName val="표층포설및다짐"/>
      <sheetName val="Macro(차단기)"/>
      <sheetName val="내역표지"/>
      <sheetName val="토공계획서"/>
      <sheetName val="자(3.0m)"/>
      <sheetName val="토공분배표"/>
      <sheetName val="한강운반비"/>
      <sheetName val="1.설계조건"/>
      <sheetName val="POWER"/>
      <sheetName val="6PILE  (돌출)"/>
      <sheetName val="단면가정"/>
      <sheetName val="코드표"/>
      <sheetName val="전기설계변경"/>
      <sheetName val="수량산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고"/>
      <sheetName val="BID"/>
      <sheetName val="내역서"/>
      <sheetName val="건축공사"/>
      <sheetName val="실행철강하도"/>
      <sheetName val="bm(CIcable)"/>
    </sheetNames>
    <sheetDataSet>
      <sheetData sheetId="0" refreshError="1"/>
      <sheetData sheetId="1">
        <row r="1">
          <cell r="A1" t="str">
            <v>BDCODE</v>
          </cell>
          <cell r="B1" t="str">
            <v>QTY</v>
          </cell>
          <cell r="C1" t="str">
            <v>ITNUM</v>
          </cell>
          <cell r="D1" t="str">
            <v>SORTCODE</v>
          </cell>
          <cell r="E1" t="str">
            <v>F_DESC</v>
          </cell>
          <cell r="F1" t="str">
            <v>F_SIZE</v>
          </cell>
          <cell r="G1" t="str">
            <v>F_UNIT</v>
          </cell>
          <cell r="H1" t="str">
            <v>T_UPRICE</v>
          </cell>
          <cell r="I1" t="str">
            <v>T_AMOUNT</v>
          </cell>
        </row>
        <row r="2">
          <cell r="A2" t="str">
            <v>T5</v>
          </cell>
          <cell r="B2">
            <v>2073</v>
          </cell>
          <cell r="C2" t="str">
            <v>I</v>
          </cell>
          <cell r="D2">
            <v>1184</v>
          </cell>
          <cell r="E2" t="str">
            <v>직 접 공 사 비</v>
          </cell>
          <cell r="I2">
            <v>3097715144</v>
          </cell>
        </row>
        <row r="3">
          <cell r="A3" t="str">
            <v>T4</v>
          </cell>
          <cell r="B3">
            <v>87</v>
          </cell>
          <cell r="C3" t="str">
            <v>1.</v>
          </cell>
          <cell r="D3">
            <v>2368</v>
          </cell>
          <cell r="E3" t="str">
            <v>토          공</v>
          </cell>
          <cell r="I3">
            <v>0</v>
          </cell>
        </row>
        <row r="4">
          <cell r="A4" t="str">
            <v>T2</v>
          </cell>
          <cell r="B4">
            <v>21</v>
          </cell>
          <cell r="C4" t="str">
            <v>1.01</v>
          </cell>
          <cell r="D4">
            <v>3104</v>
          </cell>
          <cell r="E4" t="str">
            <v>기존구조물철거공</v>
          </cell>
          <cell r="I4">
            <v>0</v>
          </cell>
        </row>
        <row r="5">
          <cell r="A5" t="str">
            <v>T1</v>
          </cell>
          <cell r="B5">
            <v>7</v>
          </cell>
          <cell r="C5" t="str">
            <v>a</v>
          </cell>
          <cell r="D5">
            <v>3228</v>
          </cell>
          <cell r="E5" t="str">
            <v>무근콘크리트깨기</v>
          </cell>
          <cell r="I5">
            <v>0</v>
          </cell>
        </row>
        <row r="6">
          <cell r="A6" t="str">
            <v>D00003</v>
          </cell>
          <cell r="B6">
            <v>68</v>
          </cell>
          <cell r="C6" t="str">
            <v>-1</v>
          </cell>
          <cell r="D6">
            <v>3600</v>
          </cell>
          <cell r="E6" t="str">
            <v>무근콘크리트깨기</v>
          </cell>
          <cell r="F6" t="str">
            <v>(30 Cm 이상)</v>
          </cell>
          <cell r="G6" t="str">
            <v>㎥</v>
          </cell>
          <cell r="I6">
            <v>0</v>
          </cell>
        </row>
        <row r="7">
          <cell r="A7" t="str">
            <v>D00002</v>
          </cell>
          <cell r="B7">
            <v>405</v>
          </cell>
          <cell r="C7" t="str">
            <v>-2</v>
          </cell>
          <cell r="D7">
            <v>3728</v>
          </cell>
          <cell r="E7" t="str">
            <v>무근콘크리트깨기</v>
          </cell>
          <cell r="F7" t="str">
            <v>(30 Cm 미만)</v>
          </cell>
          <cell r="G7" t="str">
            <v>㎥</v>
          </cell>
          <cell r="I7">
            <v>0</v>
          </cell>
        </row>
        <row r="8">
          <cell r="A8" t="str">
            <v>E1</v>
          </cell>
          <cell r="B8">
            <v>0</v>
          </cell>
          <cell r="C8" t="str">
            <v>소계</v>
          </cell>
          <cell r="D8">
            <v>3912</v>
          </cell>
          <cell r="I8">
            <v>0</v>
          </cell>
        </row>
        <row r="9">
          <cell r="A9" t="str">
            <v>T1</v>
          </cell>
          <cell r="B9">
            <v>11</v>
          </cell>
          <cell r="C9" t="str">
            <v>b</v>
          </cell>
          <cell r="D9">
            <v>4004</v>
          </cell>
          <cell r="E9" t="str">
            <v>철근콘크리트깨기</v>
          </cell>
          <cell r="I9">
            <v>0</v>
          </cell>
        </row>
        <row r="10">
          <cell r="A10" t="str">
            <v>D00006</v>
          </cell>
          <cell r="B10">
            <v>14</v>
          </cell>
          <cell r="C10" t="str">
            <v>-1</v>
          </cell>
          <cell r="D10">
            <v>4096</v>
          </cell>
          <cell r="E10" t="str">
            <v>철근콘크리트깨기</v>
          </cell>
          <cell r="F10" t="str">
            <v>(30 Cm 이상)</v>
          </cell>
          <cell r="G10" t="str">
            <v>㎥</v>
          </cell>
          <cell r="I10">
            <v>0</v>
          </cell>
        </row>
        <row r="11">
          <cell r="A11" t="str">
            <v>D00005</v>
          </cell>
          <cell r="B11">
            <v>1</v>
          </cell>
          <cell r="C11" t="str">
            <v>-2</v>
          </cell>
          <cell r="D11">
            <v>4128</v>
          </cell>
          <cell r="E11" t="str">
            <v>철근콘크리트깨기</v>
          </cell>
          <cell r="F11" t="str">
            <v>(30 Cm 미만)</v>
          </cell>
          <cell r="G11" t="str">
            <v>㎥</v>
          </cell>
          <cell r="I11">
            <v>0</v>
          </cell>
        </row>
        <row r="12">
          <cell r="A12" t="str">
            <v>E1</v>
          </cell>
          <cell r="B12">
            <v>0</v>
          </cell>
          <cell r="C12" t="str">
            <v>소계</v>
          </cell>
          <cell r="D12">
            <v>4160</v>
          </cell>
          <cell r="I12">
            <v>0</v>
          </cell>
        </row>
        <row r="13">
          <cell r="A13" t="str">
            <v>D00013</v>
          </cell>
          <cell r="B13">
            <v>96</v>
          </cell>
          <cell r="C13" t="str">
            <v>c</v>
          </cell>
          <cell r="D13">
            <v>4168</v>
          </cell>
          <cell r="E13" t="str">
            <v>석축헐기</v>
          </cell>
          <cell r="G13" t="str">
            <v>㎡</v>
          </cell>
          <cell r="I13">
            <v>0</v>
          </cell>
        </row>
        <row r="14">
          <cell r="A14" t="str">
            <v>T1</v>
          </cell>
          <cell r="B14">
            <v>16</v>
          </cell>
          <cell r="C14" t="str">
            <v>d</v>
          </cell>
          <cell r="D14">
            <v>4176</v>
          </cell>
          <cell r="E14" t="str">
            <v>기존포장깨기</v>
          </cell>
          <cell r="I14">
            <v>0</v>
          </cell>
        </row>
        <row r="15">
          <cell r="A15" t="str">
            <v>D00007</v>
          </cell>
          <cell r="B15">
            <v>268</v>
          </cell>
          <cell r="C15" t="str">
            <v>-1</v>
          </cell>
          <cell r="D15">
            <v>4304</v>
          </cell>
          <cell r="E15" t="str">
            <v>콘크리트포장깨기</v>
          </cell>
          <cell r="F15" t="str">
            <v>(기 계)</v>
          </cell>
          <cell r="G15" t="str">
            <v>㎥</v>
          </cell>
          <cell r="I15">
            <v>0</v>
          </cell>
        </row>
        <row r="16">
          <cell r="A16" t="str">
            <v>D00009</v>
          </cell>
          <cell r="B16">
            <v>1316</v>
          </cell>
          <cell r="C16" t="str">
            <v>-2</v>
          </cell>
          <cell r="D16">
            <v>4312</v>
          </cell>
          <cell r="E16" t="str">
            <v>아스팔트포장깨기</v>
          </cell>
          <cell r="F16" t="str">
            <v>(기 계)</v>
          </cell>
          <cell r="G16" t="str">
            <v>㎥</v>
          </cell>
          <cell r="I16">
            <v>0</v>
          </cell>
        </row>
        <row r="17">
          <cell r="A17" t="str">
            <v>E1</v>
          </cell>
          <cell r="B17">
            <v>0</v>
          </cell>
          <cell r="C17" t="str">
            <v>소계</v>
          </cell>
          <cell r="D17">
            <v>4319</v>
          </cell>
          <cell r="I17">
            <v>0</v>
          </cell>
        </row>
        <row r="18">
          <cell r="A18" t="str">
            <v>T1</v>
          </cell>
          <cell r="B18">
            <v>20</v>
          </cell>
          <cell r="C18" t="str">
            <v>e</v>
          </cell>
          <cell r="D18">
            <v>4927</v>
          </cell>
          <cell r="E18" t="str">
            <v>기계절단</v>
          </cell>
          <cell r="I18">
            <v>0</v>
          </cell>
        </row>
        <row r="19">
          <cell r="A19" t="str">
            <v>D00011</v>
          </cell>
          <cell r="B19">
            <v>38</v>
          </cell>
          <cell r="C19" t="str">
            <v>-1</v>
          </cell>
          <cell r="D19">
            <v>4968</v>
          </cell>
          <cell r="E19" t="str">
            <v>콘크리트절단</v>
          </cell>
          <cell r="F19" t="str">
            <v>(기 계)</v>
          </cell>
          <cell r="G19" t="str">
            <v>M</v>
          </cell>
          <cell r="I19">
            <v>0</v>
          </cell>
        </row>
        <row r="20">
          <cell r="A20" t="str">
            <v>D00012</v>
          </cell>
          <cell r="B20">
            <v>1358</v>
          </cell>
          <cell r="C20" t="str">
            <v>-2</v>
          </cell>
          <cell r="D20">
            <v>5096</v>
          </cell>
          <cell r="E20" t="str">
            <v>아스콘절단</v>
          </cell>
          <cell r="F20" t="str">
            <v>(기 계)</v>
          </cell>
          <cell r="G20" t="str">
            <v>M</v>
          </cell>
          <cell r="I20">
            <v>0</v>
          </cell>
        </row>
        <row r="21">
          <cell r="A21" t="str">
            <v>E1</v>
          </cell>
          <cell r="B21">
            <v>0</v>
          </cell>
          <cell r="C21" t="str">
            <v>소계</v>
          </cell>
          <cell r="D21">
            <v>5436</v>
          </cell>
          <cell r="I21">
            <v>0</v>
          </cell>
        </row>
        <row r="22">
          <cell r="A22" t="str">
            <v>E2</v>
          </cell>
          <cell r="B22">
            <v>0</v>
          </cell>
          <cell r="C22" t="str">
            <v>계</v>
          </cell>
          <cell r="D22">
            <v>5856</v>
          </cell>
          <cell r="I22">
            <v>0</v>
          </cell>
        </row>
        <row r="23">
          <cell r="A23" t="str">
            <v>D00161</v>
          </cell>
          <cell r="B23">
            <v>1452</v>
          </cell>
          <cell r="C23" t="str">
            <v>1.02</v>
          </cell>
          <cell r="D23">
            <v>5896</v>
          </cell>
          <cell r="E23" t="str">
            <v>토사다이크 축조공</v>
          </cell>
          <cell r="G23" t="str">
            <v>㎥</v>
          </cell>
          <cell r="I23">
            <v>0</v>
          </cell>
        </row>
        <row r="24">
          <cell r="A24" t="str">
            <v>T2</v>
          </cell>
          <cell r="B24">
            <v>26</v>
          </cell>
          <cell r="C24" t="str">
            <v>1.03</v>
          </cell>
          <cell r="D24">
            <v>5936</v>
          </cell>
          <cell r="E24" t="str">
            <v>표토제거</v>
          </cell>
          <cell r="I24">
            <v>0</v>
          </cell>
        </row>
        <row r="25">
          <cell r="A25" t="str">
            <v>D00016</v>
          </cell>
          <cell r="B25">
            <v>52754</v>
          </cell>
          <cell r="C25" t="str">
            <v>a</v>
          </cell>
          <cell r="D25">
            <v>6016</v>
          </cell>
          <cell r="E25" t="str">
            <v>표토제거</v>
          </cell>
          <cell r="F25" t="str">
            <v>(답 구 간)</v>
          </cell>
          <cell r="G25" t="str">
            <v>㎡</v>
          </cell>
          <cell r="I25">
            <v>0</v>
          </cell>
        </row>
        <row r="26">
          <cell r="A26" t="str">
            <v>D00017</v>
          </cell>
          <cell r="B26">
            <v>54039</v>
          </cell>
          <cell r="C26" t="str">
            <v>b</v>
          </cell>
          <cell r="D26">
            <v>6144</v>
          </cell>
          <cell r="E26" t="str">
            <v>표토제거</v>
          </cell>
          <cell r="F26" t="str">
            <v>(답외구간)</v>
          </cell>
          <cell r="G26" t="str">
            <v>㎡</v>
          </cell>
          <cell r="I26">
            <v>0</v>
          </cell>
        </row>
        <row r="27">
          <cell r="A27" t="str">
            <v>E2</v>
          </cell>
          <cell r="B27">
            <v>0</v>
          </cell>
          <cell r="C27" t="str">
            <v>계</v>
          </cell>
          <cell r="D27">
            <v>6272</v>
          </cell>
          <cell r="I27">
            <v>0</v>
          </cell>
        </row>
        <row r="28">
          <cell r="A28" t="str">
            <v>D00018</v>
          </cell>
          <cell r="B28">
            <v>172967</v>
          </cell>
          <cell r="C28" t="str">
            <v>1.04</v>
          </cell>
          <cell r="D28">
            <v>6400</v>
          </cell>
          <cell r="E28" t="str">
            <v>벌개제근</v>
          </cell>
          <cell r="G28" t="str">
            <v>㎡</v>
          </cell>
          <cell r="I28">
            <v>0</v>
          </cell>
        </row>
        <row r="29">
          <cell r="A29" t="str">
            <v>T2</v>
          </cell>
          <cell r="B29">
            <v>36</v>
          </cell>
          <cell r="C29" t="str">
            <v>1.05</v>
          </cell>
          <cell r="D29">
            <v>6528</v>
          </cell>
          <cell r="E29" t="str">
            <v>깍  기  공</v>
          </cell>
          <cell r="I29">
            <v>0</v>
          </cell>
        </row>
        <row r="30">
          <cell r="A30" t="str">
            <v>D00022</v>
          </cell>
          <cell r="B30">
            <v>397643</v>
          </cell>
          <cell r="C30" t="str">
            <v>a</v>
          </cell>
          <cell r="D30">
            <v>6752</v>
          </cell>
          <cell r="E30" t="str">
            <v>토  사깎기</v>
          </cell>
          <cell r="F30" t="str">
            <v>(불도쟈 32 Ton)</v>
          </cell>
          <cell r="G30" t="str">
            <v>㎥</v>
          </cell>
          <cell r="I30">
            <v>0</v>
          </cell>
        </row>
        <row r="31">
          <cell r="A31" t="str">
            <v>D00024</v>
          </cell>
          <cell r="B31">
            <v>510465</v>
          </cell>
          <cell r="C31" t="str">
            <v>b</v>
          </cell>
          <cell r="D31">
            <v>6976</v>
          </cell>
          <cell r="E31" t="str">
            <v>리핑암깍기</v>
          </cell>
          <cell r="F31" t="str">
            <v>(리퍼도쟈 32 Ton)</v>
          </cell>
          <cell r="G31" t="str">
            <v>㎥</v>
          </cell>
          <cell r="I31">
            <v>0</v>
          </cell>
        </row>
        <row r="32">
          <cell r="A32" t="str">
            <v>T1</v>
          </cell>
          <cell r="B32">
            <v>35</v>
          </cell>
          <cell r="C32" t="str">
            <v>c</v>
          </cell>
          <cell r="D32">
            <v>7040</v>
          </cell>
          <cell r="E32" t="str">
            <v>발파암깍기</v>
          </cell>
          <cell r="I32">
            <v>0</v>
          </cell>
        </row>
        <row r="33">
          <cell r="A33" t="str">
            <v>D01225</v>
          </cell>
          <cell r="B33">
            <v>41672</v>
          </cell>
          <cell r="C33" t="str">
            <v>-1</v>
          </cell>
          <cell r="D33">
            <v>7072</v>
          </cell>
          <cell r="E33" t="str">
            <v>발파암깍기</v>
          </cell>
          <cell r="F33" t="str">
            <v>(미진동발파)</v>
          </cell>
          <cell r="G33" t="str">
            <v>㎥</v>
          </cell>
          <cell r="I33">
            <v>0</v>
          </cell>
        </row>
        <row r="34">
          <cell r="A34" t="str">
            <v>D00033</v>
          </cell>
          <cell r="B34">
            <v>76716</v>
          </cell>
          <cell r="C34" t="str">
            <v>-2</v>
          </cell>
          <cell r="D34">
            <v>7154</v>
          </cell>
          <cell r="E34" t="str">
            <v>발파암깍기</v>
          </cell>
          <cell r="F34" t="str">
            <v>(백호우+브레이카)</v>
          </cell>
          <cell r="G34" t="str">
            <v>㎥</v>
          </cell>
          <cell r="I34">
            <v>0</v>
          </cell>
        </row>
        <row r="35">
          <cell r="A35" t="str">
            <v>D00034</v>
          </cell>
          <cell r="B35">
            <v>439959</v>
          </cell>
          <cell r="C35" t="str">
            <v>-3</v>
          </cell>
          <cell r="D35">
            <v>7159</v>
          </cell>
          <cell r="E35" t="str">
            <v>발파암깍기</v>
          </cell>
          <cell r="F35" t="str">
            <v>(크로울러드릴)</v>
          </cell>
          <cell r="G35" t="str">
            <v>㎥</v>
          </cell>
          <cell r="I35">
            <v>0</v>
          </cell>
        </row>
        <row r="36">
          <cell r="A36" t="str">
            <v>E1</v>
          </cell>
          <cell r="B36">
            <v>0</v>
          </cell>
          <cell r="C36" t="str">
            <v>소계</v>
          </cell>
          <cell r="D36">
            <v>7163</v>
          </cell>
          <cell r="I36">
            <v>0</v>
          </cell>
        </row>
        <row r="37">
          <cell r="A37" t="str">
            <v>E2</v>
          </cell>
          <cell r="B37">
            <v>0</v>
          </cell>
          <cell r="C37" t="str">
            <v>계</v>
          </cell>
          <cell r="D37">
            <v>7168</v>
          </cell>
          <cell r="I37">
            <v>0</v>
          </cell>
        </row>
        <row r="38">
          <cell r="A38" t="str">
            <v>T2</v>
          </cell>
          <cell r="B38">
            <v>54</v>
          </cell>
          <cell r="C38" t="str">
            <v>1.06</v>
          </cell>
          <cell r="D38">
            <v>8728</v>
          </cell>
          <cell r="E38" t="str">
            <v>운 반 공</v>
          </cell>
          <cell r="I38">
            <v>0</v>
          </cell>
        </row>
        <row r="39">
          <cell r="A39" t="str">
            <v>T1</v>
          </cell>
          <cell r="B39">
            <v>42</v>
          </cell>
          <cell r="C39" t="str">
            <v>a</v>
          </cell>
          <cell r="D39">
            <v>8760</v>
          </cell>
          <cell r="E39" t="str">
            <v>토    사</v>
          </cell>
          <cell r="I39">
            <v>0</v>
          </cell>
        </row>
        <row r="40">
          <cell r="A40" t="str">
            <v>W00002</v>
          </cell>
          <cell r="B40">
            <v>30672</v>
          </cell>
          <cell r="C40" t="str">
            <v>-1</v>
          </cell>
          <cell r="D40">
            <v>8776</v>
          </cell>
          <cell r="E40" t="str">
            <v>무대운반</v>
          </cell>
          <cell r="G40" t="str">
            <v>㎥</v>
          </cell>
          <cell r="I40">
            <v>0</v>
          </cell>
        </row>
        <row r="41">
          <cell r="A41" t="str">
            <v>D00045</v>
          </cell>
          <cell r="B41">
            <v>3228</v>
          </cell>
          <cell r="C41" t="str">
            <v>-2</v>
          </cell>
          <cell r="D41">
            <v>8783</v>
          </cell>
          <cell r="E41" t="str">
            <v>도쟈운반</v>
          </cell>
          <cell r="F41" t="str">
            <v>L=45.0 m</v>
          </cell>
          <cell r="G41" t="str">
            <v>㎥</v>
          </cell>
          <cell r="I41">
            <v>0</v>
          </cell>
        </row>
        <row r="42">
          <cell r="A42" t="str">
            <v>D00052</v>
          </cell>
          <cell r="B42">
            <v>80189</v>
          </cell>
          <cell r="C42" t="str">
            <v>-3</v>
          </cell>
          <cell r="D42">
            <v>8787</v>
          </cell>
          <cell r="E42" t="str">
            <v>덤프운반</v>
          </cell>
          <cell r="F42" t="str">
            <v>L=2.2 Km</v>
          </cell>
          <cell r="G42" t="str">
            <v>㎥</v>
          </cell>
          <cell r="I42">
            <v>0</v>
          </cell>
        </row>
        <row r="43">
          <cell r="A43" t="str">
            <v>E1</v>
          </cell>
          <cell r="B43">
            <v>0</v>
          </cell>
          <cell r="C43" t="str">
            <v>소계</v>
          </cell>
          <cell r="D43">
            <v>8790</v>
          </cell>
          <cell r="I43">
            <v>0</v>
          </cell>
        </row>
        <row r="44">
          <cell r="A44" t="str">
            <v>T1</v>
          </cell>
          <cell r="B44">
            <v>47</v>
          </cell>
          <cell r="C44" t="str">
            <v>b</v>
          </cell>
          <cell r="D44">
            <v>8792</v>
          </cell>
          <cell r="E44" t="str">
            <v>리 핑 암</v>
          </cell>
          <cell r="I44">
            <v>0</v>
          </cell>
        </row>
        <row r="45">
          <cell r="A45" t="str">
            <v>W00003</v>
          </cell>
          <cell r="B45">
            <v>72394</v>
          </cell>
          <cell r="C45" t="str">
            <v>-1</v>
          </cell>
          <cell r="D45">
            <v>8888</v>
          </cell>
          <cell r="E45" t="str">
            <v>무대운반</v>
          </cell>
          <cell r="G45" t="str">
            <v>㎥</v>
          </cell>
          <cell r="I45">
            <v>0</v>
          </cell>
        </row>
        <row r="46">
          <cell r="A46" t="str">
            <v>D00046</v>
          </cell>
          <cell r="B46">
            <v>17195</v>
          </cell>
          <cell r="C46" t="str">
            <v>-2</v>
          </cell>
          <cell r="D46">
            <v>8984</v>
          </cell>
          <cell r="E46" t="str">
            <v>도쟈운반</v>
          </cell>
          <cell r="F46" t="str">
            <v>L=45.0 m</v>
          </cell>
          <cell r="G46" t="str">
            <v>㎥</v>
          </cell>
          <cell r="I46">
            <v>0</v>
          </cell>
        </row>
        <row r="47">
          <cell r="A47" t="str">
            <v>D00053</v>
          </cell>
          <cell r="B47">
            <v>548671</v>
          </cell>
          <cell r="C47" t="str">
            <v>-3</v>
          </cell>
          <cell r="D47">
            <v>9112</v>
          </cell>
          <cell r="E47" t="str">
            <v>덤프운반</v>
          </cell>
          <cell r="F47" t="str">
            <v>L=2.9 Km</v>
          </cell>
          <cell r="G47" t="str">
            <v>㎥</v>
          </cell>
          <cell r="I47">
            <v>0</v>
          </cell>
        </row>
        <row r="48">
          <cell r="A48" t="str">
            <v>E1</v>
          </cell>
          <cell r="B48">
            <v>0</v>
          </cell>
          <cell r="C48" t="str">
            <v>소계</v>
          </cell>
          <cell r="D48">
            <v>9208</v>
          </cell>
          <cell r="I48">
            <v>0</v>
          </cell>
        </row>
        <row r="49">
          <cell r="A49" t="str">
            <v>T1</v>
          </cell>
          <cell r="B49">
            <v>52</v>
          </cell>
          <cell r="C49" t="str">
            <v>c</v>
          </cell>
          <cell r="D49">
            <v>9224</v>
          </cell>
          <cell r="E49" t="str">
            <v>발 파 암</v>
          </cell>
          <cell r="I49">
            <v>0</v>
          </cell>
        </row>
        <row r="50">
          <cell r="A50" t="str">
            <v>W00004</v>
          </cell>
          <cell r="B50">
            <v>65011</v>
          </cell>
          <cell r="C50" t="str">
            <v>-1</v>
          </cell>
          <cell r="D50">
            <v>9280</v>
          </cell>
          <cell r="E50" t="str">
            <v>무대운반</v>
          </cell>
          <cell r="G50" t="str">
            <v>㎥</v>
          </cell>
          <cell r="I50">
            <v>0</v>
          </cell>
        </row>
        <row r="51">
          <cell r="A51" t="str">
            <v>D00047</v>
          </cell>
          <cell r="B51">
            <v>10117</v>
          </cell>
          <cell r="C51" t="str">
            <v>-2</v>
          </cell>
          <cell r="D51">
            <v>9350</v>
          </cell>
          <cell r="E51" t="str">
            <v>도쟈운반</v>
          </cell>
          <cell r="F51" t="str">
            <v>L=47.0 m</v>
          </cell>
          <cell r="G51" t="str">
            <v>㎥</v>
          </cell>
          <cell r="I51">
            <v>0</v>
          </cell>
        </row>
        <row r="52">
          <cell r="A52" t="str">
            <v>D00054</v>
          </cell>
          <cell r="B52">
            <v>568110</v>
          </cell>
          <cell r="C52" t="str">
            <v>-3</v>
          </cell>
          <cell r="D52">
            <v>9420</v>
          </cell>
          <cell r="E52" t="str">
            <v>덤프운반</v>
          </cell>
          <cell r="F52" t="str">
            <v>L=3.2 Km</v>
          </cell>
          <cell r="G52" t="str">
            <v>㎥</v>
          </cell>
          <cell r="I52">
            <v>0</v>
          </cell>
        </row>
        <row r="53">
          <cell r="A53" t="str">
            <v>E1</v>
          </cell>
          <cell r="B53">
            <v>0</v>
          </cell>
          <cell r="C53" t="str">
            <v>소계</v>
          </cell>
          <cell r="D53">
            <v>9448</v>
          </cell>
          <cell r="I53">
            <v>0</v>
          </cell>
        </row>
        <row r="54">
          <cell r="A54" t="str">
            <v>D00065</v>
          </cell>
          <cell r="B54">
            <v>71547</v>
          </cell>
          <cell r="C54" t="str">
            <v>d</v>
          </cell>
          <cell r="D54">
            <v>11323</v>
          </cell>
          <cell r="E54" t="str">
            <v>사토운반</v>
          </cell>
          <cell r="F54" t="str">
            <v>(토  사)</v>
          </cell>
          <cell r="G54" t="str">
            <v>㎥</v>
          </cell>
          <cell r="I54">
            <v>0</v>
          </cell>
        </row>
        <row r="55">
          <cell r="A55" t="str">
            <v>E2</v>
          </cell>
          <cell r="B55">
            <v>0</v>
          </cell>
          <cell r="C55" t="str">
            <v>계</v>
          </cell>
          <cell r="D55">
            <v>11448</v>
          </cell>
          <cell r="I55">
            <v>0</v>
          </cell>
        </row>
        <row r="56">
          <cell r="A56" t="str">
            <v>T2</v>
          </cell>
          <cell r="B56">
            <v>59</v>
          </cell>
          <cell r="C56" t="str">
            <v>1.07</v>
          </cell>
          <cell r="D56">
            <v>11672</v>
          </cell>
          <cell r="E56" t="str">
            <v>흙 쌓 기</v>
          </cell>
          <cell r="I56">
            <v>0</v>
          </cell>
        </row>
        <row r="57">
          <cell r="A57" t="str">
            <v>D00038</v>
          </cell>
          <cell r="B57">
            <v>159342</v>
          </cell>
          <cell r="C57" t="str">
            <v>a</v>
          </cell>
          <cell r="D57">
            <v>11800</v>
          </cell>
          <cell r="E57" t="str">
            <v>노상다짐</v>
          </cell>
          <cell r="G57" t="str">
            <v>㎥</v>
          </cell>
          <cell r="I57">
            <v>0</v>
          </cell>
        </row>
        <row r="58">
          <cell r="A58" t="str">
            <v>D00037</v>
          </cell>
          <cell r="B58">
            <v>1388650</v>
          </cell>
          <cell r="C58" t="str">
            <v>b</v>
          </cell>
          <cell r="D58">
            <v>11928</v>
          </cell>
          <cell r="E58" t="str">
            <v>노체다짐</v>
          </cell>
          <cell r="G58" t="str">
            <v>㎥</v>
          </cell>
          <cell r="I58">
            <v>0</v>
          </cell>
        </row>
        <row r="59">
          <cell r="A59" t="str">
            <v>D00039</v>
          </cell>
          <cell r="B59">
            <v>7582</v>
          </cell>
          <cell r="C59" t="str">
            <v>c</v>
          </cell>
          <cell r="D59">
            <v>12536</v>
          </cell>
          <cell r="E59" t="str">
            <v>녹 지 대</v>
          </cell>
          <cell r="G59" t="str">
            <v>㎥</v>
          </cell>
          <cell r="I59">
            <v>0</v>
          </cell>
        </row>
        <row r="60">
          <cell r="A60" t="str">
            <v>E2</v>
          </cell>
          <cell r="B60">
            <v>0</v>
          </cell>
          <cell r="C60" t="str">
            <v>계</v>
          </cell>
          <cell r="D60">
            <v>12712</v>
          </cell>
          <cell r="I60">
            <v>0</v>
          </cell>
        </row>
        <row r="61">
          <cell r="A61" t="str">
            <v>D00021</v>
          </cell>
          <cell r="B61">
            <v>42910</v>
          </cell>
          <cell r="C61" t="str">
            <v>1.08</v>
          </cell>
          <cell r="D61">
            <v>12928</v>
          </cell>
          <cell r="E61" t="str">
            <v>노상준비공</v>
          </cell>
          <cell r="F61" t="str">
            <v>(절 토 부)</v>
          </cell>
          <cell r="G61" t="str">
            <v>㎡</v>
          </cell>
          <cell r="I61">
            <v>0</v>
          </cell>
        </row>
        <row r="62">
          <cell r="A62" t="str">
            <v>T2</v>
          </cell>
          <cell r="B62">
            <v>75</v>
          </cell>
          <cell r="C62" t="str">
            <v>1.09</v>
          </cell>
          <cell r="D62">
            <v>13144</v>
          </cell>
          <cell r="E62" t="str">
            <v>법면 보호공</v>
          </cell>
          <cell r="I62">
            <v>0</v>
          </cell>
        </row>
        <row r="63">
          <cell r="A63" t="str">
            <v>D01235</v>
          </cell>
          <cell r="B63">
            <v>169210</v>
          </cell>
          <cell r="C63" t="str">
            <v>a</v>
          </cell>
          <cell r="D63">
            <v>13156</v>
          </cell>
          <cell r="E63" t="str">
            <v>거적덮기</v>
          </cell>
          <cell r="G63" t="str">
            <v>㎡</v>
          </cell>
          <cell r="I63">
            <v>0</v>
          </cell>
        </row>
        <row r="64">
          <cell r="A64" t="str">
            <v>D01172</v>
          </cell>
          <cell r="B64">
            <v>75390</v>
          </cell>
          <cell r="C64" t="str">
            <v>b</v>
          </cell>
          <cell r="D64">
            <v>13162</v>
          </cell>
          <cell r="E64" t="str">
            <v>NET-잔디</v>
          </cell>
          <cell r="G64" t="str">
            <v>㎡</v>
          </cell>
          <cell r="I64">
            <v>0</v>
          </cell>
        </row>
        <row r="65">
          <cell r="A65" t="str">
            <v>D00766</v>
          </cell>
          <cell r="B65">
            <v>39806</v>
          </cell>
          <cell r="C65" t="str">
            <v>c</v>
          </cell>
          <cell r="D65">
            <v>13166</v>
          </cell>
          <cell r="E65" t="str">
            <v>암절개면보호식제공</v>
          </cell>
          <cell r="F65" t="str">
            <v>(T=10 Cm)</v>
          </cell>
          <cell r="G65" t="str">
            <v>㎡</v>
          </cell>
          <cell r="I65">
            <v>0</v>
          </cell>
        </row>
        <row r="66">
          <cell r="A66" t="str">
            <v>D00071</v>
          </cell>
          <cell r="B66">
            <v>15663</v>
          </cell>
          <cell r="C66" t="str">
            <v>d</v>
          </cell>
          <cell r="D66">
            <v>13295</v>
          </cell>
          <cell r="E66" t="str">
            <v>녹지대떼</v>
          </cell>
          <cell r="G66" t="str">
            <v>㎡</v>
          </cell>
          <cell r="I66">
            <v>0</v>
          </cell>
        </row>
        <row r="67">
          <cell r="A67" t="str">
            <v>T1</v>
          </cell>
          <cell r="B67">
            <v>69</v>
          </cell>
          <cell r="C67" t="str">
            <v>e</v>
          </cell>
          <cell r="D67">
            <v>13296</v>
          </cell>
          <cell r="E67" t="str">
            <v>법면고르기</v>
          </cell>
          <cell r="I67">
            <v>0</v>
          </cell>
        </row>
        <row r="68">
          <cell r="A68" t="str">
            <v>D00077</v>
          </cell>
          <cell r="B68">
            <v>35985</v>
          </cell>
          <cell r="C68" t="str">
            <v>-1</v>
          </cell>
          <cell r="D68">
            <v>13360</v>
          </cell>
          <cell r="E68" t="str">
            <v>법면고르기</v>
          </cell>
          <cell r="F68" t="str">
            <v>(리핑암)</v>
          </cell>
          <cell r="G68" t="str">
            <v>㎡</v>
          </cell>
          <cell r="I68">
            <v>0</v>
          </cell>
        </row>
        <row r="69">
          <cell r="A69" t="str">
            <v>D00078</v>
          </cell>
          <cell r="B69">
            <v>36954</v>
          </cell>
          <cell r="C69" t="str">
            <v>-2</v>
          </cell>
          <cell r="D69">
            <v>13392</v>
          </cell>
          <cell r="E69" t="str">
            <v>법면고르기</v>
          </cell>
          <cell r="F69" t="str">
            <v>(발파암)</v>
          </cell>
          <cell r="G69" t="str">
            <v>㎡</v>
          </cell>
          <cell r="I69">
            <v>0</v>
          </cell>
        </row>
        <row r="70">
          <cell r="A70" t="str">
            <v>E1</v>
          </cell>
          <cell r="B70">
            <v>0</v>
          </cell>
          <cell r="C70" t="str">
            <v>소계</v>
          </cell>
          <cell r="D70">
            <v>13408</v>
          </cell>
          <cell r="I70">
            <v>0</v>
          </cell>
        </row>
        <row r="71">
          <cell r="A71" t="str">
            <v>T1</v>
          </cell>
          <cell r="B71">
            <v>74</v>
          </cell>
          <cell r="C71" t="str">
            <v>f</v>
          </cell>
          <cell r="D71">
            <v>13424</v>
          </cell>
          <cell r="E71" t="str">
            <v>공사중법면보호</v>
          </cell>
          <cell r="I71">
            <v>0</v>
          </cell>
        </row>
        <row r="72">
          <cell r="A72" t="str">
            <v>D00074</v>
          </cell>
          <cell r="B72">
            <v>173014</v>
          </cell>
          <cell r="C72" t="str">
            <v>-1</v>
          </cell>
          <cell r="D72">
            <v>13456</v>
          </cell>
          <cell r="E72" t="str">
            <v>법면다짐</v>
          </cell>
          <cell r="F72" t="str">
            <v>(성토부)</v>
          </cell>
          <cell r="G72" t="str">
            <v>㎡</v>
          </cell>
          <cell r="I72">
            <v>0</v>
          </cell>
        </row>
        <row r="73">
          <cell r="A73" t="str">
            <v>D01255</v>
          </cell>
          <cell r="B73">
            <v>68403</v>
          </cell>
          <cell r="C73" t="str">
            <v>-2</v>
          </cell>
          <cell r="D73">
            <v>13488</v>
          </cell>
          <cell r="E73" t="str">
            <v>법면보호망</v>
          </cell>
          <cell r="G73" t="str">
            <v>㎡</v>
          </cell>
          <cell r="I73">
            <v>0</v>
          </cell>
        </row>
        <row r="74">
          <cell r="A74" t="str">
            <v>D01256</v>
          </cell>
          <cell r="B74">
            <v>2438</v>
          </cell>
          <cell r="C74" t="str">
            <v>-3</v>
          </cell>
          <cell r="D74">
            <v>13520</v>
          </cell>
          <cell r="E74" t="str">
            <v>가도수로</v>
          </cell>
          <cell r="G74" t="str">
            <v>㎡</v>
          </cell>
          <cell r="I74">
            <v>0</v>
          </cell>
        </row>
        <row r="75">
          <cell r="A75" t="str">
            <v>E1</v>
          </cell>
          <cell r="B75">
            <v>0</v>
          </cell>
          <cell r="C75" t="str">
            <v>소계</v>
          </cell>
          <cell r="D75">
            <v>13536</v>
          </cell>
          <cell r="I75">
            <v>0</v>
          </cell>
        </row>
        <row r="76">
          <cell r="A76" t="str">
            <v>E2</v>
          </cell>
          <cell r="B76">
            <v>0</v>
          </cell>
          <cell r="C76" t="str">
            <v>계</v>
          </cell>
          <cell r="D76">
            <v>14287</v>
          </cell>
          <cell r="I76">
            <v>0</v>
          </cell>
        </row>
        <row r="77">
          <cell r="A77" t="str">
            <v>D00087</v>
          </cell>
          <cell r="B77">
            <v>12206</v>
          </cell>
          <cell r="C77" t="str">
            <v>1.10</v>
          </cell>
          <cell r="D77">
            <v>14868</v>
          </cell>
          <cell r="E77" t="str">
            <v>층 따 기</v>
          </cell>
          <cell r="F77" t="str">
            <v>(도쟈 19 Ton)</v>
          </cell>
          <cell r="G77" t="str">
            <v>㎥</v>
          </cell>
          <cell r="I77">
            <v>0</v>
          </cell>
        </row>
        <row r="78">
          <cell r="A78" t="str">
            <v>T2</v>
          </cell>
          <cell r="B78">
            <v>82</v>
          </cell>
          <cell r="C78" t="str">
            <v>1.11</v>
          </cell>
          <cell r="D78">
            <v>15158</v>
          </cell>
          <cell r="E78" t="str">
            <v>연약지반처리</v>
          </cell>
          <cell r="I78">
            <v>0</v>
          </cell>
        </row>
        <row r="79">
          <cell r="A79" t="str">
            <v>D00073</v>
          </cell>
          <cell r="B79">
            <v>17700</v>
          </cell>
          <cell r="C79" t="str">
            <v>a</v>
          </cell>
          <cell r="D79">
            <v>15303</v>
          </cell>
          <cell r="E79" t="str">
            <v>P.P  MAT</v>
          </cell>
          <cell r="F79" t="str">
            <v>(5.0 T/M)</v>
          </cell>
          <cell r="G79" t="str">
            <v>㎡</v>
          </cell>
          <cell r="I79">
            <v>0</v>
          </cell>
        </row>
        <row r="80">
          <cell r="A80" t="str">
            <v>D00072</v>
          </cell>
          <cell r="B80">
            <v>7618</v>
          </cell>
          <cell r="C80" t="str">
            <v>b</v>
          </cell>
          <cell r="D80">
            <v>15376</v>
          </cell>
          <cell r="E80" t="str">
            <v>SAND MAT</v>
          </cell>
          <cell r="F80" t="str">
            <v>(T=0.5 M)</v>
          </cell>
          <cell r="G80" t="str">
            <v>㎥</v>
          </cell>
          <cell r="I80">
            <v>0</v>
          </cell>
        </row>
        <row r="81">
          <cell r="A81" t="str">
            <v>D00081</v>
          </cell>
          <cell r="B81">
            <v>21</v>
          </cell>
          <cell r="C81" t="str">
            <v>c</v>
          </cell>
          <cell r="D81">
            <v>15412</v>
          </cell>
          <cell r="E81" t="str">
            <v>침 하 판</v>
          </cell>
          <cell r="G81" t="str">
            <v>EA</v>
          </cell>
          <cell r="I81">
            <v>0</v>
          </cell>
        </row>
        <row r="82">
          <cell r="A82" t="str">
            <v>D00089</v>
          </cell>
          <cell r="B82">
            <v>904</v>
          </cell>
          <cell r="C82" t="str">
            <v>d</v>
          </cell>
          <cell r="D82">
            <v>15421</v>
          </cell>
          <cell r="E82" t="str">
            <v>계측관리</v>
          </cell>
          <cell r="F82" t="str">
            <v>(지표침하판)</v>
          </cell>
          <cell r="G82" t="str">
            <v>회</v>
          </cell>
          <cell r="I82">
            <v>0</v>
          </cell>
        </row>
        <row r="83">
          <cell r="A83" t="str">
            <v>E2</v>
          </cell>
          <cell r="B83">
            <v>0</v>
          </cell>
          <cell r="C83" t="str">
            <v>계</v>
          </cell>
          <cell r="D83">
            <v>15430</v>
          </cell>
          <cell r="I83">
            <v>0</v>
          </cell>
        </row>
        <row r="84">
          <cell r="A84" t="str">
            <v>T2</v>
          </cell>
          <cell r="B84">
            <v>86</v>
          </cell>
          <cell r="C84" t="str">
            <v>1.12</v>
          </cell>
          <cell r="D84">
            <v>15448</v>
          </cell>
          <cell r="E84" t="str">
            <v>토공규준틀</v>
          </cell>
          <cell r="I84">
            <v>0</v>
          </cell>
        </row>
        <row r="85">
          <cell r="A85" t="str">
            <v>D00088</v>
          </cell>
          <cell r="B85">
            <v>820</v>
          </cell>
          <cell r="C85" t="str">
            <v>a</v>
          </cell>
          <cell r="D85">
            <v>15736</v>
          </cell>
          <cell r="E85" t="str">
            <v>토공규준틀</v>
          </cell>
          <cell r="F85" t="str">
            <v>(비탈면)</v>
          </cell>
          <cell r="G85" t="str">
            <v>EA</v>
          </cell>
          <cell r="I85">
            <v>0</v>
          </cell>
        </row>
        <row r="86">
          <cell r="A86" t="str">
            <v>D03844</v>
          </cell>
          <cell r="B86">
            <v>82</v>
          </cell>
          <cell r="C86" t="str">
            <v>b</v>
          </cell>
          <cell r="D86">
            <v>15880</v>
          </cell>
          <cell r="E86" t="str">
            <v>토공규준틀</v>
          </cell>
          <cell r="F86" t="str">
            <v>(수  평)</v>
          </cell>
          <cell r="G86" t="str">
            <v>EA</v>
          </cell>
          <cell r="I86">
            <v>0</v>
          </cell>
        </row>
        <row r="87">
          <cell r="A87" t="str">
            <v>E2</v>
          </cell>
          <cell r="B87">
            <v>0</v>
          </cell>
          <cell r="C87" t="str">
            <v>계</v>
          </cell>
          <cell r="D87">
            <v>15952</v>
          </cell>
          <cell r="I87">
            <v>0</v>
          </cell>
        </row>
        <row r="88">
          <cell r="A88" t="str">
            <v>E4</v>
          </cell>
          <cell r="B88">
            <v>0</v>
          </cell>
          <cell r="C88" t="str">
            <v>총계</v>
          </cell>
          <cell r="D88">
            <v>16024</v>
          </cell>
          <cell r="I88">
            <v>0</v>
          </cell>
        </row>
        <row r="89">
          <cell r="A89" t="str">
            <v>T4</v>
          </cell>
          <cell r="B89">
            <v>337</v>
          </cell>
          <cell r="C89" t="str">
            <v>2.</v>
          </cell>
          <cell r="D89">
            <v>16600</v>
          </cell>
          <cell r="E89" t="str">
            <v>배    수    공</v>
          </cell>
          <cell r="I89">
            <v>0</v>
          </cell>
        </row>
        <row r="90">
          <cell r="A90" t="str">
            <v>T3</v>
          </cell>
          <cell r="B90">
            <v>119</v>
          </cell>
          <cell r="C90" t="str">
            <v>2.A</v>
          </cell>
          <cell r="D90">
            <v>16708</v>
          </cell>
          <cell r="E90" t="str">
            <v>토          공</v>
          </cell>
          <cell r="I90">
            <v>0</v>
          </cell>
        </row>
        <row r="91">
          <cell r="A91" t="str">
            <v>T2</v>
          </cell>
          <cell r="B91">
            <v>94</v>
          </cell>
          <cell r="C91" t="str">
            <v>2.01</v>
          </cell>
          <cell r="D91">
            <v>17238</v>
          </cell>
          <cell r="E91" t="str">
            <v>측구터파기</v>
          </cell>
          <cell r="I91">
            <v>0</v>
          </cell>
        </row>
        <row r="92">
          <cell r="A92" t="str">
            <v>D00092</v>
          </cell>
          <cell r="B92">
            <v>20203</v>
          </cell>
          <cell r="C92" t="str">
            <v>a</v>
          </cell>
          <cell r="D92">
            <v>17503</v>
          </cell>
          <cell r="E92" t="str">
            <v>측구터파기</v>
          </cell>
          <cell r="F92" t="str">
            <v>(토  사)</v>
          </cell>
          <cell r="G92" t="str">
            <v>㎥</v>
          </cell>
          <cell r="I92">
            <v>0</v>
          </cell>
        </row>
        <row r="93">
          <cell r="A93" t="str">
            <v>D00093</v>
          </cell>
          <cell r="B93">
            <v>378</v>
          </cell>
          <cell r="C93" t="str">
            <v>b</v>
          </cell>
          <cell r="D93">
            <v>17636</v>
          </cell>
          <cell r="E93" t="str">
            <v>측구터파기</v>
          </cell>
          <cell r="F93" t="str">
            <v>(리핑암)</v>
          </cell>
          <cell r="G93" t="str">
            <v>㎥</v>
          </cell>
          <cell r="I93">
            <v>0</v>
          </cell>
        </row>
        <row r="94">
          <cell r="A94" t="str">
            <v>D00094</v>
          </cell>
          <cell r="B94">
            <v>677</v>
          </cell>
          <cell r="C94" t="str">
            <v>c</v>
          </cell>
          <cell r="D94">
            <v>17702</v>
          </cell>
          <cell r="E94" t="str">
            <v>측구터파기</v>
          </cell>
          <cell r="F94" t="str">
            <v>(발파암)</v>
          </cell>
          <cell r="G94" t="str">
            <v>㎥</v>
          </cell>
          <cell r="I94">
            <v>0</v>
          </cell>
        </row>
        <row r="95">
          <cell r="A95" t="str">
            <v>E2</v>
          </cell>
          <cell r="B95">
            <v>0</v>
          </cell>
          <cell r="C95" t="str">
            <v>계</v>
          </cell>
          <cell r="D95">
            <v>17735</v>
          </cell>
          <cell r="I95">
            <v>0</v>
          </cell>
        </row>
        <row r="96">
          <cell r="A96" t="str">
            <v>T2</v>
          </cell>
          <cell r="B96">
            <v>115</v>
          </cell>
          <cell r="C96" t="str">
            <v>2.02</v>
          </cell>
          <cell r="D96">
            <v>17752</v>
          </cell>
          <cell r="E96" t="str">
            <v>구조물터파기</v>
          </cell>
          <cell r="I96">
            <v>0</v>
          </cell>
        </row>
        <row r="97">
          <cell r="A97" t="str">
            <v>T1</v>
          </cell>
          <cell r="B97">
            <v>104</v>
          </cell>
          <cell r="C97" t="str">
            <v>a</v>
          </cell>
          <cell r="D97">
            <v>17816</v>
          </cell>
          <cell r="E97" t="str">
            <v>구조물터파기</v>
          </cell>
          <cell r="F97" t="str">
            <v>토  사</v>
          </cell>
          <cell r="I97">
            <v>0</v>
          </cell>
        </row>
        <row r="98">
          <cell r="A98" t="str">
            <v>D00124</v>
          </cell>
          <cell r="B98">
            <v>18909</v>
          </cell>
          <cell r="C98" t="str">
            <v>-1</v>
          </cell>
          <cell r="D98">
            <v>17848</v>
          </cell>
          <cell r="E98" t="str">
            <v>구조물터파기</v>
          </cell>
          <cell r="F98" t="str">
            <v>(육상토사 0∼1 M)</v>
          </cell>
          <cell r="G98" t="str">
            <v>㎥</v>
          </cell>
          <cell r="I98">
            <v>0</v>
          </cell>
        </row>
        <row r="99">
          <cell r="A99" t="str">
            <v>D00125</v>
          </cell>
          <cell r="B99">
            <v>5745</v>
          </cell>
          <cell r="C99" t="str">
            <v>-2</v>
          </cell>
          <cell r="D99">
            <v>17876</v>
          </cell>
          <cell r="E99" t="str">
            <v>구조물터파기</v>
          </cell>
          <cell r="F99" t="str">
            <v>(육상토사 1∼2 M)</v>
          </cell>
          <cell r="G99" t="str">
            <v>㎥</v>
          </cell>
          <cell r="I99">
            <v>0</v>
          </cell>
        </row>
        <row r="100">
          <cell r="A100" t="str">
            <v>D00126</v>
          </cell>
          <cell r="B100">
            <v>1477</v>
          </cell>
          <cell r="C100" t="str">
            <v>-3</v>
          </cell>
          <cell r="D100">
            <v>17890</v>
          </cell>
          <cell r="E100" t="str">
            <v>구조물터파기</v>
          </cell>
          <cell r="F100" t="str">
            <v>(육상토사 2∼3 M)</v>
          </cell>
          <cell r="G100" t="str">
            <v>㎥</v>
          </cell>
          <cell r="I100">
            <v>0</v>
          </cell>
        </row>
        <row r="101">
          <cell r="A101" t="str">
            <v>D00127</v>
          </cell>
          <cell r="B101">
            <v>449</v>
          </cell>
          <cell r="C101" t="str">
            <v>-4</v>
          </cell>
          <cell r="D101">
            <v>17897</v>
          </cell>
          <cell r="E101" t="str">
            <v>구조물터파기</v>
          </cell>
          <cell r="F101" t="str">
            <v>(육상토사 3∼4 M)</v>
          </cell>
          <cell r="G101" t="str">
            <v>㎥</v>
          </cell>
          <cell r="I101">
            <v>0</v>
          </cell>
        </row>
        <row r="102">
          <cell r="A102" t="str">
            <v>D00128</v>
          </cell>
          <cell r="B102">
            <v>343</v>
          </cell>
          <cell r="C102" t="str">
            <v>-5</v>
          </cell>
          <cell r="D102">
            <v>17901</v>
          </cell>
          <cell r="E102" t="str">
            <v>구조물터파기</v>
          </cell>
          <cell r="F102" t="str">
            <v>(육상토사 4∼5 M)</v>
          </cell>
          <cell r="G102" t="str">
            <v>㎥</v>
          </cell>
          <cell r="I102">
            <v>0</v>
          </cell>
        </row>
        <row r="103">
          <cell r="A103" t="str">
            <v>D00129</v>
          </cell>
          <cell r="B103">
            <v>237</v>
          </cell>
          <cell r="C103" t="str">
            <v>-6</v>
          </cell>
          <cell r="D103">
            <v>17903</v>
          </cell>
          <cell r="E103" t="str">
            <v>구조물터파기</v>
          </cell>
          <cell r="F103" t="str">
            <v>(육상토사 5∼6 M)</v>
          </cell>
          <cell r="G103" t="str">
            <v>㎥</v>
          </cell>
          <cell r="I103">
            <v>0</v>
          </cell>
        </row>
        <row r="104">
          <cell r="A104" t="str">
            <v>D00132</v>
          </cell>
          <cell r="B104">
            <v>56</v>
          </cell>
          <cell r="C104" t="str">
            <v>-7</v>
          </cell>
          <cell r="D104">
            <v>17904</v>
          </cell>
          <cell r="E104" t="str">
            <v>구조물터파기</v>
          </cell>
          <cell r="F104" t="str">
            <v>(육상토사 6∼7 M)</v>
          </cell>
          <cell r="G104" t="str">
            <v>㎥</v>
          </cell>
          <cell r="I104">
            <v>0</v>
          </cell>
        </row>
        <row r="105">
          <cell r="A105" t="str">
            <v>E1</v>
          </cell>
          <cell r="B105">
            <v>0</v>
          </cell>
          <cell r="C105" t="str">
            <v>소계</v>
          </cell>
          <cell r="D105">
            <v>18032</v>
          </cell>
          <cell r="I105">
            <v>0</v>
          </cell>
        </row>
        <row r="106">
          <cell r="A106" t="str">
            <v>T1</v>
          </cell>
          <cell r="B106">
            <v>108</v>
          </cell>
          <cell r="C106" t="str">
            <v>b</v>
          </cell>
          <cell r="D106">
            <v>18035</v>
          </cell>
          <cell r="E106" t="str">
            <v>구조물터파기</v>
          </cell>
          <cell r="F106" t="str">
            <v>리핑암</v>
          </cell>
          <cell r="I106">
            <v>0</v>
          </cell>
        </row>
        <row r="107">
          <cell r="A107" t="str">
            <v>D00133</v>
          </cell>
          <cell r="B107">
            <v>1227</v>
          </cell>
          <cell r="C107" t="str">
            <v>-1</v>
          </cell>
          <cell r="D107">
            <v>18038</v>
          </cell>
          <cell r="E107" t="str">
            <v>구조물터파기</v>
          </cell>
          <cell r="F107" t="str">
            <v>(육상리핑암 0∼1 M)</v>
          </cell>
          <cell r="G107" t="str">
            <v>㎥</v>
          </cell>
          <cell r="I107">
            <v>0</v>
          </cell>
        </row>
        <row r="108">
          <cell r="A108" t="str">
            <v>D00134</v>
          </cell>
          <cell r="B108">
            <v>1</v>
          </cell>
          <cell r="C108" t="str">
            <v>-2</v>
          </cell>
          <cell r="D108">
            <v>18071</v>
          </cell>
          <cell r="E108" t="str">
            <v>구조물터파기</v>
          </cell>
          <cell r="F108" t="str">
            <v>(육상리핑암 1∼2 M)</v>
          </cell>
          <cell r="G108" t="str">
            <v>㎥</v>
          </cell>
          <cell r="I108">
            <v>0</v>
          </cell>
        </row>
        <row r="109">
          <cell r="A109" t="str">
            <v>E1</v>
          </cell>
          <cell r="B109">
            <v>0</v>
          </cell>
          <cell r="C109" t="str">
            <v>소계</v>
          </cell>
          <cell r="D109">
            <v>18088</v>
          </cell>
          <cell r="I109">
            <v>0</v>
          </cell>
        </row>
        <row r="110">
          <cell r="A110" t="str">
            <v>T1</v>
          </cell>
          <cell r="B110">
            <v>114</v>
          </cell>
          <cell r="C110" t="str">
            <v>c</v>
          </cell>
          <cell r="D110">
            <v>18104</v>
          </cell>
          <cell r="E110" t="str">
            <v>구조물터파기</v>
          </cell>
          <cell r="F110" t="str">
            <v>발파암</v>
          </cell>
          <cell r="I110">
            <v>0</v>
          </cell>
        </row>
        <row r="111">
          <cell r="A111" t="str">
            <v>D00135</v>
          </cell>
          <cell r="B111">
            <v>2915</v>
          </cell>
          <cell r="C111" t="str">
            <v>-1</v>
          </cell>
          <cell r="D111">
            <v>18168</v>
          </cell>
          <cell r="E111" t="str">
            <v>구조물터파기</v>
          </cell>
          <cell r="F111" t="str">
            <v>(육상발파암 0∼1 M)</v>
          </cell>
          <cell r="G111" t="str">
            <v>㎥</v>
          </cell>
          <cell r="I111">
            <v>0</v>
          </cell>
        </row>
        <row r="112">
          <cell r="A112" t="str">
            <v>D00136</v>
          </cell>
          <cell r="B112">
            <v>2362</v>
          </cell>
          <cell r="C112" t="str">
            <v>-2</v>
          </cell>
          <cell r="D112">
            <v>18204</v>
          </cell>
          <cell r="E112" t="str">
            <v>구조물터파기</v>
          </cell>
          <cell r="F112" t="str">
            <v>(육상발파암 1∼2 M)</v>
          </cell>
          <cell r="G112" t="str">
            <v>㎥</v>
          </cell>
          <cell r="I112">
            <v>0</v>
          </cell>
        </row>
        <row r="113">
          <cell r="A113" t="str">
            <v>D03810</v>
          </cell>
          <cell r="B113">
            <v>200</v>
          </cell>
          <cell r="C113" t="str">
            <v>-3</v>
          </cell>
          <cell r="D113">
            <v>18452</v>
          </cell>
          <cell r="E113" t="str">
            <v>구조물터파기</v>
          </cell>
          <cell r="F113" t="str">
            <v>(육상발파암 2∼3 M)</v>
          </cell>
          <cell r="G113" t="str">
            <v>㎥</v>
          </cell>
          <cell r="I113">
            <v>0</v>
          </cell>
        </row>
        <row r="114">
          <cell r="A114" t="str">
            <v>D03811</v>
          </cell>
          <cell r="B114">
            <v>66</v>
          </cell>
          <cell r="C114" t="str">
            <v>-4</v>
          </cell>
          <cell r="D114">
            <v>18576</v>
          </cell>
          <cell r="E114" t="str">
            <v>구조물터파기</v>
          </cell>
          <cell r="F114" t="str">
            <v>(육상발파암 3∼4 M)</v>
          </cell>
          <cell r="G114" t="str">
            <v>㎥</v>
          </cell>
          <cell r="I114">
            <v>0</v>
          </cell>
        </row>
        <row r="115">
          <cell r="A115" t="str">
            <v>E1</v>
          </cell>
          <cell r="B115">
            <v>0</v>
          </cell>
          <cell r="C115" t="str">
            <v>소계</v>
          </cell>
          <cell r="D115">
            <v>18700</v>
          </cell>
          <cell r="I115">
            <v>0</v>
          </cell>
        </row>
        <row r="116">
          <cell r="A116" t="str">
            <v>E2</v>
          </cell>
          <cell r="B116">
            <v>0</v>
          </cell>
          <cell r="C116" t="str">
            <v>계</v>
          </cell>
          <cell r="D116">
            <v>19195</v>
          </cell>
          <cell r="I116">
            <v>0</v>
          </cell>
        </row>
        <row r="117">
          <cell r="A117" t="str">
            <v>D00156</v>
          </cell>
          <cell r="B117">
            <v>43324</v>
          </cell>
          <cell r="C117" t="str">
            <v>2.03</v>
          </cell>
          <cell r="D117">
            <v>19245</v>
          </cell>
          <cell r="E117" t="str">
            <v>되메우기및다짐</v>
          </cell>
          <cell r="F117" t="str">
            <v>(인력50%+백호우50%)</v>
          </cell>
          <cell r="G117" t="str">
            <v>㎥</v>
          </cell>
          <cell r="I117">
            <v>0</v>
          </cell>
        </row>
        <row r="118">
          <cell r="A118" t="str">
            <v>D01204</v>
          </cell>
          <cell r="B118">
            <v>2871</v>
          </cell>
          <cell r="C118" t="str">
            <v>2.04</v>
          </cell>
          <cell r="D118">
            <v>19286</v>
          </cell>
          <cell r="E118" t="str">
            <v>잔토처리</v>
          </cell>
          <cell r="F118" t="str">
            <v>(인 력)</v>
          </cell>
          <cell r="G118" t="str">
            <v>㎥</v>
          </cell>
          <cell r="I118">
            <v>0</v>
          </cell>
        </row>
        <row r="119">
          <cell r="A119" t="str">
            <v>D00166</v>
          </cell>
          <cell r="B119">
            <v>1453</v>
          </cell>
          <cell r="C119" t="str">
            <v>2.05</v>
          </cell>
          <cell r="D119">
            <v>19326</v>
          </cell>
          <cell r="E119" t="str">
            <v>측구뚝쌓기</v>
          </cell>
          <cell r="F119" t="str">
            <v>(인 력)</v>
          </cell>
          <cell r="G119" t="str">
            <v>㎡</v>
          </cell>
          <cell r="I119">
            <v>0</v>
          </cell>
        </row>
        <row r="120">
          <cell r="A120" t="str">
            <v>E3</v>
          </cell>
          <cell r="B120">
            <v>0</v>
          </cell>
          <cell r="C120" t="str">
            <v>합계</v>
          </cell>
          <cell r="D120">
            <v>19406</v>
          </cell>
          <cell r="I120">
            <v>0</v>
          </cell>
        </row>
        <row r="121">
          <cell r="A121" t="str">
            <v>T3</v>
          </cell>
          <cell r="B121">
            <v>149</v>
          </cell>
          <cell r="C121" t="str">
            <v>2.B</v>
          </cell>
          <cell r="D121">
            <v>19414</v>
          </cell>
          <cell r="E121" t="str">
            <v>측    구    공</v>
          </cell>
          <cell r="I121">
            <v>0</v>
          </cell>
        </row>
        <row r="122">
          <cell r="A122" t="str">
            <v>T2</v>
          </cell>
          <cell r="B122">
            <v>127</v>
          </cell>
          <cell r="C122" t="str">
            <v>2.06</v>
          </cell>
          <cell r="D122">
            <v>19435</v>
          </cell>
          <cell r="E122" t="str">
            <v>L 형측구</v>
          </cell>
          <cell r="I122">
            <v>0</v>
          </cell>
        </row>
        <row r="123">
          <cell r="A123" t="str">
            <v>D00358</v>
          </cell>
          <cell r="B123">
            <v>2037</v>
          </cell>
          <cell r="C123" t="str">
            <v>a</v>
          </cell>
          <cell r="D123">
            <v>19471</v>
          </cell>
          <cell r="E123" t="str">
            <v>L 형측구</v>
          </cell>
          <cell r="F123" t="str">
            <v>(형식-1, H=0.515m)</v>
          </cell>
          <cell r="G123" t="str">
            <v>M</v>
          </cell>
          <cell r="I123">
            <v>0</v>
          </cell>
        </row>
        <row r="124">
          <cell r="A124" t="str">
            <v>D00359</v>
          </cell>
          <cell r="B124">
            <v>1974</v>
          </cell>
          <cell r="C124" t="str">
            <v>b</v>
          </cell>
          <cell r="D124">
            <v>19479</v>
          </cell>
          <cell r="E124" t="str">
            <v>L 형측구</v>
          </cell>
          <cell r="F124" t="str">
            <v>(형식-2, H=1.282m)</v>
          </cell>
          <cell r="G124" t="str">
            <v>M</v>
          </cell>
          <cell r="I124">
            <v>0</v>
          </cell>
        </row>
        <row r="125">
          <cell r="A125" t="str">
            <v>D00361</v>
          </cell>
          <cell r="B125">
            <v>1861</v>
          </cell>
          <cell r="C125" t="str">
            <v>c</v>
          </cell>
          <cell r="D125">
            <v>19481</v>
          </cell>
          <cell r="E125" t="str">
            <v>L 형측구</v>
          </cell>
          <cell r="F125" t="str">
            <v>(형식-3, H=2.215 M)</v>
          </cell>
          <cell r="G125" t="str">
            <v>M</v>
          </cell>
          <cell r="I125">
            <v>0</v>
          </cell>
        </row>
        <row r="126">
          <cell r="A126" t="str">
            <v>D01250</v>
          </cell>
          <cell r="B126">
            <v>4088</v>
          </cell>
          <cell r="C126" t="str">
            <v>d</v>
          </cell>
          <cell r="D126">
            <v>19483</v>
          </cell>
          <cell r="E126" t="str">
            <v>L 형측구</v>
          </cell>
          <cell r="F126" t="str">
            <v>(형식-4, H=0.35 m)</v>
          </cell>
          <cell r="G126" t="str">
            <v>M</v>
          </cell>
          <cell r="I126">
            <v>0</v>
          </cell>
        </row>
        <row r="127">
          <cell r="A127" t="str">
            <v>D00653</v>
          </cell>
          <cell r="B127">
            <v>20173</v>
          </cell>
          <cell r="C127" t="str">
            <v>e</v>
          </cell>
          <cell r="D127">
            <v>19485</v>
          </cell>
          <cell r="E127" t="str">
            <v>L 형측구</v>
          </cell>
          <cell r="F127" t="str">
            <v>(성토부, H=0.40 m)</v>
          </cell>
          <cell r="G127" t="str">
            <v>M</v>
          </cell>
          <cell r="I127">
            <v>0</v>
          </cell>
        </row>
        <row r="128">
          <cell r="A128" t="str">
            <v>E2</v>
          </cell>
          <cell r="B128">
            <v>0</v>
          </cell>
          <cell r="C128" t="str">
            <v>계</v>
          </cell>
          <cell r="D128">
            <v>19487</v>
          </cell>
          <cell r="I128">
            <v>0</v>
          </cell>
        </row>
        <row r="129">
          <cell r="A129" t="str">
            <v>T2</v>
          </cell>
          <cell r="B129">
            <v>133</v>
          </cell>
          <cell r="C129" t="str">
            <v>2.07</v>
          </cell>
          <cell r="D129">
            <v>19615</v>
          </cell>
          <cell r="E129" t="str">
            <v>U 형측구</v>
          </cell>
          <cell r="I129">
            <v>0</v>
          </cell>
        </row>
        <row r="130">
          <cell r="A130" t="str">
            <v>D00369</v>
          </cell>
          <cell r="B130">
            <v>5806</v>
          </cell>
          <cell r="C130" t="str">
            <v>a</v>
          </cell>
          <cell r="D130">
            <v>19647</v>
          </cell>
          <cell r="E130" t="str">
            <v>V 형측구</v>
          </cell>
          <cell r="F130" t="str">
            <v>(H=0.6 m)</v>
          </cell>
          <cell r="G130" t="str">
            <v>M</v>
          </cell>
          <cell r="I130">
            <v>0</v>
          </cell>
        </row>
        <row r="131">
          <cell r="A131" t="str">
            <v>D01178</v>
          </cell>
          <cell r="B131">
            <v>1120</v>
          </cell>
          <cell r="C131" t="str">
            <v>b</v>
          </cell>
          <cell r="D131">
            <v>19679</v>
          </cell>
          <cell r="E131" t="str">
            <v>U 형측구</v>
          </cell>
          <cell r="F131" t="str">
            <v>(형식-1)</v>
          </cell>
          <cell r="G131" t="str">
            <v>M</v>
          </cell>
          <cell r="I131">
            <v>0</v>
          </cell>
        </row>
        <row r="132">
          <cell r="A132" t="str">
            <v>D01179</v>
          </cell>
          <cell r="B132">
            <v>570</v>
          </cell>
          <cell r="C132" t="str">
            <v>c</v>
          </cell>
          <cell r="D132">
            <v>19711</v>
          </cell>
          <cell r="E132" t="str">
            <v>U 형측구</v>
          </cell>
          <cell r="F132" t="str">
            <v>(형식-2)</v>
          </cell>
          <cell r="G132" t="str">
            <v>M</v>
          </cell>
          <cell r="I132">
            <v>0</v>
          </cell>
        </row>
        <row r="133">
          <cell r="A133" t="str">
            <v>D01252</v>
          </cell>
          <cell r="B133">
            <v>116</v>
          </cell>
          <cell r="C133" t="str">
            <v>d</v>
          </cell>
          <cell r="D133">
            <v>19727</v>
          </cell>
          <cell r="E133" t="str">
            <v>U 형측구</v>
          </cell>
          <cell r="F133" t="str">
            <v>(형식-3)</v>
          </cell>
          <cell r="G133" t="str">
            <v>M</v>
          </cell>
          <cell r="I133">
            <v>0</v>
          </cell>
        </row>
        <row r="134">
          <cell r="A134" t="str">
            <v>E2</v>
          </cell>
          <cell r="B134">
            <v>0</v>
          </cell>
          <cell r="C134" t="str">
            <v>계</v>
          </cell>
          <cell r="D134">
            <v>19735</v>
          </cell>
          <cell r="I134">
            <v>0</v>
          </cell>
        </row>
        <row r="135">
          <cell r="A135" t="str">
            <v>T2</v>
          </cell>
          <cell r="B135">
            <v>140</v>
          </cell>
          <cell r="C135" t="str">
            <v>2.08</v>
          </cell>
          <cell r="D135">
            <v>19739</v>
          </cell>
          <cell r="E135" t="str">
            <v>버 팀 보</v>
          </cell>
          <cell r="I135">
            <v>0</v>
          </cell>
        </row>
        <row r="136">
          <cell r="A136" t="str">
            <v>D00237</v>
          </cell>
          <cell r="B136">
            <v>22</v>
          </cell>
          <cell r="C136" t="str">
            <v>a</v>
          </cell>
          <cell r="D136">
            <v>19741</v>
          </cell>
          <cell r="E136" t="str">
            <v>콘크리트타설</v>
          </cell>
          <cell r="F136" t="str">
            <v>(철근 펌프카)</v>
          </cell>
          <cell r="G136" t="str">
            <v>㎥</v>
          </cell>
          <cell r="I136">
            <v>0</v>
          </cell>
        </row>
        <row r="137">
          <cell r="A137" t="str">
            <v>D00276</v>
          </cell>
          <cell r="B137">
            <v>155</v>
          </cell>
          <cell r="C137" t="str">
            <v>b</v>
          </cell>
          <cell r="D137">
            <v>19742</v>
          </cell>
          <cell r="E137" t="str">
            <v>합판거푸집</v>
          </cell>
          <cell r="F137" t="str">
            <v>(3 회)</v>
          </cell>
          <cell r="G137" t="str">
            <v>㎡</v>
          </cell>
          <cell r="I137">
            <v>0</v>
          </cell>
        </row>
        <row r="138">
          <cell r="A138" t="str">
            <v>D00327</v>
          </cell>
          <cell r="B138">
            <v>122</v>
          </cell>
          <cell r="C138" t="str">
            <v>c</v>
          </cell>
          <cell r="D138">
            <v>19743</v>
          </cell>
          <cell r="E138" t="str">
            <v>동바리공</v>
          </cell>
          <cell r="F138" t="str">
            <v>(목재 4 회)</v>
          </cell>
          <cell r="G138" t="str">
            <v>공㎥</v>
          </cell>
          <cell r="I138">
            <v>0</v>
          </cell>
        </row>
        <row r="139">
          <cell r="A139" t="str">
            <v>D00270</v>
          </cell>
          <cell r="B139">
            <v>4.024</v>
          </cell>
          <cell r="C139" t="str">
            <v>d</v>
          </cell>
          <cell r="D139">
            <v>19807</v>
          </cell>
          <cell r="E139" t="str">
            <v>철근가공조립</v>
          </cell>
          <cell r="F139" t="str">
            <v>(간 단)</v>
          </cell>
          <cell r="G139" t="str">
            <v>Ton</v>
          </cell>
          <cell r="I139">
            <v>0</v>
          </cell>
        </row>
        <row r="140">
          <cell r="A140" t="str">
            <v>D00588</v>
          </cell>
          <cell r="B140">
            <v>111</v>
          </cell>
          <cell r="C140" t="str">
            <v>e</v>
          </cell>
          <cell r="D140">
            <v>19839</v>
          </cell>
          <cell r="E140" t="str">
            <v>스페이서 설치</v>
          </cell>
          <cell r="F140" t="str">
            <v>(슬라브및기초용)</v>
          </cell>
          <cell r="G140" t="str">
            <v>㎡</v>
          </cell>
          <cell r="I140">
            <v>0</v>
          </cell>
        </row>
        <row r="141">
          <cell r="A141" t="str">
            <v>E2</v>
          </cell>
          <cell r="B141">
            <v>0</v>
          </cell>
          <cell r="C141" t="str">
            <v>계</v>
          </cell>
          <cell r="D141">
            <v>19871</v>
          </cell>
          <cell r="I141">
            <v>0</v>
          </cell>
        </row>
        <row r="142">
          <cell r="A142" t="str">
            <v>D00360</v>
          </cell>
          <cell r="B142">
            <v>2050</v>
          </cell>
          <cell r="C142" t="str">
            <v>2.09</v>
          </cell>
          <cell r="D142">
            <v>19935</v>
          </cell>
          <cell r="E142" t="str">
            <v>산마루측구</v>
          </cell>
          <cell r="F142" t="str">
            <v>(H=0.65 M)</v>
          </cell>
          <cell r="G142" t="str">
            <v>M</v>
          </cell>
          <cell r="I142">
            <v>0</v>
          </cell>
        </row>
        <row r="143">
          <cell r="A143" t="str">
            <v>D01216</v>
          </cell>
          <cell r="B143">
            <v>1181</v>
          </cell>
          <cell r="C143" t="str">
            <v>2.10</v>
          </cell>
          <cell r="D143">
            <v>20031</v>
          </cell>
          <cell r="E143" t="str">
            <v>소단부측구</v>
          </cell>
          <cell r="G143" t="str">
            <v>M</v>
          </cell>
          <cell r="I143">
            <v>0</v>
          </cell>
        </row>
        <row r="144">
          <cell r="A144" t="str">
            <v>D03801</v>
          </cell>
          <cell r="B144">
            <v>1040</v>
          </cell>
          <cell r="C144" t="str">
            <v>2.11</v>
          </cell>
          <cell r="D144">
            <v>21889</v>
          </cell>
          <cell r="E144" t="str">
            <v>녹지대측구</v>
          </cell>
          <cell r="G144" t="str">
            <v>M</v>
          </cell>
          <cell r="I144">
            <v>0</v>
          </cell>
        </row>
        <row r="145">
          <cell r="A145" t="str">
            <v>T2</v>
          </cell>
          <cell r="B145">
            <v>148</v>
          </cell>
          <cell r="C145" t="str">
            <v>2.12</v>
          </cell>
          <cell r="D145">
            <v>23746</v>
          </cell>
          <cell r="E145" t="str">
            <v>맹  암  거</v>
          </cell>
          <cell r="I145">
            <v>0</v>
          </cell>
        </row>
        <row r="146">
          <cell r="A146" t="str">
            <v>D00356</v>
          </cell>
          <cell r="B146">
            <v>1367</v>
          </cell>
          <cell r="C146" t="str">
            <v>a</v>
          </cell>
          <cell r="D146">
            <v>24314</v>
          </cell>
          <cell r="E146" t="str">
            <v>맹암거설치</v>
          </cell>
          <cell r="F146" t="str">
            <v>(형식-1, 토사구간)</v>
          </cell>
          <cell r="G146" t="str">
            <v>M</v>
          </cell>
          <cell r="I146">
            <v>0</v>
          </cell>
        </row>
        <row r="147">
          <cell r="A147" t="str">
            <v>D00357</v>
          </cell>
          <cell r="B147">
            <v>4394</v>
          </cell>
          <cell r="C147" t="str">
            <v>b</v>
          </cell>
          <cell r="D147">
            <v>24614</v>
          </cell>
          <cell r="E147" t="str">
            <v>맹암거설치</v>
          </cell>
          <cell r="F147" t="str">
            <v>(형식-2, 암구간)</v>
          </cell>
          <cell r="G147" t="str">
            <v>M</v>
          </cell>
          <cell r="I147">
            <v>0</v>
          </cell>
        </row>
        <row r="148">
          <cell r="A148" t="str">
            <v>D00362</v>
          </cell>
          <cell r="B148">
            <v>619</v>
          </cell>
          <cell r="C148" t="str">
            <v>c</v>
          </cell>
          <cell r="D148">
            <v>25068</v>
          </cell>
          <cell r="E148" t="str">
            <v>맹암거설치</v>
          </cell>
          <cell r="F148" t="str">
            <v>(형식-3, 절성경계부)</v>
          </cell>
          <cell r="G148" t="str">
            <v>M</v>
          </cell>
          <cell r="I148">
            <v>0</v>
          </cell>
        </row>
        <row r="149">
          <cell r="A149" t="str">
            <v>E2</v>
          </cell>
          <cell r="B149">
            <v>0</v>
          </cell>
          <cell r="C149" t="str">
            <v>계</v>
          </cell>
          <cell r="D149">
            <v>26130</v>
          </cell>
          <cell r="I149">
            <v>0</v>
          </cell>
        </row>
        <row r="150">
          <cell r="A150" t="str">
            <v>E3</v>
          </cell>
          <cell r="B150">
            <v>0</v>
          </cell>
          <cell r="C150" t="str">
            <v>합계</v>
          </cell>
          <cell r="D150">
            <v>26278</v>
          </cell>
          <cell r="I150">
            <v>0</v>
          </cell>
        </row>
        <row r="151">
          <cell r="A151" t="str">
            <v>T3</v>
          </cell>
          <cell r="B151">
            <v>209</v>
          </cell>
          <cell r="C151" t="str">
            <v>2.C</v>
          </cell>
          <cell r="D151">
            <v>26425</v>
          </cell>
          <cell r="E151" t="str">
            <v>배  수  관  공</v>
          </cell>
          <cell r="I151">
            <v>0</v>
          </cell>
        </row>
        <row r="152">
          <cell r="A152" t="str">
            <v>T2</v>
          </cell>
          <cell r="B152">
            <v>173</v>
          </cell>
          <cell r="C152" t="str">
            <v>2.13</v>
          </cell>
          <cell r="D152">
            <v>26426</v>
          </cell>
          <cell r="E152" t="str">
            <v>횡배수관부설</v>
          </cell>
          <cell r="F152" t="str">
            <v>V.R 관</v>
          </cell>
          <cell r="I152">
            <v>0</v>
          </cell>
        </row>
        <row r="153">
          <cell r="A153" t="str">
            <v>T1</v>
          </cell>
          <cell r="B153">
            <v>157</v>
          </cell>
          <cell r="C153" t="str">
            <v>a</v>
          </cell>
          <cell r="D153">
            <v>26447</v>
          </cell>
          <cell r="E153" t="str">
            <v>V.R 관부설</v>
          </cell>
          <cell r="F153" t="str">
            <v>일반부</v>
          </cell>
          <cell r="I153">
            <v>0</v>
          </cell>
        </row>
        <row r="154">
          <cell r="A154" t="str">
            <v>D00367</v>
          </cell>
          <cell r="B154">
            <v>450</v>
          </cell>
          <cell r="C154" t="str">
            <v>-1</v>
          </cell>
          <cell r="D154">
            <v>26458</v>
          </cell>
          <cell r="E154" t="str">
            <v>횡배수관부설</v>
          </cell>
          <cell r="F154" t="str">
            <v>(D= 600m/m)일반구간</v>
          </cell>
          <cell r="G154" t="str">
            <v>M</v>
          </cell>
          <cell r="I154">
            <v>0</v>
          </cell>
        </row>
        <row r="155">
          <cell r="A155" t="str">
            <v>D00368</v>
          </cell>
          <cell r="B155">
            <v>340</v>
          </cell>
          <cell r="C155" t="str">
            <v>-2</v>
          </cell>
          <cell r="D155">
            <v>26463</v>
          </cell>
          <cell r="E155" t="str">
            <v>횡배수관부설</v>
          </cell>
          <cell r="F155" t="str">
            <v>(D= 800m/m)일반구간</v>
          </cell>
          <cell r="G155" t="str">
            <v>M</v>
          </cell>
          <cell r="I155">
            <v>0</v>
          </cell>
        </row>
        <row r="156">
          <cell r="A156" t="str">
            <v>D00370</v>
          </cell>
          <cell r="B156">
            <v>105</v>
          </cell>
          <cell r="C156" t="str">
            <v>-3</v>
          </cell>
          <cell r="D156">
            <v>26466</v>
          </cell>
          <cell r="E156" t="str">
            <v>횡배수관부설</v>
          </cell>
          <cell r="F156" t="str">
            <v>(D=1000m/m)일반구간</v>
          </cell>
          <cell r="G156" t="str">
            <v>M</v>
          </cell>
          <cell r="I156">
            <v>0</v>
          </cell>
        </row>
        <row r="157">
          <cell r="A157" t="str">
            <v>D00372</v>
          </cell>
          <cell r="B157">
            <v>121</v>
          </cell>
          <cell r="C157" t="str">
            <v>-4</v>
          </cell>
          <cell r="D157">
            <v>26467</v>
          </cell>
          <cell r="E157" t="str">
            <v>횡배수관부설</v>
          </cell>
          <cell r="F157" t="str">
            <v>(D=1200 m/m)일반구간</v>
          </cell>
          <cell r="G157" t="str">
            <v>M</v>
          </cell>
          <cell r="I157">
            <v>0</v>
          </cell>
        </row>
        <row r="158">
          <cell r="A158" t="str">
            <v>E1</v>
          </cell>
          <cell r="B158">
            <v>0</v>
          </cell>
          <cell r="C158" t="str">
            <v>소계</v>
          </cell>
          <cell r="D158">
            <v>26468</v>
          </cell>
          <cell r="I158">
            <v>0</v>
          </cell>
        </row>
        <row r="159">
          <cell r="A159" t="str">
            <v>T1</v>
          </cell>
          <cell r="B159">
            <v>162</v>
          </cell>
          <cell r="C159" t="str">
            <v>b</v>
          </cell>
          <cell r="D159">
            <v>26532</v>
          </cell>
          <cell r="E159" t="str">
            <v>V.R 관부설</v>
          </cell>
          <cell r="F159" t="str">
            <v>보강부</v>
          </cell>
          <cell r="I159">
            <v>0</v>
          </cell>
        </row>
        <row r="160">
          <cell r="A160" t="str">
            <v>D01258</v>
          </cell>
          <cell r="B160">
            <v>751</v>
          </cell>
          <cell r="C160" t="str">
            <v>-1</v>
          </cell>
          <cell r="D160">
            <v>26945</v>
          </cell>
          <cell r="E160" t="str">
            <v>횡배수관부설</v>
          </cell>
          <cell r="F160" t="str">
            <v>(D= 800m/m)보강구간</v>
          </cell>
          <cell r="G160" t="str">
            <v>M</v>
          </cell>
          <cell r="I160">
            <v>0</v>
          </cell>
        </row>
        <row r="161">
          <cell r="A161" t="str">
            <v>D01261</v>
          </cell>
          <cell r="B161">
            <v>226</v>
          </cell>
          <cell r="C161" t="str">
            <v>-2</v>
          </cell>
          <cell r="D161">
            <v>27160</v>
          </cell>
          <cell r="E161" t="str">
            <v>횡배수관부설</v>
          </cell>
          <cell r="F161" t="str">
            <v>(D=1000m/m)보강구간</v>
          </cell>
          <cell r="G161" t="str">
            <v>M</v>
          </cell>
          <cell r="I161">
            <v>0</v>
          </cell>
        </row>
        <row r="162">
          <cell r="A162" t="str">
            <v>D01264</v>
          </cell>
          <cell r="B162">
            <v>434</v>
          </cell>
          <cell r="C162" t="str">
            <v>-3</v>
          </cell>
          <cell r="D162">
            <v>27213</v>
          </cell>
          <cell r="E162" t="str">
            <v>횡배수관부설</v>
          </cell>
          <cell r="F162" t="str">
            <v>(D=1200m/m)보강구간</v>
          </cell>
          <cell r="G162" t="str">
            <v>M</v>
          </cell>
          <cell r="I162">
            <v>0</v>
          </cell>
        </row>
        <row r="163">
          <cell r="A163" t="str">
            <v>E1</v>
          </cell>
          <cell r="B163">
            <v>0</v>
          </cell>
          <cell r="C163" t="str">
            <v>소계</v>
          </cell>
          <cell r="D163">
            <v>27239</v>
          </cell>
          <cell r="I163">
            <v>0</v>
          </cell>
        </row>
        <row r="164">
          <cell r="A164" t="str">
            <v>T1</v>
          </cell>
          <cell r="B164">
            <v>166</v>
          </cell>
          <cell r="C164" t="str">
            <v>c</v>
          </cell>
          <cell r="D164">
            <v>27366</v>
          </cell>
          <cell r="E164" t="str">
            <v>날 개 벽</v>
          </cell>
          <cell r="I164">
            <v>0</v>
          </cell>
        </row>
        <row r="165">
          <cell r="A165" t="str">
            <v>D00285</v>
          </cell>
          <cell r="B165">
            <v>1092</v>
          </cell>
          <cell r="C165" t="str">
            <v>-1</v>
          </cell>
          <cell r="D165">
            <v>27890</v>
          </cell>
          <cell r="E165" t="str">
            <v>합판거푸집</v>
          </cell>
          <cell r="F165" t="str">
            <v>(소형 3 회)</v>
          </cell>
          <cell r="G165" t="str">
            <v>㎡</v>
          </cell>
          <cell r="I165">
            <v>0</v>
          </cell>
        </row>
        <row r="166">
          <cell r="A166" t="str">
            <v>D00236</v>
          </cell>
          <cell r="B166">
            <v>217</v>
          </cell>
          <cell r="C166" t="str">
            <v>-2</v>
          </cell>
          <cell r="D166">
            <v>27946</v>
          </cell>
          <cell r="E166" t="str">
            <v>콘크리트타설</v>
          </cell>
          <cell r="F166" t="str">
            <v>(소형 VIB 포함)</v>
          </cell>
          <cell r="G166" t="str">
            <v>㎥</v>
          </cell>
          <cell r="I166">
            <v>0</v>
          </cell>
        </row>
        <row r="167">
          <cell r="A167" t="str">
            <v>E1</v>
          </cell>
          <cell r="B167">
            <v>0</v>
          </cell>
          <cell r="C167" t="str">
            <v>소계</v>
          </cell>
          <cell r="D167">
            <v>28135</v>
          </cell>
          <cell r="I167">
            <v>0</v>
          </cell>
        </row>
        <row r="168">
          <cell r="A168" t="str">
            <v>D00385</v>
          </cell>
          <cell r="B168">
            <v>59</v>
          </cell>
          <cell r="C168" t="str">
            <v>d</v>
          </cell>
          <cell r="D168">
            <v>28229</v>
          </cell>
          <cell r="E168" t="str">
            <v>횡배수관</v>
          </cell>
          <cell r="F168" t="str">
            <v>(파형관, D=1200 m/m)</v>
          </cell>
          <cell r="G168" t="str">
            <v>M</v>
          </cell>
          <cell r="I168">
            <v>0</v>
          </cell>
        </row>
        <row r="169">
          <cell r="A169" t="str">
            <v>T1</v>
          </cell>
          <cell r="B169">
            <v>171</v>
          </cell>
          <cell r="C169" t="str">
            <v>e</v>
          </cell>
          <cell r="D169">
            <v>28276</v>
          </cell>
          <cell r="E169" t="str">
            <v>수로보호공</v>
          </cell>
          <cell r="I169">
            <v>0</v>
          </cell>
        </row>
        <row r="170">
          <cell r="A170" t="str">
            <v>D00282</v>
          </cell>
          <cell r="B170">
            <v>7</v>
          </cell>
          <cell r="C170" t="str">
            <v>-1</v>
          </cell>
          <cell r="D170">
            <v>28300</v>
          </cell>
          <cell r="E170" t="str">
            <v>합판거푸집</v>
          </cell>
          <cell r="F170" t="str">
            <v>(6 회)</v>
          </cell>
          <cell r="G170" t="str">
            <v>㎡</v>
          </cell>
          <cell r="I170">
            <v>0</v>
          </cell>
        </row>
        <row r="171">
          <cell r="A171" t="str">
            <v>D00231</v>
          </cell>
          <cell r="B171">
            <v>7</v>
          </cell>
          <cell r="C171" t="str">
            <v>-2</v>
          </cell>
          <cell r="D171">
            <v>28312</v>
          </cell>
          <cell r="E171" t="str">
            <v>콘크리트타설</v>
          </cell>
          <cell r="F171" t="str">
            <v>(무근 VIB 제외)</v>
          </cell>
          <cell r="G171" t="str">
            <v>㎥</v>
          </cell>
          <cell r="I171">
            <v>0</v>
          </cell>
        </row>
        <row r="172">
          <cell r="A172" t="str">
            <v>E1</v>
          </cell>
          <cell r="B172">
            <v>0</v>
          </cell>
          <cell r="C172" t="str">
            <v>소계</v>
          </cell>
          <cell r="D172">
            <v>28318</v>
          </cell>
          <cell r="I172">
            <v>0</v>
          </cell>
        </row>
        <row r="173">
          <cell r="A173" t="str">
            <v>D00270</v>
          </cell>
          <cell r="B173">
            <v>4.62</v>
          </cell>
          <cell r="C173" t="str">
            <v>f</v>
          </cell>
          <cell r="D173">
            <v>28321</v>
          </cell>
          <cell r="E173" t="str">
            <v>철근가공조립</v>
          </cell>
          <cell r="F173" t="str">
            <v>(간 단)</v>
          </cell>
          <cell r="G173" t="str">
            <v>Ton</v>
          </cell>
          <cell r="I173">
            <v>0</v>
          </cell>
        </row>
        <row r="174">
          <cell r="A174" t="str">
            <v>E2</v>
          </cell>
          <cell r="B174">
            <v>0</v>
          </cell>
          <cell r="C174" t="str">
            <v>계</v>
          </cell>
          <cell r="D174">
            <v>28323</v>
          </cell>
          <cell r="I174">
            <v>0</v>
          </cell>
        </row>
        <row r="175">
          <cell r="A175" t="str">
            <v>T2</v>
          </cell>
          <cell r="B175">
            <v>191</v>
          </cell>
          <cell r="C175" t="str">
            <v>2.14</v>
          </cell>
          <cell r="D175">
            <v>28634</v>
          </cell>
          <cell r="E175" t="str">
            <v>종배수관부설</v>
          </cell>
          <cell r="F175" t="str">
            <v>흄 관</v>
          </cell>
          <cell r="I175">
            <v>0</v>
          </cell>
        </row>
        <row r="176">
          <cell r="A176" t="str">
            <v>T1</v>
          </cell>
          <cell r="B176">
            <v>181</v>
          </cell>
          <cell r="C176" t="str">
            <v>a</v>
          </cell>
          <cell r="D176">
            <v>28710</v>
          </cell>
          <cell r="E176" t="str">
            <v>종배수관부설</v>
          </cell>
          <cell r="I176">
            <v>0</v>
          </cell>
        </row>
        <row r="177">
          <cell r="A177" t="str">
            <v>D01185</v>
          </cell>
          <cell r="B177">
            <v>958</v>
          </cell>
          <cell r="C177" t="str">
            <v>-1</v>
          </cell>
          <cell r="D177">
            <v>28786</v>
          </cell>
          <cell r="E177" t="str">
            <v>종배수관부설</v>
          </cell>
          <cell r="F177" t="str">
            <v>(D= 450 m/m)</v>
          </cell>
          <cell r="G177" t="str">
            <v>M</v>
          </cell>
          <cell r="I177">
            <v>0</v>
          </cell>
        </row>
        <row r="178">
          <cell r="A178" t="str">
            <v>D01186</v>
          </cell>
          <cell r="B178">
            <v>1118</v>
          </cell>
          <cell r="C178" t="str">
            <v>-2</v>
          </cell>
          <cell r="D178">
            <v>28855</v>
          </cell>
          <cell r="E178" t="str">
            <v>종배수관부설</v>
          </cell>
          <cell r="F178" t="str">
            <v>(D= 600 m/m)</v>
          </cell>
          <cell r="G178" t="str">
            <v>M</v>
          </cell>
          <cell r="I178">
            <v>0</v>
          </cell>
        </row>
        <row r="179">
          <cell r="A179" t="str">
            <v>D01187</v>
          </cell>
          <cell r="B179">
            <v>1195</v>
          </cell>
          <cell r="C179" t="str">
            <v>-3</v>
          </cell>
          <cell r="D179">
            <v>28878</v>
          </cell>
          <cell r="E179" t="str">
            <v>종배수관부설</v>
          </cell>
          <cell r="F179" t="str">
            <v>(D= 800 m/m)</v>
          </cell>
          <cell r="G179" t="str">
            <v>M</v>
          </cell>
          <cell r="I179">
            <v>0</v>
          </cell>
        </row>
        <row r="180">
          <cell r="A180" t="str">
            <v>D01188</v>
          </cell>
          <cell r="B180">
            <v>210</v>
          </cell>
          <cell r="C180" t="str">
            <v>-4</v>
          </cell>
          <cell r="D180">
            <v>28890</v>
          </cell>
          <cell r="E180" t="str">
            <v>종배수관부설</v>
          </cell>
          <cell r="F180" t="str">
            <v>(D=1000 m/m)</v>
          </cell>
          <cell r="G180" t="str">
            <v>M</v>
          </cell>
          <cell r="I180">
            <v>0</v>
          </cell>
        </row>
        <row r="181">
          <cell r="A181" t="str">
            <v>D01184</v>
          </cell>
          <cell r="B181">
            <v>108</v>
          </cell>
          <cell r="C181" t="str">
            <v>-5</v>
          </cell>
          <cell r="D181">
            <v>28913</v>
          </cell>
          <cell r="E181" t="str">
            <v>종배수관부설</v>
          </cell>
          <cell r="F181" t="str">
            <v>(D=1200 m/m)</v>
          </cell>
          <cell r="G181" t="str">
            <v>M</v>
          </cell>
          <cell r="I181">
            <v>0</v>
          </cell>
        </row>
        <row r="182">
          <cell r="A182" t="str">
            <v>E1</v>
          </cell>
          <cell r="B182">
            <v>0</v>
          </cell>
          <cell r="C182" t="str">
            <v>소계</v>
          </cell>
          <cell r="D182">
            <v>28924</v>
          </cell>
          <cell r="I182">
            <v>0</v>
          </cell>
        </row>
        <row r="183">
          <cell r="A183" t="str">
            <v>T1</v>
          </cell>
          <cell r="B183">
            <v>185</v>
          </cell>
          <cell r="C183" t="str">
            <v>b</v>
          </cell>
          <cell r="D183">
            <v>31024</v>
          </cell>
          <cell r="E183" t="str">
            <v>종배수관면벽</v>
          </cell>
          <cell r="I183">
            <v>0</v>
          </cell>
        </row>
        <row r="184">
          <cell r="A184" t="str">
            <v>D00286</v>
          </cell>
          <cell r="B184">
            <v>764</v>
          </cell>
          <cell r="C184" t="str">
            <v>-1</v>
          </cell>
          <cell r="D184">
            <v>31152</v>
          </cell>
          <cell r="E184" t="str">
            <v>합판거푸집</v>
          </cell>
          <cell r="F184" t="str">
            <v>(소형 4 회)</v>
          </cell>
          <cell r="G184" t="str">
            <v>㎡</v>
          </cell>
          <cell r="I184">
            <v>0</v>
          </cell>
        </row>
        <row r="185">
          <cell r="A185" t="str">
            <v>D00233</v>
          </cell>
          <cell r="B185">
            <v>54</v>
          </cell>
          <cell r="C185" t="str">
            <v>-2</v>
          </cell>
          <cell r="D185">
            <v>31244</v>
          </cell>
          <cell r="E185" t="str">
            <v>콘크리트타설</v>
          </cell>
          <cell r="F185" t="str">
            <v>(소형 VIB 제외)</v>
          </cell>
          <cell r="G185" t="str">
            <v>㎥</v>
          </cell>
          <cell r="I185">
            <v>0</v>
          </cell>
        </row>
        <row r="186">
          <cell r="A186" t="str">
            <v>E1</v>
          </cell>
          <cell r="B186">
            <v>0</v>
          </cell>
          <cell r="C186" t="str">
            <v>소계</v>
          </cell>
          <cell r="D186">
            <v>32986</v>
          </cell>
          <cell r="I186">
            <v>0</v>
          </cell>
        </row>
        <row r="187">
          <cell r="A187" t="str">
            <v>T1</v>
          </cell>
          <cell r="B187">
            <v>190</v>
          </cell>
          <cell r="C187" t="str">
            <v>c</v>
          </cell>
          <cell r="D187">
            <v>33586</v>
          </cell>
          <cell r="E187" t="str">
            <v>초    비</v>
          </cell>
          <cell r="I187">
            <v>0</v>
          </cell>
        </row>
        <row r="188">
          <cell r="A188" t="str">
            <v>D03831</v>
          </cell>
          <cell r="B188">
            <v>1</v>
          </cell>
          <cell r="C188" t="str">
            <v>-1</v>
          </cell>
          <cell r="D188">
            <v>33886</v>
          </cell>
          <cell r="E188" t="str">
            <v>초    비</v>
          </cell>
          <cell r="F188" t="str">
            <v>(Φ 800 m/m)</v>
          </cell>
          <cell r="G188" t="str">
            <v>EA</v>
          </cell>
          <cell r="I188">
            <v>0</v>
          </cell>
        </row>
        <row r="189">
          <cell r="A189" t="str">
            <v>D03832</v>
          </cell>
          <cell r="B189">
            <v>2</v>
          </cell>
          <cell r="C189" t="str">
            <v>-2</v>
          </cell>
          <cell r="D189">
            <v>34036</v>
          </cell>
          <cell r="E189" t="str">
            <v>초    비</v>
          </cell>
          <cell r="F189" t="str">
            <v>(Φ1000 m/m)</v>
          </cell>
          <cell r="G189" t="str">
            <v>EA</v>
          </cell>
          <cell r="I189">
            <v>0</v>
          </cell>
        </row>
        <row r="190">
          <cell r="A190" t="str">
            <v>D03833</v>
          </cell>
          <cell r="B190">
            <v>4</v>
          </cell>
          <cell r="C190" t="str">
            <v>-3</v>
          </cell>
          <cell r="D190">
            <v>34111</v>
          </cell>
          <cell r="E190" t="str">
            <v>초    비</v>
          </cell>
          <cell r="F190" t="str">
            <v>(Φ1200 m/m)</v>
          </cell>
          <cell r="G190" t="str">
            <v>EA</v>
          </cell>
          <cell r="I190">
            <v>0</v>
          </cell>
        </row>
        <row r="191">
          <cell r="A191" t="str">
            <v>E1</v>
          </cell>
          <cell r="B191">
            <v>0</v>
          </cell>
          <cell r="C191" t="str">
            <v>소계</v>
          </cell>
          <cell r="D191">
            <v>34149</v>
          </cell>
          <cell r="I191">
            <v>0</v>
          </cell>
        </row>
        <row r="192">
          <cell r="A192" t="str">
            <v>E2</v>
          </cell>
          <cell r="B192">
            <v>0</v>
          </cell>
          <cell r="C192" t="str">
            <v>계</v>
          </cell>
          <cell r="D192">
            <v>34168</v>
          </cell>
          <cell r="I192">
            <v>0</v>
          </cell>
        </row>
        <row r="193">
          <cell r="A193" t="str">
            <v>T2</v>
          </cell>
          <cell r="B193">
            <v>207</v>
          </cell>
          <cell r="C193" t="str">
            <v>2.15</v>
          </cell>
          <cell r="D193">
            <v>34186</v>
          </cell>
          <cell r="E193" t="str">
            <v>집 수 정</v>
          </cell>
          <cell r="I193">
            <v>0</v>
          </cell>
        </row>
        <row r="194">
          <cell r="A194" t="str">
            <v>T1</v>
          </cell>
          <cell r="B194">
            <v>197</v>
          </cell>
          <cell r="C194" t="str">
            <v>a</v>
          </cell>
          <cell r="D194">
            <v>34218</v>
          </cell>
          <cell r="E194" t="str">
            <v>콘크리트타설</v>
          </cell>
          <cell r="I194">
            <v>0</v>
          </cell>
        </row>
        <row r="195">
          <cell r="A195" t="str">
            <v>D00235</v>
          </cell>
          <cell r="B195">
            <v>17</v>
          </cell>
          <cell r="C195" t="str">
            <v>-1</v>
          </cell>
          <cell r="D195">
            <v>34250</v>
          </cell>
          <cell r="E195" t="str">
            <v>콘크리트타설</v>
          </cell>
          <cell r="F195" t="str">
            <v>(철근 VIB 포함)</v>
          </cell>
          <cell r="G195" t="str">
            <v>㎥</v>
          </cell>
          <cell r="I195">
            <v>0</v>
          </cell>
        </row>
        <row r="196">
          <cell r="A196" t="str">
            <v>D00234</v>
          </cell>
          <cell r="B196">
            <v>116</v>
          </cell>
          <cell r="C196" t="str">
            <v>-2</v>
          </cell>
          <cell r="D196">
            <v>34386</v>
          </cell>
          <cell r="E196" t="str">
            <v>콘크리트타설</v>
          </cell>
          <cell r="F196" t="str">
            <v>(무근 VIB 포함)</v>
          </cell>
          <cell r="G196" t="str">
            <v>㎥</v>
          </cell>
          <cell r="I196">
            <v>0</v>
          </cell>
        </row>
        <row r="197">
          <cell r="A197" t="str">
            <v>D00231</v>
          </cell>
          <cell r="B197">
            <v>157</v>
          </cell>
          <cell r="C197" t="str">
            <v>-3</v>
          </cell>
          <cell r="D197">
            <v>34422</v>
          </cell>
          <cell r="E197" t="str">
            <v>콘크리트타설</v>
          </cell>
          <cell r="F197" t="str">
            <v>(무근 VIB 제외)</v>
          </cell>
          <cell r="G197" t="str">
            <v>㎥</v>
          </cell>
          <cell r="I197">
            <v>0</v>
          </cell>
        </row>
        <row r="198">
          <cell r="A198" t="str">
            <v>E1</v>
          </cell>
          <cell r="B198">
            <v>0</v>
          </cell>
          <cell r="C198" t="str">
            <v>소계</v>
          </cell>
          <cell r="D198">
            <v>34440</v>
          </cell>
          <cell r="I198">
            <v>0</v>
          </cell>
        </row>
        <row r="199">
          <cell r="A199" t="str">
            <v>D00280</v>
          </cell>
          <cell r="B199">
            <v>2621</v>
          </cell>
          <cell r="C199" t="str">
            <v>b</v>
          </cell>
          <cell r="D199">
            <v>34456</v>
          </cell>
          <cell r="E199" t="str">
            <v>합판거푸집</v>
          </cell>
          <cell r="F199" t="str">
            <v>(4 회)</v>
          </cell>
          <cell r="G199" t="str">
            <v>㎡</v>
          </cell>
          <cell r="I199">
            <v>0</v>
          </cell>
        </row>
        <row r="200">
          <cell r="A200" t="str">
            <v>D00271</v>
          </cell>
          <cell r="B200">
            <v>3.5649999999999999</v>
          </cell>
          <cell r="C200" t="str">
            <v>c</v>
          </cell>
          <cell r="D200">
            <v>34522</v>
          </cell>
          <cell r="E200" t="str">
            <v>철근가공조립</v>
          </cell>
          <cell r="F200" t="str">
            <v>(보 통)</v>
          </cell>
          <cell r="G200" t="str">
            <v>Ton</v>
          </cell>
          <cell r="I200">
            <v>0</v>
          </cell>
        </row>
        <row r="201">
          <cell r="A201" t="str">
            <v>T1</v>
          </cell>
          <cell r="B201">
            <v>205</v>
          </cell>
          <cell r="C201" t="str">
            <v>d</v>
          </cell>
          <cell r="D201">
            <v>35014</v>
          </cell>
          <cell r="E201" t="str">
            <v>집수정뚜껑</v>
          </cell>
          <cell r="I201">
            <v>0</v>
          </cell>
        </row>
        <row r="202">
          <cell r="A202" t="str">
            <v>D00418</v>
          </cell>
          <cell r="B202">
            <v>33</v>
          </cell>
          <cell r="C202" t="str">
            <v>-1</v>
          </cell>
          <cell r="D202">
            <v>35078</v>
          </cell>
          <cell r="E202" t="str">
            <v>스틸그레이팅</v>
          </cell>
          <cell r="F202" t="str">
            <v>(1200x1400x75)</v>
          </cell>
          <cell r="G202" t="str">
            <v>EA</v>
          </cell>
          <cell r="I202">
            <v>0</v>
          </cell>
        </row>
        <row r="203">
          <cell r="A203" t="str">
            <v>D00414</v>
          </cell>
          <cell r="B203">
            <v>47</v>
          </cell>
          <cell r="C203" t="str">
            <v>-2</v>
          </cell>
          <cell r="D203">
            <v>35126</v>
          </cell>
          <cell r="E203" t="str">
            <v>스틸그레이팅</v>
          </cell>
          <cell r="F203" t="str">
            <v>(1200x700x75)</v>
          </cell>
          <cell r="G203" t="str">
            <v>EA</v>
          </cell>
          <cell r="I203">
            <v>0</v>
          </cell>
        </row>
        <row r="204">
          <cell r="A204" t="str">
            <v>D00364</v>
          </cell>
          <cell r="B204">
            <v>3</v>
          </cell>
          <cell r="C204" t="str">
            <v>-3</v>
          </cell>
          <cell r="D204">
            <v>35134</v>
          </cell>
          <cell r="E204" t="str">
            <v>스틸그레이팅</v>
          </cell>
          <cell r="F204" t="str">
            <v>(500x600x50)</v>
          </cell>
          <cell r="G204" t="str">
            <v>EA</v>
          </cell>
          <cell r="I204">
            <v>0</v>
          </cell>
        </row>
        <row r="205">
          <cell r="A205" t="str">
            <v>D00365</v>
          </cell>
          <cell r="B205">
            <v>2</v>
          </cell>
          <cell r="C205" t="str">
            <v>-4</v>
          </cell>
          <cell r="D205">
            <v>35136</v>
          </cell>
          <cell r="E205" t="str">
            <v>스틸그레이팅</v>
          </cell>
          <cell r="F205" t="str">
            <v>(1130x830x50)</v>
          </cell>
          <cell r="G205" t="str">
            <v>EA</v>
          </cell>
          <cell r="I205">
            <v>0</v>
          </cell>
        </row>
        <row r="206">
          <cell r="A206" t="str">
            <v>E1</v>
          </cell>
          <cell r="B206">
            <v>0</v>
          </cell>
          <cell r="C206" t="str">
            <v>소계</v>
          </cell>
          <cell r="D206">
            <v>35138</v>
          </cell>
          <cell r="I206">
            <v>0</v>
          </cell>
        </row>
        <row r="207">
          <cell r="A207" t="str">
            <v>D00333</v>
          </cell>
          <cell r="B207">
            <v>9</v>
          </cell>
          <cell r="C207" t="str">
            <v>e</v>
          </cell>
          <cell r="D207">
            <v>35185</v>
          </cell>
          <cell r="E207" t="str">
            <v>강관동바리</v>
          </cell>
          <cell r="F207" t="str">
            <v>(암거용)</v>
          </cell>
          <cell r="G207" t="str">
            <v>공㎥</v>
          </cell>
          <cell r="I207">
            <v>0</v>
          </cell>
        </row>
        <row r="208">
          <cell r="A208" t="str">
            <v>E2</v>
          </cell>
          <cell r="B208">
            <v>0</v>
          </cell>
          <cell r="C208" t="str">
            <v>계</v>
          </cell>
          <cell r="D208">
            <v>35232</v>
          </cell>
          <cell r="I208">
            <v>0</v>
          </cell>
        </row>
        <row r="209">
          <cell r="A209" t="str">
            <v>D01307</v>
          </cell>
          <cell r="B209">
            <v>2</v>
          </cell>
          <cell r="C209" t="str">
            <v>2.16</v>
          </cell>
          <cell r="D209">
            <v>35250</v>
          </cell>
          <cell r="E209" t="str">
            <v>원심력수로관</v>
          </cell>
          <cell r="F209" t="str">
            <v>(Φ 250)</v>
          </cell>
          <cell r="G209" t="str">
            <v>EA</v>
          </cell>
          <cell r="I209">
            <v>0</v>
          </cell>
        </row>
        <row r="210">
          <cell r="A210" t="str">
            <v>E3</v>
          </cell>
          <cell r="B210">
            <v>0</v>
          </cell>
          <cell r="C210" t="str">
            <v>합계</v>
          </cell>
          <cell r="D210">
            <v>35267</v>
          </cell>
          <cell r="I210">
            <v>0</v>
          </cell>
        </row>
        <row r="211">
          <cell r="A211" t="str">
            <v>T3</v>
          </cell>
          <cell r="B211">
            <v>248</v>
          </cell>
          <cell r="C211" t="str">
            <v>2.D</v>
          </cell>
          <cell r="D211">
            <v>35302</v>
          </cell>
          <cell r="E211" t="str">
            <v>암    거    공</v>
          </cell>
          <cell r="I211">
            <v>0</v>
          </cell>
        </row>
        <row r="212">
          <cell r="A212" t="str">
            <v>T2</v>
          </cell>
          <cell r="B212">
            <v>247</v>
          </cell>
          <cell r="C212" t="str">
            <v>2.17</v>
          </cell>
          <cell r="D212">
            <v>35372</v>
          </cell>
          <cell r="E212" t="str">
            <v>암  거  공</v>
          </cell>
          <cell r="I212">
            <v>0</v>
          </cell>
        </row>
        <row r="213">
          <cell r="A213" t="str">
            <v>D00170</v>
          </cell>
          <cell r="B213">
            <v>6200</v>
          </cell>
          <cell r="C213" t="str">
            <v>a</v>
          </cell>
          <cell r="D213">
            <v>35500</v>
          </cell>
          <cell r="E213" t="str">
            <v>뒷채움잡석</v>
          </cell>
          <cell r="F213" t="str">
            <v>(현장암유용)</v>
          </cell>
          <cell r="G213" t="str">
            <v>㎥</v>
          </cell>
          <cell r="I213">
            <v>0</v>
          </cell>
        </row>
        <row r="214">
          <cell r="A214" t="str">
            <v>T1</v>
          </cell>
          <cell r="B214">
            <v>218</v>
          </cell>
          <cell r="C214" t="str">
            <v>b</v>
          </cell>
          <cell r="D214">
            <v>35636</v>
          </cell>
          <cell r="E214" t="str">
            <v>합판거푸집</v>
          </cell>
          <cell r="I214">
            <v>0</v>
          </cell>
        </row>
        <row r="215">
          <cell r="A215" t="str">
            <v>D00276</v>
          </cell>
          <cell r="B215">
            <v>11669</v>
          </cell>
          <cell r="C215" t="str">
            <v>-1</v>
          </cell>
          <cell r="D215">
            <v>35687</v>
          </cell>
          <cell r="E215" t="str">
            <v>합판거푸집</v>
          </cell>
          <cell r="F215" t="str">
            <v>(3 회)</v>
          </cell>
          <cell r="G215" t="str">
            <v>㎡</v>
          </cell>
          <cell r="I215">
            <v>0</v>
          </cell>
        </row>
        <row r="216">
          <cell r="A216" t="str">
            <v>D00280</v>
          </cell>
          <cell r="B216">
            <v>718</v>
          </cell>
          <cell r="C216" t="str">
            <v>-2</v>
          </cell>
          <cell r="D216">
            <v>35815</v>
          </cell>
          <cell r="E216" t="str">
            <v>합판거푸집</v>
          </cell>
          <cell r="F216" t="str">
            <v>(4 회)</v>
          </cell>
          <cell r="G216" t="str">
            <v>㎡</v>
          </cell>
          <cell r="I216">
            <v>0</v>
          </cell>
        </row>
        <row r="217">
          <cell r="A217" t="str">
            <v>D00282</v>
          </cell>
          <cell r="B217">
            <v>249</v>
          </cell>
          <cell r="C217" t="str">
            <v>-3</v>
          </cell>
          <cell r="D217">
            <v>35871</v>
          </cell>
          <cell r="E217" t="str">
            <v>합판거푸집</v>
          </cell>
          <cell r="F217" t="str">
            <v>(6 회)</v>
          </cell>
          <cell r="G217" t="str">
            <v>㎡</v>
          </cell>
          <cell r="I217">
            <v>0</v>
          </cell>
        </row>
        <row r="218">
          <cell r="A218" t="str">
            <v>D00265</v>
          </cell>
          <cell r="B218">
            <v>3784</v>
          </cell>
          <cell r="C218" t="str">
            <v>-4</v>
          </cell>
          <cell r="D218">
            <v>35927</v>
          </cell>
          <cell r="E218" t="str">
            <v>문양거푸집(합판4회+</v>
          </cell>
          <cell r="F218" t="str">
            <v>문양스치로폴(0∼7M)</v>
          </cell>
          <cell r="G218" t="str">
            <v>㎡</v>
          </cell>
          <cell r="I218">
            <v>0</v>
          </cell>
        </row>
        <row r="219">
          <cell r="A219" t="str">
            <v>E1</v>
          </cell>
          <cell r="B219">
            <v>0</v>
          </cell>
          <cell r="C219" t="str">
            <v>소계</v>
          </cell>
          <cell r="D219">
            <v>36082</v>
          </cell>
          <cell r="I219">
            <v>0</v>
          </cell>
        </row>
        <row r="220">
          <cell r="A220" t="str">
            <v>T1</v>
          </cell>
          <cell r="B220">
            <v>223</v>
          </cell>
          <cell r="C220" t="str">
            <v>c</v>
          </cell>
          <cell r="D220">
            <v>36194</v>
          </cell>
          <cell r="E220" t="str">
            <v>콘크리트타설</v>
          </cell>
          <cell r="I220">
            <v>0</v>
          </cell>
        </row>
        <row r="221">
          <cell r="A221" t="str">
            <v>D00237</v>
          </cell>
          <cell r="B221">
            <v>6816</v>
          </cell>
          <cell r="C221" t="str">
            <v>-1</v>
          </cell>
          <cell r="D221">
            <v>36306</v>
          </cell>
          <cell r="E221" t="str">
            <v>콘크리트타설</v>
          </cell>
          <cell r="F221" t="str">
            <v>(철근 펌프카)</v>
          </cell>
          <cell r="G221" t="str">
            <v>㎥</v>
          </cell>
          <cell r="I221">
            <v>0</v>
          </cell>
        </row>
        <row r="222">
          <cell r="A222" t="str">
            <v>D00235</v>
          </cell>
          <cell r="B222">
            <v>231</v>
          </cell>
          <cell r="C222" t="str">
            <v>-2</v>
          </cell>
          <cell r="D222">
            <v>36322</v>
          </cell>
          <cell r="E222" t="str">
            <v>콘크리트타설</v>
          </cell>
          <cell r="F222" t="str">
            <v>(철근 VIB 포함)</v>
          </cell>
          <cell r="G222" t="str">
            <v>㎥</v>
          </cell>
          <cell r="I222">
            <v>0</v>
          </cell>
        </row>
        <row r="223">
          <cell r="A223" t="str">
            <v>D00231</v>
          </cell>
          <cell r="B223">
            <v>578</v>
          </cell>
          <cell r="C223" t="str">
            <v>-3</v>
          </cell>
          <cell r="D223">
            <v>36338</v>
          </cell>
          <cell r="E223" t="str">
            <v>콘크리트타설</v>
          </cell>
          <cell r="F223" t="str">
            <v>(무근 VIB 제외)</v>
          </cell>
          <cell r="G223" t="str">
            <v>㎥</v>
          </cell>
          <cell r="I223">
            <v>0</v>
          </cell>
        </row>
        <row r="224">
          <cell r="A224" t="str">
            <v>E1</v>
          </cell>
          <cell r="B224">
            <v>0</v>
          </cell>
          <cell r="C224" t="str">
            <v>소계</v>
          </cell>
          <cell r="D224">
            <v>36729</v>
          </cell>
          <cell r="I224">
            <v>0</v>
          </cell>
        </row>
        <row r="225">
          <cell r="A225" t="str">
            <v>T1</v>
          </cell>
          <cell r="B225">
            <v>227</v>
          </cell>
          <cell r="C225" t="str">
            <v>d</v>
          </cell>
          <cell r="D225">
            <v>37304</v>
          </cell>
          <cell r="E225" t="str">
            <v>철근가공조립</v>
          </cell>
          <cell r="I225">
            <v>0</v>
          </cell>
        </row>
        <row r="226">
          <cell r="A226" t="str">
            <v>D00271</v>
          </cell>
          <cell r="B226">
            <v>109.827</v>
          </cell>
          <cell r="C226" t="str">
            <v>-1</v>
          </cell>
          <cell r="D226">
            <v>37381</v>
          </cell>
          <cell r="E226" t="str">
            <v>철근가공조립</v>
          </cell>
          <cell r="F226" t="str">
            <v>(보 통)</v>
          </cell>
          <cell r="G226" t="str">
            <v>Ton</v>
          </cell>
          <cell r="I226">
            <v>0</v>
          </cell>
        </row>
        <row r="227">
          <cell r="A227" t="str">
            <v>D00272</v>
          </cell>
          <cell r="B227">
            <v>1017.096</v>
          </cell>
          <cell r="C227" t="str">
            <v>-2</v>
          </cell>
          <cell r="D227">
            <v>37472</v>
          </cell>
          <cell r="E227" t="str">
            <v>철근가공조립</v>
          </cell>
          <cell r="F227" t="str">
            <v>(복 잡)</v>
          </cell>
          <cell r="G227" t="str">
            <v>Ton</v>
          </cell>
          <cell r="I227">
            <v>0</v>
          </cell>
        </row>
        <row r="228">
          <cell r="A228" t="str">
            <v>E1</v>
          </cell>
          <cell r="B228">
            <v>0</v>
          </cell>
          <cell r="C228" t="str">
            <v>소계</v>
          </cell>
          <cell r="D228">
            <v>37536</v>
          </cell>
          <cell r="I228">
            <v>0</v>
          </cell>
        </row>
        <row r="229">
          <cell r="A229" t="str">
            <v>D00323</v>
          </cell>
          <cell r="B229">
            <v>5648</v>
          </cell>
          <cell r="C229" t="str">
            <v>e</v>
          </cell>
          <cell r="D229">
            <v>37664</v>
          </cell>
          <cell r="E229" t="str">
            <v>강관비계</v>
          </cell>
          <cell r="F229" t="str">
            <v>(0∼30 M)</v>
          </cell>
          <cell r="G229" t="str">
            <v>㎡</v>
          </cell>
          <cell r="I229">
            <v>0</v>
          </cell>
        </row>
        <row r="230">
          <cell r="A230" t="str">
            <v>D00333</v>
          </cell>
          <cell r="B230">
            <v>8212</v>
          </cell>
          <cell r="C230" t="str">
            <v>f</v>
          </cell>
          <cell r="D230">
            <v>37712</v>
          </cell>
          <cell r="E230" t="str">
            <v>강관동바리</v>
          </cell>
          <cell r="F230" t="str">
            <v>(암거용)</v>
          </cell>
          <cell r="G230" t="str">
            <v>공㎥</v>
          </cell>
          <cell r="I230">
            <v>0</v>
          </cell>
        </row>
        <row r="231">
          <cell r="A231" t="str">
            <v>D00514</v>
          </cell>
          <cell r="B231">
            <v>975</v>
          </cell>
          <cell r="C231" t="str">
            <v>g</v>
          </cell>
          <cell r="D231">
            <v>37716</v>
          </cell>
          <cell r="E231" t="str">
            <v>수평보강재(암거용)</v>
          </cell>
          <cell r="F231" t="str">
            <v>강관동바리</v>
          </cell>
          <cell r="G231" t="str">
            <v>㎡</v>
          </cell>
          <cell r="I231">
            <v>0</v>
          </cell>
        </row>
        <row r="232">
          <cell r="A232" t="str">
            <v>D00563</v>
          </cell>
          <cell r="B232">
            <v>3708</v>
          </cell>
          <cell r="C232" t="str">
            <v>h</v>
          </cell>
          <cell r="D232">
            <v>37726</v>
          </cell>
          <cell r="E232" t="str">
            <v>아스팔트 방수</v>
          </cell>
          <cell r="F232" t="str">
            <v>(2 회)</v>
          </cell>
          <cell r="G232" t="str">
            <v>㎡</v>
          </cell>
          <cell r="I232">
            <v>0</v>
          </cell>
        </row>
        <row r="233">
          <cell r="A233" t="str">
            <v>D00340</v>
          </cell>
          <cell r="B233">
            <v>405</v>
          </cell>
          <cell r="C233" t="str">
            <v>i</v>
          </cell>
          <cell r="D233">
            <v>37727</v>
          </cell>
          <cell r="E233" t="str">
            <v>PVC PIPE 설치</v>
          </cell>
          <cell r="F233" t="str">
            <v>(D= 50 m/m)</v>
          </cell>
          <cell r="G233" t="str">
            <v>M</v>
          </cell>
          <cell r="I233">
            <v>0</v>
          </cell>
        </row>
        <row r="234">
          <cell r="A234" t="str">
            <v>D00339</v>
          </cell>
          <cell r="B234">
            <v>413</v>
          </cell>
          <cell r="C234" t="str">
            <v>j</v>
          </cell>
          <cell r="D234">
            <v>37728</v>
          </cell>
          <cell r="E234" t="str">
            <v>지수판설치</v>
          </cell>
          <cell r="F234" t="str">
            <v>(200x5 m/m)</v>
          </cell>
          <cell r="G234" t="str">
            <v>M</v>
          </cell>
          <cell r="I234">
            <v>0</v>
          </cell>
        </row>
        <row r="235">
          <cell r="A235" t="str">
            <v>D00532</v>
          </cell>
          <cell r="B235">
            <v>285</v>
          </cell>
          <cell r="C235" t="str">
            <v>k</v>
          </cell>
          <cell r="D235">
            <v>37792</v>
          </cell>
          <cell r="E235" t="str">
            <v>스치로폴설치</v>
          </cell>
          <cell r="F235" t="str">
            <v>(T=20 m/m)</v>
          </cell>
          <cell r="G235" t="str">
            <v>㎡</v>
          </cell>
          <cell r="I235">
            <v>0</v>
          </cell>
        </row>
        <row r="236">
          <cell r="A236" t="str">
            <v>D00846</v>
          </cell>
          <cell r="B236">
            <v>549</v>
          </cell>
          <cell r="C236" t="str">
            <v>l</v>
          </cell>
          <cell r="D236">
            <v>37920</v>
          </cell>
          <cell r="E236" t="str">
            <v>폴리우레탄실란트채움</v>
          </cell>
          <cell r="F236" t="str">
            <v>(25x20)</v>
          </cell>
          <cell r="G236" t="str">
            <v>M</v>
          </cell>
          <cell r="I236">
            <v>0</v>
          </cell>
        </row>
        <row r="237">
          <cell r="A237" t="str">
            <v>D00588</v>
          </cell>
          <cell r="B237">
            <v>18925</v>
          </cell>
          <cell r="C237" t="str">
            <v>m</v>
          </cell>
          <cell r="D237">
            <v>39328</v>
          </cell>
          <cell r="E237" t="str">
            <v>스페이서 설치</v>
          </cell>
          <cell r="F237" t="str">
            <v>(슬라브및기초용)</v>
          </cell>
          <cell r="G237" t="str">
            <v>㎡</v>
          </cell>
          <cell r="I237">
            <v>0</v>
          </cell>
        </row>
        <row r="238">
          <cell r="A238" t="str">
            <v>D00419</v>
          </cell>
          <cell r="B238">
            <v>226</v>
          </cell>
          <cell r="C238" t="str">
            <v>n</v>
          </cell>
          <cell r="D238">
            <v>39456</v>
          </cell>
          <cell r="E238" t="str">
            <v>부직포설치</v>
          </cell>
          <cell r="F238" t="str">
            <v>(2.0 T/M)</v>
          </cell>
          <cell r="G238" t="str">
            <v>㎡</v>
          </cell>
          <cell r="I238">
            <v>0</v>
          </cell>
        </row>
        <row r="239">
          <cell r="A239" t="str">
            <v>D00566</v>
          </cell>
          <cell r="B239">
            <v>194</v>
          </cell>
          <cell r="C239" t="str">
            <v>o</v>
          </cell>
          <cell r="D239">
            <v>39472</v>
          </cell>
          <cell r="E239" t="str">
            <v>타르페이퍼 설치</v>
          </cell>
          <cell r="F239" t="str">
            <v>(5 겹)</v>
          </cell>
          <cell r="G239" t="str">
            <v>㎡</v>
          </cell>
          <cell r="I239">
            <v>0</v>
          </cell>
        </row>
        <row r="240">
          <cell r="A240" t="str">
            <v>D00540</v>
          </cell>
          <cell r="B240">
            <v>290</v>
          </cell>
          <cell r="C240" t="str">
            <v>p</v>
          </cell>
          <cell r="D240">
            <v>39480</v>
          </cell>
          <cell r="E240" t="str">
            <v>경질고무판</v>
          </cell>
          <cell r="F240" t="str">
            <v>(150x150)</v>
          </cell>
          <cell r="G240" t="str">
            <v>EA</v>
          </cell>
          <cell r="I240">
            <v>0</v>
          </cell>
        </row>
        <row r="241">
          <cell r="A241" t="str">
            <v>D01067</v>
          </cell>
          <cell r="B241">
            <v>290</v>
          </cell>
          <cell r="C241" t="str">
            <v>q</v>
          </cell>
          <cell r="D241">
            <v>39484</v>
          </cell>
          <cell r="E241" t="str">
            <v>다웰바 설치</v>
          </cell>
          <cell r="F241" t="str">
            <v>(D=25 m/m, L=500)</v>
          </cell>
          <cell r="G241" t="str">
            <v>EA</v>
          </cell>
          <cell r="I241">
            <v>0</v>
          </cell>
        </row>
        <row r="242">
          <cell r="A242" t="str">
            <v>D01190</v>
          </cell>
          <cell r="B242">
            <v>87</v>
          </cell>
          <cell r="C242" t="str">
            <v>r</v>
          </cell>
          <cell r="D242">
            <v>41169</v>
          </cell>
          <cell r="E242" t="str">
            <v>다웰-켑 설치</v>
          </cell>
          <cell r="F242" t="str">
            <v>(Φ60 m/m)</v>
          </cell>
          <cell r="G242" t="str">
            <v>M</v>
          </cell>
          <cell r="I242">
            <v>0</v>
          </cell>
        </row>
        <row r="243">
          <cell r="A243" t="str">
            <v>T1</v>
          </cell>
          <cell r="B243">
            <v>246</v>
          </cell>
          <cell r="C243" t="str">
            <v>s</v>
          </cell>
          <cell r="D243">
            <v>42433</v>
          </cell>
          <cell r="E243" t="str">
            <v>신축이음</v>
          </cell>
          <cell r="I243">
            <v>0</v>
          </cell>
        </row>
        <row r="244">
          <cell r="A244" t="str">
            <v>D00565</v>
          </cell>
          <cell r="B244">
            <v>1158</v>
          </cell>
          <cell r="C244" t="str">
            <v>-1</v>
          </cell>
          <cell r="D244">
            <v>42644</v>
          </cell>
          <cell r="E244" t="str">
            <v>다웰바 설치</v>
          </cell>
          <cell r="F244" t="str">
            <v>(D=25 m/m, L=1000)</v>
          </cell>
          <cell r="G244" t="str">
            <v>EA</v>
          </cell>
          <cell r="I244">
            <v>0</v>
          </cell>
        </row>
        <row r="245">
          <cell r="A245" t="str">
            <v>D01189</v>
          </cell>
          <cell r="B245">
            <v>579</v>
          </cell>
          <cell r="C245" t="str">
            <v>-2</v>
          </cell>
          <cell r="D245">
            <v>42749</v>
          </cell>
          <cell r="E245" t="str">
            <v>다웰-캡 설치</v>
          </cell>
          <cell r="F245" t="str">
            <v>(Φ30 m/m)</v>
          </cell>
          <cell r="G245" t="str">
            <v>M</v>
          </cell>
          <cell r="I245">
            <v>0</v>
          </cell>
        </row>
        <row r="246">
          <cell r="A246" t="str">
            <v>D00817</v>
          </cell>
          <cell r="B246">
            <v>0.63600000000000001</v>
          </cell>
          <cell r="C246" t="str">
            <v>-3</v>
          </cell>
          <cell r="D246">
            <v>42802</v>
          </cell>
          <cell r="E246" t="str">
            <v>아스팔트 채움</v>
          </cell>
          <cell r="F246" t="str">
            <v>(브론아스팔트)</v>
          </cell>
          <cell r="G246" t="str">
            <v>㎥</v>
          </cell>
          <cell r="I246">
            <v>0</v>
          </cell>
        </row>
        <row r="247">
          <cell r="A247" t="str">
            <v>E1</v>
          </cell>
          <cell r="B247">
            <v>0</v>
          </cell>
          <cell r="C247" t="str">
            <v>소계</v>
          </cell>
          <cell r="D247">
            <v>42854</v>
          </cell>
          <cell r="I247">
            <v>0</v>
          </cell>
        </row>
        <row r="248">
          <cell r="A248" t="str">
            <v>E2</v>
          </cell>
          <cell r="B248">
            <v>0</v>
          </cell>
          <cell r="C248" t="str">
            <v>계</v>
          </cell>
          <cell r="D248">
            <v>43554</v>
          </cell>
          <cell r="I248">
            <v>0</v>
          </cell>
        </row>
        <row r="249">
          <cell r="A249" t="str">
            <v>E3</v>
          </cell>
          <cell r="B249">
            <v>0</v>
          </cell>
          <cell r="C249" t="str">
            <v>합계</v>
          </cell>
          <cell r="D249">
            <v>44253</v>
          </cell>
          <cell r="I249">
            <v>0</v>
          </cell>
        </row>
        <row r="250">
          <cell r="A250" t="str">
            <v>T3</v>
          </cell>
          <cell r="B250">
            <v>336</v>
          </cell>
          <cell r="C250" t="str">
            <v>2.E</v>
          </cell>
          <cell r="D250">
            <v>44953</v>
          </cell>
          <cell r="E250" t="str">
            <v>기    타    공</v>
          </cell>
          <cell r="I250">
            <v>0</v>
          </cell>
        </row>
        <row r="251">
          <cell r="A251" t="str">
            <v>T2</v>
          </cell>
          <cell r="B251">
            <v>257</v>
          </cell>
          <cell r="C251" t="str">
            <v>2.18</v>
          </cell>
          <cell r="D251">
            <v>45303</v>
          </cell>
          <cell r="E251" t="str">
            <v>도수로공</v>
          </cell>
          <cell r="I251">
            <v>0</v>
          </cell>
        </row>
        <row r="252">
          <cell r="A252" t="str">
            <v>T1</v>
          </cell>
          <cell r="B252">
            <v>254</v>
          </cell>
          <cell r="C252" t="str">
            <v>a</v>
          </cell>
          <cell r="D252">
            <v>45431</v>
          </cell>
          <cell r="E252" t="str">
            <v>콘크리트타설</v>
          </cell>
          <cell r="I252">
            <v>0</v>
          </cell>
        </row>
        <row r="253">
          <cell r="A253" t="str">
            <v>D00235</v>
          </cell>
          <cell r="B253">
            <v>664</v>
          </cell>
          <cell r="C253" t="str">
            <v>-1</v>
          </cell>
          <cell r="D253">
            <v>45675</v>
          </cell>
          <cell r="E253" t="str">
            <v>콘크리트타설</v>
          </cell>
          <cell r="F253" t="str">
            <v>(철근 VIB 포함)</v>
          </cell>
          <cell r="G253" t="str">
            <v>㎥</v>
          </cell>
          <cell r="I253">
            <v>0</v>
          </cell>
        </row>
        <row r="254">
          <cell r="A254" t="str">
            <v>D00231</v>
          </cell>
          <cell r="B254">
            <v>143</v>
          </cell>
          <cell r="C254" t="str">
            <v>-2</v>
          </cell>
          <cell r="D254">
            <v>45798</v>
          </cell>
          <cell r="E254" t="str">
            <v>콘크리트타설</v>
          </cell>
          <cell r="F254" t="str">
            <v>(무근 VIB 제외)</v>
          </cell>
          <cell r="G254" t="str">
            <v>㎥</v>
          </cell>
          <cell r="I254">
            <v>0</v>
          </cell>
        </row>
        <row r="255">
          <cell r="A255" t="str">
            <v>E1</v>
          </cell>
          <cell r="B255">
            <v>0</v>
          </cell>
          <cell r="C255" t="str">
            <v>소계</v>
          </cell>
          <cell r="D255">
            <v>45852</v>
          </cell>
          <cell r="I255">
            <v>0</v>
          </cell>
        </row>
        <row r="256">
          <cell r="A256" t="str">
            <v>D00280</v>
          </cell>
          <cell r="B256">
            <v>5837</v>
          </cell>
          <cell r="C256" t="str">
            <v>b</v>
          </cell>
          <cell r="D256">
            <v>45905</v>
          </cell>
          <cell r="E256" t="str">
            <v>합판거푸집</v>
          </cell>
          <cell r="F256" t="str">
            <v>(4 회)</v>
          </cell>
          <cell r="G256" t="str">
            <v>㎡</v>
          </cell>
          <cell r="I256">
            <v>0</v>
          </cell>
        </row>
        <row r="257">
          <cell r="A257" t="str">
            <v>D00270</v>
          </cell>
          <cell r="B257">
            <v>33.005000000000003</v>
          </cell>
          <cell r="C257" t="str">
            <v>c</v>
          </cell>
          <cell r="D257">
            <v>46042</v>
          </cell>
          <cell r="E257" t="str">
            <v>철근가공조립</v>
          </cell>
          <cell r="F257" t="str">
            <v>(간 단)</v>
          </cell>
          <cell r="G257" t="str">
            <v>Ton</v>
          </cell>
          <cell r="I257">
            <v>0</v>
          </cell>
        </row>
        <row r="258">
          <cell r="A258" t="str">
            <v>E2</v>
          </cell>
          <cell r="B258">
            <v>0</v>
          </cell>
          <cell r="C258" t="str">
            <v>계</v>
          </cell>
          <cell r="D258">
            <v>46268</v>
          </cell>
          <cell r="I258">
            <v>0</v>
          </cell>
        </row>
        <row r="259">
          <cell r="A259" t="str">
            <v>T2</v>
          </cell>
          <cell r="B259">
            <v>281</v>
          </cell>
          <cell r="C259" t="str">
            <v>2.19</v>
          </cell>
          <cell r="D259">
            <v>46617</v>
          </cell>
          <cell r="E259" t="str">
            <v>역 T형 옹벽</v>
          </cell>
          <cell r="I259">
            <v>0</v>
          </cell>
        </row>
        <row r="260">
          <cell r="A260" t="str">
            <v>T1</v>
          </cell>
          <cell r="B260">
            <v>262</v>
          </cell>
          <cell r="C260" t="str">
            <v>a</v>
          </cell>
          <cell r="D260">
            <v>46862</v>
          </cell>
          <cell r="E260" t="str">
            <v>콘크리트타설</v>
          </cell>
          <cell r="I260">
            <v>0</v>
          </cell>
        </row>
        <row r="261">
          <cell r="A261" t="str">
            <v>D00237</v>
          </cell>
          <cell r="B261">
            <v>205</v>
          </cell>
          <cell r="C261" t="str">
            <v>-1</v>
          </cell>
          <cell r="D261">
            <v>47106</v>
          </cell>
          <cell r="E261" t="str">
            <v>콘크리트타설</v>
          </cell>
          <cell r="F261" t="str">
            <v>(철근 펌프카)</v>
          </cell>
          <cell r="G261" t="str">
            <v>㎥</v>
          </cell>
          <cell r="I261">
            <v>0</v>
          </cell>
        </row>
        <row r="262">
          <cell r="A262" t="str">
            <v>D00231</v>
          </cell>
          <cell r="B262">
            <v>18</v>
          </cell>
          <cell r="C262" t="str">
            <v>-2</v>
          </cell>
          <cell r="D262">
            <v>47229</v>
          </cell>
          <cell r="E262" t="str">
            <v>콘크리트타설</v>
          </cell>
          <cell r="F262" t="str">
            <v>(무근 VIB 제외)</v>
          </cell>
          <cell r="G262" t="str">
            <v>㎥</v>
          </cell>
          <cell r="I262">
            <v>0</v>
          </cell>
        </row>
        <row r="263">
          <cell r="A263" t="str">
            <v>E1</v>
          </cell>
          <cell r="B263">
            <v>0</v>
          </cell>
          <cell r="C263" t="str">
            <v>소계</v>
          </cell>
          <cell r="D263">
            <v>47283</v>
          </cell>
          <cell r="I263">
            <v>0</v>
          </cell>
        </row>
        <row r="264">
          <cell r="A264" t="str">
            <v>T1</v>
          </cell>
          <cell r="B264">
            <v>268</v>
          </cell>
          <cell r="C264" t="str">
            <v>b</v>
          </cell>
          <cell r="D264">
            <v>47336</v>
          </cell>
          <cell r="E264" t="str">
            <v>거 푸 집</v>
          </cell>
          <cell r="I264">
            <v>0</v>
          </cell>
        </row>
        <row r="265">
          <cell r="A265" t="str">
            <v>D00276</v>
          </cell>
          <cell r="B265">
            <v>192</v>
          </cell>
          <cell r="C265" t="str">
            <v>-1</v>
          </cell>
          <cell r="D265">
            <v>47405</v>
          </cell>
          <cell r="E265" t="str">
            <v>합판거푸집</v>
          </cell>
          <cell r="F265" t="str">
            <v>(3 회)</v>
          </cell>
          <cell r="G265" t="str">
            <v>㎡</v>
          </cell>
          <cell r="I265">
            <v>0</v>
          </cell>
        </row>
        <row r="266">
          <cell r="A266" t="str">
            <v>D00280</v>
          </cell>
          <cell r="B266">
            <v>97</v>
          </cell>
          <cell r="C266" t="str">
            <v>-2</v>
          </cell>
          <cell r="D266">
            <v>47439</v>
          </cell>
          <cell r="E266" t="str">
            <v>합판거푸집</v>
          </cell>
          <cell r="F266" t="str">
            <v>(4 회)</v>
          </cell>
          <cell r="G266" t="str">
            <v>㎡</v>
          </cell>
          <cell r="I266">
            <v>0</v>
          </cell>
        </row>
        <row r="267">
          <cell r="A267" t="str">
            <v>D00282</v>
          </cell>
          <cell r="B267">
            <v>8</v>
          </cell>
          <cell r="C267" t="str">
            <v>-3</v>
          </cell>
          <cell r="D267">
            <v>47456</v>
          </cell>
          <cell r="E267" t="str">
            <v>합판거푸집</v>
          </cell>
          <cell r="F267" t="str">
            <v>(6 회)</v>
          </cell>
          <cell r="G267" t="str">
            <v>㎡</v>
          </cell>
          <cell r="I267">
            <v>0</v>
          </cell>
        </row>
        <row r="268">
          <cell r="A268" t="str">
            <v>D00265</v>
          </cell>
          <cell r="B268">
            <v>204</v>
          </cell>
          <cell r="C268" t="str">
            <v>-4</v>
          </cell>
          <cell r="D268">
            <v>47461</v>
          </cell>
          <cell r="E268" t="str">
            <v>문양거푸집(합판4회+</v>
          </cell>
          <cell r="F268" t="str">
            <v>문양스치로폴(0∼7M)</v>
          </cell>
          <cell r="G268" t="str">
            <v>㎡</v>
          </cell>
          <cell r="I268">
            <v>0</v>
          </cell>
        </row>
        <row r="269">
          <cell r="A269" t="str">
            <v>E1</v>
          </cell>
          <cell r="B269">
            <v>0</v>
          </cell>
          <cell r="C269" t="str">
            <v>소계</v>
          </cell>
          <cell r="D269">
            <v>47465</v>
          </cell>
          <cell r="I269">
            <v>0</v>
          </cell>
        </row>
        <row r="270">
          <cell r="A270" t="str">
            <v>D00323</v>
          </cell>
          <cell r="B270">
            <v>368</v>
          </cell>
          <cell r="C270" t="str">
            <v>c</v>
          </cell>
          <cell r="D270">
            <v>47601</v>
          </cell>
          <cell r="E270" t="str">
            <v>강관비계</v>
          </cell>
          <cell r="F270" t="str">
            <v>(0∼30 M)</v>
          </cell>
          <cell r="G270" t="str">
            <v>㎡</v>
          </cell>
          <cell r="I270">
            <v>0</v>
          </cell>
        </row>
        <row r="271">
          <cell r="A271" t="str">
            <v>D01191</v>
          </cell>
          <cell r="B271">
            <v>42</v>
          </cell>
          <cell r="C271" t="str">
            <v>d</v>
          </cell>
          <cell r="D271">
            <v>47714</v>
          </cell>
          <cell r="E271" t="str">
            <v>PVC PIPE 설치</v>
          </cell>
          <cell r="F271" t="str">
            <v>(Φ65 m/m)</v>
          </cell>
          <cell r="G271" t="str">
            <v>M</v>
          </cell>
          <cell r="I271">
            <v>0</v>
          </cell>
        </row>
        <row r="272">
          <cell r="A272" t="str">
            <v>D00170</v>
          </cell>
          <cell r="B272">
            <v>507</v>
          </cell>
          <cell r="C272" t="str">
            <v>e</v>
          </cell>
          <cell r="D272">
            <v>47771</v>
          </cell>
          <cell r="E272" t="str">
            <v>뒷채움잡석</v>
          </cell>
          <cell r="F272" t="str">
            <v>(현장암유용)</v>
          </cell>
          <cell r="G272" t="str">
            <v>㎥</v>
          </cell>
          <cell r="I272">
            <v>0</v>
          </cell>
        </row>
        <row r="273">
          <cell r="A273" t="str">
            <v>D00419</v>
          </cell>
          <cell r="B273">
            <v>204</v>
          </cell>
          <cell r="C273" t="str">
            <v>f</v>
          </cell>
          <cell r="D273">
            <v>47799</v>
          </cell>
          <cell r="E273" t="str">
            <v>부직포설치</v>
          </cell>
          <cell r="F273" t="str">
            <v>(2.0 T/M)</v>
          </cell>
          <cell r="G273" t="str">
            <v>㎡</v>
          </cell>
          <cell r="I273">
            <v>0</v>
          </cell>
        </row>
        <row r="274">
          <cell r="A274" t="str">
            <v>D00846</v>
          </cell>
          <cell r="B274">
            <v>18</v>
          </cell>
          <cell r="C274" t="str">
            <v>g</v>
          </cell>
          <cell r="D274">
            <v>47813</v>
          </cell>
          <cell r="E274" t="str">
            <v>폴리우레탄실란트채움</v>
          </cell>
          <cell r="F274" t="str">
            <v>(25x20)</v>
          </cell>
          <cell r="G274" t="str">
            <v>M</v>
          </cell>
          <cell r="I274">
            <v>0</v>
          </cell>
        </row>
        <row r="275">
          <cell r="A275" t="str">
            <v>D03817</v>
          </cell>
          <cell r="B275">
            <v>6</v>
          </cell>
          <cell r="C275" t="str">
            <v>h</v>
          </cell>
          <cell r="D275">
            <v>47820</v>
          </cell>
          <cell r="E275" t="str">
            <v>ELASTIC FILLER</v>
          </cell>
          <cell r="F275" t="str">
            <v>(T=20 m/m)</v>
          </cell>
          <cell r="G275" t="str">
            <v>㎡</v>
          </cell>
          <cell r="I275">
            <v>0</v>
          </cell>
        </row>
        <row r="276">
          <cell r="A276" t="str">
            <v>D00588</v>
          </cell>
          <cell r="B276">
            <v>584</v>
          </cell>
          <cell r="C276" t="str">
            <v>i</v>
          </cell>
          <cell r="D276">
            <v>48716</v>
          </cell>
          <cell r="E276" t="str">
            <v>스페이서 설치</v>
          </cell>
          <cell r="F276" t="str">
            <v>(슬라브및기초용)</v>
          </cell>
          <cell r="G276" t="str">
            <v>㎡</v>
          </cell>
          <cell r="I276">
            <v>0</v>
          </cell>
        </row>
        <row r="277">
          <cell r="A277" t="str">
            <v>D03800</v>
          </cell>
          <cell r="B277">
            <v>31</v>
          </cell>
          <cell r="C277" t="str">
            <v>j</v>
          </cell>
          <cell r="D277">
            <v>48816</v>
          </cell>
          <cell r="E277" t="str">
            <v>수축줄눈</v>
          </cell>
          <cell r="F277" t="str">
            <v>(면목 60x30)</v>
          </cell>
          <cell r="G277" t="str">
            <v>M</v>
          </cell>
          <cell r="I277">
            <v>0</v>
          </cell>
        </row>
        <row r="278">
          <cell r="A278" t="str">
            <v>D00271</v>
          </cell>
          <cell r="B278">
            <v>16.233000000000001</v>
          </cell>
          <cell r="C278" t="str">
            <v>k</v>
          </cell>
          <cell r="D278">
            <v>48937</v>
          </cell>
          <cell r="E278" t="str">
            <v>철근가공조립</v>
          </cell>
          <cell r="F278" t="str">
            <v>(보 통)</v>
          </cell>
          <cell r="G278" t="str">
            <v>Ton</v>
          </cell>
          <cell r="I278">
            <v>0</v>
          </cell>
        </row>
        <row r="279">
          <cell r="A279" t="str">
            <v>D00417</v>
          </cell>
          <cell r="B279">
            <v>22</v>
          </cell>
          <cell r="C279" t="str">
            <v>l</v>
          </cell>
          <cell r="D279">
            <v>48997</v>
          </cell>
          <cell r="E279" t="str">
            <v>다웰바 설치</v>
          </cell>
          <cell r="F279" t="str">
            <v>D32 m/m L=800 m/m</v>
          </cell>
          <cell r="G279" t="str">
            <v>EA</v>
          </cell>
          <cell r="I279">
            <v>0</v>
          </cell>
        </row>
        <row r="280">
          <cell r="A280" t="str">
            <v>D00415</v>
          </cell>
          <cell r="B280">
            <v>22</v>
          </cell>
          <cell r="C280" t="str">
            <v>m</v>
          </cell>
          <cell r="D280">
            <v>49027</v>
          </cell>
          <cell r="E280" t="str">
            <v>다웰바-켑설치</v>
          </cell>
          <cell r="F280" t="str">
            <v>(D=30 m/m, L=400)</v>
          </cell>
          <cell r="G280" t="str">
            <v>EA</v>
          </cell>
          <cell r="I280">
            <v>0</v>
          </cell>
        </row>
        <row r="281">
          <cell r="A281" t="str">
            <v>D00817</v>
          </cell>
          <cell r="B281">
            <v>8.0000000000000002E-3</v>
          </cell>
          <cell r="C281" t="str">
            <v>n</v>
          </cell>
          <cell r="D281">
            <v>49042</v>
          </cell>
          <cell r="E281" t="str">
            <v>아스팔트 채움</v>
          </cell>
          <cell r="F281" t="str">
            <v>(브론아스팔트)</v>
          </cell>
          <cell r="G281" t="str">
            <v>㎥</v>
          </cell>
          <cell r="I281">
            <v>0</v>
          </cell>
        </row>
        <row r="282">
          <cell r="A282" t="str">
            <v>E2</v>
          </cell>
          <cell r="B282">
            <v>0</v>
          </cell>
          <cell r="C282" t="str">
            <v>계</v>
          </cell>
          <cell r="D282">
            <v>49057</v>
          </cell>
          <cell r="I282">
            <v>0</v>
          </cell>
        </row>
        <row r="283">
          <cell r="A283" t="str">
            <v>T2</v>
          </cell>
          <cell r="B283">
            <v>295</v>
          </cell>
          <cell r="C283" t="str">
            <v>2.20</v>
          </cell>
          <cell r="D283">
            <v>49532</v>
          </cell>
          <cell r="E283" t="str">
            <v>보강벽옹벽</v>
          </cell>
          <cell r="I283">
            <v>0</v>
          </cell>
        </row>
        <row r="284">
          <cell r="A284" t="str">
            <v>T1</v>
          </cell>
          <cell r="B284">
            <v>286</v>
          </cell>
          <cell r="C284" t="str">
            <v>a</v>
          </cell>
          <cell r="D284">
            <v>49710</v>
          </cell>
          <cell r="E284" t="str">
            <v>잡석부설</v>
          </cell>
          <cell r="I284">
            <v>0</v>
          </cell>
        </row>
        <row r="285">
          <cell r="A285" t="str">
            <v>D00168</v>
          </cell>
          <cell r="B285">
            <v>64</v>
          </cell>
          <cell r="C285" t="str">
            <v>-1</v>
          </cell>
          <cell r="D285">
            <v>49888</v>
          </cell>
          <cell r="E285" t="str">
            <v>기초잡석깔기</v>
          </cell>
          <cell r="F285" t="str">
            <v>(현장암 유용)</v>
          </cell>
          <cell r="G285" t="str">
            <v>㎥</v>
          </cell>
          <cell r="I285">
            <v>0</v>
          </cell>
        </row>
        <row r="286">
          <cell r="A286" t="str">
            <v>D03890</v>
          </cell>
          <cell r="B286">
            <v>1137</v>
          </cell>
          <cell r="C286" t="str">
            <v>-2</v>
          </cell>
          <cell r="D286">
            <v>50066</v>
          </cell>
          <cell r="E286" t="str">
            <v>속채움잡석</v>
          </cell>
          <cell r="F286" t="str">
            <v>(부설및다짐)</v>
          </cell>
          <cell r="G286" t="str">
            <v>㎥</v>
          </cell>
          <cell r="I286">
            <v>0</v>
          </cell>
        </row>
        <row r="287">
          <cell r="A287" t="str">
            <v>E1</v>
          </cell>
          <cell r="B287">
            <v>0</v>
          </cell>
          <cell r="C287" t="str">
            <v>소계</v>
          </cell>
          <cell r="D287">
            <v>50541</v>
          </cell>
          <cell r="I287">
            <v>0</v>
          </cell>
        </row>
        <row r="288">
          <cell r="A288" t="str">
            <v>D03835</v>
          </cell>
          <cell r="B288">
            <v>3065</v>
          </cell>
          <cell r="C288" t="str">
            <v>b</v>
          </cell>
          <cell r="D288">
            <v>50571</v>
          </cell>
          <cell r="E288" t="str">
            <v>블  럭</v>
          </cell>
          <cell r="F288" t="str">
            <v>(일반형)</v>
          </cell>
          <cell r="G288" t="str">
            <v>㎡</v>
          </cell>
          <cell r="I288">
            <v>0</v>
          </cell>
        </row>
        <row r="289">
          <cell r="A289" t="str">
            <v>T1</v>
          </cell>
          <cell r="B289">
            <v>292</v>
          </cell>
          <cell r="C289" t="str">
            <v>c</v>
          </cell>
          <cell r="D289">
            <v>50600</v>
          </cell>
          <cell r="E289" t="str">
            <v>그리드</v>
          </cell>
          <cell r="I289">
            <v>0</v>
          </cell>
        </row>
        <row r="290">
          <cell r="A290" t="str">
            <v>W00065</v>
          </cell>
          <cell r="B290">
            <v>4056</v>
          </cell>
          <cell r="C290" t="str">
            <v>-1</v>
          </cell>
          <cell r="D290">
            <v>50630</v>
          </cell>
          <cell r="E290" t="str">
            <v>그리드</v>
          </cell>
          <cell r="F290" t="str">
            <v>TYPE-1(45KN/M)</v>
          </cell>
          <cell r="G290" t="str">
            <v>㎡</v>
          </cell>
          <cell r="I290">
            <v>0</v>
          </cell>
        </row>
        <row r="291">
          <cell r="A291" t="str">
            <v>W00066</v>
          </cell>
          <cell r="B291">
            <v>12168</v>
          </cell>
          <cell r="C291" t="str">
            <v>-2</v>
          </cell>
          <cell r="D291">
            <v>50634</v>
          </cell>
          <cell r="E291" t="str">
            <v>그리드</v>
          </cell>
          <cell r="F291" t="str">
            <v>TYPE-2(60KN/M)</v>
          </cell>
          <cell r="G291" t="str">
            <v>㎡</v>
          </cell>
          <cell r="I291">
            <v>0</v>
          </cell>
        </row>
        <row r="292">
          <cell r="A292" t="str">
            <v>W00067</v>
          </cell>
          <cell r="B292">
            <v>5368</v>
          </cell>
          <cell r="C292" t="str">
            <v>-3</v>
          </cell>
          <cell r="D292">
            <v>50636</v>
          </cell>
          <cell r="E292" t="str">
            <v>그리드</v>
          </cell>
          <cell r="F292" t="str">
            <v>TYPE-3(90KN/M)</v>
          </cell>
          <cell r="G292" t="str">
            <v>㎡</v>
          </cell>
          <cell r="I292">
            <v>0</v>
          </cell>
        </row>
        <row r="293">
          <cell r="A293" t="str">
            <v>E1</v>
          </cell>
          <cell r="B293">
            <v>0</v>
          </cell>
          <cell r="C293" t="str">
            <v>소계</v>
          </cell>
          <cell r="D293">
            <v>50645</v>
          </cell>
          <cell r="I293">
            <v>0</v>
          </cell>
        </row>
        <row r="294">
          <cell r="A294" t="str">
            <v>W00068</v>
          </cell>
          <cell r="B294">
            <v>3064</v>
          </cell>
          <cell r="C294" t="str">
            <v>d</v>
          </cell>
          <cell r="D294">
            <v>50652</v>
          </cell>
          <cell r="E294" t="str">
            <v>블럭운반</v>
          </cell>
          <cell r="F294" t="str">
            <v>일반형</v>
          </cell>
          <cell r="G294" t="str">
            <v>㎡</v>
          </cell>
          <cell r="I294">
            <v>0</v>
          </cell>
        </row>
        <row r="295">
          <cell r="A295" t="str">
            <v>D00419</v>
          </cell>
          <cell r="B295">
            <v>10245</v>
          </cell>
          <cell r="C295" t="str">
            <v>e</v>
          </cell>
          <cell r="D295">
            <v>50656</v>
          </cell>
          <cell r="E295" t="str">
            <v>부직포설치</v>
          </cell>
          <cell r="F295" t="str">
            <v>(2.0 T/M)</v>
          </cell>
          <cell r="G295" t="str">
            <v>㎡</v>
          </cell>
          <cell r="I295">
            <v>0</v>
          </cell>
        </row>
        <row r="296">
          <cell r="A296" t="str">
            <v>E2</v>
          </cell>
          <cell r="B296">
            <v>0</v>
          </cell>
          <cell r="C296" t="str">
            <v>계</v>
          </cell>
          <cell r="D296">
            <v>50974</v>
          </cell>
          <cell r="I296">
            <v>0</v>
          </cell>
        </row>
        <row r="297">
          <cell r="A297" t="str">
            <v>T2</v>
          </cell>
          <cell r="B297">
            <v>312</v>
          </cell>
          <cell r="C297" t="str">
            <v>2.21</v>
          </cell>
          <cell r="D297">
            <v>50979</v>
          </cell>
          <cell r="E297" t="str">
            <v>파라펫및연석</v>
          </cell>
          <cell r="I297">
            <v>0</v>
          </cell>
        </row>
        <row r="298">
          <cell r="A298" t="str">
            <v>T1</v>
          </cell>
          <cell r="B298">
            <v>301</v>
          </cell>
          <cell r="C298" t="str">
            <v>a</v>
          </cell>
          <cell r="D298">
            <v>51107</v>
          </cell>
          <cell r="E298" t="str">
            <v>콘크리트타설</v>
          </cell>
          <cell r="I298">
            <v>0</v>
          </cell>
        </row>
        <row r="299">
          <cell r="A299" t="str">
            <v>D00237</v>
          </cell>
          <cell r="B299">
            <v>1010</v>
          </cell>
          <cell r="C299" t="str">
            <v>-1</v>
          </cell>
          <cell r="D299">
            <v>51219</v>
          </cell>
          <cell r="E299" t="str">
            <v>콘크리트타설</v>
          </cell>
          <cell r="F299" t="str">
            <v>(철근 펌프카)</v>
          </cell>
          <cell r="G299" t="str">
            <v>㎥</v>
          </cell>
          <cell r="I299">
            <v>0</v>
          </cell>
        </row>
        <row r="300">
          <cell r="A300" t="str">
            <v>D00234</v>
          </cell>
          <cell r="B300">
            <v>235</v>
          </cell>
          <cell r="C300" t="str">
            <v>-2</v>
          </cell>
          <cell r="D300">
            <v>51235</v>
          </cell>
          <cell r="E300" t="str">
            <v>콘크리트타설</v>
          </cell>
          <cell r="F300" t="str">
            <v>(무근 VIB 포함)</v>
          </cell>
          <cell r="G300" t="str">
            <v>㎥</v>
          </cell>
          <cell r="I300">
            <v>0</v>
          </cell>
        </row>
        <row r="301">
          <cell r="A301" t="str">
            <v>D00231</v>
          </cell>
          <cell r="B301">
            <v>108</v>
          </cell>
          <cell r="C301" t="str">
            <v>-3</v>
          </cell>
          <cell r="D301">
            <v>51251</v>
          </cell>
          <cell r="E301" t="str">
            <v>콘크리트타설</v>
          </cell>
          <cell r="F301" t="str">
            <v>(무근 VIB 제외)</v>
          </cell>
          <cell r="G301" t="str">
            <v>㎥</v>
          </cell>
          <cell r="I301">
            <v>0</v>
          </cell>
        </row>
        <row r="302">
          <cell r="A302" t="str">
            <v>E1</v>
          </cell>
          <cell r="B302">
            <v>0</v>
          </cell>
          <cell r="C302" t="str">
            <v>소계</v>
          </cell>
          <cell r="D302">
            <v>51642</v>
          </cell>
          <cell r="I302">
            <v>0</v>
          </cell>
        </row>
        <row r="303">
          <cell r="A303" t="str">
            <v>T1</v>
          </cell>
          <cell r="B303">
            <v>305</v>
          </cell>
          <cell r="C303" t="str">
            <v>b</v>
          </cell>
          <cell r="D303">
            <v>51906</v>
          </cell>
          <cell r="E303" t="str">
            <v>거 푸 집</v>
          </cell>
          <cell r="I303">
            <v>0</v>
          </cell>
        </row>
        <row r="304">
          <cell r="A304" t="str">
            <v>D00265</v>
          </cell>
          <cell r="B304">
            <v>1267</v>
          </cell>
          <cell r="C304" t="str">
            <v>-1</v>
          </cell>
          <cell r="D304">
            <v>51957</v>
          </cell>
          <cell r="E304" t="str">
            <v>문양거푸집(합판4회+</v>
          </cell>
          <cell r="F304" t="str">
            <v>문양스치로폴(0∼7M)</v>
          </cell>
          <cell r="G304" t="str">
            <v>㎡</v>
          </cell>
          <cell r="I304">
            <v>0</v>
          </cell>
        </row>
        <row r="305">
          <cell r="A305" t="str">
            <v>D00280</v>
          </cell>
          <cell r="B305">
            <v>2699</v>
          </cell>
          <cell r="C305" t="str">
            <v>-2</v>
          </cell>
          <cell r="D305">
            <v>52085</v>
          </cell>
          <cell r="E305" t="str">
            <v>합판거푸집</v>
          </cell>
          <cell r="F305" t="str">
            <v>(4 회)</v>
          </cell>
          <cell r="G305" t="str">
            <v>㎡</v>
          </cell>
          <cell r="I305">
            <v>0</v>
          </cell>
        </row>
        <row r="306">
          <cell r="A306" t="str">
            <v>E1</v>
          </cell>
          <cell r="B306">
            <v>0</v>
          </cell>
          <cell r="C306" t="str">
            <v>소계</v>
          </cell>
          <cell r="D306">
            <v>52352</v>
          </cell>
          <cell r="I306">
            <v>0</v>
          </cell>
        </row>
        <row r="307">
          <cell r="A307" t="str">
            <v>D00853</v>
          </cell>
          <cell r="B307">
            <v>90</v>
          </cell>
          <cell r="C307" t="str">
            <v>c</v>
          </cell>
          <cell r="D307">
            <v>52464</v>
          </cell>
          <cell r="E307" t="str">
            <v>신축이음</v>
          </cell>
          <cell r="F307" t="str">
            <v>스치로폴(T=10 m/m)</v>
          </cell>
          <cell r="G307" t="str">
            <v>㎡</v>
          </cell>
          <cell r="I307">
            <v>0</v>
          </cell>
        </row>
        <row r="308">
          <cell r="A308" t="str">
            <v>D03800</v>
          </cell>
          <cell r="B308">
            <v>596</v>
          </cell>
          <cell r="C308" t="str">
            <v>d</v>
          </cell>
          <cell r="D308">
            <v>52576</v>
          </cell>
          <cell r="E308" t="str">
            <v>수축줄눈</v>
          </cell>
          <cell r="F308" t="str">
            <v>(면목 60x30)</v>
          </cell>
          <cell r="G308" t="str">
            <v>M</v>
          </cell>
          <cell r="I308">
            <v>0</v>
          </cell>
        </row>
        <row r="309">
          <cell r="A309" t="str">
            <v>D00323</v>
          </cell>
          <cell r="B309">
            <v>3875</v>
          </cell>
          <cell r="C309" t="str">
            <v>e</v>
          </cell>
          <cell r="D309">
            <v>52592</v>
          </cell>
          <cell r="E309" t="str">
            <v>강관비계</v>
          </cell>
          <cell r="F309" t="str">
            <v>(0∼30 M)</v>
          </cell>
          <cell r="G309" t="str">
            <v>㎡</v>
          </cell>
          <cell r="I309">
            <v>0</v>
          </cell>
        </row>
        <row r="310">
          <cell r="A310" t="str">
            <v>D00588</v>
          </cell>
          <cell r="B310">
            <v>4567</v>
          </cell>
          <cell r="C310" t="str">
            <v>f</v>
          </cell>
          <cell r="D310">
            <v>55598</v>
          </cell>
          <cell r="E310" t="str">
            <v>스페이서 설치</v>
          </cell>
          <cell r="F310" t="str">
            <v>(슬라브및기초용)</v>
          </cell>
          <cell r="G310" t="str">
            <v>㎡</v>
          </cell>
          <cell r="I310">
            <v>0</v>
          </cell>
        </row>
        <row r="311">
          <cell r="A311" t="str">
            <v>D00270</v>
          </cell>
          <cell r="B311">
            <v>88.667000000000002</v>
          </cell>
          <cell r="C311" t="str">
            <v>g</v>
          </cell>
          <cell r="D311">
            <v>55726</v>
          </cell>
          <cell r="E311" t="str">
            <v>철근가공조립</v>
          </cell>
          <cell r="F311" t="str">
            <v>(간 단)</v>
          </cell>
          <cell r="G311" t="str">
            <v>Ton</v>
          </cell>
          <cell r="I311">
            <v>0</v>
          </cell>
        </row>
        <row r="312">
          <cell r="A312" t="str">
            <v>D00353</v>
          </cell>
          <cell r="B312">
            <v>151</v>
          </cell>
          <cell r="C312" t="str">
            <v>h</v>
          </cell>
          <cell r="D312">
            <v>55742</v>
          </cell>
          <cell r="E312" t="str">
            <v>지수판설치</v>
          </cell>
          <cell r="F312" t="str">
            <v>(150x5 m/m)</v>
          </cell>
          <cell r="G312" t="str">
            <v>M</v>
          </cell>
          <cell r="I312">
            <v>0</v>
          </cell>
        </row>
        <row r="313">
          <cell r="A313" t="str">
            <v>E2</v>
          </cell>
          <cell r="B313">
            <v>0</v>
          </cell>
          <cell r="C313" t="str">
            <v>계</v>
          </cell>
          <cell r="D313">
            <v>59124</v>
          </cell>
          <cell r="I313">
            <v>0</v>
          </cell>
        </row>
        <row r="314">
          <cell r="A314" t="str">
            <v>D00592</v>
          </cell>
          <cell r="B314">
            <v>715</v>
          </cell>
          <cell r="C314" t="str">
            <v>2.22</v>
          </cell>
          <cell r="D314">
            <v>59127</v>
          </cell>
          <cell r="E314" t="str">
            <v>돌망태(타원형)</v>
          </cell>
          <cell r="F314" t="str">
            <v>Φ45 Cm</v>
          </cell>
          <cell r="G314" t="str">
            <v>㎡</v>
          </cell>
          <cell r="I314">
            <v>0</v>
          </cell>
        </row>
        <row r="315">
          <cell r="A315" t="str">
            <v>T2</v>
          </cell>
          <cell r="B315">
            <v>335</v>
          </cell>
          <cell r="C315" t="str">
            <v>2.23</v>
          </cell>
          <cell r="D315">
            <v>59128</v>
          </cell>
          <cell r="E315" t="str">
            <v>분 수 문</v>
          </cell>
          <cell r="I315">
            <v>0</v>
          </cell>
        </row>
        <row r="316">
          <cell r="A316" t="str">
            <v>T1</v>
          </cell>
          <cell r="B316">
            <v>320</v>
          </cell>
          <cell r="C316" t="str">
            <v>a</v>
          </cell>
          <cell r="D316">
            <v>59256</v>
          </cell>
          <cell r="E316" t="str">
            <v>콘크리트타설</v>
          </cell>
          <cell r="I316">
            <v>0</v>
          </cell>
        </row>
        <row r="317">
          <cell r="A317" t="str">
            <v>D00237</v>
          </cell>
          <cell r="B317">
            <v>8</v>
          </cell>
          <cell r="C317" t="str">
            <v>-1</v>
          </cell>
          <cell r="D317">
            <v>59368</v>
          </cell>
          <cell r="E317" t="str">
            <v>콘크리트타설</v>
          </cell>
          <cell r="F317" t="str">
            <v>(철근 펌프카)</v>
          </cell>
          <cell r="G317" t="str">
            <v>㎥</v>
          </cell>
          <cell r="I317">
            <v>0</v>
          </cell>
        </row>
        <row r="318">
          <cell r="A318" t="str">
            <v>D00238</v>
          </cell>
          <cell r="B318">
            <v>5</v>
          </cell>
          <cell r="C318" t="str">
            <v>-2</v>
          </cell>
          <cell r="D318">
            <v>59384</v>
          </cell>
          <cell r="E318" t="str">
            <v>콘크리트타설</v>
          </cell>
          <cell r="F318" t="str">
            <v>(무근 펌프카)</v>
          </cell>
          <cell r="G318" t="str">
            <v>㎥</v>
          </cell>
          <cell r="I318">
            <v>0</v>
          </cell>
        </row>
        <row r="319">
          <cell r="A319" t="str">
            <v>D00232</v>
          </cell>
          <cell r="B319">
            <v>7</v>
          </cell>
          <cell r="C319" t="str">
            <v>-3</v>
          </cell>
          <cell r="D319">
            <v>59400</v>
          </cell>
          <cell r="E319" t="str">
            <v>콘크리트타설</v>
          </cell>
          <cell r="F319" t="str">
            <v>(철근 VIB 제외)</v>
          </cell>
          <cell r="G319" t="str">
            <v>㎥</v>
          </cell>
          <cell r="I319">
            <v>0</v>
          </cell>
        </row>
        <row r="320">
          <cell r="A320" t="str">
            <v>D00231</v>
          </cell>
          <cell r="B320">
            <v>2</v>
          </cell>
          <cell r="C320" t="str">
            <v>-4</v>
          </cell>
          <cell r="D320">
            <v>59596</v>
          </cell>
          <cell r="E320" t="str">
            <v>콘크리트타설</v>
          </cell>
          <cell r="F320" t="str">
            <v>(무근 VIB 제외)</v>
          </cell>
          <cell r="G320" t="str">
            <v>㎥</v>
          </cell>
          <cell r="I320">
            <v>0</v>
          </cell>
        </row>
        <row r="321">
          <cell r="A321" t="str">
            <v>E1</v>
          </cell>
          <cell r="B321">
            <v>0</v>
          </cell>
          <cell r="C321" t="str">
            <v>소계</v>
          </cell>
          <cell r="D321">
            <v>59791</v>
          </cell>
          <cell r="I321">
            <v>0</v>
          </cell>
        </row>
        <row r="322">
          <cell r="A322" t="str">
            <v>T1</v>
          </cell>
          <cell r="B322">
            <v>325</v>
          </cell>
          <cell r="C322" t="str">
            <v>b</v>
          </cell>
          <cell r="D322">
            <v>59919</v>
          </cell>
          <cell r="E322" t="str">
            <v>거 푸 집</v>
          </cell>
          <cell r="I322">
            <v>0</v>
          </cell>
        </row>
        <row r="323">
          <cell r="A323" t="str">
            <v>D00276</v>
          </cell>
          <cell r="B323">
            <v>44</v>
          </cell>
          <cell r="C323" t="str">
            <v>-1</v>
          </cell>
          <cell r="D323">
            <v>59988</v>
          </cell>
          <cell r="E323" t="str">
            <v>합판거푸집</v>
          </cell>
          <cell r="F323" t="str">
            <v>(3 회)</v>
          </cell>
          <cell r="G323" t="str">
            <v>㎡</v>
          </cell>
          <cell r="I323">
            <v>0</v>
          </cell>
        </row>
        <row r="324">
          <cell r="A324" t="str">
            <v>D00280</v>
          </cell>
          <cell r="B324">
            <v>62</v>
          </cell>
          <cell r="C324" t="str">
            <v>-2</v>
          </cell>
          <cell r="D324">
            <v>60022</v>
          </cell>
          <cell r="E324" t="str">
            <v>합판거푸집</v>
          </cell>
          <cell r="F324" t="str">
            <v>(4 회)</v>
          </cell>
          <cell r="G324" t="str">
            <v>㎡</v>
          </cell>
          <cell r="I324">
            <v>0</v>
          </cell>
        </row>
        <row r="325">
          <cell r="A325" t="str">
            <v>D00282</v>
          </cell>
          <cell r="B325">
            <v>2</v>
          </cell>
          <cell r="C325" t="str">
            <v>-3</v>
          </cell>
          <cell r="D325">
            <v>60039</v>
          </cell>
          <cell r="E325" t="str">
            <v>합판거푸집</v>
          </cell>
          <cell r="F325" t="str">
            <v>(6 회)</v>
          </cell>
          <cell r="G325" t="str">
            <v>㎡</v>
          </cell>
          <cell r="I325">
            <v>0</v>
          </cell>
        </row>
        <row r="326">
          <cell r="A326" t="str">
            <v>E1</v>
          </cell>
          <cell r="B326">
            <v>0</v>
          </cell>
          <cell r="C326" t="str">
            <v>소계</v>
          </cell>
          <cell r="D326">
            <v>60048</v>
          </cell>
          <cell r="I326">
            <v>0</v>
          </cell>
        </row>
        <row r="327">
          <cell r="A327" t="str">
            <v>D00323</v>
          </cell>
          <cell r="B327">
            <v>42</v>
          </cell>
          <cell r="C327" t="str">
            <v>c</v>
          </cell>
          <cell r="D327">
            <v>60049</v>
          </cell>
          <cell r="E327" t="str">
            <v>강관비계</v>
          </cell>
          <cell r="F327" t="str">
            <v>(0∼30 M)</v>
          </cell>
          <cell r="G327" t="str">
            <v>㎡</v>
          </cell>
          <cell r="I327">
            <v>0</v>
          </cell>
        </row>
        <row r="328">
          <cell r="A328" t="str">
            <v>D00588</v>
          </cell>
          <cell r="B328">
            <v>41</v>
          </cell>
          <cell r="C328" t="str">
            <v>d</v>
          </cell>
          <cell r="D328">
            <v>60945</v>
          </cell>
          <cell r="E328" t="str">
            <v>스페이서 설치</v>
          </cell>
          <cell r="F328" t="str">
            <v>(슬라브및기초용)</v>
          </cell>
          <cell r="G328" t="str">
            <v>㎡</v>
          </cell>
          <cell r="I328">
            <v>0</v>
          </cell>
        </row>
        <row r="329">
          <cell r="A329" t="str">
            <v>D00333</v>
          </cell>
          <cell r="B329">
            <v>15</v>
          </cell>
          <cell r="C329" t="str">
            <v>e</v>
          </cell>
          <cell r="D329">
            <v>61105</v>
          </cell>
          <cell r="E329" t="str">
            <v>강관동바리</v>
          </cell>
          <cell r="F329" t="str">
            <v>(암거용)</v>
          </cell>
          <cell r="G329" t="str">
            <v>공㎥</v>
          </cell>
          <cell r="I329">
            <v>0</v>
          </cell>
        </row>
        <row r="330">
          <cell r="A330" t="str">
            <v>D03889</v>
          </cell>
          <cell r="B330">
            <v>4.3999999999999997E-2</v>
          </cell>
          <cell r="C330" t="str">
            <v>f</v>
          </cell>
          <cell r="D330">
            <v>61137</v>
          </cell>
          <cell r="E330" t="str">
            <v>분수문 난간</v>
          </cell>
          <cell r="G330" t="str">
            <v>Ton</v>
          </cell>
          <cell r="I330">
            <v>0</v>
          </cell>
        </row>
        <row r="331">
          <cell r="A331" t="str">
            <v>D00271</v>
          </cell>
          <cell r="B331">
            <v>1.8380000000000001</v>
          </cell>
          <cell r="C331" t="str">
            <v>g</v>
          </cell>
          <cell r="D331">
            <v>61145</v>
          </cell>
          <cell r="E331" t="str">
            <v>철근가공조립</v>
          </cell>
          <cell r="F331" t="str">
            <v>(보 통)</v>
          </cell>
          <cell r="G331" t="str">
            <v>Ton</v>
          </cell>
          <cell r="I331">
            <v>0</v>
          </cell>
        </row>
        <row r="332">
          <cell r="A332" t="str">
            <v>D03836</v>
          </cell>
          <cell r="B332">
            <v>1</v>
          </cell>
          <cell r="C332" t="str">
            <v>h</v>
          </cell>
          <cell r="D332">
            <v>61149</v>
          </cell>
          <cell r="E332" t="str">
            <v>작업용계단</v>
          </cell>
          <cell r="G332" t="str">
            <v>EA</v>
          </cell>
          <cell r="I332">
            <v>0</v>
          </cell>
        </row>
        <row r="333">
          <cell r="A333" t="str">
            <v>D00347</v>
          </cell>
          <cell r="B333">
            <v>4</v>
          </cell>
          <cell r="C333" t="str">
            <v>i</v>
          </cell>
          <cell r="D333">
            <v>61151</v>
          </cell>
          <cell r="E333" t="str">
            <v>조합페인트</v>
          </cell>
          <cell r="F333" t="str">
            <v>(철재면 2 회)</v>
          </cell>
          <cell r="G333" t="str">
            <v>㎡</v>
          </cell>
          <cell r="I333">
            <v>0</v>
          </cell>
        </row>
        <row r="334">
          <cell r="A334" t="str">
            <v>D00410</v>
          </cell>
          <cell r="B334">
            <v>4</v>
          </cell>
          <cell r="C334" t="str">
            <v>j</v>
          </cell>
          <cell r="D334">
            <v>61153</v>
          </cell>
          <cell r="E334" t="str">
            <v>문비</v>
          </cell>
          <cell r="G334" t="str">
            <v>EA</v>
          </cell>
          <cell r="I334">
            <v>0</v>
          </cell>
        </row>
        <row r="335">
          <cell r="A335" t="str">
            <v>D03837</v>
          </cell>
          <cell r="B335">
            <v>1</v>
          </cell>
          <cell r="C335" t="str">
            <v>h</v>
          </cell>
          <cell r="D335">
            <v>61161</v>
          </cell>
          <cell r="E335" t="str">
            <v>권 양 기</v>
          </cell>
          <cell r="F335" t="str">
            <v>(2.5 Ton)</v>
          </cell>
          <cell r="G335" t="str">
            <v>EA</v>
          </cell>
          <cell r="I335">
            <v>0</v>
          </cell>
        </row>
        <row r="336">
          <cell r="A336" t="str">
            <v>E2</v>
          </cell>
          <cell r="B336">
            <v>0</v>
          </cell>
          <cell r="C336" t="str">
            <v>계</v>
          </cell>
          <cell r="D336">
            <v>61165</v>
          </cell>
          <cell r="I336">
            <v>0</v>
          </cell>
        </row>
        <row r="337">
          <cell r="A337" t="str">
            <v>E3</v>
          </cell>
          <cell r="B337">
            <v>0</v>
          </cell>
          <cell r="C337" t="str">
            <v>합계</v>
          </cell>
          <cell r="D337">
            <v>61169</v>
          </cell>
          <cell r="I337">
            <v>0</v>
          </cell>
        </row>
        <row r="338">
          <cell r="A338" t="str">
            <v>E4</v>
          </cell>
          <cell r="B338">
            <v>0</v>
          </cell>
          <cell r="C338" t="str">
            <v>총계</v>
          </cell>
          <cell r="D338">
            <v>61179</v>
          </cell>
          <cell r="I338">
            <v>0</v>
          </cell>
        </row>
        <row r="339">
          <cell r="A339" t="str">
            <v>T4</v>
          </cell>
          <cell r="B339">
            <v>1497</v>
          </cell>
          <cell r="C339" t="str">
            <v>3.</v>
          </cell>
          <cell r="D339">
            <v>61198</v>
          </cell>
          <cell r="E339" t="str">
            <v>구  조  물  공</v>
          </cell>
          <cell r="I339">
            <v>0</v>
          </cell>
        </row>
        <row r="340">
          <cell r="A340" t="str">
            <v>T3</v>
          </cell>
          <cell r="B340">
            <v>389</v>
          </cell>
          <cell r="C340" t="str">
            <v>3.A</v>
          </cell>
          <cell r="D340">
            <v>61262</v>
          </cell>
          <cell r="E340" t="str">
            <v>옥 암 지하차도</v>
          </cell>
          <cell r="I340">
            <v>0</v>
          </cell>
        </row>
        <row r="341">
          <cell r="A341" t="str">
            <v>T2</v>
          </cell>
          <cell r="B341">
            <v>351</v>
          </cell>
          <cell r="C341" t="str">
            <v>3.01</v>
          </cell>
          <cell r="D341">
            <v>214559</v>
          </cell>
          <cell r="E341" t="str">
            <v>토          공</v>
          </cell>
          <cell r="I341">
            <v>0</v>
          </cell>
        </row>
        <row r="342">
          <cell r="A342" t="str">
            <v>D00135</v>
          </cell>
          <cell r="B342">
            <v>1190</v>
          </cell>
          <cell r="C342" t="str">
            <v>a</v>
          </cell>
          <cell r="D342">
            <v>367856</v>
          </cell>
          <cell r="E342" t="str">
            <v>구조물터파기</v>
          </cell>
          <cell r="F342" t="str">
            <v>(육상발파암 0∼1 M)</v>
          </cell>
          <cell r="G342" t="str">
            <v>㎥</v>
          </cell>
          <cell r="I342">
            <v>0</v>
          </cell>
        </row>
        <row r="343">
          <cell r="A343" t="str">
            <v>D00136</v>
          </cell>
          <cell r="B343">
            <v>1113</v>
          </cell>
          <cell r="C343" t="str">
            <v>b</v>
          </cell>
          <cell r="D343">
            <v>368011</v>
          </cell>
          <cell r="E343" t="str">
            <v>구조물터파기</v>
          </cell>
          <cell r="F343" t="str">
            <v>(육상발파암 1∼2 M)</v>
          </cell>
          <cell r="G343" t="str">
            <v>㎥</v>
          </cell>
          <cell r="I343">
            <v>0</v>
          </cell>
        </row>
        <row r="344">
          <cell r="A344" t="str">
            <v>D03810</v>
          </cell>
          <cell r="B344">
            <v>1037</v>
          </cell>
          <cell r="C344" t="str">
            <v>c</v>
          </cell>
          <cell r="D344">
            <v>368204</v>
          </cell>
          <cell r="E344" t="str">
            <v>구조물터파기</v>
          </cell>
          <cell r="F344" t="str">
            <v>(육상발파암 2∼3 M)</v>
          </cell>
          <cell r="G344" t="str">
            <v>㎥</v>
          </cell>
          <cell r="I344">
            <v>0</v>
          </cell>
        </row>
        <row r="345">
          <cell r="A345" t="str">
            <v>D03811</v>
          </cell>
          <cell r="B345">
            <v>960</v>
          </cell>
          <cell r="C345" t="str">
            <v>d</v>
          </cell>
          <cell r="D345">
            <v>368285</v>
          </cell>
          <cell r="E345" t="str">
            <v>구조물터파기</v>
          </cell>
          <cell r="F345" t="str">
            <v>(육상발파암 3∼4 M)</v>
          </cell>
          <cell r="G345" t="str">
            <v>㎥</v>
          </cell>
          <cell r="I345">
            <v>0</v>
          </cell>
        </row>
        <row r="346">
          <cell r="A346" t="str">
            <v>D03812</v>
          </cell>
          <cell r="B346">
            <v>884</v>
          </cell>
          <cell r="C346" t="str">
            <v>e</v>
          </cell>
          <cell r="D346">
            <v>368407</v>
          </cell>
          <cell r="E346" t="str">
            <v>구조물터파기</v>
          </cell>
          <cell r="F346" t="str">
            <v>(육상발파암 4∼5 M)</v>
          </cell>
          <cell r="G346" t="str">
            <v>㎥</v>
          </cell>
          <cell r="I346">
            <v>0</v>
          </cell>
        </row>
        <row r="347">
          <cell r="A347" t="str">
            <v>D03813</v>
          </cell>
          <cell r="B347">
            <v>807</v>
          </cell>
          <cell r="C347" t="str">
            <v>f</v>
          </cell>
          <cell r="D347">
            <v>368468</v>
          </cell>
          <cell r="E347" t="str">
            <v>구조물터파기</v>
          </cell>
          <cell r="F347" t="str">
            <v>(육상발파암 5∼6 M)</v>
          </cell>
          <cell r="G347" t="str">
            <v>㎥</v>
          </cell>
          <cell r="I347">
            <v>0</v>
          </cell>
        </row>
        <row r="348">
          <cell r="A348" t="str">
            <v>D03814</v>
          </cell>
          <cell r="B348">
            <v>731</v>
          </cell>
          <cell r="C348" t="str">
            <v>g</v>
          </cell>
          <cell r="D348">
            <v>368498</v>
          </cell>
          <cell r="E348" t="str">
            <v>구조물터파기</v>
          </cell>
          <cell r="F348" t="str">
            <v>(육상발파암 6∼7 M)</v>
          </cell>
          <cell r="G348" t="str">
            <v>㎥</v>
          </cell>
          <cell r="I348">
            <v>0</v>
          </cell>
        </row>
        <row r="349">
          <cell r="A349" t="str">
            <v>D03815</v>
          </cell>
          <cell r="B349">
            <v>654</v>
          </cell>
          <cell r="C349" t="str">
            <v>h</v>
          </cell>
          <cell r="D349">
            <v>368513</v>
          </cell>
          <cell r="E349" t="str">
            <v>구조물터파기</v>
          </cell>
          <cell r="F349" t="str">
            <v>(육상발파암 7∼8 M)</v>
          </cell>
          <cell r="G349" t="str">
            <v>㎥</v>
          </cell>
          <cell r="I349">
            <v>0</v>
          </cell>
        </row>
        <row r="350">
          <cell r="A350" t="str">
            <v>D00037</v>
          </cell>
          <cell r="B350">
            <v>1023</v>
          </cell>
          <cell r="C350" t="str">
            <v>i</v>
          </cell>
          <cell r="D350">
            <v>368528</v>
          </cell>
          <cell r="E350" t="str">
            <v>되메우기</v>
          </cell>
          <cell r="F350" t="str">
            <v>(노 체)</v>
          </cell>
          <cell r="G350" t="str">
            <v>㎥</v>
          </cell>
          <cell r="I350">
            <v>0</v>
          </cell>
        </row>
        <row r="351">
          <cell r="A351" t="str">
            <v>D00170</v>
          </cell>
          <cell r="B351">
            <v>2160</v>
          </cell>
          <cell r="C351" t="str">
            <v>j</v>
          </cell>
          <cell r="D351">
            <v>368648</v>
          </cell>
          <cell r="E351" t="str">
            <v>뒷채움잡석</v>
          </cell>
          <cell r="F351" t="str">
            <v>(현장암유용)</v>
          </cell>
          <cell r="G351" t="str">
            <v>㎥</v>
          </cell>
          <cell r="I351">
            <v>0</v>
          </cell>
        </row>
        <row r="352">
          <cell r="A352" t="str">
            <v>E2</v>
          </cell>
          <cell r="B352">
            <v>0</v>
          </cell>
          <cell r="C352" t="str">
            <v>계</v>
          </cell>
          <cell r="D352">
            <v>368768</v>
          </cell>
          <cell r="I352">
            <v>0</v>
          </cell>
        </row>
        <row r="353">
          <cell r="A353" t="str">
            <v>T2</v>
          </cell>
          <cell r="B353">
            <v>357</v>
          </cell>
          <cell r="C353" t="str">
            <v>3.02</v>
          </cell>
          <cell r="D353">
            <v>369127</v>
          </cell>
          <cell r="E353" t="str">
            <v>거 푸 집</v>
          </cell>
          <cell r="I353">
            <v>0</v>
          </cell>
        </row>
        <row r="354">
          <cell r="A354" t="str">
            <v>D00276</v>
          </cell>
          <cell r="B354">
            <v>1862</v>
          </cell>
          <cell r="C354" t="str">
            <v>a</v>
          </cell>
          <cell r="D354">
            <v>369128</v>
          </cell>
          <cell r="E354" t="str">
            <v>합판거푸집</v>
          </cell>
          <cell r="F354" t="str">
            <v>(3 회)</v>
          </cell>
          <cell r="G354" t="str">
            <v>㎡</v>
          </cell>
          <cell r="I354">
            <v>0</v>
          </cell>
        </row>
        <row r="355">
          <cell r="A355" t="str">
            <v>D00280</v>
          </cell>
          <cell r="B355">
            <v>125</v>
          </cell>
          <cell r="C355" t="str">
            <v>b</v>
          </cell>
          <cell r="D355">
            <v>369192</v>
          </cell>
          <cell r="E355" t="str">
            <v>합판거푸집</v>
          </cell>
          <cell r="F355" t="str">
            <v>(4 회)</v>
          </cell>
          <cell r="G355" t="str">
            <v>㎡</v>
          </cell>
          <cell r="I355">
            <v>0</v>
          </cell>
        </row>
        <row r="356">
          <cell r="A356" t="str">
            <v>D00282</v>
          </cell>
          <cell r="B356">
            <v>29</v>
          </cell>
          <cell r="C356" t="str">
            <v>c</v>
          </cell>
          <cell r="D356">
            <v>369224</v>
          </cell>
          <cell r="E356" t="str">
            <v>합판거푸집</v>
          </cell>
          <cell r="F356" t="str">
            <v>(6 회)</v>
          </cell>
          <cell r="G356" t="str">
            <v>㎡</v>
          </cell>
          <cell r="I356">
            <v>0</v>
          </cell>
        </row>
        <row r="357">
          <cell r="A357" t="str">
            <v>D00265</v>
          </cell>
          <cell r="B357">
            <v>152</v>
          </cell>
          <cell r="C357" t="str">
            <v>d</v>
          </cell>
          <cell r="D357">
            <v>369232</v>
          </cell>
          <cell r="E357" t="str">
            <v>문양거푸집(합판4회+</v>
          </cell>
          <cell r="F357" t="str">
            <v>문양스치로폴(0∼7M)</v>
          </cell>
          <cell r="G357" t="str">
            <v>㎡</v>
          </cell>
          <cell r="I357">
            <v>0</v>
          </cell>
        </row>
        <row r="358">
          <cell r="A358" t="str">
            <v>E2</v>
          </cell>
          <cell r="B358">
            <v>0</v>
          </cell>
          <cell r="C358" t="str">
            <v>계</v>
          </cell>
          <cell r="D358">
            <v>369240</v>
          </cell>
          <cell r="I358">
            <v>0</v>
          </cell>
        </row>
        <row r="359">
          <cell r="A359" t="str">
            <v>D00323</v>
          </cell>
          <cell r="B359">
            <v>774</v>
          </cell>
          <cell r="C359" t="str">
            <v>3.03</v>
          </cell>
          <cell r="D359">
            <v>369241</v>
          </cell>
          <cell r="E359" t="str">
            <v>강관비계</v>
          </cell>
          <cell r="F359" t="str">
            <v>(0∼30 M)</v>
          </cell>
          <cell r="G359" t="str">
            <v>㎡</v>
          </cell>
          <cell r="I359">
            <v>0</v>
          </cell>
        </row>
        <row r="360">
          <cell r="A360" t="str">
            <v>D00334</v>
          </cell>
          <cell r="B360">
            <v>2514</v>
          </cell>
          <cell r="C360" t="str">
            <v>3.04</v>
          </cell>
          <cell r="D360">
            <v>369361</v>
          </cell>
          <cell r="E360" t="str">
            <v>강관동바리</v>
          </cell>
          <cell r="F360" t="str">
            <v>(교량용)</v>
          </cell>
          <cell r="G360" t="str">
            <v>공㎥</v>
          </cell>
          <cell r="I360">
            <v>0</v>
          </cell>
        </row>
        <row r="361">
          <cell r="A361" t="str">
            <v>T2</v>
          </cell>
          <cell r="B361">
            <v>363</v>
          </cell>
          <cell r="C361" t="str">
            <v>3.05</v>
          </cell>
          <cell r="D361">
            <v>369489</v>
          </cell>
          <cell r="E361" t="str">
            <v>철근가공조립</v>
          </cell>
          <cell r="I361">
            <v>0</v>
          </cell>
        </row>
        <row r="362">
          <cell r="A362" t="str">
            <v>D00271</v>
          </cell>
          <cell r="B362">
            <v>59.024999999999999</v>
          </cell>
          <cell r="C362" t="str">
            <v>a</v>
          </cell>
          <cell r="D362">
            <v>369617</v>
          </cell>
          <cell r="E362" t="str">
            <v>철근가공조립</v>
          </cell>
          <cell r="F362" t="str">
            <v>(보 통)</v>
          </cell>
          <cell r="G362" t="str">
            <v>Ton</v>
          </cell>
          <cell r="I362">
            <v>0</v>
          </cell>
        </row>
        <row r="363">
          <cell r="A363" t="str">
            <v>D00272</v>
          </cell>
          <cell r="B363">
            <v>330.56799999999998</v>
          </cell>
          <cell r="C363" t="str">
            <v>b</v>
          </cell>
          <cell r="D363">
            <v>369621</v>
          </cell>
          <cell r="E363" t="str">
            <v>철근가공조립</v>
          </cell>
          <cell r="F363" t="str">
            <v>(복 잡)</v>
          </cell>
          <cell r="G363" t="str">
            <v>Ton</v>
          </cell>
          <cell r="I363">
            <v>0</v>
          </cell>
        </row>
        <row r="364">
          <cell r="A364" t="str">
            <v>E2</v>
          </cell>
          <cell r="B364">
            <v>0</v>
          </cell>
          <cell r="C364" t="str">
            <v>계</v>
          </cell>
          <cell r="D364">
            <v>369624</v>
          </cell>
          <cell r="I364">
            <v>0</v>
          </cell>
        </row>
        <row r="365">
          <cell r="A365" t="str">
            <v>T2</v>
          </cell>
          <cell r="B365">
            <v>367</v>
          </cell>
          <cell r="C365" t="str">
            <v>3.06</v>
          </cell>
          <cell r="D365">
            <v>369625</v>
          </cell>
          <cell r="E365" t="str">
            <v>콘크리트타설</v>
          </cell>
          <cell r="I365">
            <v>0</v>
          </cell>
        </row>
        <row r="366">
          <cell r="A366" t="str">
            <v>D00237</v>
          </cell>
          <cell r="B366">
            <v>1730</v>
          </cell>
          <cell r="C366" t="str">
            <v>a</v>
          </cell>
          <cell r="D366">
            <v>369689</v>
          </cell>
          <cell r="E366" t="str">
            <v>콘크리트타설</v>
          </cell>
          <cell r="F366" t="str">
            <v>(철근 펌프카)</v>
          </cell>
          <cell r="G366" t="str">
            <v>㎥</v>
          </cell>
          <cell r="I366">
            <v>0</v>
          </cell>
        </row>
        <row r="367">
          <cell r="A367" t="str">
            <v>D00231</v>
          </cell>
          <cell r="B367">
            <v>108</v>
          </cell>
          <cell r="C367" t="str">
            <v>b</v>
          </cell>
          <cell r="D367">
            <v>369721</v>
          </cell>
          <cell r="E367" t="str">
            <v>콘크리트타설</v>
          </cell>
          <cell r="F367" t="str">
            <v>(무근 VIB 제외)</v>
          </cell>
          <cell r="G367" t="str">
            <v>㎥</v>
          </cell>
          <cell r="I367">
            <v>0</v>
          </cell>
        </row>
        <row r="368">
          <cell r="A368" t="str">
            <v>E2</v>
          </cell>
          <cell r="B368">
            <v>0</v>
          </cell>
          <cell r="C368" t="str">
            <v>계</v>
          </cell>
          <cell r="D368">
            <v>369753</v>
          </cell>
          <cell r="I368">
            <v>0</v>
          </cell>
        </row>
        <row r="369">
          <cell r="A369" t="str">
            <v>D03746</v>
          </cell>
          <cell r="B369">
            <v>423</v>
          </cell>
          <cell r="C369" t="str">
            <v>3.07</v>
          </cell>
          <cell r="D369">
            <v>369761</v>
          </cell>
          <cell r="E369" t="str">
            <v>타일붙이기</v>
          </cell>
          <cell r="F369" t="str">
            <v>(90x190x11)</v>
          </cell>
          <cell r="G369" t="str">
            <v>㎡</v>
          </cell>
          <cell r="I369">
            <v>0</v>
          </cell>
        </row>
        <row r="370">
          <cell r="A370" t="str">
            <v>D01034</v>
          </cell>
          <cell r="B370">
            <v>423</v>
          </cell>
          <cell r="C370" t="str">
            <v>3.08</v>
          </cell>
          <cell r="D370">
            <v>369765</v>
          </cell>
          <cell r="E370" t="str">
            <v>바탕고르기</v>
          </cell>
          <cell r="F370" t="str">
            <v>T=24 m/m</v>
          </cell>
          <cell r="G370" t="str">
            <v>㎡</v>
          </cell>
          <cell r="I370">
            <v>0</v>
          </cell>
        </row>
        <row r="371">
          <cell r="A371" t="str">
            <v>D00563</v>
          </cell>
          <cell r="B371">
            <v>1224</v>
          </cell>
          <cell r="C371" t="str">
            <v>3.09</v>
          </cell>
          <cell r="D371">
            <v>369767</v>
          </cell>
          <cell r="E371" t="str">
            <v>아스팔트 방수</v>
          </cell>
          <cell r="F371" t="str">
            <v>(2 회)</v>
          </cell>
          <cell r="G371" t="str">
            <v>㎡</v>
          </cell>
          <cell r="I371">
            <v>0</v>
          </cell>
        </row>
        <row r="372">
          <cell r="A372" t="str">
            <v>D03816</v>
          </cell>
          <cell r="B372">
            <v>29</v>
          </cell>
          <cell r="C372" t="str">
            <v>3.10</v>
          </cell>
          <cell r="D372">
            <v>369768</v>
          </cell>
          <cell r="E372" t="str">
            <v>시공이음면정리</v>
          </cell>
          <cell r="G372" t="str">
            <v>㎡</v>
          </cell>
          <cell r="I372">
            <v>0</v>
          </cell>
        </row>
        <row r="373">
          <cell r="A373" t="str">
            <v>D00587</v>
          </cell>
          <cell r="B373">
            <v>37</v>
          </cell>
          <cell r="C373" t="str">
            <v>3.11</v>
          </cell>
          <cell r="D373">
            <v>369896</v>
          </cell>
          <cell r="E373" t="str">
            <v>신축이음</v>
          </cell>
          <cell r="F373" t="str">
            <v>(지하차도)</v>
          </cell>
          <cell r="G373" t="str">
            <v>M</v>
          </cell>
          <cell r="I373">
            <v>0</v>
          </cell>
        </row>
        <row r="374">
          <cell r="A374" t="str">
            <v>D03748</v>
          </cell>
          <cell r="B374">
            <v>56</v>
          </cell>
          <cell r="C374" t="str">
            <v>3.12</v>
          </cell>
          <cell r="D374">
            <v>369992</v>
          </cell>
          <cell r="E374" t="str">
            <v>수축줄눈</v>
          </cell>
          <cell r="F374" t="str">
            <v>(지하차도)</v>
          </cell>
          <cell r="G374" t="str">
            <v>M</v>
          </cell>
          <cell r="I374">
            <v>0</v>
          </cell>
        </row>
        <row r="375">
          <cell r="A375" t="str">
            <v>D03817</v>
          </cell>
          <cell r="B375">
            <v>47</v>
          </cell>
          <cell r="C375" t="str">
            <v>3.13</v>
          </cell>
          <cell r="D375">
            <v>370040</v>
          </cell>
          <cell r="E375" t="str">
            <v>ELASTIC FILLER</v>
          </cell>
          <cell r="F375" t="str">
            <v>(T=20 m/m)</v>
          </cell>
          <cell r="G375" t="str">
            <v>㎡</v>
          </cell>
          <cell r="I375">
            <v>0</v>
          </cell>
        </row>
        <row r="376">
          <cell r="A376" t="str">
            <v>T2</v>
          </cell>
          <cell r="B376">
            <v>378</v>
          </cell>
          <cell r="C376" t="str">
            <v>3.14</v>
          </cell>
          <cell r="D376">
            <v>370365</v>
          </cell>
          <cell r="E376" t="str">
            <v>스페이서 설치</v>
          </cell>
          <cell r="I376">
            <v>0</v>
          </cell>
        </row>
        <row r="377">
          <cell r="A377" t="str">
            <v>D00588</v>
          </cell>
          <cell r="B377">
            <v>1095</v>
          </cell>
          <cell r="C377" t="str">
            <v>a</v>
          </cell>
          <cell r="D377">
            <v>370493</v>
          </cell>
          <cell r="E377" t="str">
            <v>스페이서 설치</v>
          </cell>
          <cell r="F377" t="str">
            <v>(슬라브및기초용)</v>
          </cell>
          <cell r="G377" t="str">
            <v>㎡</v>
          </cell>
          <cell r="I377">
            <v>0</v>
          </cell>
        </row>
        <row r="378">
          <cell r="A378" t="str">
            <v>D01070</v>
          </cell>
          <cell r="B378">
            <v>640</v>
          </cell>
          <cell r="C378" t="str">
            <v>b</v>
          </cell>
          <cell r="D378">
            <v>370501</v>
          </cell>
          <cell r="E378" t="str">
            <v>스페이서 설치</v>
          </cell>
          <cell r="F378" t="str">
            <v>(벽체용)</v>
          </cell>
          <cell r="G378" t="str">
            <v>㎡</v>
          </cell>
          <cell r="I378">
            <v>0</v>
          </cell>
        </row>
        <row r="379">
          <cell r="A379" t="str">
            <v>E2</v>
          </cell>
          <cell r="B379">
            <v>0</v>
          </cell>
          <cell r="C379" t="str">
            <v>계</v>
          </cell>
          <cell r="D379">
            <v>370505</v>
          </cell>
          <cell r="I379">
            <v>0</v>
          </cell>
        </row>
        <row r="380">
          <cell r="A380" t="str">
            <v>D03818</v>
          </cell>
          <cell r="B380">
            <v>46</v>
          </cell>
          <cell r="C380" t="str">
            <v>3.15</v>
          </cell>
          <cell r="D380">
            <v>370830</v>
          </cell>
          <cell r="E380" t="str">
            <v>스틸그레이팅</v>
          </cell>
          <cell r="F380" t="str">
            <v>(995x350x44)</v>
          </cell>
          <cell r="G380" t="str">
            <v>M</v>
          </cell>
          <cell r="I380">
            <v>0</v>
          </cell>
        </row>
        <row r="381">
          <cell r="A381" t="str">
            <v>D00846</v>
          </cell>
          <cell r="B381">
            <v>33</v>
          </cell>
          <cell r="C381" t="str">
            <v>3.16</v>
          </cell>
          <cell r="D381">
            <v>370894</v>
          </cell>
          <cell r="E381" t="str">
            <v>폴리우레탄실란트채움</v>
          </cell>
          <cell r="F381" t="str">
            <v>(25x20)</v>
          </cell>
          <cell r="G381" t="str">
            <v>M</v>
          </cell>
          <cell r="I381">
            <v>0</v>
          </cell>
        </row>
        <row r="382">
          <cell r="A382" t="str">
            <v>D03843</v>
          </cell>
          <cell r="B382">
            <v>1.605</v>
          </cell>
          <cell r="C382" t="str">
            <v>3.17</v>
          </cell>
          <cell r="D382">
            <v>370926</v>
          </cell>
          <cell r="E382" t="str">
            <v>철근망 설치</v>
          </cell>
          <cell r="F382" t="str">
            <v>(D=13 m/m)</v>
          </cell>
          <cell r="G382" t="str">
            <v>Ton</v>
          </cell>
          <cell r="I382">
            <v>0</v>
          </cell>
        </row>
        <row r="383">
          <cell r="A383" t="str">
            <v>D01191</v>
          </cell>
          <cell r="B383">
            <v>8</v>
          </cell>
          <cell r="C383" t="str">
            <v>3.18</v>
          </cell>
          <cell r="D383">
            <v>370958</v>
          </cell>
          <cell r="E383" t="str">
            <v>PVC PIPE 설치</v>
          </cell>
          <cell r="F383" t="str">
            <v>(Φ65 m/m)</v>
          </cell>
          <cell r="G383" t="str">
            <v>M</v>
          </cell>
          <cell r="I383">
            <v>0</v>
          </cell>
        </row>
        <row r="384">
          <cell r="A384" t="str">
            <v>D00539</v>
          </cell>
          <cell r="B384">
            <v>455</v>
          </cell>
          <cell r="C384" t="str">
            <v>3.19</v>
          </cell>
          <cell r="D384">
            <v>524996</v>
          </cell>
          <cell r="E384" t="str">
            <v>면고르기</v>
          </cell>
          <cell r="G384" t="str">
            <v>㎡</v>
          </cell>
          <cell r="I384">
            <v>0</v>
          </cell>
        </row>
        <row r="385">
          <cell r="A385" t="str">
            <v>D00537</v>
          </cell>
          <cell r="B385">
            <v>553</v>
          </cell>
          <cell r="C385" t="str">
            <v>3.20</v>
          </cell>
          <cell r="D385">
            <v>602015</v>
          </cell>
          <cell r="E385" t="str">
            <v>슬래브양생</v>
          </cell>
          <cell r="F385" t="str">
            <v>(양생제)</v>
          </cell>
          <cell r="G385" t="str">
            <v>㎡</v>
          </cell>
          <cell r="I385">
            <v>0</v>
          </cell>
        </row>
        <row r="386">
          <cell r="A386" t="str">
            <v>D03856</v>
          </cell>
          <cell r="B386">
            <v>137</v>
          </cell>
          <cell r="C386" t="str">
            <v>3.21</v>
          </cell>
          <cell r="D386">
            <v>650153</v>
          </cell>
          <cell r="E386" t="str">
            <v>맹암거설치</v>
          </cell>
          <cell r="F386" t="str">
            <v>(D=200 m/m)</v>
          </cell>
          <cell r="G386" t="str">
            <v>M</v>
          </cell>
          <cell r="I386">
            <v>0</v>
          </cell>
        </row>
        <row r="387">
          <cell r="A387" t="str">
            <v>D00419</v>
          </cell>
          <cell r="B387">
            <v>113</v>
          </cell>
          <cell r="C387" t="str">
            <v>3.22</v>
          </cell>
          <cell r="D387">
            <v>669407</v>
          </cell>
          <cell r="E387" t="str">
            <v>부직포설치</v>
          </cell>
          <cell r="F387" t="str">
            <v>(2.0 T/M)</v>
          </cell>
          <cell r="G387" t="str">
            <v>㎡</v>
          </cell>
          <cell r="I387">
            <v>0</v>
          </cell>
        </row>
        <row r="388">
          <cell r="A388" t="str">
            <v>D03871</v>
          </cell>
          <cell r="B388">
            <v>4</v>
          </cell>
          <cell r="C388" t="str">
            <v>3.23</v>
          </cell>
          <cell r="D388">
            <v>674221</v>
          </cell>
          <cell r="E388" t="str">
            <v>평판재하시험</v>
          </cell>
          <cell r="G388" t="str">
            <v>개소</v>
          </cell>
          <cell r="I388">
            <v>0</v>
          </cell>
        </row>
        <row r="389">
          <cell r="A389" t="str">
            <v>D03747</v>
          </cell>
          <cell r="B389">
            <v>27</v>
          </cell>
          <cell r="C389" t="str">
            <v>3.24</v>
          </cell>
          <cell r="D389">
            <v>676628</v>
          </cell>
          <cell r="E389" t="str">
            <v>워터스톱</v>
          </cell>
          <cell r="F389" t="str">
            <v>(20x25)</v>
          </cell>
          <cell r="G389" t="str">
            <v>M</v>
          </cell>
          <cell r="I389">
            <v>0</v>
          </cell>
        </row>
        <row r="390">
          <cell r="A390" t="str">
            <v>E3</v>
          </cell>
          <cell r="B390">
            <v>0</v>
          </cell>
          <cell r="C390" t="str">
            <v>합계</v>
          </cell>
          <cell r="D390">
            <v>679034</v>
          </cell>
          <cell r="I390">
            <v>0</v>
          </cell>
        </row>
        <row r="391">
          <cell r="A391" t="str">
            <v>T3</v>
          </cell>
          <cell r="B391">
            <v>477</v>
          </cell>
          <cell r="C391" t="str">
            <v>3.B</v>
          </cell>
          <cell r="D391">
            <v>679418</v>
          </cell>
          <cell r="E391" t="str">
            <v>옥  암  육  교</v>
          </cell>
          <cell r="F391" t="str">
            <v>P.S.C BEAM</v>
          </cell>
          <cell r="I391">
            <v>0</v>
          </cell>
        </row>
        <row r="392">
          <cell r="A392" t="str">
            <v>T2</v>
          </cell>
          <cell r="B392">
            <v>398</v>
          </cell>
          <cell r="C392" t="str">
            <v>3.01</v>
          </cell>
          <cell r="D392">
            <v>679546</v>
          </cell>
          <cell r="E392" t="str">
            <v>토          공</v>
          </cell>
          <cell r="I392">
            <v>0</v>
          </cell>
        </row>
        <row r="393">
          <cell r="A393" t="str">
            <v>D00096</v>
          </cell>
          <cell r="B393">
            <v>982</v>
          </cell>
          <cell r="C393" t="str">
            <v>a</v>
          </cell>
          <cell r="D393">
            <v>832843</v>
          </cell>
          <cell r="E393" t="str">
            <v>구조물터파기</v>
          </cell>
          <cell r="F393" t="str">
            <v>(육상토사 0∼2 M)</v>
          </cell>
          <cell r="G393" t="str">
            <v>㎥</v>
          </cell>
          <cell r="I393">
            <v>0</v>
          </cell>
        </row>
        <row r="394">
          <cell r="A394" t="str">
            <v>D00097</v>
          </cell>
          <cell r="B394">
            <v>520</v>
          </cell>
          <cell r="C394" t="str">
            <v>b</v>
          </cell>
          <cell r="D394">
            <v>833179</v>
          </cell>
          <cell r="E394" t="str">
            <v>구조물터파기</v>
          </cell>
          <cell r="F394" t="str">
            <v>(육상토사 2∼4 M)</v>
          </cell>
          <cell r="G394" t="str">
            <v>㎥</v>
          </cell>
          <cell r="I394">
            <v>0</v>
          </cell>
        </row>
        <row r="395">
          <cell r="A395" t="str">
            <v>D03858</v>
          </cell>
          <cell r="B395">
            <v>44</v>
          </cell>
          <cell r="C395" t="str">
            <v>c</v>
          </cell>
          <cell r="D395">
            <v>833347</v>
          </cell>
          <cell r="E395" t="str">
            <v>구조물터파기</v>
          </cell>
          <cell r="F395" t="str">
            <v>(육상풍화암 4∼5 M)</v>
          </cell>
          <cell r="G395" t="str">
            <v>㎥</v>
          </cell>
          <cell r="I395">
            <v>0</v>
          </cell>
        </row>
        <row r="396">
          <cell r="A396" t="str">
            <v>D00022</v>
          </cell>
          <cell r="B396">
            <v>4284</v>
          </cell>
          <cell r="C396" t="str">
            <v>d</v>
          </cell>
          <cell r="D396">
            <v>833431</v>
          </cell>
          <cell r="E396" t="str">
            <v>토  사깎기</v>
          </cell>
          <cell r="F396" t="str">
            <v>(불도쟈 32 Ton)</v>
          </cell>
          <cell r="G396" t="str">
            <v>㎥</v>
          </cell>
          <cell r="I396">
            <v>0</v>
          </cell>
        </row>
        <row r="397">
          <cell r="A397" t="str">
            <v>D00160</v>
          </cell>
          <cell r="B397">
            <v>5217</v>
          </cell>
          <cell r="C397" t="str">
            <v>e</v>
          </cell>
          <cell r="D397">
            <v>833515</v>
          </cell>
          <cell r="E397" t="str">
            <v>되메우기및다짐</v>
          </cell>
          <cell r="F397" t="str">
            <v>(인력30%+백호우70%)</v>
          </cell>
          <cell r="G397" t="str">
            <v>㎥</v>
          </cell>
          <cell r="I397">
            <v>0</v>
          </cell>
        </row>
        <row r="398">
          <cell r="A398" t="str">
            <v>D00170</v>
          </cell>
          <cell r="B398">
            <v>513</v>
          </cell>
          <cell r="C398" t="str">
            <v>f</v>
          </cell>
          <cell r="D398">
            <v>833635</v>
          </cell>
          <cell r="E398" t="str">
            <v>뒷채움잡석</v>
          </cell>
          <cell r="F398" t="str">
            <v>(현장암유용)</v>
          </cell>
          <cell r="G398" t="str">
            <v>㎥</v>
          </cell>
          <cell r="I398">
            <v>0</v>
          </cell>
        </row>
        <row r="399">
          <cell r="A399" t="str">
            <v>E2</v>
          </cell>
          <cell r="B399">
            <v>0</v>
          </cell>
          <cell r="C399" t="str">
            <v>계</v>
          </cell>
          <cell r="D399">
            <v>833755</v>
          </cell>
          <cell r="I399">
            <v>0</v>
          </cell>
        </row>
        <row r="400">
          <cell r="A400" t="str">
            <v>T2</v>
          </cell>
          <cell r="B400">
            <v>404</v>
          </cell>
          <cell r="C400" t="str">
            <v>3.02</v>
          </cell>
          <cell r="D400">
            <v>834541</v>
          </cell>
          <cell r="E400" t="str">
            <v>거 푸 집</v>
          </cell>
          <cell r="I400">
            <v>0</v>
          </cell>
        </row>
        <row r="401">
          <cell r="A401" t="str">
            <v>D00276</v>
          </cell>
          <cell r="B401">
            <v>546</v>
          </cell>
          <cell r="C401" t="str">
            <v>a</v>
          </cell>
          <cell r="D401">
            <v>834542</v>
          </cell>
          <cell r="E401" t="str">
            <v>합판거푸집</v>
          </cell>
          <cell r="F401" t="str">
            <v>(3 회)</v>
          </cell>
          <cell r="G401" t="str">
            <v>㎡</v>
          </cell>
          <cell r="I401">
            <v>0</v>
          </cell>
        </row>
        <row r="402">
          <cell r="A402" t="str">
            <v>D00280</v>
          </cell>
          <cell r="B402">
            <v>104</v>
          </cell>
          <cell r="C402" t="str">
            <v>b</v>
          </cell>
          <cell r="D402">
            <v>834606</v>
          </cell>
          <cell r="E402" t="str">
            <v>합판거푸집</v>
          </cell>
          <cell r="F402" t="str">
            <v>(4 회)</v>
          </cell>
          <cell r="G402" t="str">
            <v>㎡</v>
          </cell>
          <cell r="I402">
            <v>0</v>
          </cell>
        </row>
        <row r="403">
          <cell r="A403" t="str">
            <v>D00282</v>
          </cell>
          <cell r="B403">
            <v>87</v>
          </cell>
          <cell r="C403" t="str">
            <v>c</v>
          </cell>
          <cell r="D403">
            <v>834638</v>
          </cell>
          <cell r="E403" t="str">
            <v>합판거푸집</v>
          </cell>
          <cell r="F403" t="str">
            <v>(6 회)</v>
          </cell>
          <cell r="G403" t="str">
            <v>㎡</v>
          </cell>
          <cell r="I403">
            <v>0</v>
          </cell>
        </row>
        <row r="404">
          <cell r="A404" t="str">
            <v>D00265</v>
          </cell>
          <cell r="B404">
            <v>227</v>
          </cell>
          <cell r="C404" t="str">
            <v>d</v>
          </cell>
          <cell r="D404">
            <v>834646</v>
          </cell>
          <cell r="E404" t="str">
            <v>문양거푸집(합판4회+</v>
          </cell>
          <cell r="F404" t="str">
            <v>문양스치로폴(0∼7M)</v>
          </cell>
          <cell r="G404" t="str">
            <v>㎡</v>
          </cell>
          <cell r="I404">
            <v>0</v>
          </cell>
        </row>
        <row r="405">
          <cell r="A405" t="str">
            <v>E2</v>
          </cell>
          <cell r="B405">
            <v>0</v>
          </cell>
          <cell r="C405" t="str">
            <v>계</v>
          </cell>
          <cell r="D405">
            <v>834654</v>
          </cell>
          <cell r="I405">
            <v>0</v>
          </cell>
        </row>
        <row r="406">
          <cell r="A406" t="str">
            <v>D00323</v>
          </cell>
          <cell r="B406">
            <v>655</v>
          </cell>
          <cell r="C406" t="str">
            <v>3.03</v>
          </cell>
          <cell r="D406">
            <v>834655</v>
          </cell>
          <cell r="E406" t="str">
            <v>강관비계</v>
          </cell>
          <cell r="F406" t="str">
            <v>(0∼30 M)</v>
          </cell>
          <cell r="G406" t="str">
            <v>㎡</v>
          </cell>
          <cell r="I406">
            <v>0</v>
          </cell>
        </row>
        <row r="407">
          <cell r="A407" t="str">
            <v>T2</v>
          </cell>
          <cell r="B407">
            <v>410</v>
          </cell>
          <cell r="C407" t="str">
            <v>3.04</v>
          </cell>
          <cell r="D407">
            <v>834719</v>
          </cell>
          <cell r="E407" t="str">
            <v>동 바 리</v>
          </cell>
          <cell r="I407">
            <v>0</v>
          </cell>
        </row>
        <row r="408">
          <cell r="A408" t="str">
            <v>D00327</v>
          </cell>
          <cell r="B408">
            <v>346</v>
          </cell>
          <cell r="C408" t="str">
            <v>a</v>
          </cell>
          <cell r="D408">
            <v>834747</v>
          </cell>
          <cell r="E408" t="str">
            <v>동바리공</v>
          </cell>
          <cell r="F408" t="str">
            <v>(목재 4 회)</v>
          </cell>
          <cell r="G408" t="str">
            <v>공㎥</v>
          </cell>
          <cell r="I408">
            <v>0</v>
          </cell>
        </row>
        <row r="409">
          <cell r="A409" t="str">
            <v>D00334</v>
          </cell>
          <cell r="B409">
            <v>138</v>
          </cell>
          <cell r="C409" t="str">
            <v>b</v>
          </cell>
          <cell r="D409">
            <v>834775</v>
          </cell>
          <cell r="E409" t="str">
            <v>강관동바리</v>
          </cell>
          <cell r="F409" t="str">
            <v>(교량용)</v>
          </cell>
          <cell r="G409" t="str">
            <v>공㎥</v>
          </cell>
          <cell r="I409">
            <v>0</v>
          </cell>
        </row>
        <row r="410">
          <cell r="A410" t="str">
            <v>D01129</v>
          </cell>
          <cell r="B410">
            <v>34</v>
          </cell>
          <cell r="C410" t="str">
            <v>c</v>
          </cell>
          <cell r="D410">
            <v>834779</v>
          </cell>
          <cell r="E410" t="str">
            <v>수평보강재(교량용)</v>
          </cell>
          <cell r="F410" t="str">
            <v>(강관동바리)</v>
          </cell>
          <cell r="G410" t="str">
            <v>㎡</v>
          </cell>
          <cell r="I410">
            <v>0</v>
          </cell>
        </row>
        <row r="411">
          <cell r="A411" t="str">
            <v>E2</v>
          </cell>
          <cell r="B411">
            <v>0</v>
          </cell>
          <cell r="C411" t="str">
            <v>계</v>
          </cell>
          <cell r="D411">
            <v>834781</v>
          </cell>
          <cell r="I411">
            <v>0</v>
          </cell>
        </row>
        <row r="412">
          <cell r="A412" t="str">
            <v>T2</v>
          </cell>
          <cell r="B412">
            <v>414</v>
          </cell>
          <cell r="C412" t="str">
            <v>3.05</v>
          </cell>
          <cell r="D412">
            <v>834903</v>
          </cell>
          <cell r="E412" t="str">
            <v>철근가공조립</v>
          </cell>
          <cell r="I412">
            <v>0</v>
          </cell>
        </row>
        <row r="413">
          <cell r="A413" t="str">
            <v>D00271</v>
          </cell>
          <cell r="B413">
            <v>6.6219999999999999</v>
          </cell>
          <cell r="C413" t="str">
            <v>a</v>
          </cell>
          <cell r="D413">
            <v>834905</v>
          </cell>
          <cell r="E413" t="str">
            <v>철근가공조립</v>
          </cell>
          <cell r="F413" t="str">
            <v>(보 통)</v>
          </cell>
          <cell r="G413" t="str">
            <v>Ton</v>
          </cell>
          <cell r="I413">
            <v>0</v>
          </cell>
        </row>
        <row r="414">
          <cell r="A414" t="str">
            <v>D00272</v>
          </cell>
          <cell r="B414">
            <v>75.465000000000003</v>
          </cell>
          <cell r="C414" t="str">
            <v>b</v>
          </cell>
          <cell r="D414">
            <v>834907</v>
          </cell>
          <cell r="E414" t="str">
            <v>철근가공조립</v>
          </cell>
          <cell r="F414" t="str">
            <v>(복 잡)</v>
          </cell>
          <cell r="G414" t="str">
            <v>Ton</v>
          </cell>
          <cell r="I414">
            <v>0</v>
          </cell>
        </row>
        <row r="415">
          <cell r="A415" t="str">
            <v>E2</v>
          </cell>
          <cell r="B415">
            <v>0</v>
          </cell>
          <cell r="C415" t="str">
            <v>계</v>
          </cell>
          <cell r="D415">
            <v>834910</v>
          </cell>
          <cell r="I415">
            <v>0</v>
          </cell>
        </row>
        <row r="416">
          <cell r="A416" t="str">
            <v>T2</v>
          </cell>
          <cell r="B416">
            <v>419</v>
          </cell>
          <cell r="C416" t="str">
            <v>3.06</v>
          </cell>
          <cell r="D416">
            <v>834911</v>
          </cell>
          <cell r="E416" t="str">
            <v>콘크리트타설</v>
          </cell>
          <cell r="I416">
            <v>0</v>
          </cell>
        </row>
        <row r="417">
          <cell r="A417" t="str">
            <v>D00237</v>
          </cell>
          <cell r="B417">
            <v>572</v>
          </cell>
          <cell r="C417" t="str">
            <v>a</v>
          </cell>
          <cell r="D417">
            <v>834975</v>
          </cell>
          <cell r="E417" t="str">
            <v>콘크리트타설</v>
          </cell>
          <cell r="F417" t="str">
            <v>(철근 펌프카)</v>
          </cell>
          <cell r="G417" t="str">
            <v>㎥</v>
          </cell>
          <cell r="I417">
            <v>0</v>
          </cell>
        </row>
        <row r="418">
          <cell r="A418" t="str">
            <v>D00238</v>
          </cell>
          <cell r="B418">
            <v>183</v>
          </cell>
          <cell r="C418" t="str">
            <v>b</v>
          </cell>
          <cell r="D418">
            <v>834991</v>
          </cell>
          <cell r="E418" t="str">
            <v>콘크리트타설</v>
          </cell>
          <cell r="F418" t="str">
            <v>(무근 펌프카)</v>
          </cell>
          <cell r="G418" t="str">
            <v>㎥</v>
          </cell>
          <cell r="I418">
            <v>0</v>
          </cell>
        </row>
        <row r="419">
          <cell r="A419" t="str">
            <v>D00231</v>
          </cell>
          <cell r="B419">
            <v>9</v>
          </cell>
          <cell r="C419" t="str">
            <v>c</v>
          </cell>
          <cell r="D419">
            <v>835007</v>
          </cell>
          <cell r="E419" t="str">
            <v>콘크리트타설</v>
          </cell>
          <cell r="F419" t="str">
            <v>(무근 VIB 제외)</v>
          </cell>
          <cell r="G419" t="str">
            <v>㎥</v>
          </cell>
          <cell r="I419">
            <v>0</v>
          </cell>
        </row>
        <row r="420">
          <cell r="A420" t="str">
            <v>E2</v>
          </cell>
          <cell r="B420">
            <v>0</v>
          </cell>
          <cell r="C420" t="str">
            <v>계</v>
          </cell>
          <cell r="D420">
            <v>835039</v>
          </cell>
          <cell r="I420">
            <v>0</v>
          </cell>
        </row>
        <row r="421">
          <cell r="A421" t="str">
            <v>T2</v>
          </cell>
          <cell r="B421">
            <v>423</v>
          </cell>
          <cell r="C421" t="str">
            <v>3.07</v>
          </cell>
          <cell r="D421">
            <v>835047</v>
          </cell>
          <cell r="E421" t="str">
            <v>표 면 처 리</v>
          </cell>
          <cell r="I421">
            <v>0</v>
          </cell>
        </row>
        <row r="422">
          <cell r="A422" t="str">
            <v>D00537</v>
          </cell>
          <cell r="B422">
            <v>267</v>
          </cell>
          <cell r="C422" t="str">
            <v>a</v>
          </cell>
          <cell r="D422">
            <v>835051</v>
          </cell>
          <cell r="E422" t="str">
            <v>슬래브양생</v>
          </cell>
          <cell r="F422" t="str">
            <v>(양생제)</v>
          </cell>
          <cell r="G422" t="str">
            <v>㎡</v>
          </cell>
          <cell r="I422">
            <v>0</v>
          </cell>
        </row>
        <row r="423">
          <cell r="A423" t="str">
            <v>D00539</v>
          </cell>
          <cell r="B423">
            <v>240</v>
          </cell>
          <cell r="C423" t="str">
            <v>b</v>
          </cell>
          <cell r="D423">
            <v>835053</v>
          </cell>
          <cell r="E423" t="str">
            <v>슬래브면고르기</v>
          </cell>
          <cell r="F423" t="str">
            <v>(데크 피니샤)</v>
          </cell>
          <cell r="G423" t="str">
            <v>㎡</v>
          </cell>
          <cell r="I423">
            <v>0</v>
          </cell>
        </row>
        <row r="424">
          <cell r="A424" t="str">
            <v>E2</v>
          </cell>
          <cell r="B424">
            <v>0</v>
          </cell>
          <cell r="C424" t="str">
            <v>계</v>
          </cell>
          <cell r="D424">
            <v>835054</v>
          </cell>
          <cell r="I424">
            <v>0</v>
          </cell>
        </row>
        <row r="425">
          <cell r="A425" t="str">
            <v>T2</v>
          </cell>
          <cell r="B425">
            <v>429</v>
          </cell>
          <cell r="C425" t="str">
            <v>3.08</v>
          </cell>
          <cell r="D425">
            <v>835182</v>
          </cell>
          <cell r="E425" t="str">
            <v>교좌장치</v>
          </cell>
          <cell r="I425">
            <v>0</v>
          </cell>
        </row>
        <row r="426">
          <cell r="A426" t="str">
            <v>D00545</v>
          </cell>
          <cell r="B426">
            <v>1</v>
          </cell>
          <cell r="C426" t="str">
            <v>a</v>
          </cell>
          <cell r="D426">
            <v>835278</v>
          </cell>
          <cell r="E426" t="str">
            <v>교좌장치</v>
          </cell>
          <cell r="F426" t="str">
            <v>(고정단 135 Ton)</v>
          </cell>
          <cell r="G426" t="str">
            <v>EA</v>
          </cell>
          <cell r="I426">
            <v>0</v>
          </cell>
        </row>
        <row r="427">
          <cell r="A427" t="str">
            <v>D00549</v>
          </cell>
          <cell r="B427">
            <v>3</v>
          </cell>
          <cell r="C427" t="str">
            <v>b</v>
          </cell>
          <cell r="D427">
            <v>835326</v>
          </cell>
          <cell r="E427" t="str">
            <v>교좌장치</v>
          </cell>
          <cell r="F427" t="str">
            <v>(횡방향가동단135Ton)</v>
          </cell>
          <cell r="G427" t="str">
            <v>EA</v>
          </cell>
          <cell r="I427">
            <v>0</v>
          </cell>
        </row>
        <row r="428">
          <cell r="A428" t="str">
            <v>D00548</v>
          </cell>
          <cell r="B428">
            <v>1</v>
          </cell>
          <cell r="C428" t="str">
            <v>c</v>
          </cell>
          <cell r="D428">
            <v>835350</v>
          </cell>
          <cell r="E428" t="str">
            <v>교좌장치</v>
          </cell>
          <cell r="F428" t="str">
            <v>(종방향가동단135Ton)</v>
          </cell>
          <cell r="G428" t="str">
            <v>EA</v>
          </cell>
          <cell r="I428">
            <v>0</v>
          </cell>
        </row>
        <row r="429">
          <cell r="A429" t="str">
            <v>D00547</v>
          </cell>
          <cell r="B429">
            <v>3</v>
          </cell>
          <cell r="C429" t="str">
            <v>d</v>
          </cell>
          <cell r="D429">
            <v>835362</v>
          </cell>
          <cell r="E429" t="str">
            <v>교좌장치</v>
          </cell>
          <cell r="F429" t="str">
            <v>(양방향가동단135Ton)</v>
          </cell>
          <cell r="G429" t="str">
            <v>EA</v>
          </cell>
          <cell r="I429">
            <v>0</v>
          </cell>
        </row>
        <row r="430">
          <cell r="A430" t="str">
            <v>E2</v>
          </cell>
          <cell r="B430">
            <v>0</v>
          </cell>
          <cell r="C430" t="str">
            <v>계</v>
          </cell>
          <cell r="D430">
            <v>835368</v>
          </cell>
          <cell r="I430">
            <v>0</v>
          </cell>
        </row>
        <row r="431">
          <cell r="A431" t="str">
            <v>T2</v>
          </cell>
          <cell r="B431">
            <v>434</v>
          </cell>
          <cell r="C431" t="str">
            <v>3.09</v>
          </cell>
          <cell r="D431">
            <v>835496</v>
          </cell>
          <cell r="E431" t="str">
            <v>P.S.C BEAM</v>
          </cell>
          <cell r="I431">
            <v>0</v>
          </cell>
        </row>
        <row r="432">
          <cell r="A432" t="str">
            <v>D00619</v>
          </cell>
          <cell r="B432">
            <v>4</v>
          </cell>
          <cell r="C432" t="str">
            <v>a</v>
          </cell>
          <cell r="D432">
            <v>835560</v>
          </cell>
          <cell r="E432" t="str">
            <v>P.S.C BEAM 제작</v>
          </cell>
          <cell r="F432" t="str">
            <v>(L=30 M)</v>
          </cell>
          <cell r="G432" t="str">
            <v>본</v>
          </cell>
          <cell r="I432">
            <v>0</v>
          </cell>
        </row>
        <row r="433">
          <cell r="A433" t="str">
            <v>D00606</v>
          </cell>
          <cell r="B433">
            <v>4</v>
          </cell>
          <cell r="C433" t="str">
            <v>b</v>
          </cell>
          <cell r="D433">
            <v>835624</v>
          </cell>
          <cell r="E433" t="str">
            <v>P.S.C 빔 운반및설치</v>
          </cell>
          <cell r="F433" t="str">
            <v>(L=30 M)</v>
          </cell>
          <cell r="G433" t="str">
            <v>EA</v>
          </cell>
          <cell r="I433">
            <v>0</v>
          </cell>
        </row>
        <row r="434">
          <cell r="A434" t="str">
            <v>D01130</v>
          </cell>
          <cell r="B434">
            <v>4</v>
          </cell>
          <cell r="C434" t="str">
            <v>c</v>
          </cell>
          <cell r="D434">
            <v>835688</v>
          </cell>
          <cell r="E434" t="str">
            <v>P.S.C빔 전도방지시설</v>
          </cell>
          <cell r="G434" t="str">
            <v>본</v>
          </cell>
          <cell r="I434">
            <v>0</v>
          </cell>
        </row>
        <row r="435">
          <cell r="A435" t="str">
            <v>E2</v>
          </cell>
          <cell r="B435">
            <v>0</v>
          </cell>
          <cell r="C435" t="str">
            <v>계</v>
          </cell>
          <cell r="D435">
            <v>835720</v>
          </cell>
          <cell r="I435">
            <v>0</v>
          </cell>
        </row>
        <row r="436">
          <cell r="A436" t="str">
            <v>T2</v>
          </cell>
          <cell r="B436">
            <v>438</v>
          </cell>
          <cell r="C436" t="str">
            <v>3.10</v>
          </cell>
          <cell r="D436">
            <v>835784</v>
          </cell>
          <cell r="E436" t="str">
            <v>신축이음장치</v>
          </cell>
          <cell r="I436">
            <v>0</v>
          </cell>
        </row>
        <row r="437">
          <cell r="A437" t="str">
            <v>D03819</v>
          </cell>
          <cell r="B437">
            <v>8</v>
          </cell>
          <cell r="C437" t="str">
            <v>a</v>
          </cell>
          <cell r="D437">
            <v>835800</v>
          </cell>
          <cell r="E437" t="str">
            <v>신축이음장치</v>
          </cell>
          <cell r="F437" t="str">
            <v>(Rail-No 80)</v>
          </cell>
          <cell r="G437" t="str">
            <v>M</v>
          </cell>
          <cell r="I437">
            <v>0</v>
          </cell>
        </row>
        <row r="438">
          <cell r="A438" t="str">
            <v>D01313</v>
          </cell>
          <cell r="B438">
            <v>8</v>
          </cell>
          <cell r="C438" t="str">
            <v>b</v>
          </cell>
          <cell r="D438">
            <v>835816</v>
          </cell>
          <cell r="E438" t="str">
            <v>신축이음장치</v>
          </cell>
          <cell r="F438" t="str">
            <v>(Rail-No100)</v>
          </cell>
          <cell r="G438" t="str">
            <v>M</v>
          </cell>
          <cell r="I438">
            <v>0</v>
          </cell>
        </row>
        <row r="439">
          <cell r="A439" t="str">
            <v>E2</v>
          </cell>
          <cell r="B439">
            <v>0</v>
          </cell>
          <cell r="C439" t="str">
            <v>계</v>
          </cell>
          <cell r="D439">
            <v>835848</v>
          </cell>
          <cell r="I439">
            <v>0</v>
          </cell>
        </row>
        <row r="440">
          <cell r="A440" t="str">
            <v>D00535</v>
          </cell>
          <cell r="B440">
            <v>240</v>
          </cell>
          <cell r="C440" t="str">
            <v>3.11</v>
          </cell>
          <cell r="D440">
            <v>835976</v>
          </cell>
          <cell r="E440" t="str">
            <v>교면방수</v>
          </cell>
          <cell r="F440" t="str">
            <v>(도막식)</v>
          </cell>
          <cell r="G440" t="str">
            <v>㎡</v>
          </cell>
          <cell r="I440">
            <v>0</v>
          </cell>
        </row>
        <row r="441">
          <cell r="A441" t="str">
            <v>T2</v>
          </cell>
          <cell r="B441">
            <v>445</v>
          </cell>
          <cell r="C441" t="str">
            <v>3.12</v>
          </cell>
          <cell r="D441">
            <v>836040</v>
          </cell>
          <cell r="E441" t="str">
            <v>접속슬래브 접합공</v>
          </cell>
          <cell r="I441">
            <v>0</v>
          </cell>
        </row>
        <row r="442">
          <cell r="A442" t="str">
            <v>D01067</v>
          </cell>
          <cell r="B442">
            <v>36</v>
          </cell>
          <cell r="C442" t="str">
            <v>a</v>
          </cell>
          <cell r="D442">
            <v>836072</v>
          </cell>
          <cell r="E442" t="str">
            <v>다웰바 설치</v>
          </cell>
          <cell r="F442" t="str">
            <v>(D=25 m/m, L=500)</v>
          </cell>
          <cell r="G442" t="str">
            <v>EA</v>
          </cell>
          <cell r="I442">
            <v>0</v>
          </cell>
        </row>
        <row r="443">
          <cell r="A443" t="str">
            <v>D01190</v>
          </cell>
          <cell r="B443">
            <v>10</v>
          </cell>
          <cell r="C443" t="str">
            <v>b</v>
          </cell>
          <cell r="D443">
            <v>836104</v>
          </cell>
          <cell r="E443" t="str">
            <v>다웰-켑 설치</v>
          </cell>
          <cell r="F443" t="str">
            <v>(Φ60 m/m)</v>
          </cell>
          <cell r="G443" t="str">
            <v>M</v>
          </cell>
          <cell r="I443">
            <v>0</v>
          </cell>
        </row>
        <row r="444">
          <cell r="A444" t="str">
            <v>D00540</v>
          </cell>
          <cell r="B444">
            <v>36</v>
          </cell>
          <cell r="C444" t="str">
            <v>c</v>
          </cell>
          <cell r="D444">
            <v>836106</v>
          </cell>
          <cell r="E444" t="str">
            <v>경질고무판</v>
          </cell>
          <cell r="F444" t="str">
            <v>(150x150)</v>
          </cell>
          <cell r="G444" t="str">
            <v>EA</v>
          </cell>
          <cell r="I444">
            <v>0</v>
          </cell>
        </row>
        <row r="445">
          <cell r="A445" t="str">
            <v>D00566</v>
          </cell>
          <cell r="B445">
            <v>6</v>
          </cell>
          <cell r="C445" t="str">
            <v>d</v>
          </cell>
          <cell r="D445">
            <v>836107</v>
          </cell>
          <cell r="E445" t="str">
            <v>타르페이퍼 설치</v>
          </cell>
          <cell r="F445" t="str">
            <v>(5 겹)</v>
          </cell>
          <cell r="G445" t="str">
            <v>㎡</v>
          </cell>
          <cell r="I445">
            <v>0</v>
          </cell>
        </row>
        <row r="446">
          <cell r="A446" t="str">
            <v>E2</v>
          </cell>
          <cell r="B446">
            <v>0</v>
          </cell>
          <cell r="C446" t="str">
            <v>계</v>
          </cell>
          <cell r="D446">
            <v>836139</v>
          </cell>
          <cell r="I446">
            <v>0</v>
          </cell>
        </row>
        <row r="447">
          <cell r="A447" t="str">
            <v>T2</v>
          </cell>
          <cell r="B447">
            <v>449</v>
          </cell>
          <cell r="C447" t="str">
            <v>3.13</v>
          </cell>
          <cell r="D447">
            <v>836172</v>
          </cell>
          <cell r="E447" t="str">
            <v>무수축 콘크리트</v>
          </cell>
          <cell r="I447">
            <v>0</v>
          </cell>
        </row>
        <row r="448">
          <cell r="A448" t="str">
            <v>D00567</v>
          </cell>
          <cell r="B448">
            <v>0.377</v>
          </cell>
          <cell r="C448" t="str">
            <v>a</v>
          </cell>
          <cell r="D448">
            <v>836188</v>
          </cell>
          <cell r="E448" t="str">
            <v>무수축몰탈</v>
          </cell>
          <cell r="F448" t="str">
            <v>(1:1)</v>
          </cell>
          <cell r="G448" t="str">
            <v>㎥</v>
          </cell>
          <cell r="I448">
            <v>0</v>
          </cell>
        </row>
        <row r="449">
          <cell r="A449" t="str">
            <v>D00568</v>
          </cell>
          <cell r="B449">
            <v>3.04</v>
          </cell>
          <cell r="C449" t="str">
            <v>b</v>
          </cell>
          <cell r="D449">
            <v>836196</v>
          </cell>
          <cell r="E449" t="str">
            <v>무수축콘크리트</v>
          </cell>
          <cell r="G449" t="str">
            <v>㎥</v>
          </cell>
          <cell r="I449">
            <v>0</v>
          </cell>
        </row>
        <row r="450">
          <cell r="A450" t="str">
            <v>E2</v>
          </cell>
          <cell r="B450">
            <v>0</v>
          </cell>
          <cell r="C450" t="str">
            <v>계</v>
          </cell>
          <cell r="D450">
            <v>836200</v>
          </cell>
          <cell r="I450">
            <v>0</v>
          </cell>
        </row>
        <row r="451">
          <cell r="A451" t="str">
            <v>T2</v>
          </cell>
          <cell r="B451">
            <v>453</v>
          </cell>
          <cell r="C451" t="str">
            <v>3.14</v>
          </cell>
          <cell r="D451">
            <v>836202</v>
          </cell>
          <cell r="E451" t="str">
            <v>스치로폴 설치</v>
          </cell>
          <cell r="I451">
            <v>0</v>
          </cell>
        </row>
        <row r="452">
          <cell r="A452" t="str">
            <v>D00853</v>
          </cell>
          <cell r="B452">
            <v>3</v>
          </cell>
          <cell r="C452" t="str">
            <v>a</v>
          </cell>
          <cell r="D452">
            <v>836460</v>
          </cell>
          <cell r="E452" t="str">
            <v>스치로폴설치</v>
          </cell>
          <cell r="F452" t="str">
            <v>(T=10 m/m)</v>
          </cell>
          <cell r="G452" t="str">
            <v>㎡</v>
          </cell>
          <cell r="I452">
            <v>0</v>
          </cell>
        </row>
        <row r="453">
          <cell r="A453" t="str">
            <v>D00532</v>
          </cell>
          <cell r="B453">
            <v>15</v>
          </cell>
          <cell r="C453" t="str">
            <v>b</v>
          </cell>
          <cell r="D453">
            <v>836588</v>
          </cell>
          <cell r="E453" t="str">
            <v>스치로폴설치</v>
          </cell>
          <cell r="F453" t="str">
            <v>(T=20 m/m)</v>
          </cell>
          <cell r="G453" t="str">
            <v>㎡</v>
          </cell>
          <cell r="I453">
            <v>0</v>
          </cell>
        </row>
        <row r="454">
          <cell r="A454" t="str">
            <v>E2</v>
          </cell>
          <cell r="B454">
            <v>0</v>
          </cell>
          <cell r="C454" t="str">
            <v>계</v>
          </cell>
          <cell r="D454">
            <v>836589</v>
          </cell>
          <cell r="I454">
            <v>0</v>
          </cell>
        </row>
        <row r="455">
          <cell r="A455" t="str">
            <v>T2</v>
          </cell>
          <cell r="B455">
            <v>459</v>
          </cell>
          <cell r="C455" t="str">
            <v>3.15</v>
          </cell>
          <cell r="D455">
            <v>836716</v>
          </cell>
          <cell r="E455" t="str">
            <v>배수시설</v>
          </cell>
          <cell r="I455">
            <v>0</v>
          </cell>
        </row>
        <row r="456">
          <cell r="A456" t="str">
            <v>D00572</v>
          </cell>
          <cell r="B456">
            <v>4</v>
          </cell>
          <cell r="C456" t="str">
            <v>a</v>
          </cell>
          <cell r="D456">
            <v>836717</v>
          </cell>
          <cell r="E456" t="str">
            <v>집 수 구</v>
          </cell>
          <cell r="G456" t="str">
            <v>EA</v>
          </cell>
          <cell r="I456">
            <v>0</v>
          </cell>
        </row>
        <row r="457">
          <cell r="A457" t="str">
            <v>D00573</v>
          </cell>
          <cell r="B457">
            <v>17</v>
          </cell>
          <cell r="C457" t="str">
            <v>b</v>
          </cell>
          <cell r="D457">
            <v>836718</v>
          </cell>
          <cell r="E457" t="str">
            <v>배 수 구</v>
          </cell>
          <cell r="F457" t="str">
            <v>(스테인레스관)</v>
          </cell>
          <cell r="G457" t="str">
            <v>M</v>
          </cell>
          <cell r="I457">
            <v>0</v>
          </cell>
        </row>
        <row r="458">
          <cell r="A458" t="str">
            <v>D00574</v>
          </cell>
          <cell r="B458">
            <v>10</v>
          </cell>
          <cell r="C458" t="str">
            <v>c</v>
          </cell>
          <cell r="D458">
            <v>836782</v>
          </cell>
          <cell r="E458" t="str">
            <v>부착시설(A)</v>
          </cell>
          <cell r="G458" t="str">
            <v>EA</v>
          </cell>
          <cell r="I458">
            <v>0</v>
          </cell>
        </row>
        <row r="459">
          <cell r="A459" t="str">
            <v>D00577</v>
          </cell>
          <cell r="B459">
            <v>15</v>
          </cell>
          <cell r="C459" t="str">
            <v>d</v>
          </cell>
          <cell r="D459">
            <v>836814</v>
          </cell>
          <cell r="E459" t="str">
            <v>도 수 로</v>
          </cell>
          <cell r="G459" t="str">
            <v>M</v>
          </cell>
          <cell r="I459">
            <v>0</v>
          </cell>
        </row>
        <row r="460">
          <cell r="A460" t="str">
            <v>E2</v>
          </cell>
          <cell r="B460">
            <v>0</v>
          </cell>
          <cell r="C460" t="str">
            <v>계</v>
          </cell>
          <cell r="D460">
            <v>836830</v>
          </cell>
          <cell r="I460">
            <v>0</v>
          </cell>
        </row>
        <row r="461">
          <cell r="A461" t="str">
            <v>T2</v>
          </cell>
          <cell r="B461">
            <v>463</v>
          </cell>
          <cell r="C461" t="str">
            <v>3.16</v>
          </cell>
          <cell r="D461">
            <v>836846</v>
          </cell>
          <cell r="E461" t="str">
            <v>스페이서설치</v>
          </cell>
          <cell r="I461">
            <v>0</v>
          </cell>
        </row>
        <row r="462">
          <cell r="A462" t="str">
            <v>D00588</v>
          </cell>
          <cell r="B462">
            <v>488</v>
          </cell>
          <cell r="C462" t="str">
            <v>a</v>
          </cell>
          <cell r="D462">
            <v>836862</v>
          </cell>
          <cell r="E462" t="str">
            <v>스페이서 설치</v>
          </cell>
          <cell r="F462" t="str">
            <v>(슬라브및기초용)</v>
          </cell>
          <cell r="G462" t="str">
            <v>㎡</v>
          </cell>
          <cell r="I462">
            <v>0</v>
          </cell>
        </row>
        <row r="463">
          <cell r="A463" t="str">
            <v>D01070</v>
          </cell>
          <cell r="B463">
            <v>110</v>
          </cell>
          <cell r="C463" t="str">
            <v>b</v>
          </cell>
          <cell r="D463">
            <v>836870</v>
          </cell>
          <cell r="E463" t="str">
            <v>스페이서 설치</v>
          </cell>
          <cell r="F463" t="str">
            <v>(벽체용)</v>
          </cell>
          <cell r="G463" t="str">
            <v>㎡</v>
          </cell>
          <cell r="I463">
            <v>0</v>
          </cell>
        </row>
        <row r="464">
          <cell r="A464" t="str">
            <v>E2</v>
          </cell>
          <cell r="B464">
            <v>0</v>
          </cell>
          <cell r="C464" t="str">
            <v>계</v>
          </cell>
          <cell r="D464">
            <v>836874</v>
          </cell>
          <cell r="I464">
            <v>0</v>
          </cell>
        </row>
        <row r="465">
          <cell r="A465" t="str">
            <v>T2</v>
          </cell>
          <cell r="B465">
            <v>468</v>
          </cell>
          <cell r="C465" t="str">
            <v>3.17</v>
          </cell>
          <cell r="D465">
            <v>836892</v>
          </cell>
          <cell r="E465" t="str">
            <v>교명판 설명판</v>
          </cell>
          <cell r="I465">
            <v>0</v>
          </cell>
        </row>
        <row r="466">
          <cell r="A466" t="str">
            <v>D00581</v>
          </cell>
          <cell r="B466">
            <v>4</v>
          </cell>
          <cell r="C466" t="str">
            <v>a</v>
          </cell>
          <cell r="D466">
            <v>836893</v>
          </cell>
          <cell r="E466" t="str">
            <v>교 명 주</v>
          </cell>
          <cell r="F466" t="str">
            <v>(소형,화강석)</v>
          </cell>
          <cell r="G466" t="str">
            <v>기</v>
          </cell>
          <cell r="I466">
            <v>0</v>
          </cell>
        </row>
        <row r="467">
          <cell r="A467" t="str">
            <v>D00583</v>
          </cell>
          <cell r="B467">
            <v>2</v>
          </cell>
          <cell r="C467" t="str">
            <v>b</v>
          </cell>
          <cell r="D467">
            <v>836894</v>
          </cell>
          <cell r="E467" t="str">
            <v>교 명 판(황동주물)</v>
          </cell>
          <cell r="F467" t="str">
            <v>(450x200x10)</v>
          </cell>
          <cell r="G467" t="str">
            <v>EA</v>
          </cell>
          <cell r="I467">
            <v>0</v>
          </cell>
        </row>
        <row r="468">
          <cell r="A468" t="str">
            <v>D00584</v>
          </cell>
          <cell r="B468">
            <v>2</v>
          </cell>
          <cell r="C468" t="str">
            <v>c</v>
          </cell>
          <cell r="D468">
            <v>836958</v>
          </cell>
          <cell r="E468" t="str">
            <v>설 명 판(황동주물)</v>
          </cell>
          <cell r="F468" t="str">
            <v>(500x300x10)</v>
          </cell>
          <cell r="G468" t="str">
            <v>EA</v>
          </cell>
          <cell r="I468">
            <v>0</v>
          </cell>
        </row>
        <row r="469">
          <cell r="A469" t="str">
            <v>E2</v>
          </cell>
          <cell r="B469">
            <v>0</v>
          </cell>
          <cell r="C469" t="str">
            <v>계</v>
          </cell>
          <cell r="D469">
            <v>836990</v>
          </cell>
          <cell r="I469">
            <v>0</v>
          </cell>
        </row>
        <row r="470">
          <cell r="A470" t="str">
            <v>D00594</v>
          </cell>
          <cell r="B470">
            <v>1</v>
          </cell>
          <cell r="C470" t="str">
            <v>3.18</v>
          </cell>
          <cell r="D470">
            <v>836998</v>
          </cell>
          <cell r="E470" t="str">
            <v>측량기준점 설치</v>
          </cell>
          <cell r="F470" t="str">
            <v>(황동주물)</v>
          </cell>
          <cell r="G470" t="str">
            <v>EA</v>
          </cell>
          <cell r="I470">
            <v>0</v>
          </cell>
        </row>
        <row r="471">
          <cell r="A471" t="str">
            <v>D01224</v>
          </cell>
          <cell r="B471">
            <v>21</v>
          </cell>
          <cell r="C471" t="str">
            <v>3.19</v>
          </cell>
          <cell r="D471">
            <v>837426</v>
          </cell>
          <cell r="E471" t="str">
            <v>폴리우레탄실란트채움</v>
          </cell>
          <cell r="F471" t="str">
            <v>(25x10)</v>
          </cell>
          <cell r="G471" t="str">
            <v>M</v>
          </cell>
          <cell r="I471">
            <v>0</v>
          </cell>
        </row>
        <row r="472">
          <cell r="A472" t="str">
            <v>D01308</v>
          </cell>
          <cell r="B472">
            <v>111</v>
          </cell>
          <cell r="C472" t="str">
            <v>3.20</v>
          </cell>
          <cell r="D472">
            <v>837438</v>
          </cell>
          <cell r="E472" t="str">
            <v>강섬유보강재</v>
          </cell>
          <cell r="F472" t="str">
            <v>(900 g/㎥)</v>
          </cell>
          <cell r="G472" t="str">
            <v>㎥</v>
          </cell>
          <cell r="I472">
            <v>0</v>
          </cell>
        </row>
        <row r="473">
          <cell r="A473" t="str">
            <v>D01309</v>
          </cell>
          <cell r="B473">
            <v>16</v>
          </cell>
          <cell r="C473" t="str">
            <v>3.21</v>
          </cell>
          <cell r="D473">
            <v>837934</v>
          </cell>
          <cell r="E473" t="str">
            <v>모래주머니</v>
          </cell>
          <cell r="G473" t="str">
            <v>EA</v>
          </cell>
          <cell r="I473">
            <v>0</v>
          </cell>
        </row>
        <row r="474">
          <cell r="A474" t="str">
            <v>D00911</v>
          </cell>
          <cell r="B474">
            <v>82</v>
          </cell>
          <cell r="C474" t="str">
            <v>3.22</v>
          </cell>
          <cell r="D474">
            <v>990931</v>
          </cell>
          <cell r="E474" t="str">
            <v>방 호 벽</v>
          </cell>
          <cell r="F474" t="str">
            <v>(육교용)</v>
          </cell>
          <cell r="G474" t="str">
            <v>M</v>
          </cell>
          <cell r="I474">
            <v>0</v>
          </cell>
        </row>
        <row r="475">
          <cell r="A475" t="str">
            <v>D00791</v>
          </cell>
          <cell r="B475">
            <v>8</v>
          </cell>
          <cell r="C475" t="str">
            <v>3.23</v>
          </cell>
          <cell r="D475">
            <v>1067429</v>
          </cell>
          <cell r="E475" t="str">
            <v>교좌장치표지판</v>
          </cell>
          <cell r="G475" t="str">
            <v>EA</v>
          </cell>
          <cell r="I475">
            <v>0</v>
          </cell>
        </row>
        <row r="476">
          <cell r="A476" t="str">
            <v>D00817</v>
          </cell>
          <cell r="B476">
            <v>3.5999999999999997E-2</v>
          </cell>
          <cell r="C476" t="str">
            <v>3.24</v>
          </cell>
          <cell r="D476">
            <v>1105678</v>
          </cell>
          <cell r="E476" t="str">
            <v>아스팔트 채움</v>
          </cell>
          <cell r="F476" t="str">
            <v>(브론아스팔트)</v>
          </cell>
          <cell r="G476" t="str">
            <v>㎥</v>
          </cell>
          <cell r="I476">
            <v>0</v>
          </cell>
        </row>
        <row r="477">
          <cell r="A477" t="str">
            <v>D03871</v>
          </cell>
          <cell r="B477">
            <v>6</v>
          </cell>
          <cell r="C477" t="str">
            <v>3.25</v>
          </cell>
          <cell r="D477">
            <v>1124803</v>
          </cell>
          <cell r="E477" t="str">
            <v>평판재하시험</v>
          </cell>
          <cell r="G477" t="str">
            <v>개소</v>
          </cell>
          <cell r="I477">
            <v>0</v>
          </cell>
        </row>
        <row r="478">
          <cell r="A478" t="str">
            <v>E3</v>
          </cell>
          <cell r="B478">
            <v>0</v>
          </cell>
          <cell r="C478" t="str">
            <v>합계</v>
          </cell>
          <cell r="D478">
            <v>1143927</v>
          </cell>
          <cell r="I478">
            <v>0</v>
          </cell>
        </row>
        <row r="479">
          <cell r="A479" t="str">
            <v>T3</v>
          </cell>
          <cell r="B479">
            <v>588</v>
          </cell>
          <cell r="C479" t="str">
            <v>3.C</v>
          </cell>
          <cell r="D479">
            <v>1144055</v>
          </cell>
          <cell r="E479" t="str">
            <v>마    온    교</v>
          </cell>
          <cell r="F479" t="str">
            <v>PRE-FLEX BEAM</v>
          </cell>
          <cell r="I479">
            <v>0</v>
          </cell>
        </row>
        <row r="480">
          <cell r="A480" t="str">
            <v>T2</v>
          </cell>
          <cell r="B480">
            <v>488</v>
          </cell>
          <cell r="C480" t="str">
            <v>3.01</v>
          </cell>
          <cell r="D480">
            <v>1144183</v>
          </cell>
          <cell r="E480" t="str">
            <v>토          공</v>
          </cell>
          <cell r="I480">
            <v>0</v>
          </cell>
        </row>
        <row r="481">
          <cell r="A481" t="str">
            <v>D00096</v>
          </cell>
          <cell r="B481">
            <v>656</v>
          </cell>
          <cell r="C481" t="str">
            <v>a</v>
          </cell>
          <cell r="D481">
            <v>1297480</v>
          </cell>
          <cell r="E481" t="str">
            <v>구조물터파기</v>
          </cell>
          <cell r="F481" t="str">
            <v>(육상토사 0∼2 M)</v>
          </cell>
          <cell r="G481" t="str">
            <v>㎥</v>
          </cell>
          <cell r="I481">
            <v>0</v>
          </cell>
        </row>
        <row r="482">
          <cell r="A482" t="str">
            <v>D00097</v>
          </cell>
          <cell r="B482">
            <v>178</v>
          </cell>
          <cell r="C482" t="str">
            <v>b</v>
          </cell>
          <cell r="D482">
            <v>1297816</v>
          </cell>
          <cell r="E482" t="str">
            <v>구조물터파기</v>
          </cell>
          <cell r="F482" t="str">
            <v>(육상토사 2∼4 M)</v>
          </cell>
          <cell r="G482" t="str">
            <v>㎥</v>
          </cell>
          <cell r="I482">
            <v>0</v>
          </cell>
        </row>
        <row r="483">
          <cell r="A483" t="str">
            <v>D00121</v>
          </cell>
          <cell r="B483">
            <v>285</v>
          </cell>
          <cell r="C483" t="str">
            <v>c</v>
          </cell>
          <cell r="D483">
            <v>1297900</v>
          </cell>
          <cell r="E483" t="str">
            <v>구조물터파기</v>
          </cell>
          <cell r="F483" t="str">
            <v>(육상풍화암 0∼1 M)</v>
          </cell>
          <cell r="G483" t="str">
            <v>㎥</v>
          </cell>
          <cell r="I483">
            <v>0</v>
          </cell>
        </row>
        <row r="484">
          <cell r="A484" t="str">
            <v>D00130</v>
          </cell>
          <cell r="B484">
            <v>317</v>
          </cell>
          <cell r="C484" t="str">
            <v>d</v>
          </cell>
          <cell r="D484">
            <v>1297984</v>
          </cell>
          <cell r="E484" t="str">
            <v>구조물터파기</v>
          </cell>
          <cell r="F484" t="str">
            <v>(육상풍화암 1∼2 M)</v>
          </cell>
          <cell r="G484" t="str">
            <v>㎥</v>
          </cell>
          <cell r="I484">
            <v>0</v>
          </cell>
        </row>
        <row r="485">
          <cell r="A485" t="str">
            <v>D00131</v>
          </cell>
          <cell r="B485">
            <v>38</v>
          </cell>
          <cell r="C485" t="str">
            <v>e</v>
          </cell>
          <cell r="D485">
            <v>1298068</v>
          </cell>
          <cell r="E485" t="str">
            <v>구조물터파기</v>
          </cell>
          <cell r="F485" t="str">
            <v>(육상풍화암 2∼3 M)</v>
          </cell>
          <cell r="G485" t="str">
            <v>㎥</v>
          </cell>
          <cell r="I485">
            <v>0</v>
          </cell>
        </row>
        <row r="486">
          <cell r="A486" t="str">
            <v>D03820</v>
          </cell>
          <cell r="B486">
            <v>84</v>
          </cell>
          <cell r="C486" t="str">
            <v>f</v>
          </cell>
          <cell r="D486">
            <v>1298110</v>
          </cell>
          <cell r="E486" t="str">
            <v>구조물터파기</v>
          </cell>
          <cell r="F486" t="str">
            <v>(육상풍화암 3∼4 M)</v>
          </cell>
          <cell r="G486" t="str">
            <v>㎥</v>
          </cell>
          <cell r="I486">
            <v>0</v>
          </cell>
        </row>
        <row r="487">
          <cell r="A487" t="str">
            <v>D00160</v>
          </cell>
          <cell r="B487">
            <v>1127</v>
          </cell>
          <cell r="C487" t="str">
            <v>g</v>
          </cell>
          <cell r="D487">
            <v>1298152</v>
          </cell>
          <cell r="E487" t="str">
            <v>되메우기및다짐</v>
          </cell>
          <cell r="F487" t="str">
            <v>(인력30%+백호우70%)</v>
          </cell>
          <cell r="G487" t="str">
            <v>㎥</v>
          </cell>
          <cell r="I487">
            <v>0</v>
          </cell>
        </row>
        <row r="488">
          <cell r="A488" t="str">
            <v>D00170</v>
          </cell>
          <cell r="B488">
            <v>1014</v>
          </cell>
          <cell r="C488" t="str">
            <v>h</v>
          </cell>
          <cell r="D488">
            <v>1298272</v>
          </cell>
          <cell r="E488" t="str">
            <v>뒷채움잡석</v>
          </cell>
          <cell r="F488" t="str">
            <v>(현장암유용)</v>
          </cell>
          <cell r="G488" t="str">
            <v>㎥</v>
          </cell>
          <cell r="I488">
            <v>0</v>
          </cell>
        </row>
        <row r="489">
          <cell r="A489" t="str">
            <v>E2</v>
          </cell>
          <cell r="B489">
            <v>0</v>
          </cell>
          <cell r="C489" t="str">
            <v>계</v>
          </cell>
          <cell r="D489">
            <v>1298392</v>
          </cell>
          <cell r="I489">
            <v>0</v>
          </cell>
        </row>
        <row r="490">
          <cell r="A490" t="str">
            <v>T2</v>
          </cell>
          <cell r="B490">
            <v>497</v>
          </cell>
          <cell r="C490" t="str">
            <v>3.02</v>
          </cell>
          <cell r="D490">
            <v>1298785</v>
          </cell>
          <cell r="E490" t="str">
            <v>강관파일공</v>
          </cell>
          <cell r="I490">
            <v>0</v>
          </cell>
        </row>
        <row r="491">
          <cell r="A491" t="str">
            <v>D00504</v>
          </cell>
          <cell r="B491">
            <v>480</v>
          </cell>
          <cell r="C491" t="str">
            <v>a</v>
          </cell>
          <cell r="D491">
            <v>1298913</v>
          </cell>
          <cell r="E491" t="str">
            <v>강관파일구입</v>
          </cell>
          <cell r="F491" t="str">
            <v>(Φ508.0m/mx9t)</v>
          </cell>
          <cell r="G491" t="str">
            <v>M</v>
          </cell>
          <cell r="I491">
            <v>0</v>
          </cell>
        </row>
        <row r="492">
          <cell r="A492" t="str">
            <v>D00512</v>
          </cell>
          <cell r="B492">
            <v>464</v>
          </cell>
          <cell r="C492" t="str">
            <v>b</v>
          </cell>
          <cell r="D492">
            <v>1298942</v>
          </cell>
          <cell r="E492" t="str">
            <v>강관파일항타(직항)</v>
          </cell>
          <cell r="F492" t="str">
            <v>Φ508(15 m 이하)</v>
          </cell>
          <cell r="G492" t="str">
            <v>M</v>
          </cell>
          <cell r="I492">
            <v>0</v>
          </cell>
        </row>
        <row r="493">
          <cell r="A493" t="str">
            <v>D03821</v>
          </cell>
          <cell r="B493">
            <v>300</v>
          </cell>
          <cell r="C493" t="str">
            <v>c</v>
          </cell>
          <cell r="D493">
            <v>1298945</v>
          </cell>
          <cell r="E493" t="str">
            <v>토사천공</v>
          </cell>
          <cell r="G493" t="str">
            <v>M</v>
          </cell>
          <cell r="I493">
            <v>0</v>
          </cell>
        </row>
        <row r="494">
          <cell r="A494" t="str">
            <v>D03822</v>
          </cell>
          <cell r="B494">
            <v>160</v>
          </cell>
          <cell r="C494" t="str">
            <v>d</v>
          </cell>
          <cell r="D494">
            <v>1298948</v>
          </cell>
          <cell r="E494" t="str">
            <v>풍화암천공</v>
          </cell>
          <cell r="G494" t="str">
            <v>M</v>
          </cell>
          <cell r="I494">
            <v>0</v>
          </cell>
        </row>
        <row r="495">
          <cell r="A495" t="str">
            <v>D00516</v>
          </cell>
          <cell r="B495">
            <v>80</v>
          </cell>
          <cell r="C495" t="str">
            <v>e</v>
          </cell>
          <cell r="D495">
            <v>1298953</v>
          </cell>
          <cell r="E495" t="str">
            <v>두부및선단보강</v>
          </cell>
          <cell r="F495" t="str">
            <v>(Φ508.0 m/m)천공</v>
          </cell>
          <cell r="G495" t="str">
            <v>EA</v>
          </cell>
          <cell r="I495">
            <v>0</v>
          </cell>
        </row>
        <row r="496">
          <cell r="A496" t="str">
            <v>D03829</v>
          </cell>
          <cell r="B496">
            <v>106</v>
          </cell>
          <cell r="C496" t="str">
            <v>f</v>
          </cell>
          <cell r="D496">
            <v>1298962</v>
          </cell>
          <cell r="E496" t="str">
            <v>주면고정액</v>
          </cell>
          <cell r="G496" t="str">
            <v>㎥</v>
          </cell>
          <cell r="I496">
            <v>0</v>
          </cell>
        </row>
        <row r="497">
          <cell r="A497" t="str">
            <v>D03830</v>
          </cell>
          <cell r="B497">
            <v>23</v>
          </cell>
          <cell r="C497" t="str">
            <v>g</v>
          </cell>
          <cell r="D497">
            <v>1298966</v>
          </cell>
          <cell r="E497" t="str">
            <v>선단고정액</v>
          </cell>
          <cell r="G497" t="str">
            <v>㎥</v>
          </cell>
          <cell r="I497">
            <v>0</v>
          </cell>
        </row>
        <row r="498">
          <cell r="A498" t="str">
            <v>E2</v>
          </cell>
          <cell r="B498">
            <v>0</v>
          </cell>
          <cell r="C498" t="str">
            <v>계</v>
          </cell>
          <cell r="D498">
            <v>1298970</v>
          </cell>
          <cell r="I498">
            <v>0</v>
          </cell>
        </row>
        <row r="499">
          <cell r="A499" t="str">
            <v>T2</v>
          </cell>
          <cell r="B499">
            <v>507</v>
          </cell>
          <cell r="C499" t="str">
            <v>3.03</v>
          </cell>
          <cell r="D499">
            <v>1299363</v>
          </cell>
          <cell r="E499" t="str">
            <v>거 푸 집</v>
          </cell>
          <cell r="I499">
            <v>0</v>
          </cell>
        </row>
        <row r="500">
          <cell r="A500" t="str">
            <v>D00276</v>
          </cell>
          <cell r="B500">
            <v>3452</v>
          </cell>
          <cell r="C500" t="str">
            <v>a</v>
          </cell>
          <cell r="D500">
            <v>1299364</v>
          </cell>
          <cell r="E500" t="str">
            <v>합판거푸집</v>
          </cell>
          <cell r="F500" t="str">
            <v>(3 회)</v>
          </cell>
          <cell r="G500" t="str">
            <v>㎡</v>
          </cell>
          <cell r="I500">
            <v>0</v>
          </cell>
        </row>
        <row r="501">
          <cell r="A501" t="str">
            <v>D00277</v>
          </cell>
          <cell r="B501">
            <v>306</v>
          </cell>
          <cell r="C501" t="str">
            <v>b</v>
          </cell>
          <cell r="D501">
            <v>1299428</v>
          </cell>
          <cell r="E501" t="str">
            <v>합판거푸집</v>
          </cell>
          <cell r="F501" t="str">
            <v>(3 회 7∼10 m)</v>
          </cell>
          <cell r="G501" t="str">
            <v>㎡</v>
          </cell>
          <cell r="I501">
            <v>0</v>
          </cell>
        </row>
        <row r="502">
          <cell r="A502" t="str">
            <v>D00280</v>
          </cell>
          <cell r="B502">
            <v>323</v>
          </cell>
          <cell r="C502" t="str">
            <v>c</v>
          </cell>
          <cell r="D502">
            <v>1299460</v>
          </cell>
          <cell r="E502" t="str">
            <v>합판거푸집</v>
          </cell>
          <cell r="F502" t="str">
            <v>(4 회)</v>
          </cell>
          <cell r="G502" t="str">
            <v>㎡</v>
          </cell>
          <cell r="I502">
            <v>0</v>
          </cell>
        </row>
        <row r="503">
          <cell r="A503" t="str">
            <v>D00282</v>
          </cell>
          <cell r="B503">
            <v>26</v>
          </cell>
          <cell r="C503" t="str">
            <v>d</v>
          </cell>
          <cell r="D503">
            <v>1299464</v>
          </cell>
          <cell r="E503" t="str">
            <v>합판거푸집</v>
          </cell>
          <cell r="F503" t="str">
            <v>(6 회)</v>
          </cell>
          <cell r="G503" t="str">
            <v>㎡</v>
          </cell>
          <cell r="I503">
            <v>0</v>
          </cell>
        </row>
        <row r="504">
          <cell r="A504" t="str">
            <v>D00265</v>
          </cell>
          <cell r="B504">
            <v>481</v>
          </cell>
          <cell r="C504" t="str">
            <v>e</v>
          </cell>
          <cell r="D504">
            <v>1299468</v>
          </cell>
          <cell r="E504" t="str">
            <v>문양거푸집(합판4회+</v>
          </cell>
          <cell r="F504" t="str">
            <v>문양스치로폴(0∼7M)</v>
          </cell>
          <cell r="G504" t="str">
            <v>㎡</v>
          </cell>
          <cell r="I504">
            <v>0</v>
          </cell>
        </row>
        <row r="505">
          <cell r="A505" t="str">
            <v>D01111</v>
          </cell>
          <cell r="B505">
            <v>50</v>
          </cell>
          <cell r="C505" t="str">
            <v>f</v>
          </cell>
          <cell r="D505">
            <v>1299472</v>
          </cell>
          <cell r="E505" t="str">
            <v>문양거푸집(합판4회+</v>
          </cell>
          <cell r="F505" t="str">
            <v>문양스치로폴(7∼10M)</v>
          </cell>
          <cell r="G505" t="str">
            <v>㎡</v>
          </cell>
          <cell r="I505">
            <v>0</v>
          </cell>
        </row>
        <row r="506">
          <cell r="A506" t="str">
            <v>D00306</v>
          </cell>
          <cell r="B506">
            <v>158</v>
          </cell>
          <cell r="C506" t="str">
            <v>g</v>
          </cell>
          <cell r="D506">
            <v>1299475</v>
          </cell>
          <cell r="E506" t="str">
            <v>원형거푸집</v>
          </cell>
          <cell r="F506" t="str">
            <v>(3 회 0∼7 m)</v>
          </cell>
          <cell r="G506" t="str">
            <v>㎡</v>
          </cell>
          <cell r="I506">
            <v>0</v>
          </cell>
        </row>
        <row r="507">
          <cell r="A507" t="str">
            <v>D00307</v>
          </cell>
          <cell r="B507">
            <v>13</v>
          </cell>
          <cell r="C507" t="str">
            <v>h</v>
          </cell>
          <cell r="D507">
            <v>1299476</v>
          </cell>
          <cell r="E507" t="str">
            <v>원형거푸집</v>
          </cell>
          <cell r="F507" t="str">
            <v>(3 회 7∼10 m)</v>
          </cell>
          <cell r="G507" t="str">
            <v>㎡</v>
          </cell>
          <cell r="I507">
            <v>0</v>
          </cell>
        </row>
        <row r="508">
          <cell r="A508" t="str">
            <v>E2</v>
          </cell>
          <cell r="B508">
            <v>0</v>
          </cell>
          <cell r="C508" t="str">
            <v>계</v>
          </cell>
          <cell r="D508">
            <v>1299604</v>
          </cell>
          <cell r="I508">
            <v>0</v>
          </cell>
        </row>
        <row r="509">
          <cell r="A509" t="str">
            <v>D00323</v>
          </cell>
          <cell r="B509">
            <v>1507</v>
          </cell>
          <cell r="C509" t="str">
            <v>3.04</v>
          </cell>
          <cell r="D509">
            <v>1299605</v>
          </cell>
          <cell r="E509" t="str">
            <v>강관비계</v>
          </cell>
          <cell r="F509" t="str">
            <v>(0∼30 M)</v>
          </cell>
          <cell r="G509" t="str">
            <v>㎡</v>
          </cell>
          <cell r="I509">
            <v>0</v>
          </cell>
        </row>
        <row r="510">
          <cell r="A510" t="str">
            <v>T2</v>
          </cell>
          <cell r="B510">
            <v>513</v>
          </cell>
          <cell r="C510" t="str">
            <v>3.05</v>
          </cell>
          <cell r="D510">
            <v>1299669</v>
          </cell>
          <cell r="E510" t="str">
            <v>동 바 리</v>
          </cell>
          <cell r="I510">
            <v>0</v>
          </cell>
        </row>
        <row r="511">
          <cell r="A511" t="str">
            <v>D00327</v>
          </cell>
          <cell r="B511">
            <v>1407</v>
          </cell>
          <cell r="C511" t="str">
            <v>a</v>
          </cell>
          <cell r="D511">
            <v>1299701</v>
          </cell>
          <cell r="E511" t="str">
            <v>동바리공</v>
          </cell>
          <cell r="F511" t="str">
            <v>(목재 4 회)</v>
          </cell>
          <cell r="G511" t="str">
            <v>공㎥</v>
          </cell>
          <cell r="I511">
            <v>0</v>
          </cell>
        </row>
        <row r="512">
          <cell r="A512" t="str">
            <v>D00334</v>
          </cell>
          <cell r="B512">
            <v>568</v>
          </cell>
          <cell r="C512" t="str">
            <v>b</v>
          </cell>
          <cell r="D512">
            <v>1299725</v>
          </cell>
          <cell r="E512" t="str">
            <v>강관동바리</v>
          </cell>
          <cell r="F512" t="str">
            <v>(교량용)</v>
          </cell>
          <cell r="G512" t="str">
            <v>공㎥</v>
          </cell>
          <cell r="I512">
            <v>0</v>
          </cell>
        </row>
        <row r="513">
          <cell r="A513" t="str">
            <v>D01129</v>
          </cell>
          <cell r="B513">
            <v>147</v>
          </cell>
          <cell r="C513" t="str">
            <v>c</v>
          </cell>
          <cell r="D513">
            <v>1299729</v>
          </cell>
          <cell r="E513" t="str">
            <v>수평보강재(교량용)</v>
          </cell>
          <cell r="F513" t="str">
            <v>(강관동바리)</v>
          </cell>
          <cell r="G513" t="str">
            <v>㎡</v>
          </cell>
          <cell r="I513">
            <v>0</v>
          </cell>
        </row>
        <row r="514">
          <cell r="A514" t="str">
            <v>E2</v>
          </cell>
          <cell r="B514">
            <v>0</v>
          </cell>
          <cell r="C514" t="str">
            <v>계</v>
          </cell>
          <cell r="D514">
            <v>1299731</v>
          </cell>
          <cell r="I514">
            <v>0</v>
          </cell>
        </row>
        <row r="515">
          <cell r="A515" t="str">
            <v>T2</v>
          </cell>
          <cell r="B515">
            <v>517</v>
          </cell>
          <cell r="C515" t="str">
            <v>3.06</v>
          </cell>
          <cell r="D515">
            <v>1299853</v>
          </cell>
          <cell r="E515" t="str">
            <v>철근가공조립</v>
          </cell>
          <cell r="I515">
            <v>0</v>
          </cell>
        </row>
        <row r="516">
          <cell r="A516" t="str">
            <v>D00271</v>
          </cell>
          <cell r="B516">
            <v>19.16</v>
          </cell>
          <cell r="C516" t="str">
            <v>a</v>
          </cell>
          <cell r="D516">
            <v>1299855</v>
          </cell>
          <cell r="E516" t="str">
            <v>철근가공조립</v>
          </cell>
          <cell r="F516" t="str">
            <v>(보 통)</v>
          </cell>
          <cell r="G516" t="str">
            <v>Ton</v>
          </cell>
          <cell r="I516">
            <v>0</v>
          </cell>
        </row>
        <row r="517">
          <cell r="A517" t="str">
            <v>D00272</v>
          </cell>
          <cell r="B517">
            <v>399.48</v>
          </cell>
          <cell r="C517" t="str">
            <v>b</v>
          </cell>
          <cell r="D517">
            <v>1299857</v>
          </cell>
          <cell r="E517" t="str">
            <v>철근가공조립</v>
          </cell>
          <cell r="F517" t="str">
            <v>(복 잡)</v>
          </cell>
          <cell r="G517" t="str">
            <v>Ton</v>
          </cell>
          <cell r="I517">
            <v>0</v>
          </cell>
        </row>
        <row r="518">
          <cell r="A518" t="str">
            <v>E2</v>
          </cell>
          <cell r="B518">
            <v>0</v>
          </cell>
          <cell r="C518" t="str">
            <v>계</v>
          </cell>
          <cell r="D518">
            <v>1299860</v>
          </cell>
          <cell r="I518">
            <v>0</v>
          </cell>
        </row>
        <row r="519">
          <cell r="A519" t="str">
            <v>T2</v>
          </cell>
          <cell r="B519">
            <v>521</v>
          </cell>
          <cell r="C519" t="str">
            <v>3.07</v>
          </cell>
          <cell r="D519">
            <v>1299861</v>
          </cell>
          <cell r="E519" t="str">
            <v>콘크리트타설</v>
          </cell>
          <cell r="I519">
            <v>0</v>
          </cell>
        </row>
        <row r="520">
          <cell r="A520" t="str">
            <v>D00237</v>
          </cell>
          <cell r="B520">
            <v>2352</v>
          </cell>
          <cell r="C520" t="str">
            <v>a</v>
          </cell>
          <cell r="D520">
            <v>1299925</v>
          </cell>
          <cell r="E520" t="str">
            <v>콘크리트타설</v>
          </cell>
          <cell r="F520" t="str">
            <v>(철근 펌프카)</v>
          </cell>
          <cell r="G520" t="str">
            <v>㎥</v>
          </cell>
          <cell r="I520">
            <v>0</v>
          </cell>
        </row>
        <row r="521">
          <cell r="A521" t="str">
            <v>D00231</v>
          </cell>
          <cell r="B521">
            <v>69</v>
          </cell>
          <cell r="C521" t="str">
            <v>b</v>
          </cell>
          <cell r="D521">
            <v>1299957</v>
          </cell>
          <cell r="E521" t="str">
            <v>콘크리트타설</v>
          </cell>
          <cell r="F521" t="str">
            <v>(무근 VIB 제외)</v>
          </cell>
          <cell r="G521" t="str">
            <v>㎥</v>
          </cell>
          <cell r="I521">
            <v>0</v>
          </cell>
        </row>
        <row r="522">
          <cell r="A522" t="str">
            <v>E2</v>
          </cell>
          <cell r="B522">
            <v>0</v>
          </cell>
          <cell r="C522" t="str">
            <v>계</v>
          </cell>
          <cell r="D522">
            <v>1299989</v>
          </cell>
          <cell r="I522">
            <v>0</v>
          </cell>
        </row>
        <row r="523">
          <cell r="A523" t="str">
            <v>T2</v>
          </cell>
          <cell r="B523">
            <v>525</v>
          </cell>
          <cell r="C523" t="str">
            <v>3.08</v>
          </cell>
          <cell r="D523">
            <v>1299997</v>
          </cell>
          <cell r="E523" t="str">
            <v>표 면 처 리</v>
          </cell>
          <cell r="I523">
            <v>0</v>
          </cell>
        </row>
        <row r="524">
          <cell r="A524" t="str">
            <v>D00537</v>
          </cell>
          <cell r="B524">
            <v>1671</v>
          </cell>
          <cell r="C524" t="str">
            <v>a</v>
          </cell>
          <cell r="D524">
            <v>1300001</v>
          </cell>
          <cell r="E524" t="str">
            <v>슬래브양생</v>
          </cell>
          <cell r="F524" t="str">
            <v>(양생제)</v>
          </cell>
          <cell r="G524" t="str">
            <v>㎡</v>
          </cell>
          <cell r="I524">
            <v>0</v>
          </cell>
        </row>
        <row r="525">
          <cell r="A525" t="str">
            <v>D00539</v>
          </cell>
          <cell r="B525">
            <v>1521</v>
          </cell>
          <cell r="C525" t="str">
            <v>b</v>
          </cell>
          <cell r="D525">
            <v>1300003</v>
          </cell>
          <cell r="E525" t="str">
            <v>슬래브면고르기</v>
          </cell>
          <cell r="F525" t="str">
            <v>(데크 피니샤)</v>
          </cell>
          <cell r="G525" t="str">
            <v>㎡</v>
          </cell>
          <cell r="I525">
            <v>0</v>
          </cell>
        </row>
        <row r="526">
          <cell r="A526" t="str">
            <v>E2</v>
          </cell>
          <cell r="B526">
            <v>0</v>
          </cell>
          <cell r="C526" t="str">
            <v>계</v>
          </cell>
          <cell r="D526">
            <v>1300004</v>
          </cell>
          <cell r="I526">
            <v>0</v>
          </cell>
        </row>
        <row r="527">
          <cell r="A527" t="str">
            <v>T2</v>
          </cell>
          <cell r="B527">
            <v>531</v>
          </cell>
          <cell r="C527" t="str">
            <v>3.09</v>
          </cell>
          <cell r="D527">
            <v>1300132</v>
          </cell>
          <cell r="E527" t="str">
            <v>교좌장치</v>
          </cell>
          <cell r="I527">
            <v>0</v>
          </cell>
        </row>
        <row r="528">
          <cell r="A528" t="str">
            <v>D00541</v>
          </cell>
          <cell r="B528">
            <v>18</v>
          </cell>
          <cell r="C528" t="str">
            <v>a</v>
          </cell>
          <cell r="D528">
            <v>1300228</v>
          </cell>
          <cell r="E528" t="str">
            <v>교좌장치</v>
          </cell>
          <cell r="F528" t="str">
            <v>(양방향 175 Ton)</v>
          </cell>
          <cell r="G528" t="str">
            <v>EA</v>
          </cell>
          <cell r="I528">
            <v>0</v>
          </cell>
        </row>
        <row r="529">
          <cell r="A529" t="str">
            <v>D00542</v>
          </cell>
          <cell r="B529">
            <v>6</v>
          </cell>
          <cell r="C529" t="str">
            <v>b</v>
          </cell>
          <cell r="D529">
            <v>1300276</v>
          </cell>
          <cell r="E529" t="str">
            <v>교좌장치</v>
          </cell>
          <cell r="F529" t="str">
            <v>(횡방향가동단175Ton)</v>
          </cell>
          <cell r="G529" t="str">
            <v>EA</v>
          </cell>
          <cell r="I529">
            <v>0</v>
          </cell>
        </row>
        <row r="530">
          <cell r="A530" t="str">
            <v>D00543</v>
          </cell>
          <cell r="B530">
            <v>6</v>
          </cell>
          <cell r="C530" t="str">
            <v>c</v>
          </cell>
          <cell r="D530">
            <v>1300300</v>
          </cell>
          <cell r="E530" t="str">
            <v>교좌장치</v>
          </cell>
          <cell r="F530" t="str">
            <v>(교축방향 175 Ton)</v>
          </cell>
          <cell r="G530" t="str">
            <v>EA</v>
          </cell>
          <cell r="I530">
            <v>0</v>
          </cell>
        </row>
        <row r="531">
          <cell r="A531" t="str">
            <v>D00544</v>
          </cell>
          <cell r="B531">
            <v>2</v>
          </cell>
          <cell r="C531" t="str">
            <v>d</v>
          </cell>
          <cell r="D531">
            <v>1300312</v>
          </cell>
          <cell r="E531" t="str">
            <v>교좌장치</v>
          </cell>
          <cell r="F531" t="str">
            <v>(고정단 175 Ton)</v>
          </cell>
          <cell r="G531" t="str">
            <v>EA</v>
          </cell>
          <cell r="I531">
            <v>0</v>
          </cell>
        </row>
        <row r="532">
          <cell r="A532" t="str">
            <v>E2</v>
          </cell>
          <cell r="B532">
            <v>0</v>
          </cell>
          <cell r="C532" t="str">
            <v>계</v>
          </cell>
          <cell r="D532">
            <v>1300318</v>
          </cell>
          <cell r="I532">
            <v>0</v>
          </cell>
        </row>
        <row r="533">
          <cell r="A533" t="str">
            <v>T2</v>
          </cell>
          <cell r="B533">
            <v>536</v>
          </cell>
          <cell r="C533" t="str">
            <v>3.10</v>
          </cell>
          <cell r="D533">
            <v>1300446</v>
          </cell>
          <cell r="E533" t="str">
            <v>PRE-FLEX BEAM</v>
          </cell>
          <cell r="I533">
            <v>0</v>
          </cell>
        </row>
        <row r="534">
          <cell r="A534" t="str">
            <v>W00085</v>
          </cell>
          <cell r="B534">
            <v>8</v>
          </cell>
          <cell r="C534" t="str">
            <v>a</v>
          </cell>
          <cell r="D534">
            <v>1300510</v>
          </cell>
          <cell r="E534" t="str">
            <v>PRE-FLEX BEAM</v>
          </cell>
          <cell r="F534" t="str">
            <v>마온교(내측)</v>
          </cell>
          <cell r="G534" t="str">
            <v>본</v>
          </cell>
          <cell r="I534">
            <v>0</v>
          </cell>
        </row>
        <row r="535">
          <cell r="A535" t="str">
            <v>W00084</v>
          </cell>
          <cell r="B535">
            <v>8</v>
          </cell>
          <cell r="C535" t="str">
            <v>b</v>
          </cell>
          <cell r="D535">
            <v>1300542</v>
          </cell>
          <cell r="E535" t="str">
            <v>PRE-FLEX BEAM</v>
          </cell>
          <cell r="F535" t="str">
            <v>마온교(외측)</v>
          </cell>
          <cell r="G535" t="str">
            <v>본</v>
          </cell>
          <cell r="I535">
            <v>0</v>
          </cell>
        </row>
        <row r="536">
          <cell r="A536" t="str">
            <v>D00627</v>
          </cell>
          <cell r="B536">
            <v>1</v>
          </cell>
          <cell r="C536" t="str">
            <v>c</v>
          </cell>
          <cell r="D536">
            <v>1300574</v>
          </cell>
          <cell r="E536" t="str">
            <v>PRE-FLEX BEAM</v>
          </cell>
          <cell r="F536" t="str">
            <v>(전도방지시설)</v>
          </cell>
          <cell r="G536" t="str">
            <v>식</v>
          </cell>
          <cell r="I536">
            <v>0</v>
          </cell>
        </row>
        <row r="537">
          <cell r="A537" t="str">
            <v>E2</v>
          </cell>
          <cell r="B537">
            <v>0</v>
          </cell>
          <cell r="C537" t="str">
            <v>계</v>
          </cell>
          <cell r="D537">
            <v>1300670</v>
          </cell>
          <cell r="I537">
            <v>0</v>
          </cell>
        </row>
        <row r="538">
          <cell r="A538" t="str">
            <v>D01313</v>
          </cell>
          <cell r="B538">
            <v>39</v>
          </cell>
          <cell r="C538" t="str">
            <v>3.11</v>
          </cell>
          <cell r="D538">
            <v>1300766</v>
          </cell>
          <cell r="E538" t="str">
            <v>신축이음장치</v>
          </cell>
          <cell r="F538" t="str">
            <v>(Rail-No100)</v>
          </cell>
          <cell r="G538" t="str">
            <v>M</v>
          </cell>
          <cell r="I538">
            <v>0</v>
          </cell>
        </row>
        <row r="539">
          <cell r="A539" t="str">
            <v>D00535</v>
          </cell>
          <cell r="B539">
            <v>1521</v>
          </cell>
          <cell r="C539" t="str">
            <v>3.12</v>
          </cell>
          <cell r="D539">
            <v>1300926</v>
          </cell>
          <cell r="E539" t="str">
            <v>교면방수</v>
          </cell>
          <cell r="F539" t="str">
            <v>(도막식)</v>
          </cell>
          <cell r="G539" t="str">
            <v>㎡</v>
          </cell>
          <cell r="I539">
            <v>0</v>
          </cell>
        </row>
        <row r="540">
          <cell r="A540" t="str">
            <v>T2</v>
          </cell>
          <cell r="B540">
            <v>544</v>
          </cell>
          <cell r="C540" t="str">
            <v>3.13</v>
          </cell>
          <cell r="D540">
            <v>1300990</v>
          </cell>
          <cell r="E540" t="str">
            <v>접속슬래브 접합공</v>
          </cell>
          <cell r="I540">
            <v>0</v>
          </cell>
        </row>
        <row r="541">
          <cell r="A541" t="str">
            <v>D01067</v>
          </cell>
          <cell r="B541">
            <v>98</v>
          </cell>
          <cell r="C541" t="str">
            <v>a</v>
          </cell>
          <cell r="D541">
            <v>1301022</v>
          </cell>
          <cell r="E541" t="str">
            <v>다웰바 설치</v>
          </cell>
          <cell r="F541" t="str">
            <v>(D=25 m/m, L=500)</v>
          </cell>
          <cell r="G541" t="str">
            <v>EA</v>
          </cell>
          <cell r="I541">
            <v>0</v>
          </cell>
        </row>
        <row r="542">
          <cell r="A542" t="str">
            <v>D01190</v>
          </cell>
          <cell r="B542">
            <v>29</v>
          </cell>
          <cell r="C542" t="str">
            <v>b</v>
          </cell>
          <cell r="D542">
            <v>1301054</v>
          </cell>
          <cell r="E542" t="str">
            <v>다웰-켑 설치</v>
          </cell>
          <cell r="F542" t="str">
            <v>(Φ60 m/m)</v>
          </cell>
          <cell r="G542" t="str">
            <v>M</v>
          </cell>
          <cell r="I542">
            <v>0</v>
          </cell>
        </row>
        <row r="543">
          <cell r="A543" t="str">
            <v>D00540</v>
          </cell>
          <cell r="B543">
            <v>98</v>
          </cell>
          <cell r="C543" t="str">
            <v>c</v>
          </cell>
          <cell r="D543">
            <v>1301056</v>
          </cell>
          <cell r="E543" t="str">
            <v>경질고무판</v>
          </cell>
          <cell r="F543" t="str">
            <v>(150x150)</v>
          </cell>
          <cell r="G543" t="str">
            <v>EA</v>
          </cell>
          <cell r="I543">
            <v>0</v>
          </cell>
        </row>
        <row r="544">
          <cell r="A544" t="str">
            <v>D00566</v>
          </cell>
          <cell r="B544">
            <v>16</v>
          </cell>
          <cell r="C544" t="str">
            <v>d</v>
          </cell>
          <cell r="D544">
            <v>1301057</v>
          </cell>
          <cell r="E544" t="str">
            <v>타르페이퍼 설치</v>
          </cell>
          <cell r="F544" t="str">
            <v>(5 겹)</v>
          </cell>
          <cell r="G544" t="str">
            <v>㎡</v>
          </cell>
          <cell r="I544">
            <v>0</v>
          </cell>
        </row>
        <row r="545">
          <cell r="A545" t="str">
            <v>E2</v>
          </cell>
          <cell r="B545">
            <v>0</v>
          </cell>
          <cell r="C545" t="str">
            <v>계</v>
          </cell>
          <cell r="D545">
            <v>1301089</v>
          </cell>
          <cell r="I545">
            <v>0</v>
          </cell>
        </row>
        <row r="546">
          <cell r="A546" t="str">
            <v>T2</v>
          </cell>
          <cell r="B546">
            <v>548</v>
          </cell>
          <cell r="C546" t="str">
            <v>3.14</v>
          </cell>
          <cell r="D546">
            <v>1301122</v>
          </cell>
          <cell r="E546" t="str">
            <v>무수축 콘크리트</v>
          </cell>
          <cell r="I546">
            <v>0</v>
          </cell>
        </row>
        <row r="547">
          <cell r="A547" t="str">
            <v>D00567</v>
          </cell>
          <cell r="B547">
            <v>2.39</v>
          </cell>
          <cell r="C547" t="str">
            <v>a</v>
          </cell>
          <cell r="D547">
            <v>1301138</v>
          </cell>
          <cell r="E547" t="str">
            <v>무수축몰탈</v>
          </cell>
          <cell r="F547" t="str">
            <v>(1:1)</v>
          </cell>
          <cell r="G547" t="str">
            <v>㎥</v>
          </cell>
          <cell r="I547">
            <v>0</v>
          </cell>
        </row>
        <row r="548">
          <cell r="A548" t="str">
            <v>D00568</v>
          </cell>
          <cell r="B548">
            <v>7.48</v>
          </cell>
          <cell r="C548" t="str">
            <v>b</v>
          </cell>
          <cell r="D548">
            <v>1301146</v>
          </cell>
          <cell r="E548" t="str">
            <v>무수축콘크리트</v>
          </cell>
          <cell r="G548" t="str">
            <v>㎥</v>
          </cell>
          <cell r="I548">
            <v>0</v>
          </cell>
        </row>
        <row r="549">
          <cell r="A549" t="str">
            <v>E2</v>
          </cell>
          <cell r="B549">
            <v>0</v>
          </cell>
          <cell r="C549" t="str">
            <v>계</v>
          </cell>
          <cell r="D549">
            <v>1301150</v>
          </cell>
          <cell r="I549">
            <v>0</v>
          </cell>
        </row>
        <row r="550">
          <cell r="A550" t="str">
            <v>T2</v>
          </cell>
          <cell r="B550">
            <v>552</v>
          </cell>
          <cell r="C550" t="str">
            <v>3.15</v>
          </cell>
          <cell r="D550">
            <v>1301407</v>
          </cell>
          <cell r="E550" t="str">
            <v>스치로폴설치</v>
          </cell>
          <cell r="I550">
            <v>0</v>
          </cell>
        </row>
        <row r="551">
          <cell r="A551" t="str">
            <v>D00853</v>
          </cell>
          <cell r="B551">
            <v>6</v>
          </cell>
          <cell r="C551" t="str">
            <v>a</v>
          </cell>
          <cell r="D551">
            <v>1301536</v>
          </cell>
          <cell r="E551" t="str">
            <v>스치로폴설치</v>
          </cell>
          <cell r="F551" t="str">
            <v>(T=10 m/m)</v>
          </cell>
          <cell r="G551" t="str">
            <v>㎡</v>
          </cell>
          <cell r="I551">
            <v>0</v>
          </cell>
        </row>
        <row r="552">
          <cell r="A552" t="str">
            <v>D00532</v>
          </cell>
          <cell r="B552">
            <v>75</v>
          </cell>
          <cell r="C552" t="str">
            <v>b</v>
          </cell>
          <cell r="D552">
            <v>1301664</v>
          </cell>
          <cell r="E552" t="str">
            <v>스치로폴설치</v>
          </cell>
          <cell r="F552" t="str">
            <v>(T=20 m/m)</v>
          </cell>
          <cell r="G552" t="str">
            <v>㎡</v>
          </cell>
          <cell r="I552">
            <v>0</v>
          </cell>
        </row>
        <row r="553">
          <cell r="A553" t="str">
            <v>E2</v>
          </cell>
          <cell r="B553">
            <v>0</v>
          </cell>
          <cell r="C553" t="str">
            <v>계</v>
          </cell>
          <cell r="D553">
            <v>1301923</v>
          </cell>
          <cell r="I553">
            <v>0</v>
          </cell>
        </row>
        <row r="554">
          <cell r="A554" t="str">
            <v>T2</v>
          </cell>
          <cell r="B554">
            <v>560</v>
          </cell>
          <cell r="C554" t="str">
            <v>3.16</v>
          </cell>
          <cell r="D554">
            <v>1302181</v>
          </cell>
          <cell r="E554" t="str">
            <v>배수시설</v>
          </cell>
          <cell r="I554">
            <v>0</v>
          </cell>
        </row>
        <row r="555">
          <cell r="A555" t="str">
            <v>D00572</v>
          </cell>
          <cell r="B555">
            <v>8</v>
          </cell>
          <cell r="C555" t="str">
            <v>a</v>
          </cell>
          <cell r="D555">
            <v>1302182</v>
          </cell>
          <cell r="E555" t="str">
            <v>집 수 구</v>
          </cell>
          <cell r="G555" t="str">
            <v>EA</v>
          </cell>
          <cell r="I555">
            <v>0</v>
          </cell>
        </row>
        <row r="556">
          <cell r="A556" t="str">
            <v>D00573</v>
          </cell>
          <cell r="B556">
            <v>65</v>
          </cell>
          <cell r="C556" t="str">
            <v>b</v>
          </cell>
          <cell r="D556">
            <v>1302183</v>
          </cell>
          <cell r="E556" t="str">
            <v>배 수 구</v>
          </cell>
          <cell r="F556" t="str">
            <v>(스테인레스관)</v>
          </cell>
          <cell r="G556" t="str">
            <v>M</v>
          </cell>
          <cell r="I556">
            <v>0</v>
          </cell>
        </row>
        <row r="557">
          <cell r="A557" t="str">
            <v>D00574</v>
          </cell>
          <cell r="B557">
            <v>56</v>
          </cell>
          <cell r="C557" t="str">
            <v>c</v>
          </cell>
          <cell r="D557">
            <v>1302247</v>
          </cell>
          <cell r="E557" t="str">
            <v>부착시설(A)</v>
          </cell>
          <cell r="G557" t="str">
            <v>EA</v>
          </cell>
          <cell r="I557">
            <v>0</v>
          </cell>
        </row>
        <row r="558">
          <cell r="A558" t="str">
            <v>D03868</v>
          </cell>
          <cell r="B558">
            <v>6</v>
          </cell>
          <cell r="C558" t="str">
            <v>d</v>
          </cell>
          <cell r="D558">
            <v>1302279</v>
          </cell>
          <cell r="E558" t="str">
            <v>부착시설(D)</v>
          </cell>
          <cell r="G558" t="str">
            <v>EA</v>
          </cell>
          <cell r="I558">
            <v>0</v>
          </cell>
        </row>
        <row r="559">
          <cell r="A559" t="str">
            <v>D03867</v>
          </cell>
          <cell r="B559">
            <v>8</v>
          </cell>
          <cell r="C559" t="str">
            <v>e</v>
          </cell>
          <cell r="D559">
            <v>1302295</v>
          </cell>
          <cell r="E559" t="str">
            <v>집 수 정</v>
          </cell>
          <cell r="G559" t="str">
            <v>EA</v>
          </cell>
          <cell r="I559">
            <v>0</v>
          </cell>
        </row>
        <row r="560">
          <cell r="A560" t="str">
            <v>D03937</v>
          </cell>
          <cell r="B560">
            <v>4</v>
          </cell>
          <cell r="C560" t="str">
            <v>f</v>
          </cell>
          <cell r="D560">
            <v>1302299</v>
          </cell>
          <cell r="E560" t="str">
            <v>접속 T형관</v>
          </cell>
          <cell r="G560" t="str">
            <v>EA</v>
          </cell>
          <cell r="I560">
            <v>0</v>
          </cell>
        </row>
        <row r="561">
          <cell r="A561" t="str">
            <v>E2</v>
          </cell>
          <cell r="B561">
            <v>0</v>
          </cell>
          <cell r="C561" t="str">
            <v>계</v>
          </cell>
          <cell r="D561">
            <v>1302303</v>
          </cell>
          <cell r="I561">
            <v>0</v>
          </cell>
        </row>
        <row r="562">
          <cell r="A562" t="str">
            <v>T2</v>
          </cell>
          <cell r="B562">
            <v>564</v>
          </cell>
          <cell r="C562" t="str">
            <v>3.17</v>
          </cell>
          <cell r="D562">
            <v>1302311</v>
          </cell>
          <cell r="E562" t="str">
            <v>스페이서설치</v>
          </cell>
          <cell r="I562">
            <v>0</v>
          </cell>
        </row>
        <row r="563">
          <cell r="A563" t="str">
            <v>D00588</v>
          </cell>
          <cell r="B563">
            <v>2346</v>
          </cell>
          <cell r="C563" t="str">
            <v>a</v>
          </cell>
          <cell r="D563">
            <v>1302327</v>
          </cell>
          <cell r="E563" t="str">
            <v>스페이서 설치</v>
          </cell>
          <cell r="F563" t="str">
            <v>(슬라브및기초용)</v>
          </cell>
          <cell r="G563" t="str">
            <v>㎡</v>
          </cell>
          <cell r="I563">
            <v>0</v>
          </cell>
        </row>
        <row r="564">
          <cell r="A564" t="str">
            <v>D01070</v>
          </cell>
          <cell r="B564">
            <v>301</v>
          </cell>
          <cell r="C564" t="str">
            <v>b</v>
          </cell>
          <cell r="D564">
            <v>1302335</v>
          </cell>
          <cell r="E564" t="str">
            <v>스페이서 설치</v>
          </cell>
          <cell r="F564" t="str">
            <v>(벽체용)</v>
          </cell>
          <cell r="G564" t="str">
            <v>㎡</v>
          </cell>
          <cell r="I564">
            <v>0</v>
          </cell>
        </row>
        <row r="565">
          <cell r="A565" t="str">
            <v>E2</v>
          </cell>
          <cell r="B565">
            <v>0</v>
          </cell>
          <cell r="C565" t="str">
            <v>계</v>
          </cell>
          <cell r="D565">
            <v>1302339</v>
          </cell>
          <cell r="I565">
            <v>0</v>
          </cell>
        </row>
        <row r="566">
          <cell r="A566" t="str">
            <v>T2</v>
          </cell>
          <cell r="B566">
            <v>569</v>
          </cell>
          <cell r="C566" t="str">
            <v>3.18</v>
          </cell>
          <cell r="D566">
            <v>1302357</v>
          </cell>
          <cell r="E566" t="str">
            <v>교명판 설명판</v>
          </cell>
          <cell r="I566">
            <v>0</v>
          </cell>
        </row>
        <row r="567">
          <cell r="A567" t="str">
            <v>D00581</v>
          </cell>
          <cell r="B567">
            <v>4</v>
          </cell>
          <cell r="C567" t="str">
            <v>a</v>
          </cell>
          <cell r="D567">
            <v>1302358</v>
          </cell>
          <cell r="E567" t="str">
            <v>교 명 주</v>
          </cell>
          <cell r="F567" t="str">
            <v>(소형,화강석)</v>
          </cell>
          <cell r="G567" t="str">
            <v>기</v>
          </cell>
          <cell r="I567">
            <v>0</v>
          </cell>
        </row>
        <row r="568">
          <cell r="A568" t="str">
            <v>D00583</v>
          </cell>
          <cell r="B568">
            <v>2</v>
          </cell>
          <cell r="C568" t="str">
            <v>b</v>
          </cell>
          <cell r="D568">
            <v>1302359</v>
          </cell>
          <cell r="E568" t="str">
            <v>교 명 판(황동주물)</v>
          </cell>
          <cell r="F568" t="str">
            <v>(450x200x10)</v>
          </cell>
          <cell r="G568" t="str">
            <v>EA</v>
          </cell>
          <cell r="I568">
            <v>0</v>
          </cell>
        </row>
        <row r="569">
          <cell r="A569" t="str">
            <v>D00584</v>
          </cell>
          <cell r="B569">
            <v>2</v>
          </cell>
          <cell r="C569" t="str">
            <v>c</v>
          </cell>
          <cell r="D569">
            <v>1302423</v>
          </cell>
          <cell r="E569" t="str">
            <v>설 명 판(황동주물)</v>
          </cell>
          <cell r="F569" t="str">
            <v>(500x300x10)</v>
          </cell>
          <cell r="G569" t="str">
            <v>EA</v>
          </cell>
          <cell r="I569">
            <v>0</v>
          </cell>
        </row>
        <row r="570">
          <cell r="A570" t="str">
            <v>E2</v>
          </cell>
          <cell r="B570">
            <v>0</v>
          </cell>
          <cell r="C570" t="str">
            <v>계</v>
          </cell>
          <cell r="D570">
            <v>1302455</v>
          </cell>
          <cell r="I570">
            <v>0</v>
          </cell>
        </row>
        <row r="571">
          <cell r="A571" t="str">
            <v>D00594</v>
          </cell>
          <cell r="B571">
            <v>2</v>
          </cell>
          <cell r="C571" t="str">
            <v>3.19</v>
          </cell>
          <cell r="D571">
            <v>1302463</v>
          </cell>
          <cell r="E571" t="str">
            <v>측량기준점 설치</v>
          </cell>
          <cell r="F571" t="str">
            <v>(황동주물)</v>
          </cell>
          <cell r="G571" t="str">
            <v>EA</v>
          </cell>
          <cell r="I571">
            <v>0</v>
          </cell>
        </row>
        <row r="572">
          <cell r="A572" t="str">
            <v>T2</v>
          </cell>
          <cell r="B572">
            <v>574</v>
          </cell>
          <cell r="C572" t="str">
            <v>3.20</v>
          </cell>
          <cell r="D572">
            <v>1302591</v>
          </cell>
          <cell r="E572" t="str">
            <v>충 진 재</v>
          </cell>
          <cell r="I572">
            <v>0</v>
          </cell>
        </row>
        <row r="573">
          <cell r="A573" t="str">
            <v>D00846</v>
          </cell>
          <cell r="B573">
            <v>80</v>
          </cell>
          <cell r="C573" t="str">
            <v>a</v>
          </cell>
          <cell r="D573">
            <v>1302659</v>
          </cell>
          <cell r="E573" t="str">
            <v>폴리우레탄실란트채움</v>
          </cell>
          <cell r="F573" t="str">
            <v>(25x20)</v>
          </cell>
          <cell r="G573" t="str">
            <v>M</v>
          </cell>
          <cell r="I573">
            <v>0</v>
          </cell>
        </row>
        <row r="574">
          <cell r="A574" t="str">
            <v>D01224</v>
          </cell>
          <cell r="B574">
            <v>47</v>
          </cell>
          <cell r="C574" t="str">
            <v>b</v>
          </cell>
          <cell r="D574">
            <v>1302663</v>
          </cell>
          <cell r="E574" t="str">
            <v>폴리우레탄실란트채움</v>
          </cell>
          <cell r="F574" t="str">
            <v>(25x10)</v>
          </cell>
          <cell r="G574" t="str">
            <v>M</v>
          </cell>
          <cell r="I574">
            <v>0</v>
          </cell>
        </row>
        <row r="575">
          <cell r="A575" t="str">
            <v>E2</v>
          </cell>
          <cell r="B575">
            <v>0</v>
          </cell>
          <cell r="C575" t="str">
            <v>계</v>
          </cell>
          <cell r="D575">
            <v>1302665</v>
          </cell>
          <cell r="I575">
            <v>0</v>
          </cell>
        </row>
        <row r="576">
          <cell r="A576" t="str">
            <v>D01308</v>
          </cell>
          <cell r="B576">
            <v>853</v>
          </cell>
          <cell r="C576" t="str">
            <v>3.21</v>
          </cell>
          <cell r="D576">
            <v>1303105</v>
          </cell>
          <cell r="E576" t="str">
            <v>강섬유보강재</v>
          </cell>
          <cell r="F576" t="str">
            <v>(900 g/㎥)</v>
          </cell>
          <cell r="G576" t="str">
            <v>㎥</v>
          </cell>
          <cell r="I576">
            <v>0</v>
          </cell>
        </row>
        <row r="577">
          <cell r="A577" t="str">
            <v>D03817</v>
          </cell>
          <cell r="B577">
            <v>45</v>
          </cell>
          <cell r="C577" t="str">
            <v>3.22</v>
          </cell>
          <cell r="D577">
            <v>1303601</v>
          </cell>
          <cell r="E577" t="str">
            <v>ELASTIC FILLER</v>
          </cell>
          <cell r="F577" t="str">
            <v>(T=20 m/m)</v>
          </cell>
          <cell r="G577" t="str">
            <v>㎡</v>
          </cell>
          <cell r="I577">
            <v>0</v>
          </cell>
        </row>
        <row r="578">
          <cell r="A578" t="str">
            <v>D00911</v>
          </cell>
          <cell r="B578">
            <v>173</v>
          </cell>
          <cell r="C578" t="str">
            <v>3.23</v>
          </cell>
          <cell r="D578">
            <v>1456598</v>
          </cell>
          <cell r="E578" t="str">
            <v>방 호 벽</v>
          </cell>
          <cell r="F578" t="str">
            <v>(육교용)</v>
          </cell>
          <cell r="G578" t="str">
            <v>M</v>
          </cell>
          <cell r="I578">
            <v>0</v>
          </cell>
        </row>
        <row r="579">
          <cell r="A579" t="str">
            <v>D00791</v>
          </cell>
          <cell r="B579">
            <v>32</v>
          </cell>
          <cell r="C579" t="str">
            <v>3.24</v>
          </cell>
          <cell r="D579">
            <v>1533096</v>
          </cell>
          <cell r="E579" t="str">
            <v>교좌장치표지판</v>
          </cell>
          <cell r="G579" t="str">
            <v>EA</v>
          </cell>
          <cell r="I579">
            <v>0</v>
          </cell>
        </row>
        <row r="580">
          <cell r="A580" t="str">
            <v>D00817</v>
          </cell>
          <cell r="B580">
            <v>9.8000000000000004E-2</v>
          </cell>
          <cell r="C580" t="str">
            <v>3.25</v>
          </cell>
          <cell r="D580">
            <v>1571345</v>
          </cell>
          <cell r="E580" t="str">
            <v>아스팔트 채움</v>
          </cell>
          <cell r="F580" t="str">
            <v>(브론아스팔트)</v>
          </cell>
          <cell r="G580" t="str">
            <v>㎥</v>
          </cell>
          <cell r="I580">
            <v>0</v>
          </cell>
        </row>
        <row r="581">
          <cell r="A581" t="str">
            <v>D00593</v>
          </cell>
          <cell r="B581">
            <v>1035</v>
          </cell>
          <cell r="C581" t="str">
            <v>3.26</v>
          </cell>
          <cell r="D581">
            <v>1590470</v>
          </cell>
          <cell r="E581" t="str">
            <v>낙하물방지망</v>
          </cell>
          <cell r="G581" t="str">
            <v>㎡</v>
          </cell>
          <cell r="I581">
            <v>0</v>
          </cell>
        </row>
        <row r="582">
          <cell r="A582" t="str">
            <v>D01064</v>
          </cell>
          <cell r="B582">
            <v>80</v>
          </cell>
          <cell r="C582" t="str">
            <v>3.27</v>
          </cell>
          <cell r="D582">
            <v>1600032</v>
          </cell>
          <cell r="E582" t="str">
            <v>중앙분리대</v>
          </cell>
          <cell r="G582" t="str">
            <v>M</v>
          </cell>
          <cell r="I582">
            <v>0</v>
          </cell>
        </row>
        <row r="583">
          <cell r="A583" t="str">
            <v>D03859</v>
          </cell>
          <cell r="B583">
            <v>1</v>
          </cell>
          <cell r="C583" t="str">
            <v>3.28</v>
          </cell>
          <cell r="D583">
            <v>1604813</v>
          </cell>
          <cell r="E583" t="str">
            <v>천공장비조립및해체</v>
          </cell>
          <cell r="G583" t="str">
            <v>회</v>
          </cell>
          <cell r="I583">
            <v>0</v>
          </cell>
        </row>
        <row r="584">
          <cell r="A584" t="str">
            <v>T2</v>
          </cell>
          <cell r="B584">
            <v>586</v>
          </cell>
          <cell r="C584" t="str">
            <v>3.29</v>
          </cell>
          <cell r="D584">
            <v>1607204</v>
          </cell>
          <cell r="E584" t="str">
            <v>파일재하시험</v>
          </cell>
          <cell r="I584">
            <v>0</v>
          </cell>
        </row>
        <row r="585">
          <cell r="A585" t="str">
            <v>D03869</v>
          </cell>
          <cell r="B585">
            <v>1</v>
          </cell>
          <cell r="C585" t="str">
            <v>a</v>
          </cell>
          <cell r="D585">
            <v>1608399</v>
          </cell>
          <cell r="E585" t="str">
            <v>파일재하시험</v>
          </cell>
          <cell r="F585" t="str">
            <v>(정재하시험)</v>
          </cell>
          <cell r="G585" t="str">
            <v>개소</v>
          </cell>
          <cell r="I585">
            <v>0</v>
          </cell>
        </row>
        <row r="586">
          <cell r="A586" t="str">
            <v>D03870</v>
          </cell>
          <cell r="B586">
            <v>1</v>
          </cell>
          <cell r="C586" t="str">
            <v>b</v>
          </cell>
          <cell r="D586">
            <v>1608997</v>
          </cell>
          <cell r="E586" t="str">
            <v>파일재하시험</v>
          </cell>
          <cell r="F586" t="str">
            <v>(동재하시험)</v>
          </cell>
          <cell r="G586" t="str">
            <v>개소</v>
          </cell>
          <cell r="I586">
            <v>0</v>
          </cell>
        </row>
        <row r="587">
          <cell r="A587" t="str">
            <v>E2</v>
          </cell>
          <cell r="B587">
            <v>0</v>
          </cell>
          <cell r="C587" t="str">
            <v>계</v>
          </cell>
          <cell r="D587">
            <v>1609328</v>
          </cell>
          <cell r="I587">
            <v>0</v>
          </cell>
        </row>
        <row r="588">
          <cell r="A588" t="str">
            <v>D03871</v>
          </cell>
          <cell r="B588">
            <v>10</v>
          </cell>
          <cell r="C588" t="str">
            <v>3.30</v>
          </cell>
          <cell r="D588">
            <v>1609658</v>
          </cell>
          <cell r="E588" t="str">
            <v>평판재하시험</v>
          </cell>
          <cell r="G588" t="str">
            <v>개소</v>
          </cell>
          <cell r="I588">
            <v>0</v>
          </cell>
        </row>
        <row r="589">
          <cell r="A589" t="str">
            <v>E3</v>
          </cell>
          <cell r="B589">
            <v>0</v>
          </cell>
          <cell r="C589" t="str">
            <v>합계</v>
          </cell>
          <cell r="D589">
            <v>1609690</v>
          </cell>
          <cell r="I589">
            <v>0</v>
          </cell>
        </row>
        <row r="590">
          <cell r="A590" t="str">
            <v>T3</v>
          </cell>
          <cell r="B590">
            <v>705</v>
          </cell>
          <cell r="C590" t="str">
            <v>3.D</v>
          </cell>
          <cell r="D590">
            <v>1609722</v>
          </cell>
          <cell r="E590" t="str">
            <v>학  계   1  교</v>
          </cell>
          <cell r="F590" t="str">
            <v>P.S.C BEAM</v>
          </cell>
          <cell r="I590">
            <v>0</v>
          </cell>
        </row>
        <row r="591">
          <cell r="A591" t="str">
            <v>T2</v>
          </cell>
          <cell r="B591">
            <v>597</v>
          </cell>
          <cell r="C591" t="str">
            <v>3.01</v>
          </cell>
          <cell r="D591">
            <v>1609850</v>
          </cell>
          <cell r="E591" t="str">
            <v>토          공</v>
          </cell>
          <cell r="I591">
            <v>0</v>
          </cell>
        </row>
        <row r="592">
          <cell r="A592" t="str">
            <v>D00096</v>
          </cell>
          <cell r="B592">
            <v>3022</v>
          </cell>
          <cell r="C592" t="str">
            <v>a</v>
          </cell>
          <cell r="D592">
            <v>1763147</v>
          </cell>
          <cell r="E592" t="str">
            <v>구조물터파기</v>
          </cell>
          <cell r="F592" t="str">
            <v>(육상토사 0∼2 M)</v>
          </cell>
          <cell r="G592" t="str">
            <v>㎥</v>
          </cell>
          <cell r="I592">
            <v>0</v>
          </cell>
        </row>
        <row r="593">
          <cell r="A593" t="str">
            <v>D00097</v>
          </cell>
          <cell r="B593">
            <v>373</v>
          </cell>
          <cell r="C593" t="str">
            <v>b</v>
          </cell>
          <cell r="D593">
            <v>1763483</v>
          </cell>
          <cell r="E593" t="str">
            <v>구조물터파기</v>
          </cell>
          <cell r="F593" t="str">
            <v>(육상토사 2∼4 M)</v>
          </cell>
          <cell r="G593" t="str">
            <v>㎥</v>
          </cell>
          <cell r="I593">
            <v>0</v>
          </cell>
        </row>
        <row r="594">
          <cell r="A594" t="str">
            <v>D00160</v>
          </cell>
          <cell r="B594">
            <v>2927</v>
          </cell>
          <cell r="C594" t="str">
            <v>c</v>
          </cell>
          <cell r="D594">
            <v>1763819</v>
          </cell>
          <cell r="E594" t="str">
            <v>되메우기및다짐</v>
          </cell>
          <cell r="F594" t="str">
            <v>(인력30%+백호우70%)</v>
          </cell>
          <cell r="G594" t="str">
            <v>㎥</v>
          </cell>
          <cell r="I594">
            <v>0</v>
          </cell>
        </row>
        <row r="595">
          <cell r="A595" t="str">
            <v>D00170</v>
          </cell>
          <cell r="B595">
            <v>1175</v>
          </cell>
          <cell r="C595" t="str">
            <v>d</v>
          </cell>
          <cell r="D595">
            <v>1763939</v>
          </cell>
          <cell r="E595" t="str">
            <v>뒷채움잡석</v>
          </cell>
          <cell r="F595" t="str">
            <v>(현장암유용)</v>
          </cell>
          <cell r="G595" t="str">
            <v>㎥</v>
          </cell>
          <cell r="I595">
            <v>0</v>
          </cell>
        </row>
        <row r="596">
          <cell r="A596" t="str">
            <v>D00038</v>
          </cell>
          <cell r="B596">
            <v>1659</v>
          </cell>
          <cell r="C596" t="str">
            <v>e</v>
          </cell>
          <cell r="D596">
            <v>1763999</v>
          </cell>
          <cell r="E596" t="str">
            <v>토사치환</v>
          </cell>
          <cell r="F596" t="str">
            <v>노상다짐</v>
          </cell>
          <cell r="G596" t="str">
            <v>㎥</v>
          </cell>
          <cell r="I596">
            <v>0</v>
          </cell>
        </row>
        <row r="597">
          <cell r="A597" t="str">
            <v>D00150</v>
          </cell>
          <cell r="B597">
            <v>3045</v>
          </cell>
          <cell r="C597" t="str">
            <v>f</v>
          </cell>
          <cell r="D597">
            <v>1764029</v>
          </cell>
          <cell r="E597" t="str">
            <v>교대앞성토</v>
          </cell>
          <cell r="G597" t="str">
            <v>㎥</v>
          </cell>
          <cell r="I597">
            <v>0</v>
          </cell>
        </row>
        <row r="598">
          <cell r="A598" t="str">
            <v>E2</v>
          </cell>
          <cell r="B598">
            <v>0</v>
          </cell>
          <cell r="C598" t="str">
            <v>계</v>
          </cell>
          <cell r="D598">
            <v>1764059</v>
          </cell>
          <cell r="I598">
            <v>0</v>
          </cell>
        </row>
        <row r="599">
          <cell r="A599" t="str">
            <v>T2</v>
          </cell>
          <cell r="B599">
            <v>609</v>
          </cell>
          <cell r="C599" t="str">
            <v>3.02</v>
          </cell>
          <cell r="D599">
            <v>1764187</v>
          </cell>
          <cell r="E599" t="str">
            <v>강관파일공</v>
          </cell>
          <cell r="I599">
            <v>0</v>
          </cell>
        </row>
        <row r="600">
          <cell r="A600" t="str">
            <v>D00504</v>
          </cell>
          <cell r="B600">
            <v>3724</v>
          </cell>
          <cell r="C600" t="str">
            <v>a</v>
          </cell>
          <cell r="D600">
            <v>1764315</v>
          </cell>
          <cell r="E600" t="str">
            <v>강관파일구입</v>
          </cell>
          <cell r="F600" t="str">
            <v>(Φ508.0m/mx9t)</v>
          </cell>
          <cell r="G600" t="str">
            <v>M</v>
          </cell>
          <cell r="I600">
            <v>0</v>
          </cell>
        </row>
        <row r="601">
          <cell r="A601" t="str">
            <v>D00506</v>
          </cell>
          <cell r="B601">
            <v>2248</v>
          </cell>
          <cell r="C601" t="str">
            <v>b</v>
          </cell>
          <cell r="D601">
            <v>1764344</v>
          </cell>
          <cell r="E601" t="str">
            <v>강관파일항타(직항)</v>
          </cell>
          <cell r="F601" t="str">
            <v>Φ508(15 m 이상)</v>
          </cell>
          <cell r="G601" t="str">
            <v>M</v>
          </cell>
          <cell r="I601">
            <v>0</v>
          </cell>
        </row>
        <row r="602">
          <cell r="A602" t="str">
            <v>D00512</v>
          </cell>
          <cell r="B602">
            <v>1420</v>
          </cell>
          <cell r="C602" t="str">
            <v>c</v>
          </cell>
          <cell r="D602">
            <v>1764346</v>
          </cell>
          <cell r="E602" t="str">
            <v>강관파일항타(직항)</v>
          </cell>
          <cell r="F602" t="str">
            <v>Φ508(15 m 이하)</v>
          </cell>
          <cell r="G602" t="str">
            <v>M</v>
          </cell>
          <cell r="I602">
            <v>0</v>
          </cell>
        </row>
        <row r="603">
          <cell r="A603" t="str">
            <v>D03821</v>
          </cell>
          <cell r="B603">
            <v>3190</v>
          </cell>
          <cell r="C603" t="str">
            <v>d</v>
          </cell>
          <cell r="D603">
            <v>1764347</v>
          </cell>
          <cell r="E603" t="str">
            <v>토사천공</v>
          </cell>
          <cell r="G603" t="str">
            <v>M</v>
          </cell>
          <cell r="I603">
            <v>0</v>
          </cell>
        </row>
        <row r="604">
          <cell r="A604" t="str">
            <v>D03822</v>
          </cell>
          <cell r="B604">
            <v>465</v>
          </cell>
          <cell r="C604" t="str">
            <v>e</v>
          </cell>
          <cell r="D604">
            <v>1764350</v>
          </cell>
          <cell r="E604" t="str">
            <v>풍화암천공</v>
          </cell>
          <cell r="G604" t="str">
            <v>M</v>
          </cell>
          <cell r="I604">
            <v>0</v>
          </cell>
        </row>
        <row r="605">
          <cell r="A605" t="str">
            <v>D00516</v>
          </cell>
          <cell r="B605">
            <v>272</v>
          </cell>
          <cell r="C605" t="str">
            <v>f</v>
          </cell>
          <cell r="D605">
            <v>1764355</v>
          </cell>
          <cell r="E605" t="str">
            <v>두부및선단보강</v>
          </cell>
          <cell r="F605" t="str">
            <v>(Φ508.0 m/m)천공</v>
          </cell>
          <cell r="G605" t="str">
            <v>EA</v>
          </cell>
          <cell r="I605">
            <v>0</v>
          </cell>
        </row>
        <row r="606">
          <cell r="A606" t="str">
            <v>D03829</v>
          </cell>
          <cell r="B606">
            <v>972</v>
          </cell>
          <cell r="C606" t="str">
            <v>g</v>
          </cell>
          <cell r="D606">
            <v>1764364</v>
          </cell>
          <cell r="E606" t="str">
            <v>주면고정액</v>
          </cell>
          <cell r="G606" t="str">
            <v>㎥</v>
          </cell>
          <cell r="I606">
            <v>0</v>
          </cell>
        </row>
        <row r="607">
          <cell r="A607" t="str">
            <v>D03830</v>
          </cell>
          <cell r="B607">
            <v>79</v>
          </cell>
          <cell r="C607" t="str">
            <v>h</v>
          </cell>
          <cell r="D607">
            <v>1764368</v>
          </cell>
          <cell r="E607" t="str">
            <v>선단고정액</v>
          </cell>
          <cell r="G607" t="str">
            <v>㎥</v>
          </cell>
          <cell r="I607">
            <v>0</v>
          </cell>
        </row>
        <row r="608">
          <cell r="A608" t="str">
            <v>D00515</v>
          </cell>
          <cell r="B608">
            <v>136</v>
          </cell>
          <cell r="C608" t="str">
            <v>i</v>
          </cell>
          <cell r="D608">
            <v>1764370</v>
          </cell>
          <cell r="E608" t="str">
            <v>강관파일이음</v>
          </cell>
          <cell r="F608" t="str">
            <v>(Φ508.0 m/m)</v>
          </cell>
          <cell r="G608" t="str">
            <v>EA</v>
          </cell>
          <cell r="I608">
            <v>0</v>
          </cell>
        </row>
        <row r="609">
          <cell r="A609" t="str">
            <v>D01282</v>
          </cell>
          <cell r="B609">
            <v>48</v>
          </cell>
          <cell r="C609" t="str">
            <v>j</v>
          </cell>
          <cell r="D609">
            <v>1764371</v>
          </cell>
          <cell r="E609" t="str">
            <v>방사선투과검사(RT)</v>
          </cell>
          <cell r="F609" t="str">
            <v>(3 1/3x12 ")</v>
          </cell>
          <cell r="G609" t="str">
            <v>매</v>
          </cell>
          <cell r="I609">
            <v>0</v>
          </cell>
        </row>
        <row r="610">
          <cell r="A610" t="str">
            <v>E2</v>
          </cell>
          <cell r="B610">
            <v>0</v>
          </cell>
          <cell r="C610" t="str">
            <v>계</v>
          </cell>
          <cell r="D610">
            <v>1764372</v>
          </cell>
          <cell r="I610">
            <v>0</v>
          </cell>
        </row>
        <row r="611">
          <cell r="A611" t="str">
            <v>T2</v>
          </cell>
          <cell r="B611">
            <v>619</v>
          </cell>
          <cell r="C611" t="str">
            <v>3.03</v>
          </cell>
          <cell r="D611">
            <v>1765158</v>
          </cell>
          <cell r="E611" t="str">
            <v>거 푸 집</v>
          </cell>
          <cell r="I611">
            <v>0</v>
          </cell>
        </row>
        <row r="612">
          <cell r="A612" t="str">
            <v>D00276</v>
          </cell>
          <cell r="B612">
            <v>2604</v>
          </cell>
          <cell r="C612" t="str">
            <v>a</v>
          </cell>
          <cell r="D612">
            <v>1765159</v>
          </cell>
          <cell r="E612" t="str">
            <v>합판거푸집</v>
          </cell>
          <cell r="F612" t="str">
            <v>(3 회)</v>
          </cell>
          <cell r="G612" t="str">
            <v>㎡</v>
          </cell>
          <cell r="I612">
            <v>0</v>
          </cell>
        </row>
        <row r="613">
          <cell r="A613" t="str">
            <v>D00277</v>
          </cell>
          <cell r="B613">
            <v>386</v>
          </cell>
          <cell r="C613" t="str">
            <v>b</v>
          </cell>
          <cell r="D613">
            <v>1765207</v>
          </cell>
          <cell r="E613" t="str">
            <v>합판거푸집</v>
          </cell>
          <cell r="F613" t="str">
            <v>(3 회 7∼10 m)</v>
          </cell>
          <cell r="G613" t="str">
            <v>㎡</v>
          </cell>
          <cell r="I613">
            <v>0</v>
          </cell>
        </row>
        <row r="614">
          <cell r="A614" t="str">
            <v>D00280</v>
          </cell>
          <cell r="B614">
            <v>458</v>
          </cell>
          <cell r="C614" t="str">
            <v>c</v>
          </cell>
          <cell r="D614">
            <v>1765223</v>
          </cell>
          <cell r="E614" t="str">
            <v>합판거푸집</v>
          </cell>
          <cell r="F614" t="str">
            <v>(4 회)</v>
          </cell>
          <cell r="G614" t="str">
            <v>㎡</v>
          </cell>
          <cell r="I614">
            <v>0</v>
          </cell>
        </row>
        <row r="615">
          <cell r="A615" t="str">
            <v>D00282</v>
          </cell>
          <cell r="B615">
            <v>35</v>
          </cell>
          <cell r="C615" t="str">
            <v>d</v>
          </cell>
          <cell r="D615">
            <v>1765255</v>
          </cell>
          <cell r="E615" t="str">
            <v>합판거푸집</v>
          </cell>
          <cell r="F615" t="str">
            <v>(6 회)</v>
          </cell>
          <cell r="G615" t="str">
            <v>㎡</v>
          </cell>
          <cell r="I615">
            <v>0</v>
          </cell>
        </row>
        <row r="616">
          <cell r="A616" t="str">
            <v>D00265</v>
          </cell>
          <cell r="B616">
            <v>385</v>
          </cell>
          <cell r="C616" t="str">
            <v>e</v>
          </cell>
          <cell r="D616">
            <v>1765263</v>
          </cell>
          <cell r="E616" t="str">
            <v>문양거푸집(합판4회+</v>
          </cell>
          <cell r="F616" t="str">
            <v>문양스치로폴(0∼7M)</v>
          </cell>
          <cell r="G616" t="str">
            <v>㎡</v>
          </cell>
          <cell r="I616">
            <v>0</v>
          </cell>
        </row>
        <row r="617">
          <cell r="A617" t="str">
            <v>D01111</v>
          </cell>
          <cell r="B617">
            <v>23</v>
          </cell>
          <cell r="C617" t="str">
            <v>f</v>
          </cell>
          <cell r="D617">
            <v>1765267</v>
          </cell>
          <cell r="E617" t="str">
            <v>문양거푸집(합판4회+</v>
          </cell>
          <cell r="F617" t="str">
            <v>문양스치로폴(7∼10M)</v>
          </cell>
          <cell r="G617" t="str">
            <v>㎡</v>
          </cell>
          <cell r="I617">
            <v>0</v>
          </cell>
        </row>
        <row r="618">
          <cell r="A618" t="str">
            <v>D00306</v>
          </cell>
          <cell r="B618">
            <v>316</v>
          </cell>
          <cell r="C618" t="str">
            <v>g</v>
          </cell>
          <cell r="D618">
            <v>1765269</v>
          </cell>
          <cell r="E618" t="str">
            <v>원형거푸집</v>
          </cell>
          <cell r="F618" t="str">
            <v>(3 회 0∼7 m)</v>
          </cell>
          <cell r="G618" t="str">
            <v>㎡</v>
          </cell>
          <cell r="I618">
            <v>0</v>
          </cell>
        </row>
        <row r="619">
          <cell r="A619" t="str">
            <v>D00307</v>
          </cell>
          <cell r="B619">
            <v>27</v>
          </cell>
          <cell r="C619" t="str">
            <v>h</v>
          </cell>
          <cell r="D619">
            <v>1765270</v>
          </cell>
          <cell r="E619" t="str">
            <v>원형거푸집</v>
          </cell>
          <cell r="F619" t="str">
            <v>(3 회 7∼10 m)</v>
          </cell>
          <cell r="G619" t="str">
            <v>㎡</v>
          </cell>
          <cell r="I619">
            <v>0</v>
          </cell>
        </row>
        <row r="620">
          <cell r="A620" t="str">
            <v>E2</v>
          </cell>
          <cell r="B620">
            <v>0</v>
          </cell>
          <cell r="C620" t="str">
            <v>계</v>
          </cell>
          <cell r="D620">
            <v>1765271</v>
          </cell>
          <cell r="I620">
            <v>0</v>
          </cell>
        </row>
        <row r="621">
          <cell r="A621" t="str">
            <v>D00323</v>
          </cell>
          <cell r="B621">
            <v>2046</v>
          </cell>
          <cell r="C621" t="str">
            <v>3.04</v>
          </cell>
          <cell r="D621">
            <v>1765272</v>
          </cell>
          <cell r="E621" t="str">
            <v>강관비계</v>
          </cell>
          <cell r="F621" t="str">
            <v>(0∼30 M)</v>
          </cell>
          <cell r="G621" t="str">
            <v>㎡</v>
          </cell>
          <cell r="I621">
            <v>0</v>
          </cell>
        </row>
        <row r="622">
          <cell r="A622" t="str">
            <v>T2</v>
          </cell>
          <cell r="B622">
            <v>625</v>
          </cell>
          <cell r="C622" t="str">
            <v>3.05</v>
          </cell>
          <cell r="D622">
            <v>1765336</v>
          </cell>
          <cell r="E622" t="str">
            <v>동 바 리</v>
          </cell>
          <cell r="I622">
            <v>0</v>
          </cell>
        </row>
        <row r="623">
          <cell r="A623" t="str">
            <v>D00327</v>
          </cell>
          <cell r="B623">
            <v>2243</v>
          </cell>
          <cell r="C623" t="str">
            <v>a</v>
          </cell>
          <cell r="D623">
            <v>1765368</v>
          </cell>
          <cell r="E623" t="str">
            <v>동바리공</v>
          </cell>
          <cell r="F623" t="str">
            <v>(목재 4 회)</v>
          </cell>
          <cell r="G623" t="str">
            <v>공㎥</v>
          </cell>
          <cell r="I623">
            <v>0</v>
          </cell>
        </row>
        <row r="624">
          <cell r="A624" t="str">
            <v>D00334</v>
          </cell>
          <cell r="B624">
            <v>922</v>
          </cell>
          <cell r="C624" t="str">
            <v>b</v>
          </cell>
          <cell r="D624">
            <v>1765392</v>
          </cell>
          <cell r="E624" t="str">
            <v>강관동바리</v>
          </cell>
          <cell r="F624" t="str">
            <v>(교량용)</v>
          </cell>
          <cell r="G624" t="str">
            <v>공㎥</v>
          </cell>
          <cell r="I624">
            <v>0</v>
          </cell>
        </row>
        <row r="625">
          <cell r="A625" t="str">
            <v>D01129</v>
          </cell>
          <cell r="B625">
            <v>225</v>
          </cell>
          <cell r="C625" t="str">
            <v>c</v>
          </cell>
          <cell r="D625">
            <v>1765396</v>
          </cell>
          <cell r="E625" t="str">
            <v>수평보강재(교량용)</v>
          </cell>
          <cell r="F625" t="str">
            <v>(강관동바리)</v>
          </cell>
          <cell r="G625" t="str">
            <v>㎡</v>
          </cell>
          <cell r="I625">
            <v>0</v>
          </cell>
        </row>
        <row r="626">
          <cell r="A626" t="str">
            <v>E2</v>
          </cell>
          <cell r="B626">
            <v>0</v>
          </cell>
          <cell r="C626" t="str">
            <v>계</v>
          </cell>
          <cell r="D626">
            <v>1765398</v>
          </cell>
          <cell r="I626">
            <v>0</v>
          </cell>
        </row>
        <row r="627">
          <cell r="A627" t="str">
            <v>T2</v>
          </cell>
          <cell r="B627">
            <v>629</v>
          </cell>
          <cell r="C627" t="str">
            <v>3.06</v>
          </cell>
          <cell r="D627">
            <v>1765520</v>
          </cell>
          <cell r="E627" t="str">
            <v>철근가공조립</v>
          </cell>
          <cell r="I627">
            <v>0</v>
          </cell>
        </row>
        <row r="628">
          <cell r="A628" t="str">
            <v>D00271</v>
          </cell>
          <cell r="B628">
            <v>19.492000000000001</v>
          </cell>
          <cell r="C628" t="str">
            <v>a</v>
          </cell>
          <cell r="D628">
            <v>1765522</v>
          </cell>
          <cell r="E628" t="str">
            <v>철근가공조립</v>
          </cell>
          <cell r="F628" t="str">
            <v>(보 통)</v>
          </cell>
          <cell r="G628" t="str">
            <v>Ton</v>
          </cell>
          <cell r="I628">
            <v>0</v>
          </cell>
        </row>
        <row r="629">
          <cell r="A629" t="str">
            <v>D00272</v>
          </cell>
          <cell r="B629">
            <v>418.69099999999997</v>
          </cell>
          <cell r="C629" t="str">
            <v>b</v>
          </cell>
          <cell r="D629">
            <v>1765524</v>
          </cell>
          <cell r="E629" t="str">
            <v>철근가공조립</v>
          </cell>
          <cell r="F629" t="str">
            <v>(복 잡)</v>
          </cell>
          <cell r="G629" t="str">
            <v>Ton</v>
          </cell>
          <cell r="I629">
            <v>0</v>
          </cell>
        </row>
        <row r="630">
          <cell r="A630" t="str">
            <v>E2</v>
          </cell>
          <cell r="B630">
            <v>0</v>
          </cell>
          <cell r="C630" t="str">
            <v>계</v>
          </cell>
          <cell r="D630">
            <v>1765527</v>
          </cell>
          <cell r="I630">
            <v>0</v>
          </cell>
        </row>
        <row r="631">
          <cell r="A631" t="str">
            <v>T2</v>
          </cell>
          <cell r="B631">
            <v>633</v>
          </cell>
          <cell r="C631" t="str">
            <v>3.07</v>
          </cell>
          <cell r="D631">
            <v>1765528</v>
          </cell>
          <cell r="E631" t="str">
            <v>콘크리트타설</v>
          </cell>
          <cell r="I631">
            <v>0</v>
          </cell>
        </row>
        <row r="632">
          <cell r="A632" t="str">
            <v>D00237</v>
          </cell>
          <cell r="B632">
            <v>2584</v>
          </cell>
          <cell r="C632" t="str">
            <v>a</v>
          </cell>
          <cell r="D632">
            <v>1765592</v>
          </cell>
          <cell r="E632" t="str">
            <v>콘크리트타설</v>
          </cell>
          <cell r="F632" t="str">
            <v>(철근 펌프카)</v>
          </cell>
          <cell r="G632" t="str">
            <v>㎥</v>
          </cell>
          <cell r="I632">
            <v>0</v>
          </cell>
        </row>
        <row r="633">
          <cell r="A633" t="str">
            <v>D00231</v>
          </cell>
          <cell r="B633">
            <v>89</v>
          </cell>
          <cell r="C633" t="str">
            <v>b</v>
          </cell>
          <cell r="D633">
            <v>1765624</v>
          </cell>
          <cell r="E633" t="str">
            <v>콘크리트타설</v>
          </cell>
          <cell r="F633" t="str">
            <v>(무근 VIB 제외)</v>
          </cell>
          <cell r="G633" t="str">
            <v>㎥</v>
          </cell>
          <cell r="I633">
            <v>0</v>
          </cell>
        </row>
        <row r="634">
          <cell r="A634" t="str">
            <v>E2</v>
          </cell>
          <cell r="B634">
            <v>0</v>
          </cell>
          <cell r="C634" t="str">
            <v>계</v>
          </cell>
          <cell r="D634">
            <v>1765656</v>
          </cell>
          <cell r="I634">
            <v>0</v>
          </cell>
        </row>
        <row r="635">
          <cell r="A635" t="str">
            <v>T2</v>
          </cell>
          <cell r="B635">
            <v>637</v>
          </cell>
          <cell r="C635" t="str">
            <v>3.08</v>
          </cell>
          <cell r="D635">
            <v>1765664</v>
          </cell>
          <cell r="E635" t="str">
            <v>표 면 처 리</v>
          </cell>
          <cell r="I635">
            <v>0</v>
          </cell>
        </row>
        <row r="636">
          <cell r="A636" t="str">
            <v>D00537</v>
          </cell>
          <cell r="B636">
            <v>1898</v>
          </cell>
          <cell r="C636" t="str">
            <v>a</v>
          </cell>
          <cell r="D636">
            <v>1765668</v>
          </cell>
          <cell r="E636" t="str">
            <v>슬래브양생</v>
          </cell>
          <cell r="F636" t="str">
            <v>(양생제)</v>
          </cell>
          <cell r="G636" t="str">
            <v>㎡</v>
          </cell>
          <cell r="I636">
            <v>0</v>
          </cell>
        </row>
        <row r="637">
          <cell r="A637" t="str">
            <v>D00539</v>
          </cell>
          <cell r="B637">
            <v>1717</v>
          </cell>
          <cell r="C637" t="str">
            <v>b</v>
          </cell>
          <cell r="D637">
            <v>1765670</v>
          </cell>
          <cell r="E637" t="str">
            <v>슬래브면고르기</v>
          </cell>
          <cell r="F637" t="str">
            <v>(데크 피니샤)</v>
          </cell>
          <cell r="G637" t="str">
            <v>㎡</v>
          </cell>
          <cell r="I637">
            <v>0</v>
          </cell>
        </row>
        <row r="638">
          <cell r="A638" t="str">
            <v>E2</v>
          </cell>
          <cell r="B638">
            <v>0</v>
          </cell>
          <cell r="C638" t="str">
            <v>계</v>
          </cell>
          <cell r="D638">
            <v>1765671</v>
          </cell>
          <cell r="I638">
            <v>0</v>
          </cell>
        </row>
        <row r="639">
          <cell r="A639" t="str">
            <v>T2</v>
          </cell>
          <cell r="B639">
            <v>643</v>
          </cell>
          <cell r="C639" t="str">
            <v>3.09</v>
          </cell>
          <cell r="D639">
            <v>1765799</v>
          </cell>
          <cell r="E639" t="str">
            <v>교좌장치</v>
          </cell>
          <cell r="I639">
            <v>0</v>
          </cell>
        </row>
        <row r="640">
          <cell r="A640" t="str">
            <v>D00545</v>
          </cell>
          <cell r="B640">
            <v>2</v>
          </cell>
          <cell r="C640" t="str">
            <v>a</v>
          </cell>
          <cell r="D640">
            <v>1765895</v>
          </cell>
          <cell r="E640" t="str">
            <v>교좌장치</v>
          </cell>
          <cell r="F640" t="str">
            <v>(고정단 135 Ton)</v>
          </cell>
          <cell r="G640" t="str">
            <v>EA</v>
          </cell>
          <cell r="I640">
            <v>0</v>
          </cell>
        </row>
        <row r="641">
          <cell r="A641" t="str">
            <v>D00549</v>
          </cell>
          <cell r="B641">
            <v>8</v>
          </cell>
          <cell r="C641" t="str">
            <v>b</v>
          </cell>
          <cell r="D641">
            <v>1765943</v>
          </cell>
          <cell r="E641" t="str">
            <v>교좌장치</v>
          </cell>
          <cell r="F641" t="str">
            <v>(횡방향가동단135Ton)</v>
          </cell>
          <cell r="G641" t="str">
            <v>EA</v>
          </cell>
          <cell r="I641">
            <v>0</v>
          </cell>
        </row>
        <row r="642">
          <cell r="A642" t="str">
            <v>D00548</v>
          </cell>
          <cell r="B642">
            <v>10</v>
          </cell>
          <cell r="C642" t="str">
            <v>c</v>
          </cell>
          <cell r="D642">
            <v>1765967</v>
          </cell>
          <cell r="E642" t="str">
            <v>교좌장치</v>
          </cell>
          <cell r="F642" t="str">
            <v>(종방향가동단135Ton)</v>
          </cell>
          <cell r="G642" t="str">
            <v>EA</v>
          </cell>
          <cell r="I642">
            <v>0</v>
          </cell>
        </row>
        <row r="643">
          <cell r="A643" t="str">
            <v>D00547</v>
          </cell>
          <cell r="B643">
            <v>40</v>
          </cell>
          <cell r="C643" t="str">
            <v>d</v>
          </cell>
          <cell r="D643">
            <v>1765979</v>
          </cell>
          <cell r="E643" t="str">
            <v>교좌장치</v>
          </cell>
          <cell r="F643" t="str">
            <v>(양방향가동단135Ton)</v>
          </cell>
          <cell r="G643" t="str">
            <v>EA</v>
          </cell>
          <cell r="I643">
            <v>0</v>
          </cell>
        </row>
        <row r="644">
          <cell r="A644" t="str">
            <v>E2</v>
          </cell>
          <cell r="B644">
            <v>0</v>
          </cell>
          <cell r="C644" t="str">
            <v>계</v>
          </cell>
          <cell r="D644">
            <v>1765985</v>
          </cell>
          <cell r="I644">
            <v>0</v>
          </cell>
        </row>
        <row r="645">
          <cell r="A645" t="str">
            <v>T2</v>
          </cell>
          <cell r="B645">
            <v>648</v>
          </cell>
          <cell r="C645" t="str">
            <v>3.10</v>
          </cell>
          <cell r="D645">
            <v>1766113</v>
          </cell>
          <cell r="E645" t="str">
            <v>P.S.C BEAM</v>
          </cell>
          <cell r="I645">
            <v>0</v>
          </cell>
        </row>
        <row r="646">
          <cell r="A646" t="str">
            <v>D00619</v>
          </cell>
          <cell r="B646">
            <v>30</v>
          </cell>
          <cell r="C646" t="str">
            <v>a</v>
          </cell>
          <cell r="D646">
            <v>1766177</v>
          </cell>
          <cell r="E646" t="str">
            <v>P.S.C BEAM 제작</v>
          </cell>
          <cell r="F646" t="str">
            <v>(L=30 M)</v>
          </cell>
          <cell r="G646" t="str">
            <v>본</v>
          </cell>
          <cell r="I646">
            <v>0</v>
          </cell>
        </row>
        <row r="647">
          <cell r="A647" t="str">
            <v>D00606</v>
          </cell>
          <cell r="B647">
            <v>30</v>
          </cell>
          <cell r="C647" t="str">
            <v>b</v>
          </cell>
          <cell r="D647">
            <v>1766241</v>
          </cell>
          <cell r="E647" t="str">
            <v>P.S.C 빔 운반및설치</v>
          </cell>
          <cell r="F647" t="str">
            <v>(L=30 M)</v>
          </cell>
          <cell r="G647" t="str">
            <v>EA</v>
          </cell>
          <cell r="I647">
            <v>0</v>
          </cell>
        </row>
        <row r="648">
          <cell r="A648" t="str">
            <v>D01130</v>
          </cell>
          <cell r="B648">
            <v>30</v>
          </cell>
          <cell r="C648" t="str">
            <v>c</v>
          </cell>
          <cell r="D648">
            <v>1766305</v>
          </cell>
          <cell r="E648" t="str">
            <v>P.S.C빔 전도방지시설</v>
          </cell>
          <cell r="G648" t="str">
            <v>본</v>
          </cell>
          <cell r="I648">
            <v>0</v>
          </cell>
        </row>
        <row r="649">
          <cell r="A649" t="str">
            <v>E2</v>
          </cell>
          <cell r="B649">
            <v>0</v>
          </cell>
          <cell r="C649" t="str">
            <v>계</v>
          </cell>
          <cell r="D649">
            <v>1766337</v>
          </cell>
          <cell r="I649">
            <v>0</v>
          </cell>
        </row>
        <row r="650">
          <cell r="A650" t="str">
            <v>T2</v>
          </cell>
          <cell r="B650">
            <v>652</v>
          </cell>
          <cell r="C650" t="str">
            <v>3.11</v>
          </cell>
          <cell r="D650">
            <v>1766377</v>
          </cell>
          <cell r="E650" t="str">
            <v>신축이음장치</v>
          </cell>
          <cell r="I650">
            <v>0</v>
          </cell>
        </row>
        <row r="651">
          <cell r="A651" t="str">
            <v>D01313</v>
          </cell>
          <cell r="B651">
            <v>22</v>
          </cell>
          <cell r="C651" t="str">
            <v>a</v>
          </cell>
          <cell r="D651">
            <v>1766417</v>
          </cell>
          <cell r="E651" t="str">
            <v>신축이음장치</v>
          </cell>
          <cell r="F651" t="str">
            <v>(Rail-No100)</v>
          </cell>
          <cell r="G651" t="str">
            <v>M</v>
          </cell>
          <cell r="I651">
            <v>0</v>
          </cell>
        </row>
        <row r="652">
          <cell r="A652" t="str">
            <v>D00554</v>
          </cell>
          <cell r="B652">
            <v>22</v>
          </cell>
          <cell r="C652" t="str">
            <v>b</v>
          </cell>
          <cell r="D652">
            <v>1766505</v>
          </cell>
          <cell r="E652" t="str">
            <v>신축이음장치</v>
          </cell>
          <cell r="F652" t="str">
            <v>(Rail-No160)</v>
          </cell>
          <cell r="G652" t="str">
            <v>M</v>
          </cell>
          <cell r="I652">
            <v>0</v>
          </cell>
        </row>
        <row r="653">
          <cell r="A653" t="str">
            <v>E2</v>
          </cell>
          <cell r="B653">
            <v>0</v>
          </cell>
          <cell r="C653" t="str">
            <v>계</v>
          </cell>
          <cell r="D653">
            <v>1766549</v>
          </cell>
          <cell r="I653">
            <v>0</v>
          </cell>
        </row>
        <row r="654">
          <cell r="A654" t="str">
            <v>D00535</v>
          </cell>
          <cell r="B654">
            <v>1717</v>
          </cell>
          <cell r="C654" t="str">
            <v>3.12</v>
          </cell>
          <cell r="D654">
            <v>1766593</v>
          </cell>
          <cell r="E654" t="str">
            <v>교면방수</v>
          </cell>
          <cell r="F654" t="str">
            <v>(도막식)</v>
          </cell>
          <cell r="G654" t="str">
            <v>㎡</v>
          </cell>
          <cell r="I654">
            <v>0</v>
          </cell>
        </row>
        <row r="655">
          <cell r="A655" t="str">
            <v>T2</v>
          </cell>
          <cell r="B655">
            <v>659</v>
          </cell>
          <cell r="C655" t="str">
            <v>3.13</v>
          </cell>
          <cell r="D655">
            <v>1766657</v>
          </cell>
          <cell r="E655" t="str">
            <v>접속슬래브 접합공</v>
          </cell>
          <cell r="I655">
            <v>0</v>
          </cell>
        </row>
        <row r="656">
          <cell r="A656" t="str">
            <v>D01067</v>
          </cell>
          <cell r="B656">
            <v>104</v>
          </cell>
          <cell r="C656" t="str">
            <v>a</v>
          </cell>
          <cell r="D656">
            <v>1766689</v>
          </cell>
          <cell r="E656" t="str">
            <v>다웰바 설치</v>
          </cell>
          <cell r="F656" t="str">
            <v>(D=25 m/m, L=500)</v>
          </cell>
          <cell r="G656" t="str">
            <v>EA</v>
          </cell>
          <cell r="I656">
            <v>0</v>
          </cell>
        </row>
        <row r="657">
          <cell r="A657" t="str">
            <v>D01190</v>
          </cell>
          <cell r="B657">
            <v>31</v>
          </cell>
          <cell r="C657" t="str">
            <v>b</v>
          </cell>
          <cell r="D657">
            <v>1766721</v>
          </cell>
          <cell r="E657" t="str">
            <v>다웰-켑 설치</v>
          </cell>
          <cell r="F657" t="str">
            <v>(Φ60 m/m)</v>
          </cell>
          <cell r="G657" t="str">
            <v>M</v>
          </cell>
          <cell r="I657">
            <v>0</v>
          </cell>
        </row>
        <row r="658">
          <cell r="A658" t="str">
            <v>D00540</v>
          </cell>
          <cell r="B658">
            <v>104</v>
          </cell>
          <cell r="C658" t="str">
            <v>c</v>
          </cell>
          <cell r="D658">
            <v>1766723</v>
          </cell>
          <cell r="E658" t="str">
            <v>경질고무판</v>
          </cell>
          <cell r="F658" t="str">
            <v>(150x150)</v>
          </cell>
          <cell r="G658" t="str">
            <v>EA</v>
          </cell>
          <cell r="I658">
            <v>0</v>
          </cell>
        </row>
        <row r="659">
          <cell r="A659" t="str">
            <v>D00566</v>
          </cell>
          <cell r="B659">
            <v>18</v>
          </cell>
          <cell r="C659" t="str">
            <v>d</v>
          </cell>
          <cell r="D659">
            <v>1766724</v>
          </cell>
          <cell r="E659" t="str">
            <v>타르페이퍼 설치</v>
          </cell>
          <cell r="F659" t="str">
            <v>(5 겹)</v>
          </cell>
          <cell r="G659" t="str">
            <v>㎡</v>
          </cell>
          <cell r="I659">
            <v>0</v>
          </cell>
        </row>
        <row r="660">
          <cell r="A660" t="str">
            <v>E2</v>
          </cell>
          <cell r="B660">
            <v>0</v>
          </cell>
          <cell r="C660" t="str">
            <v>계</v>
          </cell>
          <cell r="D660">
            <v>1766756</v>
          </cell>
          <cell r="I660">
            <v>0</v>
          </cell>
        </row>
        <row r="661">
          <cell r="A661" t="str">
            <v>T2</v>
          </cell>
          <cell r="B661">
            <v>663</v>
          </cell>
          <cell r="C661" t="str">
            <v>3.14</v>
          </cell>
          <cell r="D661">
            <v>1766789</v>
          </cell>
          <cell r="E661" t="str">
            <v>무수축 콘크리트</v>
          </cell>
          <cell r="I661">
            <v>0</v>
          </cell>
        </row>
        <row r="662">
          <cell r="A662" t="str">
            <v>D00567</v>
          </cell>
          <cell r="B662">
            <v>2.8439999999999999</v>
          </cell>
          <cell r="C662" t="str">
            <v>a</v>
          </cell>
          <cell r="D662">
            <v>1766805</v>
          </cell>
          <cell r="E662" t="str">
            <v>무수축몰탈</v>
          </cell>
          <cell r="F662" t="str">
            <v>(1:1)</v>
          </cell>
          <cell r="G662" t="str">
            <v>㎥</v>
          </cell>
          <cell r="I662">
            <v>0</v>
          </cell>
        </row>
        <row r="663">
          <cell r="A663" t="str">
            <v>D00568</v>
          </cell>
          <cell r="B663">
            <v>10.54</v>
          </cell>
          <cell r="C663" t="str">
            <v>b</v>
          </cell>
          <cell r="D663">
            <v>1766813</v>
          </cell>
          <cell r="E663" t="str">
            <v>무수축콘크리트</v>
          </cell>
          <cell r="G663" t="str">
            <v>㎥</v>
          </cell>
          <cell r="I663">
            <v>0</v>
          </cell>
        </row>
        <row r="664">
          <cell r="A664" t="str">
            <v>E2</v>
          </cell>
          <cell r="B664">
            <v>0</v>
          </cell>
          <cell r="C664" t="str">
            <v>계</v>
          </cell>
          <cell r="D664">
            <v>1766817</v>
          </cell>
          <cell r="I664">
            <v>0</v>
          </cell>
        </row>
        <row r="665">
          <cell r="A665" t="str">
            <v>T2</v>
          </cell>
          <cell r="B665">
            <v>667</v>
          </cell>
          <cell r="C665" t="str">
            <v>3.15</v>
          </cell>
          <cell r="D665">
            <v>1766819</v>
          </cell>
          <cell r="E665" t="str">
            <v>스치로폴 설치</v>
          </cell>
          <cell r="I665">
            <v>0</v>
          </cell>
        </row>
        <row r="666">
          <cell r="A666" t="str">
            <v>D00853</v>
          </cell>
          <cell r="B666">
            <v>9</v>
          </cell>
          <cell r="C666" t="str">
            <v>a</v>
          </cell>
          <cell r="D666">
            <v>1767077</v>
          </cell>
          <cell r="E666" t="str">
            <v>스치로폴설치</v>
          </cell>
          <cell r="F666" t="str">
            <v>(T=10 m/m)</v>
          </cell>
          <cell r="G666" t="str">
            <v>㎡</v>
          </cell>
          <cell r="I666">
            <v>0</v>
          </cell>
        </row>
        <row r="667">
          <cell r="A667" t="str">
            <v>D00532</v>
          </cell>
          <cell r="B667">
            <v>83</v>
          </cell>
          <cell r="C667" t="str">
            <v>b</v>
          </cell>
          <cell r="D667">
            <v>1767205</v>
          </cell>
          <cell r="E667" t="str">
            <v>스치로폴설치</v>
          </cell>
          <cell r="F667" t="str">
            <v>(T=20 m/m)</v>
          </cell>
          <cell r="G667" t="str">
            <v>㎡</v>
          </cell>
          <cell r="I667">
            <v>0</v>
          </cell>
        </row>
        <row r="668">
          <cell r="A668" t="str">
            <v>E2</v>
          </cell>
          <cell r="B668">
            <v>0</v>
          </cell>
          <cell r="C668" t="str">
            <v>계</v>
          </cell>
          <cell r="D668">
            <v>1767206</v>
          </cell>
          <cell r="I668">
            <v>0</v>
          </cell>
        </row>
        <row r="669">
          <cell r="A669" t="str">
            <v>T2</v>
          </cell>
          <cell r="B669">
            <v>674</v>
          </cell>
          <cell r="C669" t="str">
            <v>3.16</v>
          </cell>
          <cell r="D669">
            <v>1767333</v>
          </cell>
          <cell r="E669" t="str">
            <v>배수시설</v>
          </cell>
          <cell r="I669">
            <v>0</v>
          </cell>
        </row>
        <row r="670">
          <cell r="A670" t="str">
            <v>D00572</v>
          </cell>
          <cell r="B670">
            <v>8</v>
          </cell>
          <cell r="C670" t="str">
            <v>a</v>
          </cell>
          <cell r="D670">
            <v>1767334</v>
          </cell>
          <cell r="E670" t="str">
            <v>집 수 구</v>
          </cell>
          <cell r="G670" t="str">
            <v>EA</v>
          </cell>
          <cell r="I670">
            <v>0</v>
          </cell>
        </row>
        <row r="671">
          <cell r="A671" t="str">
            <v>D00573</v>
          </cell>
          <cell r="B671">
            <v>36</v>
          </cell>
          <cell r="C671" t="str">
            <v>b</v>
          </cell>
          <cell r="D671">
            <v>1767335</v>
          </cell>
          <cell r="E671" t="str">
            <v>배 수 구</v>
          </cell>
          <cell r="F671" t="str">
            <v>(스테인레스관)</v>
          </cell>
          <cell r="G671" t="str">
            <v>M</v>
          </cell>
          <cell r="I671">
            <v>0</v>
          </cell>
        </row>
        <row r="672">
          <cell r="A672" t="str">
            <v>D00574</v>
          </cell>
          <cell r="B672">
            <v>40</v>
          </cell>
          <cell r="C672" t="str">
            <v>c</v>
          </cell>
          <cell r="D672">
            <v>1767399</v>
          </cell>
          <cell r="E672" t="str">
            <v>부착시설(A)</v>
          </cell>
          <cell r="G672" t="str">
            <v>EA</v>
          </cell>
          <cell r="I672">
            <v>0</v>
          </cell>
        </row>
        <row r="673">
          <cell r="A673" t="str">
            <v>D00577</v>
          </cell>
          <cell r="B673">
            <v>45</v>
          </cell>
          <cell r="C673" t="str">
            <v>d</v>
          </cell>
          <cell r="D673">
            <v>1767431</v>
          </cell>
          <cell r="E673" t="str">
            <v>도 수 로</v>
          </cell>
          <cell r="G673" t="str">
            <v>M</v>
          </cell>
          <cell r="I673">
            <v>0</v>
          </cell>
        </row>
        <row r="674">
          <cell r="A674" t="str">
            <v>D03867</v>
          </cell>
          <cell r="B674">
            <v>4</v>
          </cell>
          <cell r="C674" t="str">
            <v>e</v>
          </cell>
          <cell r="D674">
            <v>1767439</v>
          </cell>
          <cell r="E674" t="str">
            <v>집 수 정</v>
          </cell>
          <cell r="G674" t="str">
            <v>EA</v>
          </cell>
          <cell r="I674">
            <v>0</v>
          </cell>
        </row>
        <row r="675">
          <cell r="A675" t="str">
            <v>E2</v>
          </cell>
          <cell r="B675">
            <v>0</v>
          </cell>
          <cell r="C675" t="str">
            <v>계</v>
          </cell>
          <cell r="D675">
            <v>1767447</v>
          </cell>
          <cell r="I675">
            <v>0</v>
          </cell>
        </row>
        <row r="676">
          <cell r="A676" t="str">
            <v>T2</v>
          </cell>
          <cell r="B676">
            <v>678</v>
          </cell>
          <cell r="C676" t="str">
            <v>3.17</v>
          </cell>
          <cell r="D676">
            <v>1767463</v>
          </cell>
          <cell r="E676" t="str">
            <v>스페이서설치</v>
          </cell>
          <cell r="I676">
            <v>0</v>
          </cell>
        </row>
        <row r="677">
          <cell r="A677" t="str">
            <v>D00588</v>
          </cell>
          <cell r="B677">
            <v>2768</v>
          </cell>
          <cell r="C677" t="str">
            <v>a</v>
          </cell>
          <cell r="D677">
            <v>1767479</v>
          </cell>
          <cell r="E677" t="str">
            <v>스페이서 설치</v>
          </cell>
          <cell r="F677" t="str">
            <v>(슬라브및기초용)</v>
          </cell>
          <cell r="G677" t="str">
            <v>㎡</v>
          </cell>
          <cell r="I677">
            <v>0</v>
          </cell>
        </row>
        <row r="678">
          <cell r="A678" t="str">
            <v>D01070</v>
          </cell>
          <cell r="B678">
            <v>257</v>
          </cell>
          <cell r="C678" t="str">
            <v>b</v>
          </cell>
          <cell r="D678">
            <v>1767487</v>
          </cell>
          <cell r="E678" t="str">
            <v>스페이서 설치</v>
          </cell>
          <cell r="F678" t="str">
            <v>(벽체용)</v>
          </cell>
          <cell r="G678" t="str">
            <v>㎡</v>
          </cell>
          <cell r="I678">
            <v>0</v>
          </cell>
        </row>
        <row r="679">
          <cell r="A679" t="str">
            <v>E2</v>
          </cell>
          <cell r="B679">
            <v>0</v>
          </cell>
          <cell r="C679" t="str">
            <v>계</v>
          </cell>
          <cell r="D679">
            <v>1767491</v>
          </cell>
          <cell r="I679">
            <v>0</v>
          </cell>
        </row>
        <row r="680">
          <cell r="A680" t="str">
            <v>T2</v>
          </cell>
          <cell r="B680">
            <v>683</v>
          </cell>
          <cell r="C680" t="str">
            <v>3.18</v>
          </cell>
          <cell r="D680">
            <v>1767509</v>
          </cell>
          <cell r="E680" t="str">
            <v>교명판 설명판</v>
          </cell>
          <cell r="I680">
            <v>0</v>
          </cell>
        </row>
        <row r="681">
          <cell r="A681" t="str">
            <v>D00581</v>
          </cell>
          <cell r="B681">
            <v>4</v>
          </cell>
          <cell r="C681" t="str">
            <v>a</v>
          </cell>
          <cell r="D681">
            <v>1767510</v>
          </cell>
          <cell r="E681" t="str">
            <v>교 명 주</v>
          </cell>
          <cell r="F681" t="str">
            <v>(소형,화강석)</v>
          </cell>
          <cell r="G681" t="str">
            <v>기</v>
          </cell>
          <cell r="I681">
            <v>0</v>
          </cell>
        </row>
        <row r="682">
          <cell r="A682" t="str">
            <v>D00583</v>
          </cell>
          <cell r="B682">
            <v>2</v>
          </cell>
          <cell r="C682" t="str">
            <v>b</v>
          </cell>
          <cell r="D682">
            <v>1767511</v>
          </cell>
          <cell r="E682" t="str">
            <v>교 명 판(황동주물)</v>
          </cell>
          <cell r="F682" t="str">
            <v>(450x200x10)</v>
          </cell>
          <cell r="G682" t="str">
            <v>EA</v>
          </cell>
          <cell r="I682">
            <v>0</v>
          </cell>
        </row>
        <row r="683">
          <cell r="A683" t="str">
            <v>D00584</v>
          </cell>
          <cell r="B683">
            <v>2</v>
          </cell>
          <cell r="C683" t="str">
            <v>c</v>
          </cell>
          <cell r="D683">
            <v>1767575</v>
          </cell>
          <cell r="E683" t="str">
            <v>설 명 판(황동주물)</v>
          </cell>
          <cell r="F683" t="str">
            <v>(500x300x10)</v>
          </cell>
          <cell r="G683" t="str">
            <v>EA</v>
          </cell>
          <cell r="I683">
            <v>0</v>
          </cell>
        </row>
        <row r="684">
          <cell r="A684" t="str">
            <v>E2</v>
          </cell>
          <cell r="B684">
            <v>0</v>
          </cell>
          <cell r="C684" t="str">
            <v>계</v>
          </cell>
          <cell r="D684">
            <v>1767607</v>
          </cell>
          <cell r="I684">
            <v>0</v>
          </cell>
        </row>
        <row r="685">
          <cell r="A685" t="str">
            <v>D00594</v>
          </cell>
          <cell r="B685">
            <v>2</v>
          </cell>
          <cell r="C685" t="str">
            <v>3.19</v>
          </cell>
          <cell r="D685">
            <v>1767615</v>
          </cell>
          <cell r="E685" t="str">
            <v>측량기준점 설치</v>
          </cell>
          <cell r="F685" t="str">
            <v>(황동주물)</v>
          </cell>
          <cell r="G685" t="str">
            <v>EA</v>
          </cell>
          <cell r="I685">
            <v>0</v>
          </cell>
        </row>
        <row r="686">
          <cell r="A686" t="str">
            <v>T2</v>
          </cell>
          <cell r="B686">
            <v>688</v>
          </cell>
          <cell r="C686" t="str">
            <v>3.20</v>
          </cell>
          <cell r="D686">
            <v>1767743</v>
          </cell>
          <cell r="E686" t="str">
            <v>충 진 재</v>
          </cell>
          <cell r="I686">
            <v>0</v>
          </cell>
        </row>
        <row r="687">
          <cell r="A687" t="str">
            <v>D00846</v>
          </cell>
          <cell r="B687">
            <v>90</v>
          </cell>
          <cell r="C687" t="str">
            <v>a</v>
          </cell>
          <cell r="D687">
            <v>1767811</v>
          </cell>
          <cell r="E687" t="str">
            <v>폴리우레탄실란트채움</v>
          </cell>
          <cell r="F687" t="str">
            <v>(25x20)</v>
          </cell>
          <cell r="G687" t="str">
            <v>M</v>
          </cell>
          <cell r="I687">
            <v>0</v>
          </cell>
        </row>
        <row r="688">
          <cell r="A688" t="str">
            <v>D01224</v>
          </cell>
          <cell r="B688">
            <v>57</v>
          </cell>
          <cell r="C688" t="str">
            <v>b</v>
          </cell>
          <cell r="D688">
            <v>1767815</v>
          </cell>
          <cell r="E688" t="str">
            <v>폴리우레탄실란트채움</v>
          </cell>
          <cell r="F688" t="str">
            <v>(25x10)</v>
          </cell>
          <cell r="G688" t="str">
            <v>M</v>
          </cell>
          <cell r="I688">
            <v>0</v>
          </cell>
        </row>
        <row r="689">
          <cell r="A689" t="str">
            <v>E2</v>
          </cell>
          <cell r="B689">
            <v>0</v>
          </cell>
          <cell r="C689" t="str">
            <v>계</v>
          </cell>
          <cell r="D689">
            <v>1767817</v>
          </cell>
          <cell r="I689">
            <v>0</v>
          </cell>
        </row>
        <row r="690">
          <cell r="A690" t="str">
            <v>D01308</v>
          </cell>
          <cell r="B690">
            <v>775</v>
          </cell>
          <cell r="C690" t="str">
            <v>3.21</v>
          </cell>
          <cell r="D690">
            <v>1768257</v>
          </cell>
          <cell r="E690" t="str">
            <v>강섬유보강재</v>
          </cell>
          <cell r="F690" t="str">
            <v>(900 g/㎥)</v>
          </cell>
          <cell r="G690" t="str">
            <v>㎥</v>
          </cell>
          <cell r="I690">
            <v>0</v>
          </cell>
        </row>
        <row r="691">
          <cell r="A691" t="str">
            <v>D01309</v>
          </cell>
          <cell r="B691">
            <v>40</v>
          </cell>
          <cell r="C691" t="str">
            <v>3.22</v>
          </cell>
          <cell r="D691">
            <v>1768753</v>
          </cell>
          <cell r="E691" t="str">
            <v>모래주머니</v>
          </cell>
          <cell r="G691" t="str">
            <v>EA</v>
          </cell>
          <cell r="I691">
            <v>0</v>
          </cell>
        </row>
        <row r="692">
          <cell r="A692" t="str">
            <v>D00911</v>
          </cell>
          <cell r="B692">
            <v>100</v>
          </cell>
          <cell r="C692" t="str">
            <v>3.23</v>
          </cell>
          <cell r="D692">
            <v>1921750</v>
          </cell>
          <cell r="E692" t="str">
            <v>방 호 벽</v>
          </cell>
          <cell r="F692" t="str">
            <v>(육교용)</v>
          </cell>
          <cell r="G692" t="str">
            <v>M</v>
          </cell>
          <cell r="I692">
            <v>0</v>
          </cell>
        </row>
        <row r="693">
          <cell r="A693" t="str">
            <v>D00791</v>
          </cell>
          <cell r="B693">
            <v>60</v>
          </cell>
          <cell r="C693" t="str">
            <v>3.24</v>
          </cell>
          <cell r="D693">
            <v>1998248</v>
          </cell>
          <cell r="E693" t="str">
            <v>교좌장치표지판</v>
          </cell>
          <cell r="G693" t="str">
            <v>EA</v>
          </cell>
          <cell r="I693">
            <v>0</v>
          </cell>
        </row>
        <row r="694">
          <cell r="A694" t="str">
            <v>D00817</v>
          </cell>
          <cell r="B694">
            <v>0.104</v>
          </cell>
          <cell r="C694" t="str">
            <v>3.25</v>
          </cell>
          <cell r="D694">
            <v>2036497</v>
          </cell>
          <cell r="E694" t="str">
            <v>아스팔트 채움</v>
          </cell>
          <cell r="F694" t="str">
            <v>(브론아스팔트)</v>
          </cell>
          <cell r="G694" t="str">
            <v>㎥</v>
          </cell>
          <cell r="I694">
            <v>0</v>
          </cell>
        </row>
        <row r="695">
          <cell r="A695" t="str">
            <v>D01064</v>
          </cell>
          <cell r="B695">
            <v>90</v>
          </cell>
          <cell r="C695" t="str">
            <v>3.26</v>
          </cell>
          <cell r="D695">
            <v>2055622</v>
          </cell>
          <cell r="E695" t="str">
            <v>중앙분리대</v>
          </cell>
          <cell r="G695" t="str">
            <v>M</v>
          </cell>
          <cell r="I695">
            <v>0</v>
          </cell>
        </row>
        <row r="696">
          <cell r="A696" t="str">
            <v>D03817</v>
          </cell>
          <cell r="B696">
            <v>38</v>
          </cell>
          <cell r="C696" t="str">
            <v>3.27</v>
          </cell>
          <cell r="D696">
            <v>2065184</v>
          </cell>
          <cell r="E696" t="str">
            <v>ELASTIC FILLER</v>
          </cell>
          <cell r="F696" t="str">
            <v>(T=20 m/m)</v>
          </cell>
          <cell r="G696" t="str">
            <v>㎡</v>
          </cell>
          <cell r="I696">
            <v>0</v>
          </cell>
        </row>
        <row r="697">
          <cell r="A697" t="str">
            <v>D01333</v>
          </cell>
          <cell r="B697">
            <v>100</v>
          </cell>
          <cell r="C697" t="str">
            <v>3.28</v>
          </cell>
          <cell r="D697">
            <v>2069965</v>
          </cell>
          <cell r="E697" t="str">
            <v>방음벽 기초</v>
          </cell>
          <cell r="G697" t="str">
            <v>M</v>
          </cell>
          <cell r="I697">
            <v>0</v>
          </cell>
        </row>
        <row r="698">
          <cell r="A698" t="str">
            <v>D00593</v>
          </cell>
          <cell r="B698">
            <v>506</v>
          </cell>
          <cell r="C698" t="str">
            <v>3.29</v>
          </cell>
          <cell r="D698">
            <v>2072356</v>
          </cell>
          <cell r="E698" t="str">
            <v>낙하물방지망</v>
          </cell>
          <cell r="G698" t="str">
            <v>㎡</v>
          </cell>
          <cell r="I698">
            <v>0</v>
          </cell>
        </row>
        <row r="699">
          <cell r="A699" t="str">
            <v>D00434</v>
          </cell>
          <cell r="B699">
            <v>555</v>
          </cell>
          <cell r="C699" t="str">
            <v>3.30</v>
          </cell>
          <cell r="D699">
            <v>2073551</v>
          </cell>
          <cell r="E699" t="str">
            <v>법면보호블럭</v>
          </cell>
          <cell r="F699" t="str">
            <v>(400x400x120)육교용</v>
          </cell>
          <cell r="G699" t="str">
            <v>㎡</v>
          </cell>
          <cell r="I699">
            <v>0</v>
          </cell>
        </row>
        <row r="700">
          <cell r="A700" t="str">
            <v>D00844</v>
          </cell>
          <cell r="B700">
            <v>59</v>
          </cell>
          <cell r="C700" t="str">
            <v>3.31</v>
          </cell>
          <cell r="D700">
            <v>2074149</v>
          </cell>
          <cell r="E700" t="str">
            <v>법면보호블럭</v>
          </cell>
          <cell r="F700" t="str">
            <v>(기초)</v>
          </cell>
          <cell r="G700" t="str">
            <v>M</v>
          </cell>
          <cell r="I700">
            <v>0</v>
          </cell>
        </row>
        <row r="701">
          <cell r="A701" t="str">
            <v>D03859</v>
          </cell>
          <cell r="B701">
            <v>1</v>
          </cell>
          <cell r="C701" t="str">
            <v>3.32</v>
          </cell>
          <cell r="D701">
            <v>2074448</v>
          </cell>
          <cell r="E701" t="str">
            <v>천공장비조립및해체</v>
          </cell>
          <cell r="G701" t="str">
            <v>회</v>
          </cell>
          <cell r="I701">
            <v>0</v>
          </cell>
        </row>
        <row r="702">
          <cell r="A702" t="str">
            <v>T2</v>
          </cell>
          <cell r="B702">
            <v>704</v>
          </cell>
          <cell r="C702" t="str">
            <v>3.33</v>
          </cell>
          <cell r="D702">
            <v>2074597</v>
          </cell>
          <cell r="E702" t="str">
            <v>파일재하시험</v>
          </cell>
          <cell r="I702">
            <v>0</v>
          </cell>
        </row>
        <row r="703">
          <cell r="A703" t="str">
            <v>D03869</v>
          </cell>
          <cell r="B703">
            <v>1</v>
          </cell>
          <cell r="C703" t="str">
            <v>a</v>
          </cell>
          <cell r="D703">
            <v>2074672</v>
          </cell>
          <cell r="E703" t="str">
            <v>파일재하시험</v>
          </cell>
          <cell r="F703" t="str">
            <v>(정재하시험)</v>
          </cell>
          <cell r="G703" t="str">
            <v>개소</v>
          </cell>
          <cell r="I703">
            <v>0</v>
          </cell>
        </row>
        <row r="704">
          <cell r="A704" t="str">
            <v>D03870</v>
          </cell>
          <cell r="B704">
            <v>7</v>
          </cell>
          <cell r="C704" t="str">
            <v>b</v>
          </cell>
          <cell r="D704">
            <v>2074800</v>
          </cell>
          <cell r="E704" t="str">
            <v>파일재하시험</v>
          </cell>
          <cell r="F704" t="str">
            <v>(동재하시험)</v>
          </cell>
          <cell r="G704" t="str">
            <v>개소</v>
          </cell>
          <cell r="I704">
            <v>0</v>
          </cell>
        </row>
        <row r="705">
          <cell r="A705" t="str">
            <v>E2</v>
          </cell>
          <cell r="B705">
            <v>0</v>
          </cell>
          <cell r="C705" t="str">
            <v>계</v>
          </cell>
          <cell r="D705">
            <v>2074901</v>
          </cell>
          <cell r="I705">
            <v>0</v>
          </cell>
        </row>
        <row r="706">
          <cell r="A706" t="str">
            <v>E3</v>
          </cell>
          <cell r="B706">
            <v>0</v>
          </cell>
          <cell r="C706" t="str">
            <v>합계</v>
          </cell>
          <cell r="D706">
            <v>2075002</v>
          </cell>
          <cell r="I706">
            <v>0</v>
          </cell>
        </row>
        <row r="707">
          <cell r="A707" t="str">
            <v>T3</v>
          </cell>
          <cell r="B707">
            <v>802</v>
          </cell>
          <cell r="C707" t="str">
            <v>3.E</v>
          </cell>
          <cell r="D707">
            <v>2075130</v>
          </cell>
          <cell r="E707" t="str">
            <v>학  계   2  교</v>
          </cell>
          <cell r="F707" t="str">
            <v>P.S.C BEAM</v>
          </cell>
          <cell r="I707">
            <v>0</v>
          </cell>
        </row>
        <row r="708">
          <cell r="A708" t="str">
            <v>T2</v>
          </cell>
          <cell r="B708">
            <v>713</v>
          </cell>
          <cell r="C708" t="str">
            <v>3.01</v>
          </cell>
          <cell r="D708">
            <v>2075258</v>
          </cell>
          <cell r="E708" t="str">
            <v>토          공</v>
          </cell>
          <cell r="I708">
            <v>0</v>
          </cell>
        </row>
        <row r="709">
          <cell r="A709" t="str">
            <v>D00096</v>
          </cell>
          <cell r="B709">
            <v>519</v>
          </cell>
          <cell r="C709" t="str">
            <v>a</v>
          </cell>
          <cell r="D709">
            <v>2228555</v>
          </cell>
          <cell r="E709" t="str">
            <v>구조물터파기</v>
          </cell>
          <cell r="F709" t="str">
            <v>(육상토사 0∼2 M)</v>
          </cell>
          <cell r="G709" t="str">
            <v>㎥</v>
          </cell>
          <cell r="I709">
            <v>0</v>
          </cell>
        </row>
        <row r="710">
          <cell r="A710" t="str">
            <v>D00134</v>
          </cell>
          <cell r="B710">
            <v>469</v>
          </cell>
          <cell r="C710" t="str">
            <v>b</v>
          </cell>
          <cell r="D710">
            <v>2228891</v>
          </cell>
          <cell r="E710" t="str">
            <v>구조물터파기</v>
          </cell>
          <cell r="F710" t="str">
            <v>(육상리핑암 1∼2 M)</v>
          </cell>
          <cell r="G710" t="str">
            <v>㎥</v>
          </cell>
          <cell r="I710">
            <v>0</v>
          </cell>
        </row>
        <row r="711">
          <cell r="A711" t="str">
            <v>D00160</v>
          </cell>
          <cell r="B711">
            <v>353</v>
          </cell>
          <cell r="C711" t="str">
            <v>c</v>
          </cell>
          <cell r="D711">
            <v>2229227</v>
          </cell>
          <cell r="E711" t="str">
            <v>되메우기및다짐</v>
          </cell>
          <cell r="F711" t="str">
            <v>(인력30%+백호우70%)</v>
          </cell>
          <cell r="G711" t="str">
            <v>㎥</v>
          </cell>
          <cell r="I711">
            <v>0</v>
          </cell>
        </row>
        <row r="712">
          <cell r="A712" t="str">
            <v>D00170</v>
          </cell>
          <cell r="B712">
            <v>1105</v>
          </cell>
          <cell r="C712" t="str">
            <v>d</v>
          </cell>
          <cell r="D712">
            <v>2229347</v>
          </cell>
          <cell r="E712" t="str">
            <v>뒷채움잡석</v>
          </cell>
          <cell r="F712" t="str">
            <v>(현장암유용)</v>
          </cell>
          <cell r="G712" t="str">
            <v>㎥</v>
          </cell>
          <cell r="I712">
            <v>0</v>
          </cell>
        </row>
        <row r="713">
          <cell r="A713" t="str">
            <v>D00150</v>
          </cell>
          <cell r="B713">
            <v>2297</v>
          </cell>
          <cell r="C713" t="str">
            <v>e</v>
          </cell>
          <cell r="D713">
            <v>2229407</v>
          </cell>
          <cell r="E713" t="str">
            <v>교대앞성토</v>
          </cell>
          <cell r="G713" t="str">
            <v>㎥</v>
          </cell>
          <cell r="I713">
            <v>0</v>
          </cell>
        </row>
        <row r="714">
          <cell r="A714" t="str">
            <v>E2</v>
          </cell>
          <cell r="B714">
            <v>0</v>
          </cell>
          <cell r="C714" t="str">
            <v>계</v>
          </cell>
          <cell r="D714">
            <v>2229467</v>
          </cell>
          <cell r="I714">
            <v>0</v>
          </cell>
        </row>
        <row r="715">
          <cell r="A715" t="str">
            <v>T2</v>
          </cell>
          <cell r="B715">
            <v>721</v>
          </cell>
          <cell r="C715" t="str">
            <v>3.02</v>
          </cell>
          <cell r="D715">
            <v>2230566</v>
          </cell>
          <cell r="E715" t="str">
            <v>거 푸 집</v>
          </cell>
          <cell r="I715">
            <v>0</v>
          </cell>
        </row>
        <row r="716">
          <cell r="A716" t="str">
            <v>D00276</v>
          </cell>
          <cell r="B716">
            <v>1352</v>
          </cell>
          <cell r="C716" t="str">
            <v>a</v>
          </cell>
          <cell r="D716">
            <v>2230567</v>
          </cell>
          <cell r="E716" t="str">
            <v>합판거푸집</v>
          </cell>
          <cell r="F716" t="str">
            <v>(3 회)</v>
          </cell>
          <cell r="G716" t="str">
            <v>㎡</v>
          </cell>
          <cell r="I716">
            <v>0</v>
          </cell>
        </row>
        <row r="717">
          <cell r="A717" t="str">
            <v>D00277</v>
          </cell>
          <cell r="B717">
            <v>225</v>
          </cell>
          <cell r="C717" t="str">
            <v>b</v>
          </cell>
          <cell r="D717">
            <v>2230599</v>
          </cell>
          <cell r="E717" t="str">
            <v>합판거푸집</v>
          </cell>
          <cell r="F717" t="str">
            <v>(3 회 7∼10 m)</v>
          </cell>
          <cell r="G717" t="str">
            <v>㎡</v>
          </cell>
          <cell r="I717">
            <v>0</v>
          </cell>
        </row>
        <row r="718">
          <cell r="A718" t="str">
            <v>D00280</v>
          </cell>
          <cell r="B718">
            <v>254</v>
          </cell>
          <cell r="C718" t="str">
            <v>c</v>
          </cell>
          <cell r="D718">
            <v>2230631</v>
          </cell>
          <cell r="E718" t="str">
            <v>합판거푸집</v>
          </cell>
          <cell r="F718" t="str">
            <v>(4 회)</v>
          </cell>
          <cell r="G718" t="str">
            <v>㎡</v>
          </cell>
          <cell r="I718">
            <v>0</v>
          </cell>
        </row>
        <row r="719">
          <cell r="A719" t="str">
            <v>D00282</v>
          </cell>
          <cell r="B719">
            <v>560</v>
          </cell>
          <cell r="C719" t="str">
            <v>d</v>
          </cell>
          <cell r="D719">
            <v>2230663</v>
          </cell>
          <cell r="E719" t="str">
            <v>합판거푸집</v>
          </cell>
          <cell r="F719" t="str">
            <v>(6 회)</v>
          </cell>
          <cell r="G719" t="str">
            <v>㎡</v>
          </cell>
          <cell r="I719">
            <v>0</v>
          </cell>
        </row>
        <row r="720">
          <cell r="A720" t="str">
            <v>D00265</v>
          </cell>
          <cell r="B720">
            <v>528</v>
          </cell>
          <cell r="C720" t="str">
            <v>e</v>
          </cell>
          <cell r="D720">
            <v>2230671</v>
          </cell>
          <cell r="E720" t="str">
            <v>문양거푸집(합판4회+</v>
          </cell>
          <cell r="F720" t="str">
            <v>문양스치로폴(0∼7M)</v>
          </cell>
          <cell r="G720" t="str">
            <v>㎡</v>
          </cell>
          <cell r="I720">
            <v>0</v>
          </cell>
        </row>
        <row r="721">
          <cell r="A721" t="str">
            <v>D01111</v>
          </cell>
          <cell r="B721">
            <v>35</v>
          </cell>
          <cell r="C721" t="str">
            <v>f</v>
          </cell>
          <cell r="D721">
            <v>2230675</v>
          </cell>
          <cell r="E721" t="str">
            <v>문양거푸집(합판4회+</v>
          </cell>
          <cell r="F721" t="str">
            <v>문양스치로폴(7∼10M)</v>
          </cell>
          <cell r="G721" t="str">
            <v>㎡</v>
          </cell>
          <cell r="I721">
            <v>0</v>
          </cell>
        </row>
        <row r="722">
          <cell r="A722" t="str">
            <v>E2</v>
          </cell>
          <cell r="B722">
            <v>0</v>
          </cell>
          <cell r="C722" t="str">
            <v>계</v>
          </cell>
          <cell r="D722">
            <v>2230679</v>
          </cell>
          <cell r="I722">
            <v>0</v>
          </cell>
        </row>
        <row r="723">
          <cell r="A723" t="str">
            <v>D00323</v>
          </cell>
          <cell r="B723">
            <v>1272</v>
          </cell>
          <cell r="C723" t="str">
            <v>3.03</v>
          </cell>
          <cell r="D723">
            <v>2230680</v>
          </cell>
          <cell r="E723" t="str">
            <v>강관비계</v>
          </cell>
          <cell r="F723" t="str">
            <v>(0∼30 M)</v>
          </cell>
          <cell r="G723" t="str">
            <v>㎡</v>
          </cell>
          <cell r="I723">
            <v>0</v>
          </cell>
        </row>
        <row r="724">
          <cell r="A724" t="str">
            <v>T2</v>
          </cell>
          <cell r="B724">
            <v>727</v>
          </cell>
          <cell r="C724" t="str">
            <v>3.04</v>
          </cell>
          <cell r="D724">
            <v>2230744</v>
          </cell>
          <cell r="E724" t="str">
            <v>동 바 리</v>
          </cell>
          <cell r="I724">
            <v>0</v>
          </cell>
        </row>
        <row r="725">
          <cell r="A725" t="str">
            <v>D00327</v>
          </cell>
          <cell r="B725">
            <v>769</v>
          </cell>
          <cell r="C725" t="str">
            <v>a</v>
          </cell>
          <cell r="D725">
            <v>2230776</v>
          </cell>
          <cell r="E725" t="str">
            <v>동바리공</v>
          </cell>
          <cell r="F725" t="str">
            <v>(목재 4 회)</v>
          </cell>
          <cell r="G725" t="str">
            <v>공㎥</v>
          </cell>
          <cell r="I725">
            <v>0</v>
          </cell>
        </row>
        <row r="726">
          <cell r="A726" t="str">
            <v>D00334</v>
          </cell>
          <cell r="B726">
            <v>284</v>
          </cell>
          <cell r="C726" t="str">
            <v>b</v>
          </cell>
          <cell r="D726">
            <v>2230800</v>
          </cell>
          <cell r="E726" t="str">
            <v>강관동바리</v>
          </cell>
          <cell r="F726" t="str">
            <v>(교량용)</v>
          </cell>
          <cell r="G726" t="str">
            <v>공㎥</v>
          </cell>
          <cell r="I726">
            <v>0</v>
          </cell>
        </row>
        <row r="727">
          <cell r="A727" t="str">
            <v>D01129</v>
          </cell>
          <cell r="B727">
            <v>69</v>
          </cell>
          <cell r="C727" t="str">
            <v>c</v>
          </cell>
          <cell r="D727">
            <v>2230804</v>
          </cell>
          <cell r="E727" t="str">
            <v>수평보강재(교량용)</v>
          </cell>
          <cell r="F727" t="str">
            <v>(강관동바리)</v>
          </cell>
          <cell r="G727" t="str">
            <v>㎡</v>
          </cell>
          <cell r="I727">
            <v>0</v>
          </cell>
        </row>
        <row r="728">
          <cell r="A728" t="str">
            <v>E2</v>
          </cell>
          <cell r="B728">
            <v>0</v>
          </cell>
          <cell r="C728" t="str">
            <v>계</v>
          </cell>
          <cell r="D728">
            <v>2230806</v>
          </cell>
          <cell r="I728">
            <v>0</v>
          </cell>
        </row>
        <row r="729">
          <cell r="A729" t="str">
            <v>T2</v>
          </cell>
          <cell r="B729">
            <v>731</v>
          </cell>
          <cell r="C729" t="str">
            <v>3.05</v>
          </cell>
          <cell r="D729">
            <v>2230928</v>
          </cell>
          <cell r="E729" t="str">
            <v>철근가공조립</v>
          </cell>
          <cell r="I729">
            <v>0</v>
          </cell>
        </row>
        <row r="730">
          <cell r="A730" t="str">
            <v>D00271</v>
          </cell>
          <cell r="B730">
            <v>19.88</v>
          </cell>
          <cell r="C730" t="str">
            <v>a</v>
          </cell>
          <cell r="D730">
            <v>2230930</v>
          </cell>
          <cell r="E730" t="str">
            <v>철근가공조립</v>
          </cell>
          <cell r="F730" t="str">
            <v>(보 통)</v>
          </cell>
          <cell r="G730" t="str">
            <v>Ton</v>
          </cell>
          <cell r="I730">
            <v>0</v>
          </cell>
        </row>
        <row r="731">
          <cell r="A731" t="str">
            <v>D00272</v>
          </cell>
          <cell r="B731">
            <v>240.196</v>
          </cell>
          <cell r="C731" t="str">
            <v>b</v>
          </cell>
          <cell r="D731">
            <v>2230932</v>
          </cell>
          <cell r="E731" t="str">
            <v>철근가공조립</v>
          </cell>
          <cell r="F731" t="str">
            <v>(복 잡)</v>
          </cell>
          <cell r="G731" t="str">
            <v>Ton</v>
          </cell>
          <cell r="I731">
            <v>0</v>
          </cell>
        </row>
        <row r="732">
          <cell r="A732" t="str">
            <v>E2</v>
          </cell>
          <cell r="B732">
            <v>0</v>
          </cell>
          <cell r="C732" t="str">
            <v>계</v>
          </cell>
          <cell r="D732">
            <v>2230935</v>
          </cell>
          <cell r="I732">
            <v>0</v>
          </cell>
        </row>
        <row r="733">
          <cell r="A733" t="str">
            <v>T2</v>
          </cell>
          <cell r="B733">
            <v>736</v>
          </cell>
          <cell r="C733" t="str">
            <v>3.06</v>
          </cell>
          <cell r="D733">
            <v>2230936</v>
          </cell>
          <cell r="E733" t="str">
            <v>콘크리트타설</v>
          </cell>
          <cell r="I733">
            <v>0</v>
          </cell>
        </row>
        <row r="734">
          <cell r="A734" t="str">
            <v>D00237</v>
          </cell>
          <cell r="B734">
            <v>1738</v>
          </cell>
          <cell r="C734" t="str">
            <v>a</v>
          </cell>
          <cell r="D734">
            <v>2231000</v>
          </cell>
          <cell r="E734" t="str">
            <v>콘크리트타설</v>
          </cell>
          <cell r="F734" t="str">
            <v>(철근 펌프카)</v>
          </cell>
          <cell r="G734" t="str">
            <v>㎥</v>
          </cell>
          <cell r="I734">
            <v>0</v>
          </cell>
        </row>
        <row r="735">
          <cell r="A735" t="str">
            <v>D00238</v>
          </cell>
          <cell r="B735">
            <v>1583</v>
          </cell>
          <cell r="C735" t="str">
            <v>b</v>
          </cell>
          <cell r="D735">
            <v>2231016</v>
          </cell>
          <cell r="E735" t="str">
            <v>콘크리트타설</v>
          </cell>
          <cell r="F735" t="str">
            <v>(무근 펌프카)</v>
          </cell>
          <cell r="G735" t="str">
            <v>㎥</v>
          </cell>
          <cell r="I735">
            <v>0</v>
          </cell>
        </row>
        <row r="736">
          <cell r="A736" t="str">
            <v>D00231</v>
          </cell>
          <cell r="B736">
            <v>25</v>
          </cell>
          <cell r="C736" t="str">
            <v>c</v>
          </cell>
          <cell r="D736">
            <v>2231032</v>
          </cell>
          <cell r="E736" t="str">
            <v>콘크리트타설</v>
          </cell>
          <cell r="F736" t="str">
            <v>(무근 VIB 제외)</v>
          </cell>
          <cell r="G736" t="str">
            <v>㎥</v>
          </cell>
          <cell r="I736">
            <v>0</v>
          </cell>
        </row>
        <row r="737">
          <cell r="A737" t="str">
            <v>E2</v>
          </cell>
          <cell r="B737">
            <v>0</v>
          </cell>
          <cell r="C737" t="str">
            <v>계</v>
          </cell>
          <cell r="D737">
            <v>2231064</v>
          </cell>
          <cell r="I737">
            <v>0</v>
          </cell>
        </row>
        <row r="738">
          <cell r="A738" t="str">
            <v>T2</v>
          </cell>
          <cell r="B738">
            <v>740</v>
          </cell>
          <cell r="C738" t="str">
            <v>3.07</v>
          </cell>
          <cell r="D738">
            <v>2231072</v>
          </cell>
          <cell r="E738" t="str">
            <v>표 면 처 리</v>
          </cell>
          <cell r="I738">
            <v>0</v>
          </cell>
        </row>
        <row r="739">
          <cell r="A739" t="str">
            <v>D00537</v>
          </cell>
          <cell r="B739">
            <v>638</v>
          </cell>
          <cell r="C739" t="str">
            <v>a</v>
          </cell>
          <cell r="D739">
            <v>2231076</v>
          </cell>
          <cell r="E739" t="str">
            <v>슬래브양생</v>
          </cell>
          <cell r="F739" t="str">
            <v>(양생제)</v>
          </cell>
          <cell r="G739" t="str">
            <v>㎡</v>
          </cell>
          <cell r="I739">
            <v>0</v>
          </cell>
        </row>
        <row r="740">
          <cell r="A740" t="str">
            <v>D00539</v>
          </cell>
          <cell r="B740">
            <v>577</v>
          </cell>
          <cell r="C740" t="str">
            <v>b</v>
          </cell>
          <cell r="D740">
            <v>2231078</v>
          </cell>
          <cell r="E740" t="str">
            <v>슬래브면고르기</v>
          </cell>
          <cell r="F740" t="str">
            <v>(데크 피니샤)</v>
          </cell>
          <cell r="G740" t="str">
            <v>㎡</v>
          </cell>
          <cell r="I740">
            <v>0</v>
          </cell>
        </row>
        <row r="741">
          <cell r="A741" t="str">
            <v>E2</v>
          </cell>
          <cell r="B741">
            <v>0</v>
          </cell>
          <cell r="C741" t="str">
            <v>계</v>
          </cell>
          <cell r="D741">
            <v>2231079</v>
          </cell>
          <cell r="I741">
            <v>0</v>
          </cell>
        </row>
        <row r="742">
          <cell r="A742" t="str">
            <v>T2</v>
          </cell>
          <cell r="B742">
            <v>746</v>
          </cell>
          <cell r="C742" t="str">
            <v>3.08</v>
          </cell>
          <cell r="D742">
            <v>2231207</v>
          </cell>
          <cell r="E742" t="str">
            <v>교좌장치</v>
          </cell>
          <cell r="I742">
            <v>0</v>
          </cell>
        </row>
        <row r="743">
          <cell r="A743" t="str">
            <v>D00545</v>
          </cell>
          <cell r="B743">
            <v>2</v>
          </cell>
          <cell r="C743" t="str">
            <v>a</v>
          </cell>
          <cell r="D743">
            <v>2231299</v>
          </cell>
          <cell r="E743" t="str">
            <v>교좌장치</v>
          </cell>
          <cell r="F743" t="str">
            <v>(고정단 135 Ton)</v>
          </cell>
          <cell r="G743" t="str">
            <v>EA</v>
          </cell>
          <cell r="I743">
            <v>0</v>
          </cell>
        </row>
        <row r="744">
          <cell r="A744" t="str">
            <v>D00549</v>
          </cell>
          <cell r="B744">
            <v>8</v>
          </cell>
          <cell r="C744" t="str">
            <v>b</v>
          </cell>
          <cell r="D744">
            <v>2231345</v>
          </cell>
          <cell r="E744" t="str">
            <v>교좌장치</v>
          </cell>
          <cell r="F744" t="str">
            <v>(횡방향가동단135Ton)</v>
          </cell>
          <cell r="G744" t="str">
            <v>EA</v>
          </cell>
          <cell r="I744">
            <v>0</v>
          </cell>
        </row>
        <row r="745">
          <cell r="A745" t="str">
            <v>D00548</v>
          </cell>
          <cell r="B745">
            <v>2</v>
          </cell>
          <cell r="C745" t="str">
            <v>c</v>
          </cell>
          <cell r="D745">
            <v>2231390</v>
          </cell>
          <cell r="E745" t="str">
            <v>교좌장치</v>
          </cell>
          <cell r="F745" t="str">
            <v>(종방향가동단135Ton)</v>
          </cell>
          <cell r="G745" t="str">
            <v>EA</v>
          </cell>
          <cell r="I745">
            <v>0</v>
          </cell>
        </row>
        <row r="746">
          <cell r="A746" t="str">
            <v>D00547</v>
          </cell>
          <cell r="B746">
            <v>8</v>
          </cell>
          <cell r="C746" t="str">
            <v>d</v>
          </cell>
          <cell r="D746">
            <v>2231392</v>
          </cell>
          <cell r="E746" t="str">
            <v>교좌장치</v>
          </cell>
          <cell r="F746" t="str">
            <v>(양방향가동단135Ton)</v>
          </cell>
          <cell r="G746" t="str">
            <v>EA</v>
          </cell>
          <cell r="I746">
            <v>0</v>
          </cell>
        </row>
        <row r="747">
          <cell r="A747" t="str">
            <v>E2</v>
          </cell>
          <cell r="B747">
            <v>0</v>
          </cell>
          <cell r="C747" t="str">
            <v>계</v>
          </cell>
          <cell r="D747">
            <v>2231393</v>
          </cell>
          <cell r="I747">
            <v>0</v>
          </cell>
        </row>
        <row r="748">
          <cell r="A748" t="str">
            <v>T2</v>
          </cell>
          <cell r="B748">
            <v>751</v>
          </cell>
          <cell r="C748" t="str">
            <v>3.09</v>
          </cell>
          <cell r="D748">
            <v>2231521</v>
          </cell>
          <cell r="E748" t="str">
            <v>P.S.C BEAM</v>
          </cell>
          <cell r="I748">
            <v>0</v>
          </cell>
        </row>
        <row r="749">
          <cell r="A749" t="str">
            <v>D00619</v>
          </cell>
          <cell r="B749">
            <v>10</v>
          </cell>
          <cell r="C749" t="str">
            <v>a</v>
          </cell>
          <cell r="D749">
            <v>2231585</v>
          </cell>
          <cell r="E749" t="str">
            <v>P.S.C BEAM 제작</v>
          </cell>
          <cell r="F749" t="str">
            <v>(L=30 M)</v>
          </cell>
          <cell r="G749" t="str">
            <v>본</v>
          </cell>
          <cell r="I749">
            <v>0</v>
          </cell>
        </row>
        <row r="750">
          <cell r="A750" t="str">
            <v>D00606</v>
          </cell>
          <cell r="B750">
            <v>10</v>
          </cell>
          <cell r="C750" t="str">
            <v>b</v>
          </cell>
          <cell r="D750">
            <v>2231649</v>
          </cell>
          <cell r="E750" t="str">
            <v>P.S.C 빔 운반및설치</v>
          </cell>
          <cell r="F750" t="str">
            <v>(L=30 M)</v>
          </cell>
          <cell r="G750" t="str">
            <v>EA</v>
          </cell>
          <cell r="I750">
            <v>0</v>
          </cell>
        </row>
        <row r="751">
          <cell r="A751" t="str">
            <v>D01130</v>
          </cell>
          <cell r="B751">
            <v>10</v>
          </cell>
          <cell r="C751" t="str">
            <v>c</v>
          </cell>
          <cell r="D751">
            <v>2231713</v>
          </cell>
          <cell r="E751" t="str">
            <v>P.S.C빔 전도방지시설</v>
          </cell>
          <cell r="G751" t="str">
            <v>본</v>
          </cell>
          <cell r="I751">
            <v>0</v>
          </cell>
        </row>
        <row r="752">
          <cell r="A752" t="str">
            <v>E2</v>
          </cell>
          <cell r="B752">
            <v>0</v>
          </cell>
          <cell r="C752" t="str">
            <v>계</v>
          </cell>
          <cell r="D752">
            <v>2231745</v>
          </cell>
          <cell r="I752">
            <v>0</v>
          </cell>
        </row>
        <row r="753">
          <cell r="A753" t="str">
            <v>T2</v>
          </cell>
          <cell r="B753">
            <v>755</v>
          </cell>
          <cell r="C753" t="str">
            <v>3.10</v>
          </cell>
          <cell r="D753">
            <v>2231809</v>
          </cell>
          <cell r="E753" t="str">
            <v>신축이음장치</v>
          </cell>
          <cell r="I753">
            <v>0</v>
          </cell>
        </row>
        <row r="754">
          <cell r="A754" t="str">
            <v>D03819</v>
          </cell>
          <cell r="B754">
            <v>22</v>
          </cell>
          <cell r="C754" t="str">
            <v>a</v>
          </cell>
          <cell r="D754">
            <v>2231825</v>
          </cell>
          <cell r="E754" t="str">
            <v>신축이음장치</v>
          </cell>
          <cell r="F754" t="str">
            <v>(Rail-No 80)</v>
          </cell>
          <cell r="G754" t="str">
            <v>M</v>
          </cell>
          <cell r="I754">
            <v>0</v>
          </cell>
        </row>
        <row r="755">
          <cell r="A755" t="str">
            <v>D01313</v>
          </cell>
          <cell r="B755">
            <v>22</v>
          </cell>
          <cell r="C755" t="str">
            <v>b</v>
          </cell>
          <cell r="D755">
            <v>2231841</v>
          </cell>
          <cell r="E755" t="str">
            <v>신축이음장치</v>
          </cell>
          <cell r="F755" t="str">
            <v>(Rail-No100)</v>
          </cell>
          <cell r="G755" t="str">
            <v>M</v>
          </cell>
          <cell r="I755">
            <v>0</v>
          </cell>
        </row>
        <row r="756">
          <cell r="A756" t="str">
            <v>E2</v>
          </cell>
          <cell r="B756">
            <v>0</v>
          </cell>
          <cell r="C756" t="str">
            <v>계</v>
          </cell>
          <cell r="D756">
            <v>2231873</v>
          </cell>
          <cell r="I756">
            <v>0</v>
          </cell>
        </row>
        <row r="757">
          <cell r="A757" t="str">
            <v>D00535</v>
          </cell>
          <cell r="B757">
            <v>577</v>
          </cell>
          <cell r="C757" t="str">
            <v>3.11</v>
          </cell>
          <cell r="D757">
            <v>2232001</v>
          </cell>
          <cell r="E757" t="str">
            <v>교면방수</v>
          </cell>
          <cell r="F757" t="str">
            <v>(도막식)</v>
          </cell>
          <cell r="G757" t="str">
            <v>㎡</v>
          </cell>
          <cell r="I757">
            <v>0</v>
          </cell>
        </row>
        <row r="758">
          <cell r="A758" t="str">
            <v>T2</v>
          </cell>
          <cell r="B758">
            <v>762</v>
          </cell>
          <cell r="C758" t="str">
            <v>3.12</v>
          </cell>
          <cell r="D758">
            <v>2232065</v>
          </cell>
          <cell r="E758" t="str">
            <v>접속슬래브 접합공</v>
          </cell>
          <cell r="I758">
            <v>0</v>
          </cell>
        </row>
        <row r="759">
          <cell r="A759" t="str">
            <v>D01067</v>
          </cell>
          <cell r="B759">
            <v>106</v>
          </cell>
          <cell r="C759" t="str">
            <v>a</v>
          </cell>
          <cell r="D759">
            <v>2232097</v>
          </cell>
          <cell r="E759" t="str">
            <v>다웰바 설치</v>
          </cell>
          <cell r="F759" t="str">
            <v>(D=25 m/m, L=500)</v>
          </cell>
          <cell r="G759" t="str">
            <v>EA</v>
          </cell>
          <cell r="I759">
            <v>0</v>
          </cell>
        </row>
        <row r="760">
          <cell r="A760" t="str">
            <v>D01190</v>
          </cell>
          <cell r="B760">
            <v>31</v>
          </cell>
          <cell r="C760" t="str">
            <v>b</v>
          </cell>
          <cell r="D760">
            <v>2232129</v>
          </cell>
          <cell r="E760" t="str">
            <v>다웰-켑 설치</v>
          </cell>
          <cell r="F760" t="str">
            <v>(Φ60 m/m)</v>
          </cell>
          <cell r="G760" t="str">
            <v>M</v>
          </cell>
          <cell r="I760">
            <v>0</v>
          </cell>
        </row>
        <row r="761">
          <cell r="A761" t="str">
            <v>D00540</v>
          </cell>
          <cell r="B761">
            <v>106</v>
          </cell>
          <cell r="C761" t="str">
            <v>c</v>
          </cell>
          <cell r="D761">
            <v>2232131</v>
          </cell>
          <cell r="E761" t="str">
            <v>경질고무판</v>
          </cell>
          <cell r="F761" t="str">
            <v>(150x150)</v>
          </cell>
          <cell r="G761" t="str">
            <v>EA</v>
          </cell>
          <cell r="I761">
            <v>0</v>
          </cell>
        </row>
        <row r="762">
          <cell r="A762" t="str">
            <v>D00566</v>
          </cell>
          <cell r="B762">
            <v>17</v>
          </cell>
          <cell r="C762" t="str">
            <v>d</v>
          </cell>
          <cell r="D762">
            <v>2232132</v>
          </cell>
          <cell r="E762" t="str">
            <v>타르페이퍼 설치</v>
          </cell>
          <cell r="F762" t="str">
            <v>(5 겹)</v>
          </cell>
          <cell r="G762" t="str">
            <v>㎡</v>
          </cell>
          <cell r="I762">
            <v>0</v>
          </cell>
        </row>
        <row r="763">
          <cell r="A763" t="str">
            <v>E2</v>
          </cell>
          <cell r="B763">
            <v>0</v>
          </cell>
          <cell r="C763" t="str">
            <v>계</v>
          </cell>
          <cell r="D763">
            <v>2232164</v>
          </cell>
          <cell r="I763">
            <v>0</v>
          </cell>
        </row>
        <row r="764">
          <cell r="A764" t="str">
            <v>T2</v>
          </cell>
          <cell r="B764">
            <v>766</v>
          </cell>
          <cell r="C764" t="str">
            <v>3.13</v>
          </cell>
          <cell r="D764">
            <v>2232197</v>
          </cell>
          <cell r="E764" t="str">
            <v>무수축 콘크리트</v>
          </cell>
          <cell r="I764">
            <v>0</v>
          </cell>
        </row>
        <row r="765">
          <cell r="A765" t="str">
            <v>D00567</v>
          </cell>
          <cell r="B765">
            <v>0.95</v>
          </cell>
          <cell r="C765" t="str">
            <v>a</v>
          </cell>
          <cell r="D765">
            <v>2232213</v>
          </cell>
          <cell r="E765" t="str">
            <v>무수축몰탈</v>
          </cell>
          <cell r="F765" t="str">
            <v>(1:1)</v>
          </cell>
          <cell r="G765" t="str">
            <v>㎥</v>
          </cell>
          <cell r="I765">
            <v>0</v>
          </cell>
        </row>
        <row r="766">
          <cell r="A766" t="str">
            <v>D00568</v>
          </cell>
          <cell r="B766">
            <v>8.32</v>
          </cell>
          <cell r="C766" t="str">
            <v>b</v>
          </cell>
          <cell r="D766">
            <v>2232221</v>
          </cell>
          <cell r="E766" t="str">
            <v>무수축콘크리트</v>
          </cell>
          <cell r="G766" t="str">
            <v>㎥</v>
          </cell>
          <cell r="I766">
            <v>0</v>
          </cell>
        </row>
        <row r="767">
          <cell r="A767" t="str">
            <v>E2</v>
          </cell>
          <cell r="B767">
            <v>0</v>
          </cell>
          <cell r="C767" t="str">
            <v>계</v>
          </cell>
          <cell r="D767">
            <v>2232225</v>
          </cell>
          <cell r="I767">
            <v>0</v>
          </cell>
        </row>
        <row r="768">
          <cell r="A768" t="str">
            <v>T2</v>
          </cell>
          <cell r="B768">
            <v>770</v>
          </cell>
          <cell r="C768" t="str">
            <v>3.14</v>
          </cell>
          <cell r="D768">
            <v>2232227</v>
          </cell>
          <cell r="E768" t="str">
            <v>스치로폴 설치</v>
          </cell>
          <cell r="I768">
            <v>0</v>
          </cell>
        </row>
        <row r="769">
          <cell r="A769" t="str">
            <v>D00853</v>
          </cell>
          <cell r="B769">
            <v>3</v>
          </cell>
          <cell r="C769" t="str">
            <v>a</v>
          </cell>
          <cell r="D769">
            <v>2232485</v>
          </cell>
          <cell r="E769" t="str">
            <v>스치로폴설치</v>
          </cell>
          <cell r="F769" t="str">
            <v>(T=10 m/m)</v>
          </cell>
          <cell r="G769" t="str">
            <v>㎡</v>
          </cell>
          <cell r="I769">
            <v>0</v>
          </cell>
        </row>
        <row r="770">
          <cell r="A770" t="str">
            <v>D00532</v>
          </cell>
          <cell r="B770">
            <v>49</v>
          </cell>
          <cell r="C770" t="str">
            <v>b</v>
          </cell>
          <cell r="D770">
            <v>2232613</v>
          </cell>
          <cell r="E770" t="str">
            <v>스치로폴설치</v>
          </cell>
          <cell r="F770" t="str">
            <v>(T=20 m/m)</v>
          </cell>
          <cell r="G770" t="str">
            <v>㎡</v>
          </cell>
          <cell r="I770">
            <v>0</v>
          </cell>
        </row>
        <row r="771">
          <cell r="A771" t="str">
            <v>E2</v>
          </cell>
          <cell r="B771">
            <v>0</v>
          </cell>
          <cell r="C771" t="str">
            <v>계</v>
          </cell>
          <cell r="D771">
            <v>2232614</v>
          </cell>
          <cell r="I771">
            <v>0</v>
          </cell>
        </row>
        <row r="772">
          <cell r="A772" t="str">
            <v>T2</v>
          </cell>
          <cell r="B772">
            <v>776</v>
          </cell>
          <cell r="C772" t="str">
            <v>3.15</v>
          </cell>
          <cell r="D772">
            <v>2232741</v>
          </cell>
          <cell r="E772" t="str">
            <v>배수시설</v>
          </cell>
          <cell r="I772">
            <v>0</v>
          </cell>
        </row>
        <row r="773">
          <cell r="A773" t="str">
            <v>D00572</v>
          </cell>
          <cell r="B773">
            <v>4</v>
          </cell>
          <cell r="C773" t="str">
            <v>a</v>
          </cell>
          <cell r="D773">
            <v>2232742</v>
          </cell>
          <cell r="E773" t="str">
            <v>집 수 구</v>
          </cell>
          <cell r="G773" t="str">
            <v>EA</v>
          </cell>
          <cell r="I773">
            <v>0</v>
          </cell>
        </row>
        <row r="774">
          <cell r="A774" t="str">
            <v>D00573</v>
          </cell>
          <cell r="B774">
            <v>20</v>
          </cell>
          <cell r="C774" t="str">
            <v>b</v>
          </cell>
          <cell r="D774">
            <v>2232743</v>
          </cell>
          <cell r="E774" t="str">
            <v>배 수 구</v>
          </cell>
          <cell r="F774" t="str">
            <v>(스테인레스관)</v>
          </cell>
          <cell r="G774" t="str">
            <v>M</v>
          </cell>
          <cell r="I774">
            <v>0</v>
          </cell>
        </row>
        <row r="775">
          <cell r="A775" t="str">
            <v>D00574</v>
          </cell>
          <cell r="B775">
            <v>12</v>
          </cell>
          <cell r="C775" t="str">
            <v>c</v>
          </cell>
          <cell r="D775">
            <v>2232807</v>
          </cell>
          <cell r="E775" t="str">
            <v>부착시설(A)</v>
          </cell>
          <cell r="G775" t="str">
            <v>EA</v>
          </cell>
          <cell r="I775">
            <v>0</v>
          </cell>
        </row>
        <row r="776">
          <cell r="A776" t="str">
            <v>D00577</v>
          </cell>
          <cell r="B776">
            <v>36</v>
          </cell>
          <cell r="C776" t="str">
            <v>d</v>
          </cell>
          <cell r="D776">
            <v>2232839</v>
          </cell>
          <cell r="E776" t="str">
            <v>도 수 로</v>
          </cell>
          <cell r="G776" t="str">
            <v>M</v>
          </cell>
          <cell r="I776">
            <v>0</v>
          </cell>
        </row>
        <row r="777">
          <cell r="A777" t="str">
            <v>E2</v>
          </cell>
          <cell r="B777">
            <v>0</v>
          </cell>
          <cell r="C777" t="str">
            <v>계</v>
          </cell>
          <cell r="D777">
            <v>2232855</v>
          </cell>
          <cell r="I777">
            <v>0</v>
          </cell>
        </row>
        <row r="778">
          <cell r="A778" t="str">
            <v>T2</v>
          </cell>
          <cell r="B778">
            <v>780</v>
          </cell>
          <cell r="C778" t="str">
            <v>3.16</v>
          </cell>
          <cell r="D778">
            <v>2232871</v>
          </cell>
          <cell r="E778" t="str">
            <v>스페이서설치</v>
          </cell>
          <cell r="I778">
            <v>0</v>
          </cell>
        </row>
        <row r="779">
          <cell r="A779" t="str">
            <v>D00588</v>
          </cell>
          <cell r="B779">
            <v>1327</v>
          </cell>
          <cell r="C779" t="str">
            <v>a</v>
          </cell>
          <cell r="D779">
            <v>2232887</v>
          </cell>
          <cell r="E779" t="str">
            <v>스페이서 설치</v>
          </cell>
          <cell r="F779" t="str">
            <v>(슬라브및기초용)</v>
          </cell>
          <cell r="G779" t="str">
            <v>㎡</v>
          </cell>
          <cell r="I779">
            <v>0</v>
          </cell>
        </row>
        <row r="780">
          <cell r="A780" t="str">
            <v>D01070</v>
          </cell>
          <cell r="B780">
            <v>301</v>
          </cell>
          <cell r="C780" t="str">
            <v>b</v>
          </cell>
          <cell r="D780">
            <v>2232895</v>
          </cell>
          <cell r="E780" t="str">
            <v>스페이서 설치</v>
          </cell>
          <cell r="F780" t="str">
            <v>(벽체용)</v>
          </cell>
          <cell r="G780" t="str">
            <v>㎡</v>
          </cell>
          <cell r="I780">
            <v>0</v>
          </cell>
        </row>
        <row r="781">
          <cell r="A781" t="str">
            <v>E2</v>
          </cell>
          <cell r="B781">
            <v>0</v>
          </cell>
          <cell r="C781" t="str">
            <v>계</v>
          </cell>
          <cell r="D781">
            <v>2232899</v>
          </cell>
          <cell r="I781">
            <v>0</v>
          </cell>
        </row>
        <row r="782">
          <cell r="A782" t="str">
            <v>T2</v>
          </cell>
          <cell r="B782">
            <v>785</v>
          </cell>
          <cell r="C782" t="str">
            <v>3.17</v>
          </cell>
          <cell r="D782">
            <v>2232917</v>
          </cell>
          <cell r="E782" t="str">
            <v>교명판 설명판</v>
          </cell>
          <cell r="I782">
            <v>0</v>
          </cell>
        </row>
        <row r="783">
          <cell r="A783" t="str">
            <v>D00581</v>
          </cell>
          <cell r="B783">
            <v>4</v>
          </cell>
          <cell r="C783" t="str">
            <v>a</v>
          </cell>
          <cell r="D783">
            <v>2232918</v>
          </cell>
          <cell r="E783" t="str">
            <v>교 명 주</v>
          </cell>
          <cell r="F783" t="str">
            <v>(소형,화강석)</v>
          </cell>
          <cell r="G783" t="str">
            <v>기</v>
          </cell>
          <cell r="I783">
            <v>0</v>
          </cell>
        </row>
        <row r="784">
          <cell r="A784" t="str">
            <v>D00583</v>
          </cell>
          <cell r="B784">
            <v>2</v>
          </cell>
          <cell r="C784" t="str">
            <v>b</v>
          </cell>
          <cell r="D784">
            <v>2232919</v>
          </cell>
          <cell r="E784" t="str">
            <v>교 명 판(황동주물)</v>
          </cell>
          <cell r="F784" t="str">
            <v>(450x200x10)</v>
          </cell>
          <cell r="G784" t="str">
            <v>EA</v>
          </cell>
          <cell r="I784">
            <v>0</v>
          </cell>
        </row>
        <row r="785">
          <cell r="A785" t="str">
            <v>D00584</v>
          </cell>
          <cell r="B785">
            <v>2</v>
          </cell>
          <cell r="C785" t="str">
            <v>c</v>
          </cell>
          <cell r="D785">
            <v>2232983</v>
          </cell>
          <cell r="E785" t="str">
            <v>설 명 판(황동주물)</v>
          </cell>
          <cell r="F785" t="str">
            <v>(500x300x10)</v>
          </cell>
          <cell r="G785" t="str">
            <v>EA</v>
          </cell>
          <cell r="I785">
            <v>0</v>
          </cell>
        </row>
        <row r="786">
          <cell r="A786" t="str">
            <v>E2</v>
          </cell>
          <cell r="B786">
            <v>0</v>
          </cell>
          <cell r="C786" t="str">
            <v>계</v>
          </cell>
          <cell r="D786">
            <v>2233015</v>
          </cell>
          <cell r="I786">
            <v>0</v>
          </cell>
        </row>
        <row r="787">
          <cell r="A787" t="str">
            <v>D00594</v>
          </cell>
          <cell r="B787">
            <v>1</v>
          </cell>
          <cell r="C787" t="str">
            <v>3.18</v>
          </cell>
          <cell r="D787">
            <v>2233023</v>
          </cell>
          <cell r="E787" t="str">
            <v>측량기준점 설치</v>
          </cell>
          <cell r="F787" t="str">
            <v>(황동주물)</v>
          </cell>
          <cell r="G787" t="str">
            <v>EA</v>
          </cell>
          <cell r="I787">
            <v>0</v>
          </cell>
        </row>
        <row r="788">
          <cell r="A788" t="str">
            <v>T2</v>
          </cell>
          <cell r="B788">
            <v>790</v>
          </cell>
          <cell r="C788" t="str">
            <v>3.19</v>
          </cell>
          <cell r="D788">
            <v>2233151</v>
          </cell>
          <cell r="E788" t="str">
            <v>충 진 재</v>
          </cell>
          <cell r="I788">
            <v>0</v>
          </cell>
        </row>
        <row r="789">
          <cell r="A789" t="str">
            <v>D00846</v>
          </cell>
          <cell r="B789">
            <v>30</v>
          </cell>
          <cell r="C789" t="str">
            <v>a</v>
          </cell>
          <cell r="D789">
            <v>2233219</v>
          </cell>
          <cell r="E789" t="str">
            <v>폴리우레탄실란트채움</v>
          </cell>
          <cell r="F789" t="str">
            <v>(25x20)</v>
          </cell>
          <cell r="G789" t="str">
            <v>M</v>
          </cell>
          <cell r="I789">
            <v>0</v>
          </cell>
        </row>
        <row r="790">
          <cell r="A790" t="str">
            <v>D01224</v>
          </cell>
          <cell r="B790">
            <v>21</v>
          </cell>
          <cell r="C790" t="str">
            <v>b</v>
          </cell>
          <cell r="D790">
            <v>2233223</v>
          </cell>
          <cell r="E790" t="str">
            <v>폴리우레탄실란트채움</v>
          </cell>
          <cell r="F790" t="str">
            <v>(25x10)</v>
          </cell>
          <cell r="G790" t="str">
            <v>M</v>
          </cell>
          <cell r="I790">
            <v>0</v>
          </cell>
        </row>
        <row r="791">
          <cell r="A791" t="str">
            <v>E2</v>
          </cell>
          <cell r="B791">
            <v>0</v>
          </cell>
          <cell r="C791" t="str">
            <v>계</v>
          </cell>
          <cell r="D791">
            <v>2233225</v>
          </cell>
          <cell r="I791">
            <v>0</v>
          </cell>
        </row>
        <row r="792">
          <cell r="A792" t="str">
            <v>D01308</v>
          </cell>
          <cell r="B792">
            <v>253</v>
          </cell>
          <cell r="C792" t="str">
            <v>3.20</v>
          </cell>
          <cell r="D792">
            <v>2233665</v>
          </cell>
          <cell r="E792" t="str">
            <v>강섬유보강재</v>
          </cell>
          <cell r="F792" t="str">
            <v>(900 g/㎥)</v>
          </cell>
          <cell r="G792" t="str">
            <v>㎥</v>
          </cell>
          <cell r="I792">
            <v>0</v>
          </cell>
        </row>
        <row r="793">
          <cell r="A793" t="str">
            <v>D01309</v>
          </cell>
          <cell r="B793">
            <v>40</v>
          </cell>
          <cell r="C793" t="str">
            <v>3.21</v>
          </cell>
          <cell r="D793">
            <v>2234161</v>
          </cell>
          <cell r="E793" t="str">
            <v>모래주머니</v>
          </cell>
          <cell r="G793" t="str">
            <v>EA</v>
          </cell>
          <cell r="I793">
            <v>0</v>
          </cell>
        </row>
        <row r="794">
          <cell r="A794" t="str">
            <v>D00911</v>
          </cell>
          <cell r="B794">
            <v>89</v>
          </cell>
          <cell r="C794" t="str">
            <v>3.22</v>
          </cell>
          <cell r="D794">
            <v>2387158</v>
          </cell>
          <cell r="E794" t="str">
            <v>방 호 벽</v>
          </cell>
          <cell r="F794" t="str">
            <v>(육교용)</v>
          </cell>
          <cell r="G794" t="str">
            <v>M</v>
          </cell>
          <cell r="I794">
            <v>0</v>
          </cell>
        </row>
        <row r="795">
          <cell r="A795" t="str">
            <v>D00791</v>
          </cell>
          <cell r="B795">
            <v>20</v>
          </cell>
          <cell r="C795" t="str">
            <v>3.23</v>
          </cell>
          <cell r="D795">
            <v>2463656</v>
          </cell>
          <cell r="E795" t="str">
            <v>교좌장치표지판</v>
          </cell>
          <cell r="G795" t="str">
            <v>EA</v>
          </cell>
          <cell r="I795">
            <v>0</v>
          </cell>
        </row>
        <row r="796">
          <cell r="A796" t="str">
            <v>D00817</v>
          </cell>
          <cell r="B796">
            <v>0.106</v>
          </cell>
          <cell r="C796" t="str">
            <v>3.24</v>
          </cell>
          <cell r="D796">
            <v>2501905</v>
          </cell>
          <cell r="E796" t="str">
            <v>아스팔트 채움</v>
          </cell>
          <cell r="F796" t="str">
            <v>(브론아스팔트)</v>
          </cell>
          <cell r="G796" t="str">
            <v>㎥</v>
          </cell>
          <cell r="I796">
            <v>0</v>
          </cell>
        </row>
        <row r="797">
          <cell r="A797" t="str">
            <v>D01064</v>
          </cell>
          <cell r="B797">
            <v>30</v>
          </cell>
          <cell r="C797" t="str">
            <v>3.25</v>
          </cell>
          <cell r="D797">
            <v>2521030</v>
          </cell>
          <cell r="E797" t="str">
            <v>중앙분리대</v>
          </cell>
          <cell r="G797" t="str">
            <v>M</v>
          </cell>
          <cell r="I797">
            <v>0</v>
          </cell>
        </row>
        <row r="798">
          <cell r="A798" t="str">
            <v>D03817</v>
          </cell>
          <cell r="B798">
            <v>102</v>
          </cell>
          <cell r="C798" t="str">
            <v>3.26</v>
          </cell>
          <cell r="D798">
            <v>2530592</v>
          </cell>
          <cell r="E798" t="str">
            <v>ELASTIC FILLER</v>
          </cell>
          <cell r="F798" t="str">
            <v>(T=20 m/m)</v>
          </cell>
          <cell r="G798" t="str">
            <v>㎡</v>
          </cell>
          <cell r="I798">
            <v>0</v>
          </cell>
        </row>
        <row r="799">
          <cell r="A799" t="str">
            <v>D00593</v>
          </cell>
          <cell r="B799">
            <v>345</v>
          </cell>
          <cell r="C799" t="str">
            <v>3.27</v>
          </cell>
          <cell r="D799">
            <v>2537764</v>
          </cell>
          <cell r="E799" t="str">
            <v>낙하물방지망</v>
          </cell>
          <cell r="G799" t="str">
            <v>㎡</v>
          </cell>
          <cell r="I799">
            <v>0</v>
          </cell>
        </row>
        <row r="800">
          <cell r="A800" t="str">
            <v>D00847</v>
          </cell>
          <cell r="B800">
            <v>89</v>
          </cell>
          <cell r="C800" t="str">
            <v>3.28</v>
          </cell>
          <cell r="D800">
            <v>2537796</v>
          </cell>
          <cell r="E800" t="str">
            <v>가드휀스설치</v>
          </cell>
          <cell r="G800" t="str">
            <v>M</v>
          </cell>
          <cell r="I800">
            <v>0</v>
          </cell>
        </row>
        <row r="801">
          <cell r="A801" t="str">
            <v>D01305</v>
          </cell>
          <cell r="B801">
            <v>2</v>
          </cell>
          <cell r="C801" t="str">
            <v>3.29</v>
          </cell>
          <cell r="D801">
            <v>2537812</v>
          </cell>
          <cell r="E801" t="str">
            <v>점검용계단</v>
          </cell>
          <cell r="G801" t="str">
            <v>EA</v>
          </cell>
          <cell r="I801">
            <v>0</v>
          </cell>
        </row>
        <row r="802">
          <cell r="A802" t="str">
            <v>D03871</v>
          </cell>
          <cell r="B802">
            <v>10</v>
          </cell>
          <cell r="C802" t="str">
            <v>3.30</v>
          </cell>
          <cell r="D802">
            <v>2537820</v>
          </cell>
          <cell r="E802" t="str">
            <v>평판재하시험</v>
          </cell>
          <cell r="G802" t="str">
            <v>개소</v>
          </cell>
          <cell r="I802">
            <v>0</v>
          </cell>
        </row>
        <row r="803">
          <cell r="A803" t="str">
            <v>E3</v>
          </cell>
          <cell r="B803">
            <v>0</v>
          </cell>
          <cell r="C803" t="str">
            <v>합계</v>
          </cell>
          <cell r="D803">
            <v>2537828</v>
          </cell>
          <cell r="I803">
            <v>0</v>
          </cell>
        </row>
        <row r="804">
          <cell r="A804" t="str">
            <v>T3</v>
          </cell>
          <cell r="B804">
            <v>901</v>
          </cell>
          <cell r="C804" t="str">
            <v>3.F</v>
          </cell>
          <cell r="D804">
            <v>2537892</v>
          </cell>
          <cell r="E804" t="str">
            <v>영    암    교</v>
          </cell>
          <cell r="F804" t="str">
            <v>PRE-FLEX BEAM</v>
          </cell>
          <cell r="I804">
            <v>0</v>
          </cell>
        </row>
        <row r="805">
          <cell r="A805" t="str">
            <v>T2</v>
          </cell>
          <cell r="B805">
            <v>813</v>
          </cell>
          <cell r="C805" t="str">
            <v>3.01</v>
          </cell>
          <cell r="D805">
            <v>2538020</v>
          </cell>
          <cell r="E805" t="str">
            <v>토          공</v>
          </cell>
          <cell r="I805">
            <v>0</v>
          </cell>
        </row>
        <row r="806">
          <cell r="A806" t="str">
            <v>D00096</v>
          </cell>
          <cell r="B806">
            <v>1421</v>
          </cell>
          <cell r="C806" t="str">
            <v>a</v>
          </cell>
          <cell r="D806">
            <v>2691317</v>
          </cell>
          <cell r="E806" t="str">
            <v>구조물터파기</v>
          </cell>
          <cell r="F806" t="str">
            <v>(육상토사 0∼2 M)</v>
          </cell>
          <cell r="G806" t="str">
            <v>㎥</v>
          </cell>
          <cell r="I806">
            <v>0</v>
          </cell>
        </row>
        <row r="807">
          <cell r="A807" t="str">
            <v>D00097</v>
          </cell>
          <cell r="B807">
            <v>548</v>
          </cell>
          <cell r="C807" t="str">
            <v>b</v>
          </cell>
          <cell r="D807">
            <v>2691653</v>
          </cell>
          <cell r="E807" t="str">
            <v>구조물터파기</v>
          </cell>
          <cell r="F807" t="str">
            <v>(육상토사 2∼4 M)</v>
          </cell>
          <cell r="G807" t="str">
            <v>㎥</v>
          </cell>
          <cell r="I807">
            <v>0</v>
          </cell>
        </row>
        <row r="808">
          <cell r="A808" t="str">
            <v>D00131</v>
          </cell>
          <cell r="B808">
            <v>154</v>
          </cell>
          <cell r="C808" t="str">
            <v>c</v>
          </cell>
          <cell r="D808">
            <v>2691821</v>
          </cell>
          <cell r="E808" t="str">
            <v>구조물터파기</v>
          </cell>
          <cell r="F808" t="str">
            <v>(육상풍화암 2∼3 M)</v>
          </cell>
          <cell r="G808" t="str">
            <v>㎥</v>
          </cell>
          <cell r="I808">
            <v>0</v>
          </cell>
        </row>
        <row r="809">
          <cell r="A809" t="str">
            <v>D03858</v>
          </cell>
          <cell r="B809">
            <v>134</v>
          </cell>
          <cell r="C809" t="str">
            <v>d</v>
          </cell>
          <cell r="D809">
            <v>2691905</v>
          </cell>
          <cell r="E809" t="str">
            <v>구조물터파기</v>
          </cell>
          <cell r="F809" t="str">
            <v>(육상풍화암 4∼5 M)</v>
          </cell>
          <cell r="G809" t="str">
            <v>㎥</v>
          </cell>
          <cell r="I809">
            <v>0</v>
          </cell>
        </row>
        <row r="810">
          <cell r="A810" t="str">
            <v>D00160</v>
          </cell>
          <cell r="B810">
            <v>1155</v>
          </cell>
          <cell r="C810" t="str">
            <v>e</v>
          </cell>
          <cell r="D810">
            <v>2691989</v>
          </cell>
          <cell r="E810" t="str">
            <v>되메우기및다짐</v>
          </cell>
          <cell r="F810" t="str">
            <v>(인력30%+백호우70%)</v>
          </cell>
          <cell r="G810" t="str">
            <v>㎥</v>
          </cell>
          <cell r="I810">
            <v>0</v>
          </cell>
        </row>
        <row r="811">
          <cell r="A811" t="str">
            <v>D00170</v>
          </cell>
          <cell r="B811">
            <v>1491</v>
          </cell>
          <cell r="C811" t="str">
            <v>f</v>
          </cell>
          <cell r="D811">
            <v>2692109</v>
          </cell>
          <cell r="E811" t="str">
            <v>뒷채움잡석</v>
          </cell>
          <cell r="F811" t="str">
            <v>(현장암유용)</v>
          </cell>
          <cell r="G811" t="str">
            <v>㎥</v>
          </cell>
          <cell r="I811">
            <v>0</v>
          </cell>
        </row>
        <row r="812">
          <cell r="A812" t="str">
            <v>D00150</v>
          </cell>
          <cell r="B812">
            <v>2672</v>
          </cell>
          <cell r="C812" t="str">
            <v>g</v>
          </cell>
          <cell r="D812">
            <v>2692169</v>
          </cell>
          <cell r="E812" t="str">
            <v>교대앞성토</v>
          </cell>
          <cell r="G812" t="str">
            <v>㎥</v>
          </cell>
          <cell r="I812">
            <v>0</v>
          </cell>
        </row>
        <row r="813">
          <cell r="A813" t="str">
            <v>D01202</v>
          </cell>
          <cell r="B813">
            <v>180</v>
          </cell>
          <cell r="C813" t="str">
            <v>h</v>
          </cell>
          <cell r="D813">
            <v>2692199</v>
          </cell>
          <cell r="E813" t="str">
            <v>암면고르기</v>
          </cell>
          <cell r="F813" t="str">
            <v>(발파암)</v>
          </cell>
          <cell r="G813" t="str">
            <v>㎡</v>
          </cell>
          <cell r="I813">
            <v>0</v>
          </cell>
        </row>
        <row r="814">
          <cell r="A814" t="str">
            <v>E2</v>
          </cell>
          <cell r="B814">
            <v>0</v>
          </cell>
          <cell r="C814" t="str">
            <v>계</v>
          </cell>
          <cell r="D814">
            <v>2692229</v>
          </cell>
          <cell r="I814">
            <v>0</v>
          </cell>
        </row>
        <row r="815">
          <cell r="A815" t="str">
            <v>T2</v>
          </cell>
          <cell r="B815">
            <v>821</v>
          </cell>
          <cell r="C815" t="str">
            <v>3.02</v>
          </cell>
          <cell r="D815">
            <v>2693200</v>
          </cell>
          <cell r="E815" t="str">
            <v>거 푸 집</v>
          </cell>
          <cell r="I815">
            <v>0</v>
          </cell>
        </row>
        <row r="816">
          <cell r="A816" t="str">
            <v>D00276</v>
          </cell>
          <cell r="B816">
            <v>1778</v>
          </cell>
          <cell r="C816" t="str">
            <v>a</v>
          </cell>
          <cell r="D816">
            <v>2693201</v>
          </cell>
          <cell r="E816" t="str">
            <v>합판거푸집</v>
          </cell>
          <cell r="F816" t="str">
            <v>(3 회)</v>
          </cell>
          <cell r="G816" t="str">
            <v>㎡</v>
          </cell>
          <cell r="I816">
            <v>0</v>
          </cell>
        </row>
        <row r="817">
          <cell r="A817" t="str">
            <v>D00277</v>
          </cell>
          <cell r="B817">
            <v>335</v>
          </cell>
          <cell r="C817" t="str">
            <v>b</v>
          </cell>
          <cell r="D817">
            <v>2693265</v>
          </cell>
          <cell r="E817" t="str">
            <v>합판거푸집</v>
          </cell>
          <cell r="F817" t="str">
            <v>(3 회 7∼10 m)</v>
          </cell>
          <cell r="G817" t="str">
            <v>㎡</v>
          </cell>
          <cell r="I817">
            <v>0</v>
          </cell>
        </row>
        <row r="818">
          <cell r="A818" t="str">
            <v>D00280</v>
          </cell>
          <cell r="B818">
            <v>232</v>
          </cell>
          <cell r="C818" t="str">
            <v>c</v>
          </cell>
          <cell r="D818">
            <v>2693297</v>
          </cell>
          <cell r="E818" t="str">
            <v>합판거푸집</v>
          </cell>
          <cell r="F818" t="str">
            <v>(4 회)</v>
          </cell>
          <cell r="G818" t="str">
            <v>㎡</v>
          </cell>
          <cell r="I818">
            <v>0</v>
          </cell>
        </row>
        <row r="819">
          <cell r="A819" t="str">
            <v>D00282</v>
          </cell>
          <cell r="B819">
            <v>189</v>
          </cell>
          <cell r="C819" t="str">
            <v>d</v>
          </cell>
          <cell r="D819">
            <v>2693301</v>
          </cell>
          <cell r="E819" t="str">
            <v>합판거푸집</v>
          </cell>
          <cell r="F819" t="str">
            <v>(6 회)</v>
          </cell>
          <cell r="G819" t="str">
            <v>㎡</v>
          </cell>
          <cell r="I819">
            <v>0</v>
          </cell>
        </row>
        <row r="820">
          <cell r="A820" t="str">
            <v>D00265</v>
          </cell>
          <cell r="B820">
            <v>364</v>
          </cell>
          <cell r="C820" t="str">
            <v>e</v>
          </cell>
          <cell r="D820">
            <v>2693305</v>
          </cell>
          <cell r="E820" t="str">
            <v>문양거푸집(합판4회+</v>
          </cell>
          <cell r="F820" t="str">
            <v>문양스치로폴(0∼7M)</v>
          </cell>
          <cell r="G820" t="str">
            <v>㎡</v>
          </cell>
          <cell r="I820">
            <v>0</v>
          </cell>
        </row>
        <row r="821">
          <cell r="A821" t="str">
            <v>D01111</v>
          </cell>
          <cell r="B821">
            <v>66</v>
          </cell>
          <cell r="C821" t="str">
            <v>f</v>
          </cell>
          <cell r="D821">
            <v>2693309</v>
          </cell>
          <cell r="E821" t="str">
            <v>문양거푸집(합판4회+</v>
          </cell>
          <cell r="F821" t="str">
            <v>문양스치로폴(7∼10M)</v>
          </cell>
          <cell r="G821" t="str">
            <v>㎡</v>
          </cell>
          <cell r="I821">
            <v>0</v>
          </cell>
        </row>
        <row r="822">
          <cell r="A822" t="str">
            <v>E2</v>
          </cell>
          <cell r="B822">
            <v>0</v>
          </cell>
          <cell r="C822" t="str">
            <v>계</v>
          </cell>
          <cell r="D822">
            <v>2693441</v>
          </cell>
          <cell r="I822">
            <v>0</v>
          </cell>
        </row>
        <row r="823">
          <cell r="A823" t="str">
            <v>D00323</v>
          </cell>
          <cell r="B823">
            <v>1227</v>
          </cell>
          <cell r="C823" t="str">
            <v>3.03</v>
          </cell>
          <cell r="D823">
            <v>2693442</v>
          </cell>
          <cell r="E823" t="str">
            <v>강관비계</v>
          </cell>
          <cell r="F823" t="str">
            <v>(0∼30 M)</v>
          </cell>
          <cell r="G823" t="str">
            <v>㎡</v>
          </cell>
          <cell r="I823">
            <v>0</v>
          </cell>
        </row>
        <row r="824">
          <cell r="A824" t="str">
            <v>T2</v>
          </cell>
          <cell r="B824">
            <v>827</v>
          </cell>
          <cell r="C824" t="str">
            <v>3.04</v>
          </cell>
          <cell r="D824">
            <v>2693506</v>
          </cell>
          <cell r="E824" t="str">
            <v>동 바 리</v>
          </cell>
          <cell r="I824">
            <v>0</v>
          </cell>
        </row>
        <row r="825">
          <cell r="A825" t="str">
            <v>D00327</v>
          </cell>
          <cell r="B825">
            <v>702</v>
          </cell>
          <cell r="C825" t="str">
            <v>a</v>
          </cell>
          <cell r="D825">
            <v>2693538</v>
          </cell>
          <cell r="E825" t="str">
            <v>동바리공</v>
          </cell>
          <cell r="F825" t="str">
            <v>(목재 4 회)</v>
          </cell>
          <cell r="G825" t="str">
            <v>공㎥</v>
          </cell>
          <cell r="I825">
            <v>0</v>
          </cell>
        </row>
        <row r="826">
          <cell r="A826" t="str">
            <v>D00334</v>
          </cell>
          <cell r="B826">
            <v>262</v>
          </cell>
          <cell r="C826" t="str">
            <v>b</v>
          </cell>
          <cell r="D826">
            <v>2693562</v>
          </cell>
          <cell r="E826" t="str">
            <v>강관동바리</v>
          </cell>
          <cell r="F826" t="str">
            <v>(교량용)</v>
          </cell>
          <cell r="G826" t="str">
            <v>공㎥</v>
          </cell>
          <cell r="I826">
            <v>0</v>
          </cell>
        </row>
        <row r="827">
          <cell r="A827" t="str">
            <v>D01129</v>
          </cell>
          <cell r="B827">
            <v>79</v>
          </cell>
          <cell r="C827" t="str">
            <v>c</v>
          </cell>
          <cell r="D827">
            <v>2693566</v>
          </cell>
          <cell r="E827" t="str">
            <v>수평보강재(교량용)</v>
          </cell>
          <cell r="F827" t="str">
            <v>(강관동바리)</v>
          </cell>
          <cell r="G827" t="str">
            <v>㎡</v>
          </cell>
          <cell r="I827">
            <v>0</v>
          </cell>
        </row>
        <row r="828">
          <cell r="A828" t="str">
            <v>E2</v>
          </cell>
          <cell r="B828">
            <v>0</v>
          </cell>
          <cell r="C828" t="str">
            <v>계</v>
          </cell>
          <cell r="D828">
            <v>2693568</v>
          </cell>
          <cell r="I828">
            <v>0</v>
          </cell>
        </row>
        <row r="829">
          <cell r="A829" t="str">
            <v>T2</v>
          </cell>
          <cell r="B829">
            <v>831</v>
          </cell>
          <cell r="C829" t="str">
            <v>3.05</v>
          </cell>
          <cell r="D829">
            <v>2693690</v>
          </cell>
          <cell r="E829" t="str">
            <v>철근가공조립</v>
          </cell>
          <cell r="I829">
            <v>0</v>
          </cell>
        </row>
        <row r="830">
          <cell r="A830" t="str">
            <v>D00271</v>
          </cell>
          <cell r="B830">
            <v>16.827999999999999</v>
          </cell>
          <cell r="C830" t="str">
            <v>a</v>
          </cell>
          <cell r="D830">
            <v>2693692</v>
          </cell>
          <cell r="E830" t="str">
            <v>철근가공조립</v>
          </cell>
          <cell r="F830" t="str">
            <v>(보 통)</v>
          </cell>
          <cell r="G830" t="str">
            <v>Ton</v>
          </cell>
          <cell r="I830">
            <v>0</v>
          </cell>
        </row>
        <row r="831">
          <cell r="A831" t="str">
            <v>D00272</v>
          </cell>
          <cell r="B831">
            <v>203.584</v>
          </cell>
          <cell r="C831" t="str">
            <v>b</v>
          </cell>
          <cell r="D831">
            <v>2693694</v>
          </cell>
          <cell r="E831" t="str">
            <v>철근가공조립</v>
          </cell>
          <cell r="F831" t="str">
            <v>(복 잡)</v>
          </cell>
          <cell r="G831" t="str">
            <v>Ton</v>
          </cell>
          <cell r="I831">
            <v>0</v>
          </cell>
        </row>
        <row r="832">
          <cell r="A832" t="str">
            <v>E2</v>
          </cell>
          <cell r="B832">
            <v>0</v>
          </cell>
          <cell r="C832" t="str">
            <v>계</v>
          </cell>
          <cell r="D832">
            <v>2693697</v>
          </cell>
          <cell r="I832">
            <v>0</v>
          </cell>
        </row>
        <row r="833">
          <cell r="A833" t="str">
            <v>T2</v>
          </cell>
          <cell r="B833">
            <v>836</v>
          </cell>
          <cell r="C833" t="str">
            <v>3.06</v>
          </cell>
          <cell r="D833">
            <v>2693698</v>
          </cell>
          <cell r="E833" t="str">
            <v>콘크리트타설</v>
          </cell>
          <cell r="I833">
            <v>0</v>
          </cell>
        </row>
        <row r="834">
          <cell r="A834" t="str">
            <v>D00237</v>
          </cell>
          <cell r="B834">
            <v>1521</v>
          </cell>
          <cell r="C834" t="str">
            <v>a</v>
          </cell>
          <cell r="D834">
            <v>2693762</v>
          </cell>
          <cell r="E834" t="str">
            <v>콘크리트타설</v>
          </cell>
          <cell r="F834" t="str">
            <v>(철근 펌프카)</v>
          </cell>
          <cell r="G834" t="str">
            <v>㎥</v>
          </cell>
          <cell r="I834">
            <v>0</v>
          </cell>
        </row>
        <row r="835">
          <cell r="A835" t="str">
            <v>D00238</v>
          </cell>
          <cell r="B835">
            <v>420</v>
          </cell>
          <cell r="C835" t="str">
            <v>b</v>
          </cell>
          <cell r="D835">
            <v>2693794</v>
          </cell>
          <cell r="E835" t="str">
            <v>콘크리트타설</v>
          </cell>
          <cell r="F835" t="str">
            <v>(무근 펌프카)</v>
          </cell>
          <cell r="G835" t="str">
            <v>㎥</v>
          </cell>
          <cell r="I835">
            <v>0</v>
          </cell>
        </row>
        <row r="836">
          <cell r="A836" t="str">
            <v>D00231</v>
          </cell>
          <cell r="B836">
            <v>90</v>
          </cell>
          <cell r="C836" t="str">
            <v>c</v>
          </cell>
          <cell r="D836">
            <v>2693810</v>
          </cell>
          <cell r="E836" t="str">
            <v>콘크리트타설</v>
          </cell>
          <cell r="F836" t="str">
            <v>(무근 VIB 제외)</v>
          </cell>
          <cell r="G836" t="str">
            <v>㎥</v>
          </cell>
          <cell r="I836">
            <v>0</v>
          </cell>
        </row>
        <row r="837">
          <cell r="A837" t="str">
            <v>E2</v>
          </cell>
          <cell r="B837">
            <v>0</v>
          </cell>
          <cell r="C837" t="str">
            <v>계</v>
          </cell>
          <cell r="D837">
            <v>2693826</v>
          </cell>
          <cell r="I837">
            <v>0</v>
          </cell>
        </row>
        <row r="838">
          <cell r="A838" t="str">
            <v>T2</v>
          </cell>
          <cell r="B838">
            <v>840</v>
          </cell>
          <cell r="C838" t="str">
            <v>3.07</v>
          </cell>
          <cell r="D838">
            <v>2693834</v>
          </cell>
          <cell r="E838" t="str">
            <v>표 면 처 리</v>
          </cell>
          <cell r="I838">
            <v>0</v>
          </cell>
        </row>
        <row r="839">
          <cell r="A839" t="str">
            <v>D00537</v>
          </cell>
          <cell r="B839">
            <v>837</v>
          </cell>
          <cell r="C839" t="str">
            <v>a</v>
          </cell>
          <cell r="D839">
            <v>2693838</v>
          </cell>
          <cell r="E839" t="str">
            <v>슬래브양생</v>
          </cell>
          <cell r="F839" t="str">
            <v>(양생제)</v>
          </cell>
          <cell r="G839" t="str">
            <v>㎡</v>
          </cell>
          <cell r="I839">
            <v>0</v>
          </cell>
        </row>
        <row r="840">
          <cell r="A840" t="str">
            <v>D00539</v>
          </cell>
          <cell r="B840">
            <v>758</v>
          </cell>
          <cell r="C840" t="str">
            <v>b</v>
          </cell>
          <cell r="D840">
            <v>2693840</v>
          </cell>
          <cell r="E840" t="str">
            <v>슬래브면고르기</v>
          </cell>
          <cell r="F840" t="str">
            <v>(데크 피니샤)</v>
          </cell>
          <cell r="G840" t="str">
            <v>㎡</v>
          </cell>
          <cell r="I840">
            <v>0</v>
          </cell>
        </row>
        <row r="841">
          <cell r="A841" t="str">
            <v>E2</v>
          </cell>
          <cell r="B841">
            <v>0</v>
          </cell>
          <cell r="C841" t="str">
            <v>계</v>
          </cell>
          <cell r="D841">
            <v>2693841</v>
          </cell>
          <cell r="I841">
            <v>0</v>
          </cell>
        </row>
        <row r="842">
          <cell r="A842" t="str">
            <v>T2</v>
          </cell>
          <cell r="B842">
            <v>846</v>
          </cell>
          <cell r="C842" t="str">
            <v>3.08</v>
          </cell>
          <cell r="D842">
            <v>2693969</v>
          </cell>
          <cell r="E842" t="str">
            <v>교좌장치</v>
          </cell>
          <cell r="I842">
            <v>0</v>
          </cell>
        </row>
        <row r="843">
          <cell r="A843" t="str">
            <v>D00544</v>
          </cell>
          <cell r="B843">
            <v>2</v>
          </cell>
          <cell r="C843" t="str">
            <v>a</v>
          </cell>
          <cell r="D843">
            <v>2694065</v>
          </cell>
          <cell r="E843" t="str">
            <v>교좌장치</v>
          </cell>
          <cell r="F843" t="str">
            <v>(고정단 175 Ton)</v>
          </cell>
          <cell r="G843" t="str">
            <v>EA</v>
          </cell>
          <cell r="I843">
            <v>0</v>
          </cell>
        </row>
        <row r="844">
          <cell r="A844" t="str">
            <v>D00542</v>
          </cell>
          <cell r="B844">
            <v>6</v>
          </cell>
          <cell r="C844" t="str">
            <v>b</v>
          </cell>
          <cell r="D844">
            <v>2694113</v>
          </cell>
          <cell r="E844" t="str">
            <v>교좌장치</v>
          </cell>
          <cell r="F844" t="str">
            <v>(횡방향가동단175Ton)</v>
          </cell>
          <cell r="G844" t="str">
            <v>EA</v>
          </cell>
          <cell r="I844">
            <v>0</v>
          </cell>
        </row>
        <row r="845">
          <cell r="A845" t="str">
            <v>D00546</v>
          </cell>
          <cell r="B845">
            <v>2</v>
          </cell>
          <cell r="C845" t="str">
            <v>c</v>
          </cell>
          <cell r="D845">
            <v>2694152</v>
          </cell>
          <cell r="E845" t="str">
            <v>교좌장치</v>
          </cell>
          <cell r="F845" t="str">
            <v>(종방향가동단175Ton)</v>
          </cell>
          <cell r="G845" t="str">
            <v>EA</v>
          </cell>
          <cell r="I845">
            <v>0</v>
          </cell>
        </row>
        <row r="846">
          <cell r="A846" t="str">
            <v>D00550</v>
          </cell>
          <cell r="B846">
            <v>6</v>
          </cell>
          <cell r="C846" t="str">
            <v>d</v>
          </cell>
          <cell r="D846">
            <v>2694154</v>
          </cell>
          <cell r="E846" t="str">
            <v>교좌장치</v>
          </cell>
          <cell r="F846" t="str">
            <v>(양방향가동단175Ton)</v>
          </cell>
          <cell r="G846" t="str">
            <v>EA</v>
          </cell>
          <cell r="I846">
            <v>0</v>
          </cell>
        </row>
        <row r="847">
          <cell r="A847" t="str">
            <v>E2</v>
          </cell>
          <cell r="B847">
            <v>0</v>
          </cell>
          <cell r="C847" t="str">
            <v>계</v>
          </cell>
          <cell r="D847">
            <v>2694155</v>
          </cell>
          <cell r="I847">
            <v>0</v>
          </cell>
        </row>
        <row r="848">
          <cell r="A848" t="str">
            <v>T2</v>
          </cell>
          <cell r="B848">
            <v>851</v>
          </cell>
          <cell r="C848" t="str">
            <v>3.09</v>
          </cell>
          <cell r="D848">
            <v>2694283</v>
          </cell>
          <cell r="E848" t="str">
            <v>PRE-FLEX BEAM</v>
          </cell>
          <cell r="I848">
            <v>0</v>
          </cell>
        </row>
        <row r="849">
          <cell r="A849" t="str">
            <v>W00083</v>
          </cell>
          <cell r="B849">
            <v>4</v>
          </cell>
          <cell r="C849" t="str">
            <v>a</v>
          </cell>
          <cell r="D849">
            <v>2694347</v>
          </cell>
          <cell r="E849" t="str">
            <v>PRE-FLEX BEAM</v>
          </cell>
          <cell r="F849" t="str">
            <v>영암교(내측)</v>
          </cell>
          <cell r="G849" t="str">
            <v>본</v>
          </cell>
          <cell r="I849">
            <v>0</v>
          </cell>
        </row>
        <row r="850">
          <cell r="A850" t="str">
            <v>W00082</v>
          </cell>
          <cell r="B850">
            <v>4</v>
          </cell>
          <cell r="C850" t="str">
            <v>b</v>
          </cell>
          <cell r="D850">
            <v>2694379</v>
          </cell>
          <cell r="E850" t="str">
            <v>PRE-FLEX BEAM</v>
          </cell>
          <cell r="F850" t="str">
            <v>영암교(외측)</v>
          </cell>
          <cell r="G850" t="str">
            <v>본</v>
          </cell>
          <cell r="I850">
            <v>0</v>
          </cell>
        </row>
        <row r="851">
          <cell r="A851" t="str">
            <v>D03936</v>
          </cell>
          <cell r="B851">
            <v>1</v>
          </cell>
          <cell r="C851" t="str">
            <v>c</v>
          </cell>
          <cell r="D851">
            <v>2694411</v>
          </cell>
          <cell r="E851" t="str">
            <v>PRE-FLEX BEAM</v>
          </cell>
          <cell r="F851" t="str">
            <v>(전도방지시설).</v>
          </cell>
          <cell r="G851" t="str">
            <v>식</v>
          </cell>
          <cell r="I851">
            <v>0</v>
          </cell>
        </row>
        <row r="852">
          <cell r="A852" t="str">
            <v>E2</v>
          </cell>
          <cell r="B852">
            <v>0</v>
          </cell>
          <cell r="C852" t="str">
            <v>계</v>
          </cell>
          <cell r="D852">
            <v>2694507</v>
          </cell>
          <cell r="I852">
            <v>0</v>
          </cell>
        </row>
        <row r="853">
          <cell r="A853" t="str">
            <v>T2</v>
          </cell>
          <cell r="B853">
            <v>855</v>
          </cell>
          <cell r="C853" t="str">
            <v>3.10</v>
          </cell>
          <cell r="D853">
            <v>2694635</v>
          </cell>
          <cell r="E853" t="str">
            <v>신축이음장치</v>
          </cell>
          <cell r="I853">
            <v>0</v>
          </cell>
        </row>
        <row r="854">
          <cell r="A854" t="str">
            <v>D03819</v>
          </cell>
          <cell r="B854">
            <v>19</v>
          </cell>
          <cell r="C854" t="str">
            <v>a</v>
          </cell>
          <cell r="D854">
            <v>2694651</v>
          </cell>
          <cell r="E854" t="str">
            <v>신축이음장치</v>
          </cell>
          <cell r="F854" t="str">
            <v>(Rail-No 80)</v>
          </cell>
          <cell r="G854" t="str">
            <v>M</v>
          </cell>
          <cell r="I854">
            <v>0</v>
          </cell>
        </row>
        <row r="855">
          <cell r="A855" t="str">
            <v>D01313</v>
          </cell>
          <cell r="B855">
            <v>19</v>
          </cell>
          <cell r="C855" t="str">
            <v>b</v>
          </cell>
          <cell r="D855">
            <v>2694667</v>
          </cell>
          <cell r="E855" t="str">
            <v>신축이음장치</v>
          </cell>
          <cell r="F855" t="str">
            <v>(Rail-No100)</v>
          </cell>
          <cell r="G855" t="str">
            <v>M</v>
          </cell>
          <cell r="I855">
            <v>0</v>
          </cell>
        </row>
        <row r="856">
          <cell r="A856" t="str">
            <v>E2</v>
          </cell>
          <cell r="B856">
            <v>0</v>
          </cell>
          <cell r="C856" t="str">
            <v>계</v>
          </cell>
          <cell r="D856">
            <v>2694699</v>
          </cell>
          <cell r="I856">
            <v>0</v>
          </cell>
        </row>
        <row r="857">
          <cell r="A857" t="str">
            <v>D00535</v>
          </cell>
          <cell r="B857">
            <v>758</v>
          </cell>
          <cell r="C857" t="str">
            <v>3.11</v>
          </cell>
          <cell r="D857">
            <v>2694955</v>
          </cell>
          <cell r="E857" t="str">
            <v>교면방수</v>
          </cell>
          <cell r="F857" t="str">
            <v>(도막식)</v>
          </cell>
          <cell r="G857" t="str">
            <v>㎡</v>
          </cell>
          <cell r="I857">
            <v>0</v>
          </cell>
        </row>
        <row r="858">
          <cell r="A858" t="str">
            <v>T2</v>
          </cell>
          <cell r="B858">
            <v>862</v>
          </cell>
          <cell r="C858" t="str">
            <v>3.12</v>
          </cell>
          <cell r="D858">
            <v>2695019</v>
          </cell>
          <cell r="E858" t="str">
            <v>접속슬래브 접합공</v>
          </cell>
          <cell r="I858">
            <v>0</v>
          </cell>
        </row>
        <row r="859">
          <cell r="A859" t="str">
            <v>D01067</v>
          </cell>
          <cell r="B859">
            <v>96</v>
          </cell>
          <cell r="C859" t="str">
            <v>a</v>
          </cell>
          <cell r="D859">
            <v>2695051</v>
          </cell>
          <cell r="E859" t="str">
            <v>다웰바 설치</v>
          </cell>
          <cell r="F859" t="str">
            <v>(D=25 m/m, L=500)</v>
          </cell>
          <cell r="G859" t="str">
            <v>EA</v>
          </cell>
          <cell r="I859">
            <v>0</v>
          </cell>
        </row>
        <row r="860">
          <cell r="A860" t="str">
            <v>D01190</v>
          </cell>
          <cell r="B860">
            <v>28</v>
          </cell>
          <cell r="C860" t="str">
            <v>b</v>
          </cell>
          <cell r="D860">
            <v>2695083</v>
          </cell>
          <cell r="E860" t="str">
            <v>다웰-켑 설치</v>
          </cell>
          <cell r="F860" t="str">
            <v>(Φ60 m/m)</v>
          </cell>
          <cell r="G860" t="str">
            <v>M</v>
          </cell>
          <cell r="I860">
            <v>0</v>
          </cell>
        </row>
        <row r="861">
          <cell r="A861" t="str">
            <v>D00540</v>
          </cell>
          <cell r="B861">
            <v>96</v>
          </cell>
          <cell r="C861" t="str">
            <v>c</v>
          </cell>
          <cell r="D861">
            <v>2695085</v>
          </cell>
          <cell r="E861" t="str">
            <v>경질고무판</v>
          </cell>
          <cell r="F861" t="str">
            <v>(150x150)</v>
          </cell>
          <cell r="G861" t="str">
            <v>EA</v>
          </cell>
          <cell r="I861">
            <v>0</v>
          </cell>
        </row>
        <row r="862">
          <cell r="A862" t="str">
            <v>D00566</v>
          </cell>
          <cell r="B862">
            <v>15</v>
          </cell>
          <cell r="C862" t="str">
            <v>d</v>
          </cell>
          <cell r="D862">
            <v>2695086</v>
          </cell>
          <cell r="E862" t="str">
            <v>타르페이퍼 설치</v>
          </cell>
          <cell r="F862" t="str">
            <v>(5 겹)</v>
          </cell>
          <cell r="G862" t="str">
            <v>㎡</v>
          </cell>
          <cell r="I862">
            <v>0</v>
          </cell>
        </row>
        <row r="863">
          <cell r="A863" t="str">
            <v>E2</v>
          </cell>
          <cell r="B863">
            <v>0</v>
          </cell>
          <cell r="C863" t="str">
            <v>계</v>
          </cell>
          <cell r="D863">
            <v>2695118</v>
          </cell>
          <cell r="I863">
            <v>0</v>
          </cell>
        </row>
        <row r="864">
          <cell r="A864" t="str">
            <v>T2</v>
          </cell>
          <cell r="B864">
            <v>866</v>
          </cell>
          <cell r="C864" t="str">
            <v>3.13</v>
          </cell>
          <cell r="D864">
            <v>2695151</v>
          </cell>
          <cell r="E864" t="str">
            <v>무수축 콘크리트</v>
          </cell>
          <cell r="I864">
            <v>0</v>
          </cell>
        </row>
        <row r="865">
          <cell r="A865" t="str">
            <v>D00567</v>
          </cell>
          <cell r="B865">
            <v>0.88600000000000001</v>
          </cell>
          <cell r="C865" t="str">
            <v>a</v>
          </cell>
          <cell r="D865">
            <v>2695167</v>
          </cell>
          <cell r="E865" t="str">
            <v>무수축몰탈</v>
          </cell>
          <cell r="F865" t="str">
            <v>(1:1)</v>
          </cell>
          <cell r="G865" t="str">
            <v>㎥</v>
          </cell>
          <cell r="I865">
            <v>0</v>
          </cell>
        </row>
        <row r="866">
          <cell r="A866" t="str">
            <v>D00568</v>
          </cell>
          <cell r="B866">
            <v>7.22</v>
          </cell>
          <cell r="C866" t="str">
            <v>b</v>
          </cell>
          <cell r="D866">
            <v>2695175</v>
          </cell>
          <cell r="E866" t="str">
            <v>무수축콘크리트</v>
          </cell>
          <cell r="G866" t="str">
            <v>㎥</v>
          </cell>
          <cell r="I866">
            <v>0</v>
          </cell>
        </row>
        <row r="867">
          <cell r="A867" t="str">
            <v>E2</v>
          </cell>
          <cell r="B867">
            <v>0</v>
          </cell>
          <cell r="C867" t="str">
            <v>계</v>
          </cell>
          <cell r="D867">
            <v>2695179</v>
          </cell>
          <cell r="I867">
            <v>0</v>
          </cell>
        </row>
        <row r="868">
          <cell r="A868" t="str">
            <v>T2</v>
          </cell>
          <cell r="B868">
            <v>870</v>
          </cell>
          <cell r="C868" t="str">
            <v>3.14</v>
          </cell>
          <cell r="D868">
            <v>2695307</v>
          </cell>
          <cell r="E868" t="str">
            <v>스치로폴 설치</v>
          </cell>
          <cell r="I868">
            <v>0</v>
          </cell>
        </row>
        <row r="869">
          <cell r="A869" t="str">
            <v>D00853</v>
          </cell>
          <cell r="B869">
            <v>3</v>
          </cell>
          <cell r="C869" t="str">
            <v>a</v>
          </cell>
          <cell r="D869">
            <v>2695565</v>
          </cell>
          <cell r="E869" t="str">
            <v>스치로폴설치</v>
          </cell>
          <cell r="F869" t="str">
            <v>(T=10 m/m)</v>
          </cell>
          <cell r="G869" t="str">
            <v>㎡</v>
          </cell>
          <cell r="I869">
            <v>0</v>
          </cell>
        </row>
        <row r="870">
          <cell r="A870" t="str">
            <v>D00532</v>
          </cell>
          <cell r="B870">
            <v>46</v>
          </cell>
          <cell r="C870" t="str">
            <v>b</v>
          </cell>
          <cell r="D870">
            <v>2695693</v>
          </cell>
          <cell r="E870" t="str">
            <v>스치로폴설치</v>
          </cell>
          <cell r="F870" t="str">
            <v>(T=20 m/m)</v>
          </cell>
          <cell r="G870" t="str">
            <v>㎡</v>
          </cell>
          <cell r="I870">
            <v>0</v>
          </cell>
        </row>
        <row r="871">
          <cell r="A871" t="str">
            <v>E2</v>
          </cell>
          <cell r="B871">
            <v>0</v>
          </cell>
          <cell r="C871" t="str">
            <v>계</v>
          </cell>
          <cell r="D871">
            <v>2695694</v>
          </cell>
          <cell r="I871">
            <v>0</v>
          </cell>
        </row>
        <row r="872">
          <cell r="A872" t="str">
            <v>T2</v>
          </cell>
          <cell r="B872">
            <v>876</v>
          </cell>
          <cell r="C872" t="str">
            <v>3.15</v>
          </cell>
          <cell r="D872">
            <v>2696210</v>
          </cell>
          <cell r="E872" t="str">
            <v>배수시설</v>
          </cell>
          <cell r="I872">
            <v>0</v>
          </cell>
        </row>
        <row r="873">
          <cell r="A873" t="str">
            <v>D00572</v>
          </cell>
          <cell r="B873">
            <v>4</v>
          </cell>
          <cell r="C873" t="str">
            <v>a</v>
          </cell>
          <cell r="D873">
            <v>2696211</v>
          </cell>
          <cell r="E873" t="str">
            <v>집 수 구</v>
          </cell>
          <cell r="G873" t="str">
            <v>EA</v>
          </cell>
          <cell r="I873">
            <v>0</v>
          </cell>
        </row>
        <row r="874">
          <cell r="A874" t="str">
            <v>D00573</v>
          </cell>
          <cell r="B874">
            <v>14</v>
          </cell>
          <cell r="C874" t="str">
            <v>b</v>
          </cell>
          <cell r="D874">
            <v>2696212</v>
          </cell>
          <cell r="E874" t="str">
            <v>배 수 구</v>
          </cell>
          <cell r="F874" t="str">
            <v>(스테인레스관)</v>
          </cell>
          <cell r="G874" t="str">
            <v>M</v>
          </cell>
          <cell r="I874">
            <v>0</v>
          </cell>
        </row>
        <row r="875">
          <cell r="A875" t="str">
            <v>D00574</v>
          </cell>
          <cell r="B875">
            <v>8</v>
          </cell>
          <cell r="C875" t="str">
            <v>c</v>
          </cell>
          <cell r="D875">
            <v>2696276</v>
          </cell>
          <cell r="E875" t="str">
            <v>부착시설(A)</v>
          </cell>
          <cell r="G875" t="str">
            <v>EA</v>
          </cell>
          <cell r="I875">
            <v>0</v>
          </cell>
        </row>
        <row r="876">
          <cell r="A876" t="str">
            <v>D00577</v>
          </cell>
          <cell r="B876">
            <v>29</v>
          </cell>
          <cell r="C876" t="str">
            <v>d</v>
          </cell>
          <cell r="D876">
            <v>2696308</v>
          </cell>
          <cell r="E876" t="str">
            <v>도 수 로</v>
          </cell>
          <cell r="G876" t="str">
            <v>M</v>
          </cell>
          <cell r="I876">
            <v>0</v>
          </cell>
        </row>
        <row r="877">
          <cell r="A877" t="str">
            <v>E2</v>
          </cell>
          <cell r="B877">
            <v>0</v>
          </cell>
          <cell r="C877" t="str">
            <v>계</v>
          </cell>
          <cell r="D877">
            <v>2696324</v>
          </cell>
          <cell r="I877">
            <v>0</v>
          </cell>
        </row>
        <row r="878">
          <cell r="A878" t="str">
            <v>T2</v>
          </cell>
          <cell r="B878">
            <v>880</v>
          </cell>
          <cell r="C878" t="str">
            <v>3.16</v>
          </cell>
          <cell r="D878">
            <v>2696340</v>
          </cell>
          <cell r="E878" t="str">
            <v>스페이서설치</v>
          </cell>
          <cell r="I878">
            <v>0</v>
          </cell>
        </row>
        <row r="879">
          <cell r="A879" t="str">
            <v>D00588</v>
          </cell>
          <cell r="B879">
            <v>1368</v>
          </cell>
          <cell r="C879" t="str">
            <v>a</v>
          </cell>
          <cell r="D879">
            <v>2696356</v>
          </cell>
          <cell r="E879" t="str">
            <v>스페이서 설치</v>
          </cell>
          <cell r="F879" t="str">
            <v>(슬라브및기초용)</v>
          </cell>
          <cell r="G879" t="str">
            <v>㎡</v>
          </cell>
          <cell r="I879">
            <v>0</v>
          </cell>
        </row>
        <row r="880">
          <cell r="A880" t="str">
            <v>D01070</v>
          </cell>
          <cell r="B880">
            <v>305</v>
          </cell>
          <cell r="C880" t="str">
            <v>b</v>
          </cell>
          <cell r="D880">
            <v>2696364</v>
          </cell>
          <cell r="E880" t="str">
            <v>스페이서 설치</v>
          </cell>
          <cell r="F880" t="str">
            <v>(벽체용)</v>
          </cell>
          <cell r="G880" t="str">
            <v>㎡</v>
          </cell>
          <cell r="I880">
            <v>0</v>
          </cell>
        </row>
        <row r="881">
          <cell r="A881" t="str">
            <v>E2</v>
          </cell>
          <cell r="B881">
            <v>0</v>
          </cell>
          <cell r="C881" t="str">
            <v>계</v>
          </cell>
          <cell r="D881">
            <v>2696368</v>
          </cell>
          <cell r="I881">
            <v>0</v>
          </cell>
        </row>
        <row r="882">
          <cell r="A882" t="str">
            <v>T2</v>
          </cell>
          <cell r="B882">
            <v>885</v>
          </cell>
          <cell r="C882" t="str">
            <v>3.17</v>
          </cell>
          <cell r="D882">
            <v>2696386</v>
          </cell>
          <cell r="E882" t="str">
            <v>교명판 설명판</v>
          </cell>
          <cell r="I882">
            <v>0</v>
          </cell>
        </row>
        <row r="883">
          <cell r="A883" t="str">
            <v>D00581</v>
          </cell>
          <cell r="B883">
            <v>4</v>
          </cell>
          <cell r="C883" t="str">
            <v>a</v>
          </cell>
          <cell r="D883">
            <v>2696387</v>
          </cell>
          <cell r="E883" t="str">
            <v>교 명 주</v>
          </cell>
          <cell r="F883" t="str">
            <v>(소형,화강석)</v>
          </cell>
          <cell r="G883" t="str">
            <v>기</v>
          </cell>
          <cell r="I883">
            <v>0</v>
          </cell>
        </row>
        <row r="884">
          <cell r="A884" t="str">
            <v>D00583</v>
          </cell>
          <cell r="B884">
            <v>2</v>
          </cell>
          <cell r="C884" t="str">
            <v>b</v>
          </cell>
          <cell r="D884">
            <v>2696388</v>
          </cell>
          <cell r="E884" t="str">
            <v>교 명 판(황동주물)</v>
          </cell>
          <cell r="F884" t="str">
            <v>(450x200x10)</v>
          </cell>
          <cell r="G884" t="str">
            <v>EA</v>
          </cell>
          <cell r="I884">
            <v>0</v>
          </cell>
        </row>
        <row r="885">
          <cell r="A885" t="str">
            <v>D00584</v>
          </cell>
          <cell r="B885">
            <v>2</v>
          </cell>
          <cell r="C885" t="str">
            <v>c</v>
          </cell>
          <cell r="D885">
            <v>2696452</v>
          </cell>
          <cell r="E885" t="str">
            <v>설 명 판(황동주물)</v>
          </cell>
          <cell r="F885" t="str">
            <v>(500x300x10)</v>
          </cell>
          <cell r="G885" t="str">
            <v>EA</v>
          </cell>
          <cell r="I885">
            <v>0</v>
          </cell>
        </row>
        <row r="886">
          <cell r="A886" t="str">
            <v>E2</v>
          </cell>
          <cell r="B886">
            <v>0</v>
          </cell>
          <cell r="C886" t="str">
            <v>계</v>
          </cell>
          <cell r="D886">
            <v>2696484</v>
          </cell>
          <cell r="I886">
            <v>0</v>
          </cell>
        </row>
        <row r="887">
          <cell r="A887" t="str">
            <v>D00594</v>
          </cell>
          <cell r="B887">
            <v>1</v>
          </cell>
          <cell r="C887" t="str">
            <v>3.18</v>
          </cell>
          <cell r="D887">
            <v>2696492</v>
          </cell>
          <cell r="E887" t="str">
            <v>측량기준점 설치</v>
          </cell>
          <cell r="F887" t="str">
            <v>(황동주물)</v>
          </cell>
          <cell r="G887" t="str">
            <v>EA</v>
          </cell>
          <cell r="I887">
            <v>0</v>
          </cell>
        </row>
        <row r="888">
          <cell r="A888" t="str">
            <v>T2</v>
          </cell>
          <cell r="B888">
            <v>890</v>
          </cell>
          <cell r="C888" t="str">
            <v>3.19</v>
          </cell>
          <cell r="D888">
            <v>2696620</v>
          </cell>
          <cell r="E888" t="str">
            <v>충 진 재</v>
          </cell>
          <cell r="I888">
            <v>0</v>
          </cell>
        </row>
        <row r="889">
          <cell r="A889" t="str">
            <v>D00846</v>
          </cell>
          <cell r="B889">
            <v>39</v>
          </cell>
          <cell r="C889" t="str">
            <v>a</v>
          </cell>
          <cell r="D889">
            <v>2696688</v>
          </cell>
          <cell r="E889" t="str">
            <v>폴리우레탄실란트채움</v>
          </cell>
          <cell r="F889" t="str">
            <v>(25x20)</v>
          </cell>
          <cell r="G889" t="str">
            <v>M</v>
          </cell>
          <cell r="I889">
            <v>0</v>
          </cell>
        </row>
        <row r="890">
          <cell r="A890" t="str">
            <v>D01224</v>
          </cell>
          <cell r="B890">
            <v>26</v>
          </cell>
          <cell r="C890" t="str">
            <v>b</v>
          </cell>
          <cell r="D890">
            <v>2696692</v>
          </cell>
          <cell r="E890" t="str">
            <v>폴리우레탄실란트채움</v>
          </cell>
          <cell r="F890" t="str">
            <v>(25x10)</v>
          </cell>
          <cell r="G890" t="str">
            <v>M</v>
          </cell>
          <cell r="I890">
            <v>0</v>
          </cell>
        </row>
        <row r="891">
          <cell r="A891" t="str">
            <v>E2</v>
          </cell>
          <cell r="B891">
            <v>0</v>
          </cell>
          <cell r="C891" t="str">
            <v>계</v>
          </cell>
          <cell r="D891">
            <v>2696694</v>
          </cell>
          <cell r="I891">
            <v>0</v>
          </cell>
        </row>
        <row r="892">
          <cell r="A892" t="str">
            <v>D01308</v>
          </cell>
          <cell r="B892">
            <v>422</v>
          </cell>
          <cell r="C892" t="str">
            <v>3.20</v>
          </cell>
          <cell r="D892">
            <v>2697134</v>
          </cell>
          <cell r="E892" t="str">
            <v>강섬유보강재</v>
          </cell>
          <cell r="F892" t="str">
            <v>(900 g/㎥)</v>
          </cell>
          <cell r="G892" t="str">
            <v>㎥</v>
          </cell>
          <cell r="I892">
            <v>0</v>
          </cell>
        </row>
        <row r="893">
          <cell r="A893" t="str">
            <v>D03817</v>
          </cell>
          <cell r="B893">
            <v>72</v>
          </cell>
          <cell r="C893" t="str">
            <v>3.21</v>
          </cell>
          <cell r="D893">
            <v>2697630</v>
          </cell>
          <cell r="E893" t="str">
            <v>ELASTIC FILLER</v>
          </cell>
          <cell r="F893" t="str">
            <v>(T=20 m/m)</v>
          </cell>
          <cell r="G893" t="str">
            <v>㎡</v>
          </cell>
          <cell r="I893">
            <v>0</v>
          </cell>
        </row>
        <row r="894">
          <cell r="A894" t="str">
            <v>D00911</v>
          </cell>
          <cell r="B894">
            <v>97</v>
          </cell>
          <cell r="C894" t="str">
            <v>3.22</v>
          </cell>
          <cell r="D894">
            <v>2850627</v>
          </cell>
          <cell r="E894" t="str">
            <v>방 호 벽</v>
          </cell>
          <cell r="F894" t="str">
            <v>(육교용)</v>
          </cell>
          <cell r="G894" t="str">
            <v>M</v>
          </cell>
          <cell r="I894">
            <v>0</v>
          </cell>
        </row>
        <row r="895">
          <cell r="A895" t="str">
            <v>D00791</v>
          </cell>
          <cell r="B895">
            <v>16</v>
          </cell>
          <cell r="C895" t="str">
            <v>3.23</v>
          </cell>
          <cell r="D895">
            <v>2927125</v>
          </cell>
          <cell r="E895" t="str">
            <v>교좌장치표지판</v>
          </cell>
          <cell r="G895" t="str">
            <v>EA</v>
          </cell>
          <cell r="I895">
            <v>0</v>
          </cell>
        </row>
        <row r="896">
          <cell r="A896" t="str">
            <v>D00817</v>
          </cell>
          <cell r="B896">
            <v>9.6000000000000002E-2</v>
          </cell>
          <cell r="C896" t="str">
            <v>3.24</v>
          </cell>
          <cell r="D896">
            <v>2965374</v>
          </cell>
          <cell r="E896" t="str">
            <v>아스팔트 채움</v>
          </cell>
          <cell r="F896" t="str">
            <v>(브론아스팔트)</v>
          </cell>
          <cell r="G896" t="str">
            <v>㎥</v>
          </cell>
          <cell r="I896">
            <v>0</v>
          </cell>
        </row>
        <row r="897">
          <cell r="A897" t="str">
            <v>D00593</v>
          </cell>
          <cell r="B897">
            <v>690</v>
          </cell>
          <cell r="C897" t="str">
            <v>3.25</v>
          </cell>
          <cell r="D897">
            <v>2984499</v>
          </cell>
          <cell r="E897" t="str">
            <v>낙하물방지망</v>
          </cell>
          <cell r="G897" t="str">
            <v>㎡</v>
          </cell>
          <cell r="I897">
            <v>0</v>
          </cell>
        </row>
        <row r="898">
          <cell r="A898" t="str">
            <v>D01064</v>
          </cell>
          <cell r="B898">
            <v>39</v>
          </cell>
          <cell r="C898" t="str">
            <v>3.26</v>
          </cell>
          <cell r="D898">
            <v>2994061</v>
          </cell>
          <cell r="E898" t="str">
            <v>중앙분리대</v>
          </cell>
          <cell r="G898" t="str">
            <v>M</v>
          </cell>
          <cell r="I898">
            <v>0</v>
          </cell>
        </row>
        <row r="899">
          <cell r="A899" t="str">
            <v>D00434</v>
          </cell>
          <cell r="B899">
            <v>345</v>
          </cell>
          <cell r="C899" t="str">
            <v>3.27</v>
          </cell>
          <cell r="D899">
            <v>2998842</v>
          </cell>
          <cell r="E899" t="str">
            <v>법면보호블럭</v>
          </cell>
          <cell r="F899" t="str">
            <v>(400x400x120)육교용</v>
          </cell>
          <cell r="G899" t="str">
            <v>㎡</v>
          </cell>
          <cell r="I899">
            <v>0</v>
          </cell>
        </row>
        <row r="900">
          <cell r="A900" t="str">
            <v>D00844</v>
          </cell>
          <cell r="B900">
            <v>49</v>
          </cell>
          <cell r="C900" t="str">
            <v>3.28</v>
          </cell>
          <cell r="D900">
            <v>3001233</v>
          </cell>
          <cell r="E900" t="str">
            <v>법면보호블럭</v>
          </cell>
          <cell r="F900" t="str">
            <v>(기초)</v>
          </cell>
          <cell r="G900" t="str">
            <v>M</v>
          </cell>
          <cell r="I900">
            <v>0</v>
          </cell>
        </row>
        <row r="901">
          <cell r="A901" t="str">
            <v>D03871</v>
          </cell>
          <cell r="B901">
            <v>10</v>
          </cell>
          <cell r="C901" t="str">
            <v>3.29</v>
          </cell>
          <cell r="D901">
            <v>3002428</v>
          </cell>
          <cell r="E901" t="str">
            <v>평판재하시험</v>
          </cell>
          <cell r="G901" t="str">
            <v>개소</v>
          </cell>
          <cell r="I901">
            <v>0</v>
          </cell>
        </row>
        <row r="902">
          <cell r="A902" t="str">
            <v>E3</v>
          </cell>
          <cell r="B902">
            <v>0</v>
          </cell>
          <cell r="C902" t="str">
            <v>합계</v>
          </cell>
          <cell r="D902">
            <v>3003623</v>
          </cell>
          <cell r="I902">
            <v>0</v>
          </cell>
        </row>
        <row r="903">
          <cell r="A903" t="str">
            <v>T3</v>
          </cell>
          <cell r="B903">
            <v>988</v>
          </cell>
          <cell r="C903" t="str">
            <v>3.G</v>
          </cell>
          <cell r="D903">
            <v>3003751</v>
          </cell>
          <cell r="E903" t="str">
            <v>고  암  육  교</v>
          </cell>
          <cell r="F903" t="str">
            <v>P.S.C BEAM</v>
          </cell>
          <cell r="I903">
            <v>0</v>
          </cell>
        </row>
        <row r="904">
          <cell r="A904" t="str">
            <v>T2</v>
          </cell>
          <cell r="B904">
            <v>910</v>
          </cell>
          <cell r="C904" t="str">
            <v>3.01</v>
          </cell>
          <cell r="D904">
            <v>3003879</v>
          </cell>
          <cell r="E904" t="str">
            <v>토          공</v>
          </cell>
          <cell r="I904">
            <v>0</v>
          </cell>
        </row>
        <row r="905">
          <cell r="A905" t="str">
            <v>D00022</v>
          </cell>
          <cell r="B905">
            <v>2839</v>
          </cell>
          <cell r="C905" t="str">
            <v>a</v>
          </cell>
          <cell r="D905">
            <v>3080528</v>
          </cell>
          <cell r="E905" t="str">
            <v>토  사깎기</v>
          </cell>
          <cell r="F905" t="str">
            <v>(불도쟈 32 Ton)</v>
          </cell>
          <cell r="G905" t="str">
            <v>㎥</v>
          </cell>
          <cell r="I905">
            <v>0</v>
          </cell>
        </row>
        <row r="906">
          <cell r="A906" t="str">
            <v>D00096</v>
          </cell>
          <cell r="B906">
            <v>300</v>
          </cell>
          <cell r="C906" t="str">
            <v>b</v>
          </cell>
          <cell r="D906">
            <v>3157176</v>
          </cell>
          <cell r="E906" t="str">
            <v>구조물터파기</v>
          </cell>
          <cell r="F906" t="str">
            <v>(육상토사 0∼2 M)</v>
          </cell>
          <cell r="G906" t="str">
            <v>㎥</v>
          </cell>
          <cell r="I906">
            <v>0</v>
          </cell>
        </row>
        <row r="907">
          <cell r="A907" t="str">
            <v>D00121</v>
          </cell>
          <cell r="B907">
            <v>251</v>
          </cell>
          <cell r="C907" t="str">
            <v>c</v>
          </cell>
          <cell r="D907">
            <v>3157512</v>
          </cell>
          <cell r="E907" t="str">
            <v>구조물터파기</v>
          </cell>
          <cell r="F907" t="str">
            <v>(육상풍화암 0∼1 M)</v>
          </cell>
          <cell r="G907" t="str">
            <v>㎥</v>
          </cell>
          <cell r="I907">
            <v>0</v>
          </cell>
        </row>
        <row r="908">
          <cell r="A908" t="str">
            <v>D00160</v>
          </cell>
          <cell r="B908">
            <v>2638</v>
          </cell>
          <cell r="C908" t="str">
            <v>d</v>
          </cell>
          <cell r="D908">
            <v>3157848</v>
          </cell>
          <cell r="E908" t="str">
            <v>되메우기및다짐</v>
          </cell>
          <cell r="F908" t="str">
            <v>(인력30%+백호우70%)</v>
          </cell>
          <cell r="G908" t="str">
            <v>㎥</v>
          </cell>
          <cell r="I908">
            <v>0</v>
          </cell>
        </row>
        <row r="909">
          <cell r="A909" t="str">
            <v>D00170</v>
          </cell>
          <cell r="B909">
            <v>584</v>
          </cell>
          <cell r="C909" t="str">
            <v>e</v>
          </cell>
          <cell r="D909">
            <v>3157968</v>
          </cell>
          <cell r="E909" t="str">
            <v>뒷채움잡석</v>
          </cell>
          <cell r="F909" t="str">
            <v>(현장암유용)</v>
          </cell>
          <cell r="G909" t="str">
            <v>㎥</v>
          </cell>
          <cell r="I909">
            <v>0</v>
          </cell>
        </row>
        <row r="910">
          <cell r="A910" t="str">
            <v>D01202</v>
          </cell>
          <cell r="B910">
            <v>116</v>
          </cell>
          <cell r="C910" t="str">
            <v>f</v>
          </cell>
          <cell r="D910">
            <v>3158028</v>
          </cell>
          <cell r="E910" t="str">
            <v>암면고르기</v>
          </cell>
          <cell r="F910" t="str">
            <v>(발파암)</v>
          </cell>
          <cell r="G910" t="str">
            <v>㎡</v>
          </cell>
          <cell r="I910">
            <v>0</v>
          </cell>
        </row>
        <row r="911">
          <cell r="A911" t="str">
            <v>E2</v>
          </cell>
          <cell r="B911">
            <v>0</v>
          </cell>
          <cell r="C911" t="str">
            <v>계</v>
          </cell>
          <cell r="D911">
            <v>3158088</v>
          </cell>
          <cell r="I911">
            <v>0</v>
          </cell>
        </row>
        <row r="912">
          <cell r="A912" t="str">
            <v>T2</v>
          </cell>
          <cell r="B912">
            <v>916</v>
          </cell>
          <cell r="C912" t="str">
            <v>3.02</v>
          </cell>
          <cell r="D912">
            <v>3159187</v>
          </cell>
          <cell r="E912" t="str">
            <v>거 푸 집</v>
          </cell>
          <cell r="I912">
            <v>0</v>
          </cell>
        </row>
        <row r="913">
          <cell r="A913" t="str">
            <v>D00276</v>
          </cell>
          <cell r="B913">
            <v>756</v>
          </cell>
          <cell r="C913" t="str">
            <v>a</v>
          </cell>
          <cell r="D913">
            <v>3159188</v>
          </cell>
          <cell r="E913" t="str">
            <v>합판거푸집</v>
          </cell>
          <cell r="F913" t="str">
            <v>(3 회)</v>
          </cell>
          <cell r="G913" t="str">
            <v>㎡</v>
          </cell>
          <cell r="I913">
            <v>0</v>
          </cell>
        </row>
        <row r="914">
          <cell r="A914" t="str">
            <v>D00280</v>
          </cell>
          <cell r="B914">
            <v>100</v>
          </cell>
          <cell r="C914" t="str">
            <v>b</v>
          </cell>
          <cell r="D914">
            <v>3159252</v>
          </cell>
          <cell r="E914" t="str">
            <v>합판거푸집</v>
          </cell>
          <cell r="F914" t="str">
            <v>(4 회)</v>
          </cell>
          <cell r="G914" t="str">
            <v>㎡</v>
          </cell>
          <cell r="I914">
            <v>0</v>
          </cell>
        </row>
        <row r="915">
          <cell r="A915" t="str">
            <v>D00282</v>
          </cell>
          <cell r="B915">
            <v>9</v>
          </cell>
          <cell r="C915" t="str">
            <v>c</v>
          </cell>
          <cell r="D915">
            <v>3159284</v>
          </cell>
          <cell r="E915" t="str">
            <v>합판거푸집</v>
          </cell>
          <cell r="F915" t="str">
            <v>(6 회)</v>
          </cell>
          <cell r="G915" t="str">
            <v>㎡</v>
          </cell>
          <cell r="I915">
            <v>0</v>
          </cell>
        </row>
        <row r="916">
          <cell r="A916" t="str">
            <v>D00265</v>
          </cell>
          <cell r="B916">
            <v>342</v>
          </cell>
          <cell r="C916" t="str">
            <v>d</v>
          </cell>
          <cell r="D916">
            <v>3159292</v>
          </cell>
          <cell r="E916" t="str">
            <v>문양거푸집(합판4회+</v>
          </cell>
          <cell r="F916" t="str">
            <v>문양스치로폴(0∼7M)</v>
          </cell>
          <cell r="G916" t="str">
            <v>㎡</v>
          </cell>
          <cell r="I916">
            <v>0</v>
          </cell>
        </row>
        <row r="917">
          <cell r="A917" t="str">
            <v>E2</v>
          </cell>
          <cell r="B917">
            <v>0</v>
          </cell>
          <cell r="C917" t="str">
            <v>계</v>
          </cell>
          <cell r="D917">
            <v>3159300</v>
          </cell>
          <cell r="I917">
            <v>0</v>
          </cell>
        </row>
        <row r="918">
          <cell r="A918" t="str">
            <v>D00323</v>
          </cell>
          <cell r="B918">
            <v>716</v>
          </cell>
          <cell r="C918" t="str">
            <v>3.03</v>
          </cell>
          <cell r="D918">
            <v>3159301</v>
          </cell>
          <cell r="E918" t="str">
            <v>강관비계</v>
          </cell>
          <cell r="F918" t="str">
            <v>(0∼30 M)</v>
          </cell>
          <cell r="G918" t="str">
            <v>㎡</v>
          </cell>
          <cell r="I918">
            <v>0</v>
          </cell>
        </row>
        <row r="919">
          <cell r="A919" t="str">
            <v>T2</v>
          </cell>
          <cell r="B919">
            <v>922</v>
          </cell>
          <cell r="C919" t="str">
            <v>3.04</v>
          </cell>
          <cell r="D919">
            <v>3159365</v>
          </cell>
          <cell r="E919" t="str">
            <v>동 바 리</v>
          </cell>
          <cell r="I919">
            <v>0</v>
          </cell>
        </row>
        <row r="920">
          <cell r="A920" t="str">
            <v>D00327</v>
          </cell>
          <cell r="B920">
            <v>427</v>
          </cell>
          <cell r="C920" t="str">
            <v>a</v>
          </cell>
          <cell r="D920">
            <v>3159397</v>
          </cell>
          <cell r="E920" t="str">
            <v>동바리공</v>
          </cell>
          <cell r="F920" t="str">
            <v>(목재 4 회)</v>
          </cell>
          <cell r="G920" t="str">
            <v>공㎥</v>
          </cell>
          <cell r="I920">
            <v>0</v>
          </cell>
        </row>
        <row r="921">
          <cell r="A921" t="str">
            <v>D00334</v>
          </cell>
          <cell r="B921">
            <v>144</v>
          </cell>
          <cell r="C921" t="str">
            <v>b</v>
          </cell>
          <cell r="D921">
            <v>3159421</v>
          </cell>
          <cell r="E921" t="str">
            <v>강관동바리</v>
          </cell>
          <cell r="F921" t="str">
            <v>(교량용)</v>
          </cell>
          <cell r="G921" t="str">
            <v>공㎥</v>
          </cell>
          <cell r="I921">
            <v>0</v>
          </cell>
        </row>
        <row r="922">
          <cell r="A922" t="str">
            <v>D01129</v>
          </cell>
          <cell r="B922">
            <v>35</v>
          </cell>
          <cell r="C922" t="str">
            <v>c</v>
          </cell>
          <cell r="D922">
            <v>3159425</v>
          </cell>
          <cell r="E922" t="str">
            <v>수평보강재(교량용)</v>
          </cell>
          <cell r="F922" t="str">
            <v>(강관동바리)</v>
          </cell>
          <cell r="G922" t="str">
            <v>㎡</v>
          </cell>
          <cell r="I922">
            <v>0</v>
          </cell>
        </row>
        <row r="923">
          <cell r="A923" t="str">
            <v>E2</v>
          </cell>
          <cell r="B923">
            <v>0</v>
          </cell>
          <cell r="C923" t="str">
            <v>계</v>
          </cell>
          <cell r="D923">
            <v>3159427</v>
          </cell>
          <cell r="I923">
            <v>0</v>
          </cell>
        </row>
        <row r="924">
          <cell r="A924" t="str">
            <v>T2</v>
          </cell>
          <cell r="B924">
            <v>926</v>
          </cell>
          <cell r="C924" t="str">
            <v>3.05</v>
          </cell>
          <cell r="D924">
            <v>3159549</v>
          </cell>
          <cell r="E924" t="str">
            <v>철근가공조립</v>
          </cell>
          <cell r="I924">
            <v>0</v>
          </cell>
        </row>
        <row r="925">
          <cell r="A925" t="str">
            <v>D00271</v>
          </cell>
          <cell r="B925">
            <v>7.968</v>
          </cell>
          <cell r="C925" t="str">
            <v>a</v>
          </cell>
          <cell r="D925">
            <v>3159551</v>
          </cell>
          <cell r="E925" t="str">
            <v>철근가공조립</v>
          </cell>
          <cell r="F925" t="str">
            <v>(보 통)</v>
          </cell>
          <cell r="G925" t="str">
            <v>Ton</v>
          </cell>
          <cell r="I925">
            <v>0</v>
          </cell>
        </row>
        <row r="926">
          <cell r="A926" t="str">
            <v>D00272</v>
          </cell>
          <cell r="B926">
            <v>95.73</v>
          </cell>
          <cell r="C926" t="str">
            <v>b</v>
          </cell>
          <cell r="D926">
            <v>3159553</v>
          </cell>
          <cell r="E926" t="str">
            <v>철근가공조립</v>
          </cell>
          <cell r="F926" t="str">
            <v>(복 잡)</v>
          </cell>
          <cell r="G926" t="str">
            <v>Ton</v>
          </cell>
          <cell r="I926">
            <v>0</v>
          </cell>
        </row>
        <row r="927">
          <cell r="A927" t="str">
            <v>E2</v>
          </cell>
          <cell r="B927">
            <v>0</v>
          </cell>
          <cell r="C927" t="str">
            <v>계</v>
          </cell>
          <cell r="D927">
            <v>3159556</v>
          </cell>
          <cell r="I927">
            <v>0</v>
          </cell>
        </row>
        <row r="928">
          <cell r="A928" t="str">
            <v>T2</v>
          </cell>
          <cell r="B928">
            <v>930</v>
          </cell>
          <cell r="C928" t="str">
            <v>3.06</v>
          </cell>
          <cell r="D928">
            <v>3159557</v>
          </cell>
          <cell r="E928" t="str">
            <v>콘크리트타설</v>
          </cell>
          <cell r="I928">
            <v>0</v>
          </cell>
        </row>
        <row r="929">
          <cell r="A929" t="str">
            <v>D00237</v>
          </cell>
          <cell r="B929">
            <v>709</v>
          </cell>
          <cell r="C929" t="str">
            <v>a</v>
          </cell>
          <cell r="D929">
            <v>3159621</v>
          </cell>
          <cell r="E929" t="str">
            <v>콘크리트타설</v>
          </cell>
          <cell r="F929" t="str">
            <v>(철근 펌프카)</v>
          </cell>
          <cell r="G929" t="str">
            <v>㎥</v>
          </cell>
          <cell r="I929">
            <v>0</v>
          </cell>
        </row>
        <row r="930">
          <cell r="A930" t="str">
            <v>D00231</v>
          </cell>
          <cell r="B930">
            <v>26</v>
          </cell>
          <cell r="C930" t="str">
            <v>b</v>
          </cell>
          <cell r="D930">
            <v>3159653</v>
          </cell>
          <cell r="E930" t="str">
            <v>콘크리트타설</v>
          </cell>
          <cell r="F930" t="str">
            <v>(무근 VIB 제외)</v>
          </cell>
          <cell r="G930" t="str">
            <v>㎥</v>
          </cell>
          <cell r="I930">
            <v>0</v>
          </cell>
        </row>
        <row r="931">
          <cell r="A931" t="str">
            <v>E2</v>
          </cell>
          <cell r="B931">
            <v>0</v>
          </cell>
          <cell r="C931" t="str">
            <v>계</v>
          </cell>
          <cell r="D931">
            <v>3159685</v>
          </cell>
          <cell r="I931">
            <v>0</v>
          </cell>
        </row>
        <row r="932">
          <cell r="A932" t="str">
            <v>T2</v>
          </cell>
          <cell r="B932">
            <v>934</v>
          </cell>
          <cell r="C932" t="str">
            <v>3.07</v>
          </cell>
          <cell r="D932">
            <v>3159693</v>
          </cell>
          <cell r="E932" t="str">
            <v>표 면 처 리</v>
          </cell>
          <cell r="I932">
            <v>0</v>
          </cell>
        </row>
        <row r="933">
          <cell r="A933" t="str">
            <v>D00537</v>
          </cell>
          <cell r="B933">
            <v>327</v>
          </cell>
          <cell r="C933" t="str">
            <v>a</v>
          </cell>
          <cell r="D933">
            <v>3159697</v>
          </cell>
          <cell r="E933" t="str">
            <v>슬래브양생</v>
          </cell>
          <cell r="F933" t="str">
            <v>(양생제)</v>
          </cell>
          <cell r="G933" t="str">
            <v>㎡</v>
          </cell>
          <cell r="I933">
            <v>0</v>
          </cell>
        </row>
        <row r="934">
          <cell r="A934" t="str">
            <v>D00539</v>
          </cell>
          <cell r="B934">
            <v>300</v>
          </cell>
          <cell r="C934" t="str">
            <v>b</v>
          </cell>
          <cell r="D934">
            <v>3159699</v>
          </cell>
          <cell r="E934" t="str">
            <v>슬래브면고르기</v>
          </cell>
          <cell r="F934" t="str">
            <v>(데크 피니샤)</v>
          </cell>
          <cell r="G934" t="str">
            <v>㎡</v>
          </cell>
          <cell r="I934">
            <v>0</v>
          </cell>
        </row>
        <row r="935">
          <cell r="A935" t="str">
            <v>E2</v>
          </cell>
          <cell r="B935">
            <v>0</v>
          </cell>
          <cell r="C935" t="str">
            <v>계</v>
          </cell>
          <cell r="D935">
            <v>3159700</v>
          </cell>
          <cell r="I935">
            <v>0</v>
          </cell>
        </row>
        <row r="936">
          <cell r="A936" t="str">
            <v>T2</v>
          </cell>
          <cell r="B936">
            <v>940</v>
          </cell>
          <cell r="C936" t="str">
            <v>3.08</v>
          </cell>
          <cell r="D936">
            <v>3159828</v>
          </cell>
          <cell r="E936" t="str">
            <v>교좌장치</v>
          </cell>
          <cell r="I936">
            <v>0</v>
          </cell>
        </row>
        <row r="937">
          <cell r="A937" t="str">
            <v>D00545</v>
          </cell>
          <cell r="B937">
            <v>1</v>
          </cell>
          <cell r="C937" t="str">
            <v>a</v>
          </cell>
          <cell r="D937">
            <v>3159956</v>
          </cell>
          <cell r="E937" t="str">
            <v>교좌장치</v>
          </cell>
          <cell r="F937" t="str">
            <v>(고정단 135 Ton)</v>
          </cell>
          <cell r="G937" t="str">
            <v>EA</v>
          </cell>
          <cell r="I937">
            <v>0</v>
          </cell>
        </row>
        <row r="938">
          <cell r="A938" t="str">
            <v>D00549</v>
          </cell>
          <cell r="B938">
            <v>4</v>
          </cell>
          <cell r="C938" t="str">
            <v>b</v>
          </cell>
          <cell r="D938">
            <v>3160004</v>
          </cell>
          <cell r="E938" t="str">
            <v>교좌장치</v>
          </cell>
          <cell r="F938" t="str">
            <v>(횡방향가동단135Ton)</v>
          </cell>
          <cell r="G938" t="str">
            <v>EA</v>
          </cell>
          <cell r="I938">
            <v>0</v>
          </cell>
        </row>
        <row r="939">
          <cell r="A939" t="str">
            <v>D00548</v>
          </cell>
          <cell r="B939">
            <v>1</v>
          </cell>
          <cell r="C939" t="str">
            <v>c</v>
          </cell>
          <cell r="D939">
            <v>3160028</v>
          </cell>
          <cell r="E939" t="str">
            <v>교좌장치</v>
          </cell>
          <cell r="F939" t="str">
            <v>(종방향가동단135Ton)</v>
          </cell>
          <cell r="G939" t="str">
            <v>EA</v>
          </cell>
          <cell r="I939">
            <v>0</v>
          </cell>
        </row>
        <row r="940">
          <cell r="A940" t="str">
            <v>D00547</v>
          </cell>
          <cell r="B940">
            <v>4</v>
          </cell>
          <cell r="C940" t="str">
            <v>d</v>
          </cell>
          <cell r="D940">
            <v>3160040</v>
          </cell>
          <cell r="E940" t="str">
            <v>교좌장치</v>
          </cell>
          <cell r="F940" t="str">
            <v>(양방향가동단135Ton)</v>
          </cell>
          <cell r="G940" t="str">
            <v>EA</v>
          </cell>
          <cell r="I940">
            <v>0</v>
          </cell>
        </row>
        <row r="941">
          <cell r="A941" t="str">
            <v>E2</v>
          </cell>
          <cell r="B941">
            <v>0</v>
          </cell>
          <cell r="C941" t="str">
            <v>계</v>
          </cell>
          <cell r="D941">
            <v>3160046</v>
          </cell>
          <cell r="I941">
            <v>0</v>
          </cell>
        </row>
        <row r="942">
          <cell r="A942" t="str">
            <v>T2</v>
          </cell>
          <cell r="B942">
            <v>945</v>
          </cell>
          <cell r="C942" t="str">
            <v>3.09</v>
          </cell>
          <cell r="D942">
            <v>3160360</v>
          </cell>
          <cell r="E942" t="str">
            <v>P.S.C BEAM</v>
          </cell>
          <cell r="I942">
            <v>0</v>
          </cell>
        </row>
        <row r="943">
          <cell r="A943" t="str">
            <v>D00619</v>
          </cell>
          <cell r="B943">
            <v>5</v>
          </cell>
          <cell r="C943" t="str">
            <v>a</v>
          </cell>
          <cell r="D943">
            <v>3160424</v>
          </cell>
          <cell r="E943" t="str">
            <v>P.S.C BEAM 제작</v>
          </cell>
          <cell r="F943" t="str">
            <v>(L=30 M)</v>
          </cell>
          <cell r="G943" t="str">
            <v>본</v>
          </cell>
          <cell r="I943">
            <v>0</v>
          </cell>
        </row>
        <row r="944">
          <cell r="A944" t="str">
            <v>D00606</v>
          </cell>
          <cell r="B944">
            <v>5</v>
          </cell>
          <cell r="C944" t="str">
            <v>b</v>
          </cell>
          <cell r="D944">
            <v>3160488</v>
          </cell>
          <cell r="E944" t="str">
            <v>P.S.C 빔 운반및설치</v>
          </cell>
          <cell r="F944" t="str">
            <v>(L=30 M)</v>
          </cell>
          <cell r="G944" t="str">
            <v>EA</v>
          </cell>
          <cell r="I944">
            <v>0</v>
          </cell>
        </row>
        <row r="945">
          <cell r="A945" t="str">
            <v>D01130</v>
          </cell>
          <cell r="B945">
            <v>5</v>
          </cell>
          <cell r="C945" t="str">
            <v>c</v>
          </cell>
          <cell r="D945">
            <v>3160552</v>
          </cell>
          <cell r="E945" t="str">
            <v>P.S.C빔 전도방지시설</v>
          </cell>
          <cell r="G945" t="str">
            <v>본</v>
          </cell>
          <cell r="I945">
            <v>0</v>
          </cell>
        </row>
        <row r="946">
          <cell r="A946" t="str">
            <v>E2</v>
          </cell>
          <cell r="B946">
            <v>0</v>
          </cell>
          <cell r="C946" t="str">
            <v>계</v>
          </cell>
          <cell r="D946">
            <v>3160584</v>
          </cell>
          <cell r="I946">
            <v>0</v>
          </cell>
        </row>
        <row r="947">
          <cell r="A947" t="str">
            <v>T2</v>
          </cell>
          <cell r="B947">
            <v>949</v>
          </cell>
          <cell r="C947" t="str">
            <v>3.10</v>
          </cell>
          <cell r="D947">
            <v>3160648</v>
          </cell>
          <cell r="E947" t="str">
            <v>신축이음장치</v>
          </cell>
          <cell r="I947">
            <v>0</v>
          </cell>
        </row>
        <row r="948">
          <cell r="A948" t="str">
            <v>D03819</v>
          </cell>
          <cell r="B948">
            <v>10</v>
          </cell>
          <cell r="C948" t="str">
            <v>a</v>
          </cell>
          <cell r="D948">
            <v>3160664</v>
          </cell>
          <cell r="E948" t="str">
            <v>신축이음장치</v>
          </cell>
          <cell r="F948" t="str">
            <v>(Rail-No 80)</v>
          </cell>
          <cell r="G948" t="str">
            <v>M</v>
          </cell>
          <cell r="I948">
            <v>0</v>
          </cell>
        </row>
        <row r="949">
          <cell r="A949" t="str">
            <v>D01313</v>
          </cell>
          <cell r="B949">
            <v>10</v>
          </cell>
          <cell r="C949" t="str">
            <v>b</v>
          </cell>
          <cell r="D949">
            <v>3160680</v>
          </cell>
          <cell r="E949" t="str">
            <v>신축이음장치</v>
          </cell>
          <cell r="F949" t="str">
            <v>(Rail-No100)</v>
          </cell>
          <cell r="G949" t="str">
            <v>M</v>
          </cell>
          <cell r="I949">
            <v>0</v>
          </cell>
        </row>
        <row r="950">
          <cell r="A950" t="str">
            <v>E2</v>
          </cell>
          <cell r="B950">
            <v>0</v>
          </cell>
          <cell r="C950" t="str">
            <v>계</v>
          </cell>
          <cell r="D950">
            <v>3160712</v>
          </cell>
          <cell r="I950">
            <v>0</v>
          </cell>
        </row>
        <row r="951">
          <cell r="A951" t="str">
            <v>D00535</v>
          </cell>
          <cell r="B951">
            <v>300</v>
          </cell>
          <cell r="C951" t="str">
            <v>3.11</v>
          </cell>
          <cell r="D951">
            <v>3160840</v>
          </cell>
          <cell r="E951" t="str">
            <v>교면방수</v>
          </cell>
          <cell r="F951" t="str">
            <v>(도막식)</v>
          </cell>
          <cell r="G951" t="str">
            <v>㎡</v>
          </cell>
          <cell r="I951">
            <v>0</v>
          </cell>
        </row>
        <row r="952">
          <cell r="A952" t="str">
            <v>T2</v>
          </cell>
          <cell r="B952">
            <v>956</v>
          </cell>
          <cell r="C952" t="str">
            <v>3.12</v>
          </cell>
          <cell r="D952">
            <v>3160904</v>
          </cell>
          <cell r="E952" t="str">
            <v>접속슬래브 접합공</v>
          </cell>
          <cell r="I952">
            <v>0</v>
          </cell>
        </row>
        <row r="953">
          <cell r="A953" t="str">
            <v>D01067</v>
          </cell>
          <cell r="B953">
            <v>46</v>
          </cell>
          <cell r="C953" t="str">
            <v>a</v>
          </cell>
          <cell r="D953">
            <v>3160936</v>
          </cell>
          <cell r="E953" t="str">
            <v>다웰바 설치</v>
          </cell>
          <cell r="F953" t="str">
            <v>(D=25 m/m, L=500)</v>
          </cell>
          <cell r="G953" t="str">
            <v>EA</v>
          </cell>
          <cell r="I953">
            <v>0</v>
          </cell>
        </row>
        <row r="954">
          <cell r="A954" t="str">
            <v>D01190</v>
          </cell>
          <cell r="B954">
            <v>13</v>
          </cell>
          <cell r="C954" t="str">
            <v>b</v>
          </cell>
          <cell r="D954">
            <v>3160968</v>
          </cell>
          <cell r="E954" t="str">
            <v>다웰-켑 설치</v>
          </cell>
          <cell r="F954" t="str">
            <v>(Φ60 m/m)</v>
          </cell>
          <cell r="G954" t="str">
            <v>M</v>
          </cell>
          <cell r="I954">
            <v>0</v>
          </cell>
        </row>
        <row r="955">
          <cell r="A955" t="str">
            <v>D00540</v>
          </cell>
          <cell r="B955">
            <v>46</v>
          </cell>
          <cell r="C955" t="str">
            <v>c</v>
          </cell>
          <cell r="D955">
            <v>3160970</v>
          </cell>
          <cell r="E955" t="str">
            <v>경질고무판</v>
          </cell>
          <cell r="F955" t="str">
            <v>(150x150)</v>
          </cell>
          <cell r="G955" t="str">
            <v>EA</v>
          </cell>
          <cell r="I955">
            <v>0</v>
          </cell>
        </row>
        <row r="956">
          <cell r="A956" t="str">
            <v>D00566</v>
          </cell>
          <cell r="B956">
            <v>7</v>
          </cell>
          <cell r="C956" t="str">
            <v>d</v>
          </cell>
          <cell r="D956">
            <v>3160971</v>
          </cell>
          <cell r="E956" t="str">
            <v>타르페이퍼 설치</v>
          </cell>
          <cell r="F956" t="str">
            <v>(5 겹)</v>
          </cell>
          <cell r="G956" t="str">
            <v>㎡</v>
          </cell>
          <cell r="I956">
            <v>0</v>
          </cell>
        </row>
        <row r="957">
          <cell r="A957" t="str">
            <v>E2</v>
          </cell>
          <cell r="B957">
            <v>0</v>
          </cell>
          <cell r="C957" t="str">
            <v>계</v>
          </cell>
          <cell r="D957">
            <v>3161003</v>
          </cell>
          <cell r="I957">
            <v>0</v>
          </cell>
        </row>
        <row r="958">
          <cell r="A958" t="str">
            <v>T2</v>
          </cell>
          <cell r="B958">
            <v>960</v>
          </cell>
          <cell r="C958" t="str">
            <v>3.13</v>
          </cell>
          <cell r="D958">
            <v>3161036</v>
          </cell>
          <cell r="E958" t="str">
            <v>무수축 콘크리트</v>
          </cell>
          <cell r="I958">
            <v>0</v>
          </cell>
        </row>
        <row r="959">
          <cell r="A959" t="str">
            <v>D00567</v>
          </cell>
          <cell r="B959">
            <v>0.50700000000000001</v>
          </cell>
          <cell r="C959" t="str">
            <v>a</v>
          </cell>
          <cell r="D959">
            <v>3161052</v>
          </cell>
          <cell r="E959" t="str">
            <v>무수축몰탈</v>
          </cell>
          <cell r="F959" t="str">
            <v>(1:1)</v>
          </cell>
          <cell r="G959" t="str">
            <v>㎥</v>
          </cell>
          <cell r="I959">
            <v>0</v>
          </cell>
        </row>
        <row r="960">
          <cell r="A960" t="str">
            <v>D00568</v>
          </cell>
          <cell r="B960">
            <v>3.8</v>
          </cell>
          <cell r="C960" t="str">
            <v>b</v>
          </cell>
          <cell r="D960">
            <v>3161060</v>
          </cell>
          <cell r="E960" t="str">
            <v>무수축콘크리트</v>
          </cell>
          <cell r="G960" t="str">
            <v>㎥</v>
          </cell>
          <cell r="I960">
            <v>0</v>
          </cell>
        </row>
        <row r="961">
          <cell r="A961" t="str">
            <v>E2</v>
          </cell>
          <cell r="B961">
            <v>0</v>
          </cell>
          <cell r="C961" t="str">
            <v>계</v>
          </cell>
          <cell r="D961">
            <v>3161064</v>
          </cell>
          <cell r="I961">
            <v>0</v>
          </cell>
        </row>
        <row r="962">
          <cell r="A962" t="str">
            <v>T2</v>
          </cell>
          <cell r="B962">
            <v>964</v>
          </cell>
          <cell r="C962" t="str">
            <v>3.14</v>
          </cell>
          <cell r="D962">
            <v>3161066</v>
          </cell>
          <cell r="E962" t="str">
            <v>스치로폴 설치</v>
          </cell>
          <cell r="I962">
            <v>0</v>
          </cell>
        </row>
        <row r="963">
          <cell r="A963" t="str">
            <v>D00853</v>
          </cell>
          <cell r="B963">
            <v>3</v>
          </cell>
          <cell r="C963" t="str">
            <v>a</v>
          </cell>
          <cell r="D963">
            <v>3161324</v>
          </cell>
          <cell r="E963" t="str">
            <v>스치로폴설치</v>
          </cell>
          <cell r="F963" t="str">
            <v>(T=10 m/m)</v>
          </cell>
          <cell r="G963" t="str">
            <v>㎡</v>
          </cell>
          <cell r="I963">
            <v>0</v>
          </cell>
        </row>
        <row r="964">
          <cell r="A964" t="str">
            <v>D00532</v>
          </cell>
          <cell r="B964">
            <v>17</v>
          </cell>
          <cell r="C964" t="str">
            <v>b</v>
          </cell>
          <cell r="D964">
            <v>3161452</v>
          </cell>
          <cell r="E964" t="str">
            <v>스치로폴설치</v>
          </cell>
          <cell r="F964" t="str">
            <v>(T=20 m/m)</v>
          </cell>
          <cell r="G964" t="str">
            <v>㎡</v>
          </cell>
          <cell r="I964">
            <v>0</v>
          </cell>
        </row>
        <row r="965">
          <cell r="A965" t="str">
            <v>E2</v>
          </cell>
          <cell r="B965">
            <v>0</v>
          </cell>
          <cell r="C965" t="str">
            <v>계</v>
          </cell>
          <cell r="D965">
            <v>3161453</v>
          </cell>
          <cell r="I965">
            <v>0</v>
          </cell>
        </row>
        <row r="966">
          <cell r="A966" t="str">
            <v>T2</v>
          </cell>
          <cell r="B966">
            <v>970</v>
          </cell>
          <cell r="C966" t="str">
            <v>3.15</v>
          </cell>
          <cell r="D966">
            <v>3161580</v>
          </cell>
          <cell r="E966" t="str">
            <v>배수시설</v>
          </cell>
          <cell r="I966">
            <v>0</v>
          </cell>
        </row>
        <row r="967">
          <cell r="A967" t="str">
            <v>D00572</v>
          </cell>
          <cell r="B967">
            <v>4</v>
          </cell>
          <cell r="C967" t="str">
            <v>a</v>
          </cell>
          <cell r="D967">
            <v>3161581</v>
          </cell>
          <cell r="E967" t="str">
            <v>집 수 구</v>
          </cell>
          <cell r="G967" t="str">
            <v>EA</v>
          </cell>
          <cell r="I967">
            <v>0</v>
          </cell>
        </row>
        <row r="968">
          <cell r="A968" t="str">
            <v>D00573</v>
          </cell>
          <cell r="B968">
            <v>21</v>
          </cell>
          <cell r="C968" t="str">
            <v>b</v>
          </cell>
          <cell r="D968">
            <v>3161582</v>
          </cell>
          <cell r="E968" t="str">
            <v>배 수 구</v>
          </cell>
          <cell r="F968" t="str">
            <v>(스테인레스관)</v>
          </cell>
          <cell r="G968" t="str">
            <v>M</v>
          </cell>
          <cell r="I968">
            <v>0</v>
          </cell>
        </row>
        <row r="969">
          <cell r="A969" t="str">
            <v>D00574</v>
          </cell>
          <cell r="B969">
            <v>14</v>
          </cell>
          <cell r="C969" t="str">
            <v>c</v>
          </cell>
          <cell r="D969">
            <v>3161646</v>
          </cell>
          <cell r="E969" t="str">
            <v>부착시설(A)</v>
          </cell>
          <cell r="G969" t="str">
            <v>EA</v>
          </cell>
          <cell r="I969">
            <v>0</v>
          </cell>
        </row>
        <row r="970">
          <cell r="A970" t="str">
            <v>D00577</v>
          </cell>
          <cell r="B970">
            <v>16</v>
          </cell>
          <cell r="C970" t="str">
            <v>d</v>
          </cell>
          <cell r="D970">
            <v>3161678</v>
          </cell>
          <cell r="E970" t="str">
            <v>도 수 로</v>
          </cell>
          <cell r="G970" t="str">
            <v>M</v>
          </cell>
          <cell r="I970">
            <v>0</v>
          </cell>
        </row>
        <row r="971">
          <cell r="A971" t="str">
            <v>E2</v>
          </cell>
          <cell r="B971">
            <v>0</v>
          </cell>
          <cell r="C971" t="str">
            <v>계</v>
          </cell>
          <cell r="D971">
            <v>3161694</v>
          </cell>
          <cell r="I971">
            <v>0</v>
          </cell>
        </row>
        <row r="972">
          <cell r="A972" t="str">
            <v>T2</v>
          </cell>
          <cell r="B972">
            <v>974</v>
          </cell>
          <cell r="C972" t="str">
            <v>3.16</v>
          </cell>
          <cell r="D972">
            <v>3161710</v>
          </cell>
          <cell r="E972" t="str">
            <v>스페이서설치</v>
          </cell>
          <cell r="I972">
            <v>0</v>
          </cell>
        </row>
        <row r="973">
          <cell r="A973" t="str">
            <v>D00588</v>
          </cell>
          <cell r="B973">
            <v>586</v>
          </cell>
          <cell r="C973" t="str">
            <v>a</v>
          </cell>
          <cell r="D973">
            <v>3161726</v>
          </cell>
          <cell r="E973" t="str">
            <v>스페이서 설치</v>
          </cell>
          <cell r="F973" t="str">
            <v>(슬라브및기초용)</v>
          </cell>
          <cell r="G973" t="str">
            <v>㎡</v>
          </cell>
          <cell r="I973">
            <v>0</v>
          </cell>
        </row>
        <row r="974">
          <cell r="A974" t="str">
            <v>D01070</v>
          </cell>
          <cell r="B974">
            <v>117</v>
          </cell>
          <cell r="C974" t="str">
            <v>b</v>
          </cell>
          <cell r="D974">
            <v>3161734</v>
          </cell>
          <cell r="E974" t="str">
            <v>스페이서 설치</v>
          </cell>
          <cell r="F974" t="str">
            <v>(벽체용)</v>
          </cell>
          <cell r="G974" t="str">
            <v>㎡</v>
          </cell>
          <cell r="I974">
            <v>0</v>
          </cell>
        </row>
        <row r="975">
          <cell r="A975" t="str">
            <v>E2</v>
          </cell>
          <cell r="B975">
            <v>0</v>
          </cell>
          <cell r="C975" t="str">
            <v>계</v>
          </cell>
          <cell r="D975">
            <v>3161738</v>
          </cell>
          <cell r="I975">
            <v>0</v>
          </cell>
        </row>
        <row r="976">
          <cell r="A976" t="str">
            <v>T2</v>
          </cell>
          <cell r="B976">
            <v>979</v>
          </cell>
          <cell r="C976" t="str">
            <v>3.17</v>
          </cell>
          <cell r="D976">
            <v>3161756</v>
          </cell>
          <cell r="E976" t="str">
            <v>교명판 설명판</v>
          </cell>
          <cell r="I976">
            <v>0</v>
          </cell>
        </row>
        <row r="977">
          <cell r="A977" t="str">
            <v>D00581</v>
          </cell>
          <cell r="B977">
            <v>4</v>
          </cell>
          <cell r="C977" t="str">
            <v>a</v>
          </cell>
          <cell r="D977">
            <v>3161757</v>
          </cell>
          <cell r="E977" t="str">
            <v>교 명 주</v>
          </cell>
          <cell r="F977" t="str">
            <v>(소형,화강석)</v>
          </cell>
          <cell r="G977" t="str">
            <v>기</v>
          </cell>
          <cell r="I977">
            <v>0</v>
          </cell>
        </row>
        <row r="978">
          <cell r="A978" t="str">
            <v>D00583</v>
          </cell>
          <cell r="B978">
            <v>2</v>
          </cell>
          <cell r="C978" t="str">
            <v>b</v>
          </cell>
          <cell r="D978">
            <v>3161758</v>
          </cell>
          <cell r="E978" t="str">
            <v>교 명 판(황동주물)</v>
          </cell>
          <cell r="F978" t="str">
            <v>(450x200x10)</v>
          </cell>
          <cell r="G978" t="str">
            <v>EA</v>
          </cell>
          <cell r="I978">
            <v>0</v>
          </cell>
        </row>
        <row r="979">
          <cell r="A979" t="str">
            <v>D00584</v>
          </cell>
          <cell r="B979">
            <v>2</v>
          </cell>
          <cell r="C979" t="str">
            <v>c</v>
          </cell>
          <cell r="D979">
            <v>3161822</v>
          </cell>
          <cell r="E979" t="str">
            <v>설 명 판(황동주물)</v>
          </cell>
          <cell r="F979" t="str">
            <v>(500x300x10)</v>
          </cell>
          <cell r="G979" t="str">
            <v>EA</v>
          </cell>
          <cell r="I979">
            <v>0</v>
          </cell>
        </row>
        <row r="980">
          <cell r="A980" t="str">
            <v>E2</v>
          </cell>
          <cell r="B980">
            <v>0</v>
          </cell>
          <cell r="C980" t="str">
            <v>계</v>
          </cell>
          <cell r="D980">
            <v>3161854</v>
          </cell>
          <cell r="I980">
            <v>0</v>
          </cell>
        </row>
        <row r="981">
          <cell r="A981" t="str">
            <v>D00594</v>
          </cell>
          <cell r="B981">
            <v>1</v>
          </cell>
          <cell r="C981" t="str">
            <v>3.18</v>
          </cell>
          <cell r="D981">
            <v>3161862</v>
          </cell>
          <cell r="E981" t="str">
            <v>측량기준점 설치</v>
          </cell>
          <cell r="F981" t="str">
            <v>(황동주물)</v>
          </cell>
          <cell r="G981" t="str">
            <v>EA</v>
          </cell>
          <cell r="I981">
            <v>0</v>
          </cell>
        </row>
        <row r="982">
          <cell r="A982" t="str">
            <v>D01224</v>
          </cell>
          <cell r="B982">
            <v>21</v>
          </cell>
          <cell r="C982" t="str">
            <v>3.19</v>
          </cell>
          <cell r="D982">
            <v>3162062</v>
          </cell>
          <cell r="E982" t="str">
            <v>폴리우레탄실란트채움</v>
          </cell>
          <cell r="F982" t="str">
            <v>(25x10)</v>
          </cell>
          <cell r="G982" t="str">
            <v>M</v>
          </cell>
          <cell r="I982">
            <v>0</v>
          </cell>
        </row>
        <row r="983">
          <cell r="A983" t="str">
            <v>D01308</v>
          </cell>
          <cell r="B983">
            <v>134</v>
          </cell>
          <cell r="C983" t="str">
            <v>3.20</v>
          </cell>
          <cell r="D983">
            <v>3162504</v>
          </cell>
          <cell r="E983" t="str">
            <v>강섬유보강재</v>
          </cell>
          <cell r="F983" t="str">
            <v>(900 g/㎥)</v>
          </cell>
          <cell r="G983" t="str">
            <v>㎥</v>
          </cell>
          <cell r="I983">
            <v>0</v>
          </cell>
        </row>
        <row r="984">
          <cell r="A984" t="str">
            <v>D01309</v>
          </cell>
          <cell r="B984">
            <v>20</v>
          </cell>
          <cell r="C984" t="str">
            <v>3.21</v>
          </cell>
          <cell r="D984">
            <v>3163000</v>
          </cell>
          <cell r="E984" t="str">
            <v>모래주머니</v>
          </cell>
          <cell r="G984" t="str">
            <v>EA</v>
          </cell>
          <cell r="I984">
            <v>0</v>
          </cell>
        </row>
        <row r="985">
          <cell r="A985" t="str">
            <v>D00911</v>
          </cell>
          <cell r="B985">
            <v>88</v>
          </cell>
          <cell r="C985" t="str">
            <v>3.22</v>
          </cell>
          <cell r="D985">
            <v>3315997</v>
          </cell>
          <cell r="E985" t="str">
            <v>방 호 벽</v>
          </cell>
          <cell r="F985" t="str">
            <v>(육교용)</v>
          </cell>
          <cell r="G985" t="str">
            <v>M</v>
          </cell>
          <cell r="I985">
            <v>0</v>
          </cell>
        </row>
        <row r="986">
          <cell r="A986" t="str">
            <v>D00791</v>
          </cell>
          <cell r="B986">
            <v>10</v>
          </cell>
          <cell r="C986" t="str">
            <v>3.23</v>
          </cell>
          <cell r="D986">
            <v>3392495</v>
          </cell>
          <cell r="E986" t="str">
            <v>교좌장치표지판</v>
          </cell>
          <cell r="G986" t="str">
            <v>EA</v>
          </cell>
          <cell r="I986">
            <v>0</v>
          </cell>
        </row>
        <row r="987">
          <cell r="A987" t="str">
            <v>D00817</v>
          </cell>
          <cell r="B987">
            <v>4.5999999999999999E-2</v>
          </cell>
          <cell r="C987" t="str">
            <v>3.24</v>
          </cell>
          <cell r="D987">
            <v>3430744</v>
          </cell>
          <cell r="E987" t="str">
            <v>아스팔트 채움</v>
          </cell>
          <cell r="F987" t="str">
            <v>(브론아스팔트)</v>
          </cell>
          <cell r="G987" t="str">
            <v>㎥</v>
          </cell>
          <cell r="I987">
            <v>0</v>
          </cell>
        </row>
        <row r="988">
          <cell r="A988" t="str">
            <v>D03871</v>
          </cell>
          <cell r="B988">
            <v>6</v>
          </cell>
          <cell r="C988" t="str">
            <v>3.25</v>
          </cell>
          <cell r="D988">
            <v>3613199</v>
          </cell>
          <cell r="E988" t="str">
            <v>평판재하시험</v>
          </cell>
          <cell r="G988" t="str">
            <v>개소</v>
          </cell>
          <cell r="I988">
            <v>0</v>
          </cell>
        </row>
        <row r="989">
          <cell r="A989" t="str">
            <v>E3</v>
          </cell>
          <cell r="B989">
            <v>0</v>
          </cell>
          <cell r="C989" t="str">
            <v>합계</v>
          </cell>
          <cell r="D989">
            <v>3795653</v>
          </cell>
          <cell r="I989">
            <v>0</v>
          </cell>
        </row>
        <row r="990">
          <cell r="A990" t="str">
            <v>T3</v>
          </cell>
          <cell r="B990">
            <v>1092</v>
          </cell>
          <cell r="C990" t="str">
            <v>3.H</v>
          </cell>
          <cell r="D990">
            <v>3960306</v>
          </cell>
          <cell r="E990" t="str">
            <v>고    암    교</v>
          </cell>
          <cell r="F990" t="str">
            <v>PRE-FLEX BEAM</v>
          </cell>
          <cell r="I990">
            <v>0</v>
          </cell>
        </row>
        <row r="991">
          <cell r="A991" t="str">
            <v>T2</v>
          </cell>
          <cell r="B991">
            <v>995</v>
          </cell>
          <cell r="C991" t="str">
            <v>3.01</v>
          </cell>
          <cell r="D991">
            <v>3960434</v>
          </cell>
          <cell r="E991" t="str">
            <v>토          공</v>
          </cell>
          <cell r="I991">
            <v>0</v>
          </cell>
        </row>
        <row r="992">
          <cell r="A992" t="str">
            <v>D00096</v>
          </cell>
          <cell r="B992">
            <v>2953</v>
          </cell>
          <cell r="C992" t="str">
            <v>a</v>
          </cell>
          <cell r="D992">
            <v>4113731</v>
          </cell>
          <cell r="E992" t="str">
            <v>구조물터파기</v>
          </cell>
          <cell r="F992" t="str">
            <v>(육상토사 0∼2 M)</v>
          </cell>
          <cell r="G992" t="str">
            <v>㎥</v>
          </cell>
          <cell r="I992">
            <v>0</v>
          </cell>
        </row>
        <row r="993">
          <cell r="A993" t="str">
            <v>D00038</v>
          </cell>
          <cell r="B993">
            <v>2953</v>
          </cell>
          <cell r="C993" t="str">
            <v>b</v>
          </cell>
          <cell r="D993">
            <v>4114067</v>
          </cell>
          <cell r="E993" t="str">
            <v>토사치환</v>
          </cell>
          <cell r="F993" t="str">
            <v>노상다짐</v>
          </cell>
          <cell r="G993" t="str">
            <v>㎥</v>
          </cell>
          <cell r="I993">
            <v>0</v>
          </cell>
        </row>
        <row r="994">
          <cell r="A994" t="str">
            <v>D00170</v>
          </cell>
          <cell r="B994">
            <v>1033</v>
          </cell>
          <cell r="C994" t="str">
            <v>c</v>
          </cell>
          <cell r="D994">
            <v>4114523</v>
          </cell>
          <cell r="E994" t="str">
            <v>뒷채움잡석</v>
          </cell>
          <cell r="F994" t="str">
            <v>(현장암유용)</v>
          </cell>
          <cell r="G994" t="str">
            <v>㎥</v>
          </cell>
          <cell r="I994">
            <v>0</v>
          </cell>
        </row>
        <row r="995">
          <cell r="A995" t="str">
            <v>D00150</v>
          </cell>
          <cell r="B995">
            <v>3002</v>
          </cell>
          <cell r="C995" t="str">
            <v>d</v>
          </cell>
          <cell r="D995">
            <v>4114583</v>
          </cell>
          <cell r="E995" t="str">
            <v>교대앞성토</v>
          </cell>
          <cell r="G995" t="str">
            <v>㎥</v>
          </cell>
          <cell r="I995">
            <v>0</v>
          </cell>
        </row>
        <row r="996">
          <cell r="A996" t="str">
            <v>E2</v>
          </cell>
          <cell r="B996">
            <v>0</v>
          </cell>
          <cell r="C996" t="str">
            <v>계</v>
          </cell>
          <cell r="D996">
            <v>4114643</v>
          </cell>
          <cell r="I996">
            <v>0</v>
          </cell>
        </row>
        <row r="997">
          <cell r="A997" t="str">
            <v>T2</v>
          </cell>
          <cell r="B997">
            <v>1002</v>
          </cell>
          <cell r="C997" t="str">
            <v>3.02</v>
          </cell>
          <cell r="D997">
            <v>4114771</v>
          </cell>
          <cell r="E997" t="str">
            <v>강관파일공</v>
          </cell>
          <cell r="I997">
            <v>0</v>
          </cell>
        </row>
        <row r="998">
          <cell r="A998" t="str">
            <v>D00504</v>
          </cell>
          <cell r="B998">
            <v>1376</v>
          </cell>
          <cell r="C998" t="str">
            <v>a</v>
          </cell>
          <cell r="D998">
            <v>4114829</v>
          </cell>
          <cell r="E998" t="str">
            <v>강관파일구입</v>
          </cell>
          <cell r="F998" t="str">
            <v>(Φ508.0m/mx9t)</v>
          </cell>
          <cell r="G998" t="str">
            <v>M</v>
          </cell>
          <cell r="I998">
            <v>0</v>
          </cell>
        </row>
        <row r="999">
          <cell r="A999" t="str">
            <v>D00512</v>
          </cell>
          <cell r="B999">
            <v>1344</v>
          </cell>
          <cell r="C999" t="str">
            <v>b</v>
          </cell>
          <cell r="D999">
            <v>4114858</v>
          </cell>
          <cell r="E999" t="str">
            <v>강관파일항타(직항)</v>
          </cell>
          <cell r="F999" t="str">
            <v>Φ508(15 m 이하)</v>
          </cell>
          <cell r="G999" t="str">
            <v>M</v>
          </cell>
          <cell r="I999">
            <v>0</v>
          </cell>
        </row>
        <row r="1000">
          <cell r="A1000" t="str">
            <v>D03838</v>
          </cell>
          <cell r="B1000">
            <v>24</v>
          </cell>
          <cell r="C1000" t="str">
            <v>c</v>
          </cell>
          <cell r="D1000">
            <v>4114864</v>
          </cell>
          <cell r="E1000" t="str">
            <v>파일속모래채움</v>
          </cell>
          <cell r="G1000" t="str">
            <v>㎥</v>
          </cell>
          <cell r="I1000">
            <v>0</v>
          </cell>
        </row>
        <row r="1001">
          <cell r="A1001" t="str">
            <v>D00502</v>
          </cell>
          <cell r="B1001">
            <v>24</v>
          </cell>
          <cell r="C1001" t="str">
            <v>d</v>
          </cell>
          <cell r="D1001">
            <v>4114867</v>
          </cell>
          <cell r="E1001" t="str">
            <v>속채움 콘크리트</v>
          </cell>
          <cell r="G1001" t="str">
            <v>㎥</v>
          </cell>
          <cell r="I1001">
            <v>0</v>
          </cell>
        </row>
        <row r="1002">
          <cell r="A1002" t="str">
            <v>D00517</v>
          </cell>
          <cell r="B1002">
            <v>128</v>
          </cell>
          <cell r="C1002" t="str">
            <v>e</v>
          </cell>
          <cell r="D1002">
            <v>4114869</v>
          </cell>
          <cell r="E1002" t="str">
            <v>두부및선단보강</v>
          </cell>
          <cell r="F1002" t="str">
            <v>(Φ508.8 m/m)</v>
          </cell>
          <cell r="G1002" t="str">
            <v>EA</v>
          </cell>
          <cell r="I1002">
            <v>0</v>
          </cell>
        </row>
        <row r="1003">
          <cell r="A1003" t="str">
            <v>E2</v>
          </cell>
          <cell r="B1003">
            <v>0</v>
          </cell>
          <cell r="C1003" t="str">
            <v>계</v>
          </cell>
          <cell r="D1003">
            <v>4114886</v>
          </cell>
          <cell r="I1003">
            <v>0</v>
          </cell>
        </row>
        <row r="1004">
          <cell r="A1004" t="str">
            <v>T2</v>
          </cell>
          <cell r="B1004">
            <v>1008</v>
          </cell>
          <cell r="C1004" t="str">
            <v>3.03</v>
          </cell>
          <cell r="D1004">
            <v>4115857</v>
          </cell>
          <cell r="E1004" t="str">
            <v>거 푸 집</v>
          </cell>
          <cell r="I1004">
            <v>0</v>
          </cell>
        </row>
        <row r="1005">
          <cell r="A1005" t="str">
            <v>D00276</v>
          </cell>
          <cell r="B1005">
            <v>2018</v>
          </cell>
          <cell r="C1005" t="str">
            <v>a</v>
          </cell>
          <cell r="D1005">
            <v>4115858</v>
          </cell>
          <cell r="E1005" t="str">
            <v>합판거푸집</v>
          </cell>
          <cell r="F1005" t="str">
            <v>(3 회)</v>
          </cell>
          <cell r="G1005" t="str">
            <v>㎡</v>
          </cell>
          <cell r="I1005">
            <v>0</v>
          </cell>
        </row>
        <row r="1006">
          <cell r="A1006" t="str">
            <v>D00280</v>
          </cell>
          <cell r="B1006">
            <v>194</v>
          </cell>
          <cell r="C1006" t="str">
            <v>b</v>
          </cell>
          <cell r="D1006">
            <v>4115954</v>
          </cell>
          <cell r="E1006" t="str">
            <v>합판거푸집</v>
          </cell>
          <cell r="F1006" t="str">
            <v>(4 회)</v>
          </cell>
          <cell r="G1006" t="str">
            <v>㎡</v>
          </cell>
          <cell r="I1006">
            <v>0</v>
          </cell>
        </row>
        <row r="1007">
          <cell r="A1007" t="str">
            <v>D00282</v>
          </cell>
          <cell r="B1007">
            <v>18</v>
          </cell>
          <cell r="C1007" t="str">
            <v>c</v>
          </cell>
          <cell r="D1007">
            <v>4115958</v>
          </cell>
          <cell r="E1007" t="str">
            <v>합판거푸집</v>
          </cell>
          <cell r="F1007" t="str">
            <v>(6 회)</v>
          </cell>
          <cell r="G1007" t="str">
            <v>㎡</v>
          </cell>
          <cell r="I1007">
            <v>0</v>
          </cell>
        </row>
        <row r="1008">
          <cell r="A1008" t="str">
            <v>D00265</v>
          </cell>
          <cell r="B1008">
            <v>373</v>
          </cell>
          <cell r="C1008" t="str">
            <v>d</v>
          </cell>
          <cell r="D1008">
            <v>4115962</v>
          </cell>
          <cell r="E1008" t="str">
            <v>문양거푸집(합판4회+</v>
          </cell>
          <cell r="F1008" t="str">
            <v>문양스치로폴(0∼7M)</v>
          </cell>
          <cell r="G1008" t="str">
            <v>㎡</v>
          </cell>
          <cell r="I1008">
            <v>0</v>
          </cell>
        </row>
        <row r="1009">
          <cell r="A1009" t="str">
            <v>E2</v>
          </cell>
          <cell r="B1009">
            <v>0</v>
          </cell>
          <cell r="C1009" t="str">
            <v>계</v>
          </cell>
          <cell r="D1009">
            <v>4116098</v>
          </cell>
          <cell r="I1009">
            <v>0</v>
          </cell>
        </row>
        <row r="1010">
          <cell r="A1010" t="str">
            <v>D00323</v>
          </cell>
          <cell r="B1010">
            <v>970</v>
          </cell>
          <cell r="C1010" t="str">
            <v>3.04</v>
          </cell>
          <cell r="D1010">
            <v>4116099</v>
          </cell>
          <cell r="E1010" t="str">
            <v>강관비계</v>
          </cell>
          <cell r="F1010" t="str">
            <v>(0∼30 M)</v>
          </cell>
          <cell r="G1010" t="str">
            <v>㎡</v>
          </cell>
          <cell r="I1010">
            <v>0</v>
          </cell>
        </row>
        <row r="1011">
          <cell r="A1011" t="str">
            <v>T2</v>
          </cell>
          <cell r="B1011">
            <v>1014</v>
          </cell>
          <cell r="C1011" t="str">
            <v>3.05</v>
          </cell>
          <cell r="D1011">
            <v>4116163</v>
          </cell>
          <cell r="E1011" t="str">
            <v>동 바 리</v>
          </cell>
          <cell r="I1011">
            <v>0</v>
          </cell>
        </row>
        <row r="1012">
          <cell r="A1012" t="str">
            <v>D00327</v>
          </cell>
          <cell r="B1012">
            <v>702</v>
          </cell>
          <cell r="C1012" t="str">
            <v>a</v>
          </cell>
          <cell r="D1012">
            <v>4116195</v>
          </cell>
          <cell r="E1012" t="str">
            <v>동바리공</v>
          </cell>
          <cell r="F1012" t="str">
            <v>(목재 4 회)</v>
          </cell>
          <cell r="G1012" t="str">
            <v>공㎥</v>
          </cell>
          <cell r="I1012">
            <v>0</v>
          </cell>
        </row>
        <row r="1013">
          <cell r="A1013" t="str">
            <v>D00334</v>
          </cell>
          <cell r="B1013">
            <v>201</v>
          </cell>
          <cell r="C1013" t="str">
            <v>b</v>
          </cell>
          <cell r="D1013">
            <v>4116219</v>
          </cell>
          <cell r="E1013" t="str">
            <v>강관동바리</v>
          </cell>
          <cell r="F1013" t="str">
            <v>(교량용)</v>
          </cell>
          <cell r="G1013" t="str">
            <v>공㎥</v>
          </cell>
          <cell r="I1013">
            <v>0</v>
          </cell>
        </row>
        <row r="1014">
          <cell r="A1014" t="str">
            <v>D01129</v>
          </cell>
          <cell r="B1014">
            <v>54</v>
          </cell>
          <cell r="C1014" t="str">
            <v>c</v>
          </cell>
          <cell r="D1014">
            <v>4116223</v>
          </cell>
          <cell r="E1014" t="str">
            <v>수평보강재(교량용)</v>
          </cell>
          <cell r="F1014" t="str">
            <v>(강관동바리)</v>
          </cell>
          <cell r="G1014" t="str">
            <v>㎡</v>
          </cell>
          <cell r="I1014">
            <v>0</v>
          </cell>
        </row>
        <row r="1015">
          <cell r="A1015" t="str">
            <v>E2</v>
          </cell>
          <cell r="B1015">
            <v>0</v>
          </cell>
          <cell r="C1015" t="str">
            <v>계</v>
          </cell>
          <cell r="D1015">
            <v>4116225</v>
          </cell>
          <cell r="I1015">
            <v>0</v>
          </cell>
        </row>
        <row r="1016">
          <cell r="A1016" t="str">
            <v>T2</v>
          </cell>
          <cell r="B1016">
            <v>1018</v>
          </cell>
          <cell r="C1016" t="str">
            <v>3.06</v>
          </cell>
          <cell r="D1016">
            <v>4116347</v>
          </cell>
          <cell r="E1016" t="str">
            <v>철근가공조립</v>
          </cell>
          <cell r="I1016">
            <v>0</v>
          </cell>
        </row>
        <row r="1017">
          <cell r="A1017" t="str">
            <v>D00271</v>
          </cell>
          <cell r="B1017">
            <v>16.827999999999999</v>
          </cell>
          <cell r="C1017" t="str">
            <v>a</v>
          </cell>
          <cell r="D1017">
            <v>4116349</v>
          </cell>
          <cell r="E1017" t="str">
            <v>철근가공조립</v>
          </cell>
          <cell r="F1017" t="str">
            <v>(보 통)</v>
          </cell>
          <cell r="G1017" t="str">
            <v>Ton</v>
          </cell>
          <cell r="I1017">
            <v>0</v>
          </cell>
        </row>
        <row r="1018">
          <cell r="A1018" t="str">
            <v>D00272</v>
          </cell>
          <cell r="B1018">
            <v>171.11600000000001</v>
          </cell>
          <cell r="C1018" t="str">
            <v>b</v>
          </cell>
          <cell r="D1018">
            <v>4116351</v>
          </cell>
          <cell r="E1018" t="str">
            <v>철근가공조립</v>
          </cell>
          <cell r="F1018" t="str">
            <v>(복 잡)</v>
          </cell>
          <cell r="G1018" t="str">
            <v>Ton</v>
          </cell>
          <cell r="I1018">
            <v>0</v>
          </cell>
        </row>
        <row r="1019">
          <cell r="A1019" t="str">
            <v>E2</v>
          </cell>
          <cell r="B1019">
            <v>0</v>
          </cell>
          <cell r="C1019" t="str">
            <v>계</v>
          </cell>
          <cell r="D1019">
            <v>4116354</v>
          </cell>
          <cell r="I1019">
            <v>0</v>
          </cell>
        </row>
        <row r="1020">
          <cell r="A1020" t="str">
            <v>T2</v>
          </cell>
          <cell r="B1020">
            <v>1022</v>
          </cell>
          <cell r="C1020" t="str">
            <v>3.07</v>
          </cell>
          <cell r="D1020">
            <v>4116355</v>
          </cell>
          <cell r="E1020" t="str">
            <v>콘크리트타설</v>
          </cell>
          <cell r="I1020">
            <v>0</v>
          </cell>
        </row>
        <row r="1021">
          <cell r="A1021" t="str">
            <v>D00237</v>
          </cell>
          <cell r="B1021">
            <v>1311</v>
          </cell>
          <cell r="C1021" t="str">
            <v>a</v>
          </cell>
          <cell r="D1021">
            <v>4116419</v>
          </cell>
          <cell r="E1021" t="str">
            <v>콘크리트타설</v>
          </cell>
          <cell r="F1021" t="str">
            <v>(철근 펌프카)</v>
          </cell>
          <cell r="G1021" t="str">
            <v>㎥</v>
          </cell>
          <cell r="I1021">
            <v>0</v>
          </cell>
        </row>
        <row r="1022">
          <cell r="A1022" t="str">
            <v>D00231</v>
          </cell>
          <cell r="B1022">
            <v>50</v>
          </cell>
          <cell r="C1022" t="str">
            <v>b</v>
          </cell>
          <cell r="D1022">
            <v>4116451</v>
          </cell>
          <cell r="E1022" t="str">
            <v>콘크리트타설</v>
          </cell>
          <cell r="F1022" t="str">
            <v>(무근 VIB 제외)</v>
          </cell>
          <cell r="G1022" t="str">
            <v>㎥</v>
          </cell>
          <cell r="I1022">
            <v>0</v>
          </cell>
        </row>
        <row r="1023">
          <cell r="A1023" t="str">
            <v>E2</v>
          </cell>
          <cell r="B1023">
            <v>0</v>
          </cell>
          <cell r="C1023" t="str">
            <v>계</v>
          </cell>
          <cell r="D1023">
            <v>4116483</v>
          </cell>
          <cell r="I1023">
            <v>0</v>
          </cell>
        </row>
        <row r="1024">
          <cell r="A1024" t="str">
            <v>T2</v>
          </cell>
          <cell r="B1024">
            <v>1026</v>
          </cell>
          <cell r="C1024" t="str">
            <v>3.08</v>
          </cell>
          <cell r="D1024">
            <v>4116491</v>
          </cell>
          <cell r="E1024" t="str">
            <v>표 면 처 리</v>
          </cell>
          <cell r="I1024">
            <v>0</v>
          </cell>
        </row>
        <row r="1025">
          <cell r="A1025" t="str">
            <v>D00537</v>
          </cell>
          <cell r="B1025">
            <v>837</v>
          </cell>
          <cell r="C1025" t="str">
            <v>a</v>
          </cell>
          <cell r="D1025">
            <v>4116495</v>
          </cell>
          <cell r="E1025" t="str">
            <v>슬래브양생</v>
          </cell>
          <cell r="F1025" t="str">
            <v>(양생제)</v>
          </cell>
          <cell r="G1025" t="str">
            <v>㎡</v>
          </cell>
          <cell r="I1025">
            <v>0</v>
          </cell>
        </row>
        <row r="1026">
          <cell r="A1026" t="str">
            <v>D00539</v>
          </cell>
          <cell r="B1026">
            <v>758</v>
          </cell>
          <cell r="C1026" t="str">
            <v>b</v>
          </cell>
          <cell r="D1026">
            <v>4116497</v>
          </cell>
          <cell r="E1026" t="str">
            <v>슬래브면고르기</v>
          </cell>
          <cell r="F1026" t="str">
            <v>(데크 피니샤)</v>
          </cell>
          <cell r="G1026" t="str">
            <v>㎡</v>
          </cell>
          <cell r="I1026">
            <v>0</v>
          </cell>
        </row>
        <row r="1027">
          <cell r="A1027" t="str">
            <v>E2</v>
          </cell>
          <cell r="B1027">
            <v>0</v>
          </cell>
          <cell r="C1027" t="str">
            <v>계</v>
          </cell>
          <cell r="D1027">
            <v>4116498</v>
          </cell>
          <cell r="I1027">
            <v>0</v>
          </cell>
        </row>
        <row r="1028">
          <cell r="A1028" t="str">
            <v>T2</v>
          </cell>
          <cell r="B1028">
            <v>1032</v>
          </cell>
          <cell r="C1028" t="str">
            <v>3.09</v>
          </cell>
          <cell r="D1028">
            <v>4116626</v>
          </cell>
          <cell r="E1028" t="str">
            <v>교좌장치</v>
          </cell>
          <cell r="I1028">
            <v>0</v>
          </cell>
        </row>
        <row r="1029">
          <cell r="A1029" t="str">
            <v>D00544</v>
          </cell>
          <cell r="B1029">
            <v>2</v>
          </cell>
          <cell r="C1029" t="str">
            <v>a</v>
          </cell>
          <cell r="D1029">
            <v>4116722</v>
          </cell>
          <cell r="E1029" t="str">
            <v>교좌장치</v>
          </cell>
          <cell r="F1029" t="str">
            <v>(고정단 175 Ton)</v>
          </cell>
          <cell r="G1029" t="str">
            <v>EA</v>
          </cell>
          <cell r="I1029">
            <v>0</v>
          </cell>
        </row>
        <row r="1030">
          <cell r="A1030" t="str">
            <v>D00542</v>
          </cell>
          <cell r="B1030">
            <v>6</v>
          </cell>
          <cell r="C1030" t="str">
            <v>b</v>
          </cell>
          <cell r="D1030">
            <v>4116770</v>
          </cell>
          <cell r="E1030" t="str">
            <v>교좌장치</v>
          </cell>
          <cell r="F1030" t="str">
            <v>(횡방향가동단175Ton)</v>
          </cell>
          <cell r="G1030" t="str">
            <v>EA</v>
          </cell>
          <cell r="I1030">
            <v>0</v>
          </cell>
        </row>
        <row r="1031">
          <cell r="A1031" t="str">
            <v>D00546</v>
          </cell>
          <cell r="B1031">
            <v>2</v>
          </cell>
          <cell r="C1031" t="str">
            <v>c</v>
          </cell>
          <cell r="D1031">
            <v>4116809</v>
          </cell>
          <cell r="E1031" t="str">
            <v>교좌장치</v>
          </cell>
          <cell r="F1031" t="str">
            <v>(종방향가동단175Ton)</v>
          </cell>
          <cell r="G1031" t="str">
            <v>EA</v>
          </cell>
          <cell r="I1031">
            <v>0</v>
          </cell>
        </row>
        <row r="1032">
          <cell r="A1032" t="str">
            <v>D00550</v>
          </cell>
          <cell r="B1032">
            <v>6</v>
          </cell>
          <cell r="C1032" t="str">
            <v>d</v>
          </cell>
          <cell r="D1032">
            <v>4116811</v>
          </cell>
          <cell r="E1032" t="str">
            <v>교좌장치</v>
          </cell>
          <cell r="F1032" t="str">
            <v>(양방향가동단175Ton)</v>
          </cell>
          <cell r="G1032" t="str">
            <v>EA</v>
          </cell>
          <cell r="I1032">
            <v>0</v>
          </cell>
        </row>
        <row r="1033">
          <cell r="A1033" t="str">
            <v>E2</v>
          </cell>
          <cell r="B1033">
            <v>0</v>
          </cell>
          <cell r="C1033" t="str">
            <v>계</v>
          </cell>
          <cell r="D1033">
            <v>4116812</v>
          </cell>
          <cell r="I1033">
            <v>0</v>
          </cell>
        </row>
        <row r="1034">
          <cell r="A1034" t="str">
            <v>T2</v>
          </cell>
          <cell r="B1034">
            <v>1037</v>
          </cell>
          <cell r="C1034" t="str">
            <v>3.10</v>
          </cell>
          <cell r="D1034">
            <v>4116940</v>
          </cell>
          <cell r="E1034" t="str">
            <v>PRE-FLEX BEAM</v>
          </cell>
          <cell r="I1034">
            <v>0</v>
          </cell>
        </row>
        <row r="1035">
          <cell r="A1035" t="str">
            <v>W00087</v>
          </cell>
          <cell r="B1035">
            <v>4</v>
          </cell>
          <cell r="C1035" t="str">
            <v>a</v>
          </cell>
          <cell r="D1035">
            <v>4117004</v>
          </cell>
          <cell r="E1035" t="str">
            <v>PRE-FLEX BEAM</v>
          </cell>
          <cell r="F1035" t="str">
            <v>고암교(내측)</v>
          </cell>
          <cell r="G1035" t="str">
            <v>본</v>
          </cell>
          <cell r="I1035">
            <v>0</v>
          </cell>
        </row>
        <row r="1036">
          <cell r="A1036" t="str">
            <v>W00086</v>
          </cell>
          <cell r="B1036">
            <v>4</v>
          </cell>
          <cell r="C1036" t="str">
            <v>b</v>
          </cell>
          <cell r="D1036">
            <v>4117036</v>
          </cell>
          <cell r="E1036" t="str">
            <v>PRE-FLEX BEAM</v>
          </cell>
          <cell r="F1036" t="str">
            <v>고암교(외측)</v>
          </cell>
          <cell r="G1036" t="str">
            <v>본</v>
          </cell>
          <cell r="I1036">
            <v>0</v>
          </cell>
        </row>
        <row r="1037">
          <cell r="A1037" t="str">
            <v>D00627</v>
          </cell>
          <cell r="B1037">
            <v>1</v>
          </cell>
          <cell r="C1037" t="str">
            <v>c</v>
          </cell>
          <cell r="D1037">
            <v>4117068</v>
          </cell>
          <cell r="E1037" t="str">
            <v>PRE-FLEX BEAM</v>
          </cell>
          <cell r="F1037" t="str">
            <v>(전도방지시설)</v>
          </cell>
          <cell r="G1037" t="str">
            <v>식</v>
          </cell>
          <cell r="I1037">
            <v>0</v>
          </cell>
        </row>
        <row r="1038">
          <cell r="A1038" t="str">
            <v>E2</v>
          </cell>
          <cell r="B1038">
            <v>0</v>
          </cell>
          <cell r="C1038" t="str">
            <v>계</v>
          </cell>
          <cell r="D1038">
            <v>4117164</v>
          </cell>
          <cell r="I1038">
            <v>0</v>
          </cell>
        </row>
        <row r="1039">
          <cell r="A1039" t="str">
            <v>T2</v>
          </cell>
          <cell r="B1039">
            <v>1041</v>
          </cell>
          <cell r="C1039" t="str">
            <v>3.11</v>
          </cell>
          <cell r="D1039">
            <v>4117292</v>
          </cell>
          <cell r="E1039" t="str">
            <v>신축이음장치</v>
          </cell>
          <cell r="I1039">
            <v>0</v>
          </cell>
        </row>
        <row r="1040">
          <cell r="A1040" t="str">
            <v>D03819</v>
          </cell>
          <cell r="B1040">
            <v>19</v>
          </cell>
          <cell r="C1040" t="str">
            <v>a</v>
          </cell>
          <cell r="D1040">
            <v>4117308</v>
          </cell>
          <cell r="E1040" t="str">
            <v>신축이음장치</v>
          </cell>
          <cell r="F1040" t="str">
            <v>(Rail-No 80)</v>
          </cell>
          <cell r="G1040" t="str">
            <v>M</v>
          </cell>
          <cell r="I1040">
            <v>0</v>
          </cell>
        </row>
        <row r="1041">
          <cell r="A1041" t="str">
            <v>D01313</v>
          </cell>
          <cell r="B1041">
            <v>19</v>
          </cell>
          <cell r="C1041" t="str">
            <v>b</v>
          </cell>
          <cell r="D1041">
            <v>4117324</v>
          </cell>
          <cell r="E1041" t="str">
            <v>신축이음장치</v>
          </cell>
          <cell r="F1041" t="str">
            <v>(Rail-No100)</v>
          </cell>
          <cell r="G1041" t="str">
            <v>M</v>
          </cell>
          <cell r="I1041">
            <v>0</v>
          </cell>
        </row>
        <row r="1042">
          <cell r="A1042" t="str">
            <v>E2</v>
          </cell>
          <cell r="B1042">
            <v>0</v>
          </cell>
          <cell r="C1042" t="str">
            <v>계</v>
          </cell>
          <cell r="D1042">
            <v>4117356</v>
          </cell>
          <cell r="I1042">
            <v>0</v>
          </cell>
        </row>
        <row r="1043">
          <cell r="A1043" t="str">
            <v>D00535</v>
          </cell>
          <cell r="B1043">
            <v>758</v>
          </cell>
          <cell r="C1043" t="str">
            <v>3.12</v>
          </cell>
          <cell r="D1043">
            <v>4117612</v>
          </cell>
          <cell r="E1043" t="str">
            <v>교면방수</v>
          </cell>
          <cell r="F1043" t="str">
            <v>(도막식)</v>
          </cell>
          <cell r="G1043" t="str">
            <v>㎡</v>
          </cell>
          <cell r="I1043">
            <v>0</v>
          </cell>
        </row>
        <row r="1044">
          <cell r="A1044" t="str">
            <v>T2</v>
          </cell>
          <cell r="B1044">
            <v>1048</v>
          </cell>
          <cell r="C1044" t="str">
            <v>3.13</v>
          </cell>
          <cell r="D1044">
            <v>4117676</v>
          </cell>
          <cell r="E1044" t="str">
            <v>접속슬래브 접합공</v>
          </cell>
          <cell r="I1044">
            <v>0</v>
          </cell>
        </row>
        <row r="1045">
          <cell r="A1045" t="str">
            <v>D01067</v>
          </cell>
          <cell r="B1045">
            <v>96</v>
          </cell>
          <cell r="C1045" t="str">
            <v>a</v>
          </cell>
          <cell r="D1045">
            <v>4117708</v>
          </cell>
          <cell r="E1045" t="str">
            <v>다웰바 설치</v>
          </cell>
          <cell r="F1045" t="str">
            <v>(D=25 m/m, L=500)</v>
          </cell>
          <cell r="G1045" t="str">
            <v>EA</v>
          </cell>
          <cell r="I1045">
            <v>0</v>
          </cell>
        </row>
        <row r="1046">
          <cell r="A1046" t="str">
            <v>D01190</v>
          </cell>
          <cell r="B1046">
            <v>28</v>
          </cell>
          <cell r="C1046" t="str">
            <v>b</v>
          </cell>
          <cell r="D1046">
            <v>4117740</v>
          </cell>
          <cell r="E1046" t="str">
            <v>다웰-켑 설치</v>
          </cell>
          <cell r="F1046" t="str">
            <v>(Φ60 m/m)</v>
          </cell>
          <cell r="G1046" t="str">
            <v>M</v>
          </cell>
          <cell r="I1046">
            <v>0</v>
          </cell>
        </row>
        <row r="1047">
          <cell r="A1047" t="str">
            <v>D00540</v>
          </cell>
          <cell r="B1047">
            <v>96</v>
          </cell>
          <cell r="C1047" t="str">
            <v>c</v>
          </cell>
          <cell r="D1047">
            <v>4117742</v>
          </cell>
          <cell r="E1047" t="str">
            <v>경질고무판</v>
          </cell>
          <cell r="F1047" t="str">
            <v>(150x150)</v>
          </cell>
          <cell r="G1047" t="str">
            <v>EA</v>
          </cell>
          <cell r="I1047">
            <v>0</v>
          </cell>
        </row>
        <row r="1048">
          <cell r="A1048" t="str">
            <v>D00566</v>
          </cell>
          <cell r="B1048">
            <v>15</v>
          </cell>
          <cell r="C1048" t="str">
            <v>d</v>
          </cell>
          <cell r="D1048">
            <v>4117743</v>
          </cell>
          <cell r="E1048" t="str">
            <v>타르페이퍼 설치</v>
          </cell>
          <cell r="F1048" t="str">
            <v>(5 겹)</v>
          </cell>
          <cell r="G1048" t="str">
            <v>㎡</v>
          </cell>
          <cell r="I1048">
            <v>0</v>
          </cell>
        </row>
        <row r="1049">
          <cell r="A1049" t="str">
            <v>E2</v>
          </cell>
          <cell r="B1049">
            <v>0</v>
          </cell>
          <cell r="C1049" t="str">
            <v>계</v>
          </cell>
          <cell r="D1049">
            <v>4117775</v>
          </cell>
          <cell r="I1049">
            <v>0</v>
          </cell>
        </row>
        <row r="1050">
          <cell r="A1050" t="str">
            <v>T2</v>
          </cell>
          <cell r="B1050">
            <v>1052</v>
          </cell>
          <cell r="C1050" t="str">
            <v>3.14</v>
          </cell>
          <cell r="D1050">
            <v>4117808</v>
          </cell>
          <cell r="E1050" t="str">
            <v>무수축 콘크리트</v>
          </cell>
          <cell r="I1050">
            <v>0</v>
          </cell>
        </row>
        <row r="1051">
          <cell r="A1051" t="str">
            <v>D00567</v>
          </cell>
          <cell r="B1051">
            <v>0.94799999999999995</v>
          </cell>
          <cell r="C1051" t="str">
            <v>a</v>
          </cell>
          <cell r="D1051">
            <v>4117824</v>
          </cell>
          <cell r="E1051" t="str">
            <v>무수축몰탈</v>
          </cell>
          <cell r="F1051" t="str">
            <v>(1:1)</v>
          </cell>
          <cell r="G1051" t="str">
            <v>㎥</v>
          </cell>
          <cell r="I1051">
            <v>0</v>
          </cell>
        </row>
        <row r="1052">
          <cell r="A1052" t="str">
            <v>D00568</v>
          </cell>
          <cell r="B1052">
            <v>7.22</v>
          </cell>
          <cell r="C1052" t="str">
            <v>b</v>
          </cell>
          <cell r="D1052">
            <v>4117832</v>
          </cell>
          <cell r="E1052" t="str">
            <v>무수축콘크리트</v>
          </cell>
          <cell r="G1052" t="str">
            <v>㎥</v>
          </cell>
          <cell r="I1052">
            <v>0</v>
          </cell>
        </row>
        <row r="1053">
          <cell r="A1053" t="str">
            <v>E2</v>
          </cell>
          <cell r="B1053">
            <v>0</v>
          </cell>
          <cell r="C1053" t="str">
            <v>계</v>
          </cell>
          <cell r="D1053">
            <v>4117836</v>
          </cell>
          <cell r="I1053">
            <v>0</v>
          </cell>
        </row>
        <row r="1054">
          <cell r="A1054" t="str">
            <v>T2</v>
          </cell>
          <cell r="B1054">
            <v>1056</v>
          </cell>
          <cell r="C1054" t="str">
            <v>3.15</v>
          </cell>
          <cell r="D1054">
            <v>4117964</v>
          </cell>
          <cell r="E1054" t="str">
            <v>스치로폴 설치</v>
          </cell>
          <cell r="I1054">
            <v>0</v>
          </cell>
        </row>
        <row r="1055">
          <cell r="A1055" t="str">
            <v>D00853</v>
          </cell>
          <cell r="B1055">
            <v>3</v>
          </cell>
          <cell r="C1055" t="str">
            <v>a</v>
          </cell>
          <cell r="D1055">
            <v>4118222</v>
          </cell>
          <cell r="E1055" t="str">
            <v>스치로폴설치</v>
          </cell>
          <cell r="F1055" t="str">
            <v>(T=10 m/m)</v>
          </cell>
          <cell r="G1055" t="str">
            <v>㎡</v>
          </cell>
          <cell r="I1055">
            <v>0</v>
          </cell>
        </row>
        <row r="1056">
          <cell r="A1056" t="str">
            <v>D00532</v>
          </cell>
          <cell r="B1056">
            <v>45</v>
          </cell>
          <cell r="C1056" t="str">
            <v>b</v>
          </cell>
          <cell r="D1056">
            <v>4118350</v>
          </cell>
          <cell r="E1056" t="str">
            <v>스치로폴설치</v>
          </cell>
          <cell r="F1056" t="str">
            <v>(T=20 m/m)</v>
          </cell>
          <cell r="G1056" t="str">
            <v>㎡</v>
          </cell>
          <cell r="I1056">
            <v>0</v>
          </cell>
        </row>
        <row r="1057">
          <cell r="A1057" t="str">
            <v>E2</v>
          </cell>
          <cell r="B1057">
            <v>0</v>
          </cell>
          <cell r="C1057" t="str">
            <v>계</v>
          </cell>
          <cell r="D1057">
            <v>4118351</v>
          </cell>
          <cell r="I1057">
            <v>0</v>
          </cell>
        </row>
        <row r="1058">
          <cell r="A1058" t="str">
            <v>T2</v>
          </cell>
          <cell r="B1058">
            <v>1064</v>
          </cell>
          <cell r="C1058" t="str">
            <v>3.16</v>
          </cell>
          <cell r="D1058">
            <v>4118867</v>
          </cell>
          <cell r="E1058" t="str">
            <v>배수시설</v>
          </cell>
          <cell r="I1058">
            <v>0</v>
          </cell>
        </row>
        <row r="1059">
          <cell r="A1059" t="str">
            <v>D00572</v>
          </cell>
          <cell r="B1059">
            <v>6</v>
          </cell>
          <cell r="C1059" t="str">
            <v>a</v>
          </cell>
          <cell r="D1059">
            <v>4118868</v>
          </cell>
          <cell r="E1059" t="str">
            <v>집 수 구</v>
          </cell>
          <cell r="G1059" t="str">
            <v>EA</v>
          </cell>
          <cell r="I1059">
            <v>0</v>
          </cell>
        </row>
        <row r="1060">
          <cell r="A1060" t="str">
            <v>D00573</v>
          </cell>
          <cell r="B1060">
            <v>54</v>
          </cell>
          <cell r="C1060" t="str">
            <v>b</v>
          </cell>
          <cell r="D1060">
            <v>4118869</v>
          </cell>
          <cell r="E1060" t="str">
            <v>배 수 구</v>
          </cell>
          <cell r="F1060" t="str">
            <v>(스테인레스관)</v>
          </cell>
          <cell r="G1060" t="str">
            <v>M</v>
          </cell>
          <cell r="I1060">
            <v>0</v>
          </cell>
        </row>
        <row r="1061">
          <cell r="A1061" t="str">
            <v>D00574</v>
          </cell>
          <cell r="B1061">
            <v>12</v>
          </cell>
          <cell r="C1061" t="str">
            <v>c</v>
          </cell>
          <cell r="D1061">
            <v>4118933</v>
          </cell>
          <cell r="E1061" t="str">
            <v>부착시설(A)</v>
          </cell>
          <cell r="G1061" t="str">
            <v>EA</v>
          </cell>
          <cell r="I1061">
            <v>0</v>
          </cell>
        </row>
        <row r="1062">
          <cell r="A1062" t="str">
            <v>D03868</v>
          </cell>
          <cell r="B1062">
            <v>14</v>
          </cell>
          <cell r="C1062" t="str">
            <v>d</v>
          </cell>
          <cell r="D1062">
            <v>4118949</v>
          </cell>
          <cell r="E1062" t="str">
            <v>부착시설(D)</v>
          </cell>
          <cell r="G1062" t="str">
            <v>EA</v>
          </cell>
          <cell r="I1062">
            <v>0</v>
          </cell>
        </row>
        <row r="1063">
          <cell r="A1063" t="str">
            <v>D00577</v>
          </cell>
          <cell r="B1063">
            <v>26</v>
          </cell>
          <cell r="C1063" t="str">
            <v>e</v>
          </cell>
          <cell r="D1063">
            <v>4118965</v>
          </cell>
          <cell r="E1063" t="str">
            <v>도 수 로</v>
          </cell>
          <cell r="G1063" t="str">
            <v>M</v>
          </cell>
          <cell r="I1063">
            <v>0</v>
          </cell>
        </row>
        <row r="1064">
          <cell r="A1064" t="str">
            <v>D03937</v>
          </cell>
          <cell r="B1064">
            <v>2</v>
          </cell>
          <cell r="C1064" t="str">
            <v>f</v>
          </cell>
          <cell r="D1064">
            <v>4118973</v>
          </cell>
          <cell r="E1064" t="str">
            <v>접속 T형관</v>
          </cell>
          <cell r="G1064" t="str">
            <v>EA</v>
          </cell>
          <cell r="I1064">
            <v>0</v>
          </cell>
        </row>
        <row r="1065">
          <cell r="A1065" t="str">
            <v>E2</v>
          </cell>
          <cell r="B1065">
            <v>0</v>
          </cell>
          <cell r="C1065" t="str">
            <v>계</v>
          </cell>
          <cell r="D1065">
            <v>4118981</v>
          </cell>
          <cell r="I1065">
            <v>0</v>
          </cell>
        </row>
        <row r="1066">
          <cell r="A1066" t="str">
            <v>T2</v>
          </cell>
          <cell r="B1066">
            <v>1068</v>
          </cell>
          <cell r="C1066" t="str">
            <v>3.17</v>
          </cell>
          <cell r="D1066">
            <v>4118997</v>
          </cell>
          <cell r="E1066" t="str">
            <v>스페이서설치</v>
          </cell>
          <cell r="I1066">
            <v>0</v>
          </cell>
        </row>
        <row r="1067">
          <cell r="A1067" t="str">
            <v>D00588</v>
          </cell>
          <cell r="B1067">
            <v>1330</v>
          </cell>
          <cell r="C1067" t="str">
            <v>a</v>
          </cell>
          <cell r="D1067">
            <v>4119013</v>
          </cell>
          <cell r="E1067" t="str">
            <v>스페이서 설치</v>
          </cell>
          <cell r="F1067" t="str">
            <v>(슬라브및기초용)</v>
          </cell>
          <cell r="G1067" t="str">
            <v>㎡</v>
          </cell>
          <cell r="I1067">
            <v>0</v>
          </cell>
        </row>
        <row r="1068">
          <cell r="A1068" t="str">
            <v>D01070</v>
          </cell>
          <cell r="B1068">
            <v>247</v>
          </cell>
          <cell r="C1068" t="str">
            <v>b</v>
          </cell>
          <cell r="D1068">
            <v>4119021</v>
          </cell>
          <cell r="E1068" t="str">
            <v>스페이서 설치</v>
          </cell>
          <cell r="F1068" t="str">
            <v>(벽체용)</v>
          </cell>
          <cell r="G1068" t="str">
            <v>㎡</v>
          </cell>
          <cell r="I1068">
            <v>0</v>
          </cell>
        </row>
        <row r="1069">
          <cell r="A1069" t="str">
            <v>E2</v>
          </cell>
          <cell r="B1069">
            <v>0</v>
          </cell>
          <cell r="C1069" t="str">
            <v>계</v>
          </cell>
          <cell r="D1069">
            <v>4119025</v>
          </cell>
          <cell r="I1069">
            <v>0</v>
          </cell>
        </row>
        <row r="1070">
          <cell r="A1070" t="str">
            <v>T2</v>
          </cell>
          <cell r="B1070">
            <v>1073</v>
          </cell>
          <cell r="C1070" t="str">
            <v>3.18</v>
          </cell>
          <cell r="D1070">
            <v>4119043</v>
          </cell>
          <cell r="E1070" t="str">
            <v>교명판 설명판</v>
          </cell>
          <cell r="I1070">
            <v>0</v>
          </cell>
        </row>
        <row r="1071">
          <cell r="A1071" t="str">
            <v>D00581</v>
          </cell>
          <cell r="B1071">
            <v>4</v>
          </cell>
          <cell r="C1071" t="str">
            <v>a</v>
          </cell>
          <cell r="D1071">
            <v>4119044</v>
          </cell>
          <cell r="E1071" t="str">
            <v>교 명 주</v>
          </cell>
          <cell r="F1071" t="str">
            <v>(소형,화강석)</v>
          </cell>
          <cell r="G1071" t="str">
            <v>기</v>
          </cell>
          <cell r="I1071">
            <v>0</v>
          </cell>
        </row>
        <row r="1072">
          <cell r="A1072" t="str">
            <v>D00583</v>
          </cell>
          <cell r="B1072">
            <v>2</v>
          </cell>
          <cell r="C1072" t="str">
            <v>b</v>
          </cell>
          <cell r="D1072">
            <v>4119045</v>
          </cell>
          <cell r="E1072" t="str">
            <v>교 명 판(황동주물)</v>
          </cell>
          <cell r="F1072" t="str">
            <v>(450x200x10)</v>
          </cell>
          <cell r="G1072" t="str">
            <v>EA</v>
          </cell>
          <cell r="I1072">
            <v>0</v>
          </cell>
        </row>
        <row r="1073">
          <cell r="A1073" t="str">
            <v>D00584</v>
          </cell>
          <cell r="B1073">
            <v>2</v>
          </cell>
          <cell r="C1073" t="str">
            <v>c</v>
          </cell>
          <cell r="D1073">
            <v>4119109</v>
          </cell>
          <cell r="E1073" t="str">
            <v>설 명 판(황동주물)</v>
          </cell>
          <cell r="F1073" t="str">
            <v>(500x300x10)</v>
          </cell>
          <cell r="G1073" t="str">
            <v>EA</v>
          </cell>
          <cell r="I1073">
            <v>0</v>
          </cell>
        </row>
        <row r="1074">
          <cell r="A1074" t="str">
            <v>E2</v>
          </cell>
          <cell r="B1074">
            <v>0</v>
          </cell>
          <cell r="C1074" t="str">
            <v>계</v>
          </cell>
          <cell r="D1074">
            <v>4119141</v>
          </cell>
          <cell r="I1074">
            <v>0</v>
          </cell>
        </row>
        <row r="1075">
          <cell r="A1075" t="str">
            <v>D00594</v>
          </cell>
          <cell r="B1075">
            <v>1</v>
          </cell>
          <cell r="C1075" t="str">
            <v>3.19</v>
          </cell>
          <cell r="D1075">
            <v>4119149</v>
          </cell>
          <cell r="E1075" t="str">
            <v>측량기준점 설치</v>
          </cell>
          <cell r="F1075" t="str">
            <v>(황동주물)</v>
          </cell>
          <cell r="G1075" t="str">
            <v>EA</v>
          </cell>
          <cell r="I1075">
            <v>0</v>
          </cell>
        </row>
        <row r="1076">
          <cell r="A1076" t="str">
            <v>T2</v>
          </cell>
          <cell r="B1076">
            <v>1078</v>
          </cell>
          <cell r="C1076" t="str">
            <v>3.20</v>
          </cell>
          <cell r="D1076">
            <v>4119277</v>
          </cell>
          <cell r="E1076" t="str">
            <v>충 진 재</v>
          </cell>
          <cell r="I1076">
            <v>0</v>
          </cell>
        </row>
        <row r="1077">
          <cell r="A1077" t="str">
            <v>D00846</v>
          </cell>
          <cell r="B1077">
            <v>39</v>
          </cell>
          <cell r="C1077" t="str">
            <v>a</v>
          </cell>
          <cell r="D1077">
            <v>4119345</v>
          </cell>
          <cell r="E1077" t="str">
            <v>폴리우레탄실란트채움</v>
          </cell>
          <cell r="F1077" t="str">
            <v>(25x20)</v>
          </cell>
          <cell r="G1077" t="str">
            <v>M</v>
          </cell>
          <cell r="I1077">
            <v>0</v>
          </cell>
        </row>
        <row r="1078">
          <cell r="A1078" t="str">
            <v>D01224</v>
          </cell>
          <cell r="B1078">
            <v>26</v>
          </cell>
          <cell r="C1078" t="str">
            <v>b</v>
          </cell>
          <cell r="D1078">
            <v>4119349</v>
          </cell>
          <cell r="E1078" t="str">
            <v>폴리우레탄실란트채움</v>
          </cell>
          <cell r="F1078" t="str">
            <v>(25x10)</v>
          </cell>
          <cell r="G1078" t="str">
            <v>M</v>
          </cell>
          <cell r="I1078">
            <v>0</v>
          </cell>
        </row>
        <row r="1079">
          <cell r="A1079" t="str">
            <v>E2</v>
          </cell>
          <cell r="B1079">
            <v>0</v>
          </cell>
          <cell r="C1079" t="str">
            <v>계</v>
          </cell>
          <cell r="D1079">
            <v>4119351</v>
          </cell>
          <cell r="I1079">
            <v>0</v>
          </cell>
        </row>
        <row r="1080">
          <cell r="A1080" t="str">
            <v>D01308</v>
          </cell>
          <cell r="B1080">
            <v>423</v>
          </cell>
          <cell r="C1080" t="str">
            <v>3.21</v>
          </cell>
          <cell r="D1080">
            <v>4119791</v>
          </cell>
          <cell r="E1080" t="str">
            <v>강섬유보강재</v>
          </cell>
          <cell r="F1080" t="str">
            <v>(900 g/㎥)</v>
          </cell>
          <cell r="G1080" t="str">
            <v>㎥</v>
          </cell>
          <cell r="I1080">
            <v>0</v>
          </cell>
        </row>
        <row r="1081">
          <cell r="A1081" t="str">
            <v>D03817</v>
          </cell>
          <cell r="B1081">
            <v>38</v>
          </cell>
          <cell r="C1081" t="str">
            <v>3.22</v>
          </cell>
          <cell r="D1081">
            <v>4120287</v>
          </cell>
          <cell r="E1081" t="str">
            <v>ELASTIC FILLER</v>
          </cell>
          <cell r="F1081" t="str">
            <v>(T=20 m/m)</v>
          </cell>
          <cell r="G1081" t="str">
            <v>㎡</v>
          </cell>
          <cell r="I1081">
            <v>0</v>
          </cell>
        </row>
        <row r="1082">
          <cell r="A1082" t="str">
            <v>D00911</v>
          </cell>
          <cell r="B1082">
            <v>100</v>
          </cell>
          <cell r="C1082" t="str">
            <v>3.23</v>
          </cell>
          <cell r="D1082">
            <v>4273284</v>
          </cell>
          <cell r="E1082" t="str">
            <v>방 호 벽</v>
          </cell>
          <cell r="F1082" t="str">
            <v>(육교용)</v>
          </cell>
          <cell r="G1082" t="str">
            <v>M</v>
          </cell>
          <cell r="I1082">
            <v>0</v>
          </cell>
        </row>
        <row r="1083">
          <cell r="A1083" t="str">
            <v>D00791</v>
          </cell>
          <cell r="B1083">
            <v>16</v>
          </cell>
          <cell r="C1083" t="str">
            <v>3.24</v>
          </cell>
          <cell r="D1083">
            <v>4349782</v>
          </cell>
          <cell r="E1083" t="str">
            <v>교좌장치표지판</v>
          </cell>
          <cell r="G1083" t="str">
            <v>EA</v>
          </cell>
          <cell r="I1083">
            <v>0</v>
          </cell>
        </row>
        <row r="1084">
          <cell r="A1084" t="str">
            <v>D00817</v>
          </cell>
          <cell r="B1084">
            <v>9.6000000000000002E-2</v>
          </cell>
          <cell r="C1084" t="str">
            <v>3.25</v>
          </cell>
          <cell r="D1084">
            <v>4388031</v>
          </cell>
          <cell r="E1084" t="str">
            <v>아스팔트 채움</v>
          </cell>
          <cell r="F1084" t="str">
            <v>(브론아스팔트)</v>
          </cell>
          <cell r="G1084" t="str">
            <v>㎥</v>
          </cell>
          <cell r="I1084">
            <v>0</v>
          </cell>
        </row>
        <row r="1085">
          <cell r="A1085" t="str">
            <v>D00593</v>
          </cell>
          <cell r="B1085">
            <v>494</v>
          </cell>
          <cell r="C1085" t="str">
            <v>3.26</v>
          </cell>
          <cell r="D1085">
            <v>4407156</v>
          </cell>
          <cell r="E1085" t="str">
            <v>낙하물방지망</v>
          </cell>
          <cell r="G1085" t="str">
            <v>㎡</v>
          </cell>
          <cell r="I1085">
            <v>0</v>
          </cell>
        </row>
        <row r="1086">
          <cell r="A1086" t="str">
            <v>D01064</v>
          </cell>
          <cell r="B1086">
            <v>39</v>
          </cell>
          <cell r="C1086" t="str">
            <v>3.27</v>
          </cell>
          <cell r="D1086">
            <v>4416718</v>
          </cell>
          <cell r="E1086" t="str">
            <v>중앙분리대</v>
          </cell>
          <cell r="G1086" t="str">
            <v>M</v>
          </cell>
          <cell r="I1086">
            <v>0</v>
          </cell>
        </row>
        <row r="1087">
          <cell r="A1087" t="str">
            <v>D00434</v>
          </cell>
          <cell r="B1087">
            <v>329</v>
          </cell>
          <cell r="C1087" t="str">
            <v>3.28</v>
          </cell>
          <cell r="D1087">
            <v>4421499</v>
          </cell>
          <cell r="E1087" t="str">
            <v>법면보호블럭</v>
          </cell>
          <cell r="F1087" t="str">
            <v>(400x400x120)육교용</v>
          </cell>
          <cell r="G1087" t="str">
            <v>㎡</v>
          </cell>
          <cell r="I1087">
            <v>0</v>
          </cell>
        </row>
        <row r="1088">
          <cell r="A1088" t="str">
            <v>D00844</v>
          </cell>
          <cell r="B1088">
            <v>49</v>
          </cell>
          <cell r="C1088" t="str">
            <v>3.29</v>
          </cell>
          <cell r="D1088">
            <v>4423890</v>
          </cell>
          <cell r="E1088" t="str">
            <v>법면보호블럭</v>
          </cell>
          <cell r="F1088" t="str">
            <v>(기초)</v>
          </cell>
          <cell r="G1088" t="str">
            <v>M</v>
          </cell>
          <cell r="I1088">
            <v>0</v>
          </cell>
        </row>
        <row r="1089">
          <cell r="A1089" t="str">
            <v>T2</v>
          </cell>
          <cell r="B1089">
            <v>1091</v>
          </cell>
          <cell r="C1089" t="str">
            <v>3.30</v>
          </cell>
          <cell r="D1089">
            <v>4425085</v>
          </cell>
          <cell r="E1089" t="str">
            <v>파일재하시험</v>
          </cell>
          <cell r="I1089">
            <v>0</v>
          </cell>
        </row>
        <row r="1090">
          <cell r="A1090" t="str">
            <v>D03869</v>
          </cell>
          <cell r="B1090">
            <v>1</v>
          </cell>
          <cell r="C1090" t="str">
            <v>a</v>
          </cell>
          <cell r="D1090">
            <v>4425683</v>
          </cell>
          <cell r="E1090" t="str">
            <v>파일재하시험</v>
          </cell>
          <cell r="F1090" t="str">
            <v>(정재하시험)</v>
          </cell>
          <cell r="G1090" t="str">
            <v>개소</v>
          </cell>
          <cell r="I1090">
            <v>0</v>
          </cell>
        </row>
        <row r="1091">
          <cell r="A1091" t="str">
            <v>D03870</v>
          </cell>
          <cell r="B1091">
            <v>3</v>
          </cell>
          <cell r="C1091" t="str">
            <v>b</v>
          </cell>
          <cell r="D1091">
            <v>4425982</v>
          </cell>
          <cell r="E1091" t="str">
            <v>파일재하시험</v>
          </cell>
          <cell r="F1091" t="str">
            <v>(동재하시험)</v>
          </cell>
          <cell r="G1091" t="str">
            <v>개소</v>
          </cell>
          <cell r="I1091">
            <v>0</v>
          </cell>
        </row>
        <row r="1092">
          <cell r="A1092" t="str">
            <v>E2</v>
          </cell>
          <cell r="B1092">
            <v>0</v>
          </cell>
          <cell r="C1092" t="str">
            <v>계</v>
          </cell>
          <cell r="D1092">
            <v>4426131</v>
          </cell>
          <cell r="I1092">
            <v>0</v>
          </cell>
        </row>
        <row r="1093">
          <cell r="A1093" t="str">
            <v>E3</v>
          </cell>
          <cell r="B1093">
            <v>0</v>
          </cell>
          <cell r="C1093" t="str">
            <v>합계</v>
          </cell>
          <cell r="D1093">
            <v>4426280</v>
          </cell>
          <cell r="I1093">
            <v>0</v>
          </cell>
        </row>
        <row r="1094">
          <cell r="A1094" t="str">
            <v>T3</v>
          </cell>
          <cell r="B1094">
            <v>1252</v>
          </cell>
          <cell r="C1094" t="str">
            <v>3.I</v>
          </cell>
          <cell r="D1094">
            <v>10657275</v>
          </cell>
          <cell r="E1094" t="str">
            <v>삽  교  천  교</v>
          </cell>
          <cell r="I1094">
            <v>0</v>
          </cell>
        </row>
        <row r="1095">
          <cell r="A1095" t="str">
            <v>T2</v>
          </cell>
          <cell r="B1095">
            <v>1106</v>
          </cell>
          <cell r="C1095" t="str">
            <v>3.01</v>
          </cell>
          <cell r="D1095">
            <v>10657403</v>
          </cell>
          <cell r="E1095" t="str">
            <v>토          공</v>
          </cell>
          <cell r="I1095">
            <v>0</v>
          </cell>
        </row>
        <row r="1096">
          <cell r="A1096" t="str">
            <v>D00096</v>
          </cell>
          <cell r="B1096">
            <v>1722</v>
          </cell>
          <cell r="C1096" t="str">
            <v>a</v>
          </cell>
          <cell r="D1096">
            <v>10777167</v>
          </cell>
          <cell r="E1096" t="str">
            <v>구조물터파기</v>
          </cell>
          <cell r="F1096" t="str">
            <v>(육상토사 0∼2 M)</v>
          </cell>
          <cell r="G1096" t="str">
            <v>㎥</v>
          </cell>
          <cell r="I1096">
            <v>0</v>
          </cell>
        </row>
        <row r="1097">
          <cell r="A1097" t="str">
            <v>D00097</v>
          </cell>
          <cell r="B1097">
            <v>286</v>
          </cell>
          <cell r="C1097" t="str">
            <v>b</v>
          </cell>
          <cell r="D1097">
            <v>10777766</v>
          </cell>
          <cell r="E1097" t="str">
            <v>구조물터파기</v>
          </cell>
          <cell r="F1097" t="str">
            <v>(육상토사 2∼4 M)</v>
          </cell>
          <cell r="G1097" t="str">
            <v>㎥</v>
          </cell>
          <cell r="I1097">
            <v>0</v>
          </cell>
        </row>
        <row r="1098">
          <cell r="A1098" t="str">
            <v>D00100</v>
          </cell>
          <cell r="B1098">
            <v>2890</v>
          </cell>
          <cell r="C1098" t="str">
            <v>c</v>
          </cell>
          <cell r="D1098">
            <v>10778066</v>
          </cell>
          <cell r="E1098" t="str">
            <v>구조물터파기</v>
          </cell>
          <cell r="F1098" t="str">
            <v>(수중토사 0∼2 M)</v>
          </cell>
          <cell r="G1098" t="str">
            <v>㎥</v>
          </cell>
          <cell r="I1098">
            <v>0</v>
          </cell>
        </row>
        <row r="1099">
          <cell r="A1099" t="str">
            <v>D00101</v>
          </cell>
          <cell r="B1099">
            <v>1624</v>
          </cell>
          <cell r="C1099" t="str">
            <v>d</v>
          </cell>
          <cell r="D1099">
            <v>10778216</v>
          </cell>
          <cell r="E1099" t="str">
            <v>구조물터파기</v>
          </cell>
          <cell r="F1099" t="str">
            <v>(수중토사 2∼4 M)</v>
          </cell>
          <cell r="G1099" t="str">
            <v>㎥</v>
          </cell>
          <cell r="I1099">
            <v>0</v>
          </cell>
        </row>
        <row r="1100">
          <cell r="A1100" t="str">
            <v>D00102</v>
          </cell>
          <cell r="B1100">
            <v>290</v>
          </cell>
          <cell r="C1100" t="str">
            <v>e</v>
          </cell>
          <cell r="D1100">
            <v>10778365</v>
          </cell>
          <cell r="E1100" t="str">
            <v>구조물터파기</v>
          </cell>
          <cell r="F1100" t="str">
            <v>(수중토사 4∼6 M)</v>
          </cell>
          <cell r="G1100" t="str">
            <v>㎥</v>
          </cell>
          <cell r="I1100">
            <v>0</v>
          </cell>
        </row>
        <row r="1101">
          <cell r="A1101" t="str">
            <v>D03839</v>
          </cell>
          <cell r="B1101">
            <v>120</v>
          </cell>
          <cell r="C1101" t="str">
            <v>f</v>
          </cell>
          <cell r="D1101">
            <v>10780012</v>
          </cell>
          <cell r="E1101" t="str">
            <v>구조물터파기</v>
          </cell>
          <cell r="F1101" t="str">
            <v>(수중연암 4∼6 M)</v>
          </cell>
          <cell r="G1101" t="str">
            <v>㎥</v>
          </cell>
          <cell r="I1101">
            <v>0</v>
          </cell>
        </row>
        <row r="1102">
          <cell r="A1102" t="str">
            <v>D00160</v>
          </cell>
          <cell r="B1102">
            <v>1427</v>
          </cell>
          <cell r="C1102" t="str">
            <v>g</v>
          </cell>
          <cell r="D1102">
            <v>10781658</v>
          </cell>
          <cell r="E1102" t="str">
            <v>되메우기및다짐</v>
          </cell>
          <cell r="F1102" t="str">
            <v>(인력30%+백호우70%)</v>
          </cell>
          <cell r="G1102" t="str">
            <v>㎥</v>
          </cell>
          <cell r="I1102">
            <v>0</v>
          </cell>
        </row>
        <row r="1103">
          <cell r="A1103" t="str">
            <v>D00170</v>
          </cell>
          <cell r="B1103">
            <v>2238</v>
          </cell>
          <cell r="C1103" t="str">
            <v>h</v>
          </cell>
          <cell r="D1103">
            <v>10781808</v>
          </cell>
          <cell r="E1103" t="str">
            <v>뒷채움잡석</v>
          </cell>
          <cell r="F1103" t="str">
            <v>(현장암유용)</v>
          </cell>
          <cell r="G1103" t="str">
            <v>㎥</v>
          </cell>
          <cell r="I1103">
            <v>0</v>
          </cell>
        </row>
        <row r="1104">
          <cell r="A1104" t="str">
            <v>D00591</v>
          </cell>
          <cell r="B1104">
            <v>4003</v>
          </cell>
          <cell r="C1104" t="str">
            <v>i</v>
          </cell>
          <cell r="D1104">
            <v>10781883</v>
          </cell>
          <cell r="E1104" t="str">
            <v>사석채움</v>
          </cell>
          <cell r="G1104" t="str">
            <v>㎥</v>
          </cell>
          <cell r="I1104">
            <v>0</v>
          </cell>
        </row>
        <row r="1105">
          <cell r="A1105" t="str">
            <v>D00534</v>
          </cell>
          <cell r="B1105">
            <v>395</v>
          </cell>
          <cell r="C1105" t="str">
            <v>j</v>
          </cell>
          <cell r="D1105">
            <v>10781920</v>
          </cell>
          <cell r="E1105" t="str">
            <v>물 푸 기</v>
          </cell>
          <cell r="G1105" t="str">
            <v>HR</v>
          </cell>
          <cell r="I1105">
            <v>0</v>
          </cell>
        </row>
        <row r="1106">
          <cell r="A1106" t="str">
            <v>D00037</v>
          </cell>
          <cell r="B1106">
            <v>1004</v>
          </cell>
          <cell r="C1106" t="str">
            <v>k</v>
          </cell>
          <cell r="D1106">
            <v>10781939</v>
          </cell>
          <cell r="E1106" t="str">
            <v>제방성토</v>
          </cell>
          <cell r="F1106" t="str">
            <v>노  체</v>
          </cell>
          <cell r="G1106" t="str">
            <v>㎥</v>
          </cell>
          <cell r="I1106">
            <v>0</v>
          </cell>
        </row>
        <row r="1107">
          <cell r="A1107" t="str">
            <v>E2</v>
          </cell>
          <cell r="B1107">
            <v>0</v>
          </cell>
          <cell r="C1107" t="str">
            <v>계</v>
          </cell>
          <cell r="D1107">
            <v>10781957</v>
          </cell>
          <cell r="I1107">
            <v>0</v>
          </cell>
        </row>
        <row r="1108">
          <cell r="A1108" t="str">
            <v>T2</v>
          </cell>
          <cell r="B1108">
            <v>1127</v>
          </cell>
          <cell r="C1108" t="str">
            <v>3.02</v>
          </cell>
          <cell r="D1108">
            <v>10782085</v>
          </cell>
          <cell r="E1108" t="str">
            <v>강관파일</v>
          </cell>
          <cell r="I1108">
            <v>0</v>
          </cell>
        </row>
        <row r="1109">
          <cell r="A1109" t="str">
            <v>T1</v>
          </cell>
          <cell r="B1109">
            <v>1111</v>
          </cell>
          <cell r="C1109" t="str">
            <v>a</v>
          </cell>
          <cell r="D1109">
            <v>10782133</v>
          </cell>
          <cell r="E1109" t="str">
            <v>강관파일구입</v>
          </cell>
          <cell r="I1109">
            <v>0</v>
          </cell>
        </row>
        <row r="1110">
          <cell r="A1110" t="str">
            <v>D00504</v>
          </cell>
          <cell r="B1110">
            <v>2131</v>
          </cell>
          <cell r="C1110" t="str">
            <v>-1</v>
          </cell>
          <cell r="D1110">
            <v>10782181</v>
          </cell>
          <cell r="E1110" t="str">
            <v>강관파일구입</v>
          </cell>
          <cell r="F1110" t="str">
            <v>(Φ508.0m/mx9t)</v>
          </cell>
          <cell r="G1110" t="str">
            <v>M</v>
          </cell>
          <cell r="I1110">
            <v>0</v>
          </cell>
        </row>
        <row r="1111">
          <cell r="A1111" t="str">
            <v>D00511</v>
          </cell>
          <cell r="B1111">
            <v>380</v>
          </cell>
          <cell r="C1111" t="str">
            <v>-2</v>
          </cell>
          <cell r="D1111">
            <v>10782189</v>
          </cell>
          <cell r="E1111" t="str">
            <v>강관파일구입</v>
          </cell>
          <cell r="F1111" t="str">
            <v>(Φ406.4m/mx9t)</v>
          </cell>
          <cell r="G1111" t="str">
            <v>M</v>
          </cell>
          <cell r="I1111">
            <v>0</v>
          </cell>
        </row>
        <row r="1112">
          <cell r="A1112" t="str">
            <v>E1</v>
          </cell>
          <cell r="B1112">
            <v>0</v>
          </cell>
          <cell r="C1112" t="str">
            <v>소계</v>
          </cell>
          <cell r="D1112">
            <v>10782191</v>
          </cell>
          <cell r="I1112">
            <v>0</v>
          </cell>
        </row>
        <row r="1113">
          <cell r="A1113" t="str">
            <v>T1</v>
          </cell>
          <cell r="B1113">
            <v>1116</v>
          </cell>
          <cell r="C1113" t="str">
            <v>b</v>
          </cell>
          <cell r="D1113">
            <v>10782193</v>
          </cell>
          <cell r="E1113" t="str">
            <v>강관파일항타</v>
          </cell>
          <cell r="I1113">
            <v>0</v>
          </cell>
        </row>
        <row r="1114">
          <cell r="A1114" t="str">
            <v>D00512</v>
          </cell>
          <cell r="B1114">
            <v>1271</v>
          </cell>
          <cell r="C1114" t="str">
            <v>-1</v>
          </cell>
          <cell r="D1114">
            <v>10782197</v>
          </cell>
          <cell r="E1114" t="str">
            <v>강관파일항타(직항)</v>
          </cell>
          <cell r="F1114" t="str">
            <v>Φ508(15 m 이하)</v>
          </cell>
          <cell r="G1114" t="str">
            <v>M</v>
          </cell>
          <cell r="I1114">
            <v>0</v>
          </cell>
        </row>
        <row r="1115">
          <cell r="A1115" t="str">
            <v>D01314</v>
          </cell>
          <cell r="B1115">
            <v>348</v>
          </cell>
          <cell r="C1115" t="str">
            <v>-2</v>
          </cell>
          <cell r="D1115">
            <v>10782202</v>
          </cell>
          <cell r="E1115" t="str">
            <v>강관파일항타(사항)</v>
          </cell>
          <cell r="F1115" t="str">
            <v>Φ508(15 m 이하)</v>
          </cell>
          <cell r="G1115" t="str">
            <v>M</v>
          </cell>
          <cell r="I1115">
            <v>0</v>
          </cell>
        </row>
        <row r="1116">
          <cell r="A1116" t="str">
            <v>D00505</v>
          </cell>
          <cell r="B1116">
            <v>370</v>
          </cell>
          <cell r="C1116" t="str">
            <v>-3</v>
          </cell>
          <cell r="D1116">
            <v>10782207</v>
          </cell>
          <cell r="E1116" t="str">
            <v>강관파일항타(직항)</v>
          </cell>
          <cell r="F1116" t="str">
            <v>Φ406.4(15 m 이하)</v>
          </cell>
          <cell r="G1116" t="str">
            <v>M</v>
          </cell>
          <cell r="I1116">
            <v>0</v>
          </cell>
        </row>
        <row r="1117">
          <cell r="A1117" t="str">
            <v>E1</v>
          </cell>
          <cell r="B1117">
            <v>0</v>
          </cell>
          <cell r="C1117" t="str">
            <v>소계</v>
          </cell>
          <cell r="D1117">
            <v>10782212</v>
          </cell>
          <cell r="I1117">
            <v>0</v>
          </cell>
        </row>
        <row r="1118">
          <cell r="A1118" t="str">
            <v>D03838</v>
          </cell>
          <cell r="B1118">
            <v>46</v>
          </cell>
          <cell r="C1118" t="str">
            <v>c</v>
          </cell>
          <cell r="D1118">
            <v>10782217</v>
          </cell>
          <cell r="E1118" t="str">
            <v>파일속모래채움</v>
          </cell>
          <cell r="G1118" t="str">
            <v>㎥</v>
          </cell>
          <cell r="I1118">
            <v>0</v>
          </cell>
        </row>
        <row r="1119">
          <cell r="A1119" t="str">
            <v>D00502</v>
          </cell>
          <cell r="B1119">
            <v>46</v>
          </cell>
          <cell r="C1119" t="str">
            <v>d</v>
          </cell>
          <cell r="D1119">
            <v>10782221</v>
          </cell>
          <cell r="E1119" t="str">
            <v>속채움 콘크리트</v>
          </cell>
          <cell r="G1119" t="str">
            <v>㎥</v>
          </cell>
          <cell r="I1119">
            <v>0</v>
          </cell>
        </row>
        <row r="1120">
          <cell r="A1120" t="str">
            <v>T1</v>
          </cell>
          <cell r="B1120">
            <v>1122</v>
          </cell>
          <cell r="C1120" t="str">
            <v>e</v>
          </cell>
          <cell r="D1120">
            <v>10782225</v>
          </cell>
          <cell r="E1120" t="str">
            <v>두부및선단보강</v>
          </cell>
          <cell r="I1120">
            <v>0</v>
          </cell>
        </row>
        <row r="1121">
          <cell r="A1121" t="str">
            <v>D00516</v>
          </cell>
          <cell r="B1121">
            <v>299</v>
          </cell>
          <cell r="C1121" t="str">
            <v>-1</v>
          </cell>
          <cell r="D1121">
            <v>10782229</v>
          </cell>
          <cell r="E1121" t="str">
            <v>두부및선단보강</v>
          </cell>
          <cell r="F1121" t="str">
            <v>(Φ508.0 m/m)천공</v>
          </cell>
          <cell r="G1121" t="str">
            <v>EA</v>
          </cell>
          <cell r="I1121">
            <v>0</v>
          </cell>
        </row>
        <row r="1122">
          <cell r="A1122" t="str">
            <v>D00509</v>
          </cell>
          <cell r="B1122">
            <v>40</v>
          </cell>
          <cell r="C1122" t="str">
            <v>-2</v>
          </cell>
          <cell r="D1122">
            <v>10782232</v>
          </cell>
          <cell r="E1122" t="str">
            <v>두부및선단보강</v>
          </cell>
          <cell r="F1122" t="str">
            <v>(Φ406.4 m/m)</v>
          </cell>
          <cell r="G1122" t="str">
            <v>EA</v>
          </cell>
          <cell r="I1122">
            <v>0</v>
          </cell>
        </row>
        <row r="1123">
          <cell r="A1123" t="str">
            <v>E1</v>
          </cell>
          <cell r="B1123">
            <v>0</v>
          </cell>
          <cell r="C1123" t="str">
            <v>소계</v>
          </cell>
          <cell r="D1123">
            <v>10782234</v>
          </cell>
          <cell r="I1123">
            <v>0</v>
          </cell>
        </row>
        <row r="1124">
          <cell r="A1124" t="str">
            <v>D03821</v>
          </cell>
          <cell r="B1124">
            <v>262</v>
          </cell>
          <cell r="C1124" t="str">
            <v>g</v>
          </cell>
          <cell r="D1124">
            <v>10782238</v>
          </cell>
          <cell r="E1124" t="str">
            <v>토사천공</v>
          </cell>
          <cell r="G1124" t="str">
            <v>M</v>
          </cell>
          <cell r="I1124">
            <v>0</v>
          </cell>
        </row>
        <row r="1125">
          <cell r="A1125" t="str">
            <v>D03797</v>
          </cell>
          <cell r="B1125">
            <v>174</v>
          </cell>
          <cell r="C1125" t="str">
            <v>h</v>
          </cell>
          <cell r="D1125">
            <v>10782240</v>
          </cell>
          <cell r="E1125" t="str">
            <v>풍 화 암</v>
          </cell>
          <cell r="F1125" t="str">
            <v>(T-4)</v>
          </cell>
          <cell r="G1125" t="str">
            <v>M</v>
          </cell>
          <cell r="I1125">
            <v>0</v>
          </cell>
        </row>
        <row r="1126">
          <cell r="A1126" t="str">
            <v>D03830</v>
          </cell>
          <cell r="B1126">
            <v>22</v>
          </cell>
          <cell r="C1126" t="str">
            <v>i</v>
          </cell>
          <cell r="D1126">
            <v>10782241</v>
          </cell>
          <cell r="E1126" t="str">
            <v>선단고정액</v>
          </cell>
          <cell r="G1126" t="str">
            <v>㎥</v>
          </cell>
          <cell r="I1126">
            <v>0</v>
          </cell>
        </row>
        <row r="1127">
          <cell r="A1127" t="str">
            <v>D03829</v>
          </cell>
          <cell r="B1127">
            <v>105</v>
          </cell>
          <cell r="C1127" t="str">
            <v>j</v>
          </cell>
          <cell r="D1127">
            <v>10782305</v>
          </cell>
          <cell r="E1127" t="str">
            <v>주면고정액</v>
          </cell>
          <cell r="G1127" t="str">
            <v>㎥</v>
          </cell>
          <cell r="I1127">
            <v>0</v>
          </cell>
        </row>
        <row r="1128">
          <cell r="A1128" t="str">
            <v>E2</v>
          </cell>
          <cell r="B1128">
            <v>0</v>
          </cell>
          <cell r="C1128" t="str">
            <v>계</v>
          </cell>
          <cell r="D1128">
            <v>10782369</v>
          </cell>
          <cell r="I1128">
            <v>0</v>
          </cell>
        </row>
        <row r="1129">
          <cell r="A1129" t="str">
            <v>T2</v>
          </cell>
          <cell r="B1129">
            <v>1137</v>
          </cell>
          <cell r="C1129" t="str">
            <v>3.03</v>
          </cell>
          <cell r="D1129">
            <v>10812256</v>
          </cell>
          <cell r="E1129" t="str">
            <v>거 푸 집</v>
          </cell>
          <cell r="I1129">
            <v>0</v>
          </cell>
        </row>
        <row r="1130">
          <cell r="A1130" t="str">
            <v>D00276</v>
          </cell>
          <cell r="B1130">
            <v>1392</v>
          </cell>
          <cell r="C1130" t="str">
            <v>a</v>
          </cell>
          <cell r="D1130">
            <v>10812312</v>
          </cell>
          <cell r="E1130" t="str">
            <v>합판거푸집</v>
          </cell>
          <cell r="F1130" t="str">
            <v>(3 회)</v>
          </cell>
          <cell r="G1130" t="str">
            <v>㎡</v>
          </cell>
          <cell r="I1130">
            <v>0</v>
          </cell>
        </row>
        <row r="1131">
          <cell r="A1131" t="str">
            <v>D00277</v>
          </cell>
          <cell r="B1131">
            <v>382</v>
          </cell>
          <cell r="C1131" t="str">
            <v>b</v>
          </cell>
          <cell r="D1131">
            <v>10812320</v>
          </cell>
          <cell r="E1131" t="str">
            <v>합판거푸집</v>
          </cell>
          <cell r="F1131" t="str">
            <v>(3 회 7∼10 m)</v>
          </cell>
          <cell r="G1131" t="str">
            <v>㎡</v>
          </cell>
          <cell r="I1131">
            <v>0</v>
          </cell>
        </row>
        <row r="1132">
          <cell r="A1132" t="str">
            <v>D00280</v>
          </cell>
          <cell r="B1132">
            <v>654</v>
          </cell>
          <cell r="C1132" t="str">
            <v>c</v>
          </cell>
          <cell r="D1132">
            <v>10812368</v>
          </cell>
          <cell r="E1132" t="str">
            <v>합판거푸집</v>
          </cell>
          <cell r="F1132" t="str">
            <v>(4 회)</v>
          </cell>
          <cell r="G1132" t="str">
            <v>㎡</v>
          </cell>
          <cell r="I1132">
            <v>0</v>
          </cell>
        </row>
        <row r="1133">
          <cell r="A1133" t="str">
            <v>D00282</v>
          </cell>
          <cell r="B1133">
            <v>58</v>
          </cell>
          <cell r="C1133" t="str">
            <v>d</v>
          </cell>
          <cell r="D1133">
            <v>10812383</v>
          </cell>
          <cell r="E1133" t="str">
            <v>합판거푸집</v>
          </cell>
          <cell r="F1133" t="str">
            <v>(6 회)</v>
          </cell>
          <cell r="G1133" t="str">
            <v>㎡</v>
          </cell>
          <cell r="I1133">
            <v>0</v>
          </cell>
        </row>
        <row r="1134">
          <cell r="A1134" t="str">
            <v>D00265</v>
          </cell>
          <cell r="B1134">
            <v>713</v>
          </cell>
          <cell r="C1134" t="str">
            <v>e</v>
          </cell>
          <cell r="D1134">
            <v>10812527</v>
          </cell>
          <cell r="E1134" t="str">
            <v>문양거푸집(합판4회+</v>
          </cell>
          <cell r="F1134" t="str">
            <v>문양스치로폴(0∼7M)</v>
          </cell>
          <cell r="G1134" t="str">
            <v>㎡</v>
          </cell>
          <cell r="I1134">
            <v>0</v>
          </cell>
        </row>
        <row r="1135">
          <cell r="A1135" t="str">
            <v>D00306</v>
          </cell>
          <cell r="B1135">
            <v>355</v>
          </cell>
          <cell r="C1135" t="str">
            <v>f</v>
          </cell>
          <cell r="D1135">
            <v>10812528</v>
          </cell>
          <cell r="E1135" t="str">
            <v>원형거푸집</v>
          </cell>
          <cell r="F1135" t="str">
            <v>(3 회 0∼7 m)</v>
          </cell>
          <cell r="G1135" t="str">
            <v>㎡</v>
          </cell>
          <cell r="I1135">
            <v>0</v>
          </cell>
        </row>
        <row r="1136">
          <cell r="A1136" t="str">
            <v>D00307</v>
          </cell>
          <cell r="B1136">
            <v>43</v>
          </cell>
          <cell r="C1136" t="str">
            <v>g</v>
          </cell>
          <cell r="D1136">
            <v>10812592</v>
          </cell>
          <cell r="E1136" t="str">
            <v>원형거푸집</v>
          </cell>
          <cell r="F1136" t="str">
            <v>(3 회 7∼10 m)</v>
          </cell>
          <cell r="G1136" t="str">
            <v>㎡</v>
          </cell>
          <cell r="I1136">
            <v>0</v>
          </cell>
        </row>
        <row r="1137">
          <cell r="A1137" t="str">
            <v>D00519</v>
          </cell>
          <cell r="B1137">
            <v>1651</v>
          </cell>
          <cell r="C1137" t="str">
            <v>h</v>
          </cell>
          <cell r="D1137">
            <v>10812656</v>
          </cell>
          <cell r="E1137" t="str">
            <v>DECK PLATE</v>
          </cell>
          <cell r="G1137" t="str">
            <v>㎡</v>
          </cell>
          <cell r="I1137">
            <v>0</v>
          </cell>
        </row>
        <row r="1138">
          <cell r="A1138" t="str">
            <v>E2</v>
          </cell>
          <cell r="B1138">
            <v>0</v>
          </cell>
          <cell r="C1138" t="str">
            <v>계</v>
          </cell>
          <cell r="D1138">
            <v>10812784</v>
          </cell>
          <cell r="I1138">
            <v>0</v>
          </cell>
        </row>
        <row r="1139">
          <cell r="A1139" t="str">
            <v>D00323</v>
          </cell>
          <cell r="B1139">
            <v>2777</v>
          </cell>
          <cell r="C1139" t="str">
            <v>3.04</v>
          </cell>
          <cell r="D1139">
            <v>10812912</v>
          </cell>
          <cell r="E1139" t="str">
            <v>강관비계</v>
          </cell>
          <cell r="F1139" t="str">
            <v>(0∼30 M)</v>
          </cell>
          <cell r="G1139" t="str">
            <v>㎡</v>
          </cell>
          <cell r="I1139">
            <v>0</v>
          </cell>
        </row>
        <row r="1140">
          <cell r="A1140" t="str">
            <v>T2</v>
          </cell>
          <cell r="B1140">
            <v>1142</v>
          </cell>
          <cell r="C1140" t="str">
            <v>3.05</v>
          </cell>
          <cell r="D1140">
            <v>10812913</v>
          </cell>
          <cell r="E1140" t="str">
            <v>동 바 리</v>
          </cell>
          <cell r="I1140">
            <v>0</v>
          </cell>
        </row>
        <row r="1141">
          <cell r="A1141" t="str">
            <v>D00334</v>
          </cell>
          <cell r="B1141">
            <v>1004</v>
          </cell>
          <cell r="C1141" t="str">
            <v>a</v>
          </cell>
          <cell r="D1141">
            <v>10812914</v>
          </cell>
          <cell r="E1141" t="str">
            <v>강관동바리</v>
          </cell>
          <cell r="F1141" t="str">
            <v>(교량용)</v>
          </cell>
          <cell r="G1141" t="str">
            <v>공㎥</v>
          </cell>
          <cell r="I1141">
            <v>0</v>
          </cell>
        </row>
        <row r="1142">
          <cell r="A1142" t="str">
            <v>D01129</v>
          </cell>
          <cell r="B1142">
            <v>171</v>
          </cell>
          <cell r="C1142" t="str">
            <v>b</v>
          </cell>
          <cell r="D1142">
            <v>10813010</v>
          </cell>
          <cell r="E1142" t="str">
            <v>수평보강재(교량용)</v>
          </cell>
          <cell r="F1142" t="str">
            <v>(강관동바리)</v>
          </cell>
          <cell r="G1142" t="str">
            <v>㎡</v>
          </cell>
          <cell r="I1142">
            <v>0</v>
          </cell>
        </row>
        <row r="1143">
          <cell r="A1143" t="str">
            <v>E2</v>
          </cell>
          <cell r="B1143">
            <v>0</v>
          </cell>
          <cell r="C1143" t="str">
            <v>계</v>
          </cell>
          <cell r="D1143">
            <v>10813026</v>
          </cell>
          <cell r="I1143">
            <v>0</v>
          </cell>
        </row>
        <row r="1144">
          <cell r="A1144" t="str">
            <v>T2</v>
          </cell>
          <cell r="B1144">
            <v>1146</v>
          </cell>
          <cell r="C1144" t="str">
            <v>3.06</v>
          </cell>
          <cell r="D1144">
            <v>10813058</v>
          </cell>
          <cell r="E1144" t="str">
            <v>철근가공조립</v>
          </cell>
          <cell r="I1144">
            <v>0</v>
          </cell>
        </row>
        <row r="1145">
          <cell r="A1145" t="str">
            <v>D00271</v>
          </cell>
          <cell r="B1145">
            <v>38.932000000000002</v>
          </cell>
          <cell r="C1145" t="str">
            <v>a</v>
          </cell>
          <cell r="D1145">
            <v>10813082</v>
          </cell>
          <cell r="E1145" t="str">
            <v>철근가공조립</v>
          </cell>
          <cell r="F1145" t="str">
            <v>(보 통)</v>
          </cell>
          <cell r="G1145" t="str">
            <v>Ton</v>
          </cell>
          <cell r="I1145">
            <v>0</v>
          </cell>
        </row>
        <row r="1146">
          <cell r="A1146" t="str">
            <v>D00272</v>
          </cell>
          <cell r="B1146">
            <v>713.41600000000005</v>
          </cell>
          <cell r="C1146" t="str">
            <v>b</v>
          </cell>
          <cell r="D1146">
            <v>10813086</v>
          </cell>
          <cell r="E1146" t="str">
            <v>철근가공조립</v>
          </cell>
          <cell r="F1146" t="str">
            <v>(복 잡)</v>
          </cell>
          <cell r="G1146" t="str">
            <v>Ton</v>
          </cell>
          <cell r="I1146">
            <v>0</v>
          </cell>
        </row>
        <row r="1147">
          <cell r="A1147" t="str">
            <v>E2</v>
          </cell>
          <cell r="B1147">
            <v>0</v>
          </cell>
          <cell r="C1147" t="str">
            <v>계</v>
          </cell>
          <cell r="D1147">
            <v>10813088</v>
          </cell>
          <cell r="I1147">
            <v>0</v>
          </cell>
        </row>
        <row r="1148">
          <cell r="A1148" t="str">
            <v>T2</v>
          </cell>
          <cell r="B1148">
            <v>1150</v>
          </cell>
          <cell r="C1148" t="str">
            <v>3.07</v>
          </cell>
          <cell r="D1148">
            <v>10813089</v>
          </cell>
          <cell r="E1148" t="str">
            <v>콘크리트타설</v>
          </cell>
          <cell r="I1148">
            <v>0</v>
          </cell>
        </row>
        <row r="1149">
          <cell r="A1149" t="str">
            <v>D00237</v>
          </cell>
          <cell r="B1149">
            <v>4266</v>
          </cell>
          <cell r="C1149" t="str">
            <v>a</v>
          </cell>
          <cell r="D1149">
            <v>10813090</v>
          </cell>
          <cell r="E1149" t="str">
            <v>콘크리트타설</v>
          </cell>
          <cell r="F1149" t="str">
            <v>(철근 펌프카)</v>
          </cell>
          <cell r="G1149" t="str">
            <v>㎥</v>
          </cell>
          <cell r="I1149">
            <v>0</v>
          </cell>
        </row>
        <row r="1150">
          <cell r="A1150" t="str">
            <v>D00231</v>
          </cell>
          <cell r="B1150">
            <v>120</v>
          </cell>
          <cell r="C1150" t="str">
            <v>b</v>
          </cell>
          <cell r="D1150">
            <v>10813122</v>
          </cell>
          <cell r="E1150" t="str">
            <v>콘크리트타설</v>
          </cell>
          <cell r="F1150" t="str">
            <v>(무근 VIB 제외)</v>
          </cell>
          <cell r="G1150" t="str">
            <v>㎥</v>
          </cell>
          <cell r="I1150">
            <v>0</v>
          </cell>
        </row>
        <row r="1151">
          <cell r="A1151" t="str">
            <v>E2</v>
          </cell>
          <cell r="B1151">
            <v>0</v>
          </cell>
          <cell r="C1151" t="str">
            <v>계</v>
          </cell>
          <cell r="D1151">
            <v>10813186</v>
          </cell>
          <cell r="I1151">
            <v>0</v>
          </cell>
        </row>
        <row r="1152">
          <cell r="A1152" t="str">
            <v>T2</v>
          </cell>
          <cell r="B1152">
            <v>1154</v>
          </cell>
          <cell r="C1152" t="str">
            <v>3.08</v>
          </cell>
          <cell r="D1152">
            <v>10813202</v>
          </cell>
          <cell r="E1152" t="str">
            <v>표면처리</v>
          </cell>
          <cell r="I1152">
            <v>0</v>
          </cell>
        </row>
        <row r="1153">
          <cell r="A1153" t="str">
            <v>D00537</v>
          </cell>
          <cell r="B1153">
            <v>3732</v>
          </cell>
          <cell r="C1153" t="str">
            <v>a</v>
          </cell>
          <cell r="D1153">
            <v>10813218</v>
          </cell>
          <cell r="E1153" t="str">
            <v>슬래브양생</v>
          </cell>
          <cell r="F1153" t="str">
            <v>(양생제)</v>
          </cell>
          <cell r="G1153" t="str">
            <v>㎡</v>
          </cell>
          <cell r="I1153">
            <v>0</v>
          </cell>
        </row>
        <row r="1154">
          <cell r="A1154" t="str">
            <v>D00539</v>
          </cell>
          <cell r="B1154">
            <v>3447</v>
          </cell>
          <cell r="C1154" t="str">
            <v>b</v>
          </cell>
          <cell r="D1154">
            <v>10813226</v>
          </cell>
          <cell r="E1154" t="str">
            <v>슬래브면고르기</v>
          </cell>
          <cell r="F1154" t="str">
            <v>(데크 피니샤)</v>
          </cell>
          <cell r="G1154" t="str">
            <v>㎡</v>
          </cell>
          <cell r="I1154">
            <v>0</v>
          </cell>
        </row>
        <row r="1155">
          <cell r="A1155" t="str">
            <v>E2</v>
          </cell>
          <cell r="B1155">
            <v>0</v>
          </cell>
          <cell r="C1155" t="str">
            <v>계</v>
          </cell>
          <cell r="D1155">
            <v>10813230</v>
          </cell>
          <cell r="I1155">
            <v>0</v>
          </cell>
        </row>
        <row r="1156">
          <cell r="A1156" t="str">
            <v>T2</v>
          </cell>
          <cell r="B1156">
            <v>1162</v>
          </cell>
          <cell r="C1156" t="str">
            <v>3.09</v>
          </cell>
          <cell r="D1156">
            <v>10813358</v>
          </cell>
          <cell r="E1156" t="str">
            <v>교좌장치</v>
          </cell>
          <cell r="I1156">
            <v>0</v>
          </cell>
        </row>
        <row r="1157">
          <cell r="A1157" t="str">
            <v>D00786</v>
          </cell>
          <cell r="B1157">
            <v>4</v>
          </cell>
          <cell r="C1157" t="str">
            <v>a</v>
          </cell>
          <cell r="D1157">
            <v>10813365</v>
          </cell>
          <cell r="E1157" t="str">
            <v>교좌장치</v>
          </cell>
          <cell r="F1157" t="str">
            <v>(종방향 300 Ton)</v>
          </cell>
          <cell r="G1157" t="str">
            <v>EA</v>
          </cell>
          <cell r="I1157">
            <v>0</v>
          </cell>
        </row>
        <row r="1158">
          <cell r="A1158" t="str">
            <v>D00787</v>
          </cell>
          <cell r="B1158">
            <v>6</v>
          </cell>
          <cell r="C1158" t="str">
            <v>b</v>
          </cell>
          <cell r="D1158">
            <v>10813429</v>
          </cell>
          <cell r="E1158" t="str">
            <v>교좌장치</v>
          </cell>
          <cell r="F1158" t="str">
            <v>(양방향 300 Ton)</v>
          </cell>
          <cell r="G1158" t="str">
            <v>EA</v>
          </cell>
          <cell r="I1158">
            <v>0</v>
          </cell>
        </row>
        <row r="1159">
          <cell r="A1159" t="str">
            <v>D00782</v>
          </cell>
          <cell r="B1159">
            <v>2</v>
          </cell>
          <cell r="C1159" t="str">
            <v>c</v>
          </cell>
          <cell r="D1159">
            <v>10813494</v>
          </cell>
          <cell r="E1159" t="str">
            <v>교좌장치</v>
          </cell>
          <cell r="F1159" t="str">
            <v>(종방향 800 Ton)</v>
          </cell>
          <cell r="G1159" t="str">
            <v>EA</v>
          </cell>
          <cell r="I1159">
            <v>0</v>
          </cell>
        </row>
        <row r="1160">
          <cell r="A1160" t="str">
            <v>D00783</v>
          </cell>
          <cell r="B1160">
            <v>3</v>
          </cell>
          <cell r="C1160" t="str">
            <v>d</v>
          </cell>
          <cell r="D1160">
            <v>10813558</v>
          </cell>
          <cell r="E1160" t="str">
            <v>교좌장치</v>
          </cell>
          <cell r="F1160" t="str">
            <v>(양방향 800 Ton)</v>
          </cell>
          <cell r="G1160" t="str">
            <v>EA</v>
          </cell>
          <cell r="I1160">
            <v>0</v>
          </cell>
        </row>
        <row r="1161">
          <cell r="A1161" t="str">
            <v>D00784</v>
          </cell>
          <cell r="B1161">
            <v>2</v>
          </cell>
          <cell r="C1161" t="str">
            <v>f</v>
          </cell>
          <cell r="D1161">
            <v>10813590</v>
          </cell>
          <cell r="E1161" t="str">
            <v>교좌장치</v>
          </cell>
          <cell r="F1161" t="str">
            <v>(고정단 800 Ton)</v>
          </cell>
          <cell r="G1161" t="str">
            <v>EA</v>
          </cell>
          <cell r="I1161">
            <v>0</v>
          </cell>
        </row>
        <row r="1162">
          <cell r="A1162" t="str">
            <v>D00551</v>
          </cell>
          <cell r="B1162">
            <v>3</v>
          </cell>
          <cell r="C1162" t="str">
            <v>g</v>
          </cell>
          <cell r="D1162">
            <v>10813598</v>
          </cell>
          <cell r="E1162" t="str">
            <v>교좌장치</v>
          </cell>
          <cell r="F1162" t="str">
            <v>(횡방향 800 Ton)</v>
          </cell>
          <cell r="G1162" t="str">
            <v>EA</v>
          </cell>
          <cell r="I1162">
            <v>0</v>
          </cell>
        </row>
        <row r="1163">
          <cell r="A1163" t="str">
            <v>E2</v>
          </cell>
          <cell r="B1163">
            <v>0</v>
          </cell>
          <cell r="C1163" t="str">
            <v>계</v>
          </cell>
          <cell r="D1163">
            <v>10813606</v>
          </cell>
          <cell r="I1163">
            <v>0</v>
          </cell>
        </row>
        <row r="1164">
          <cell r="A1164" t="str">
            <v>T2</v>
          </cell>
          <cell r="B1164">
            <v>1182</v>
          </cell>
          <cell r="C1164" t="str">
            <v>3.10</v>
          </cell>
          <cell r="D1164">
            <v>10813734</v>
          </cell>
          <cell r="E1164" t="str">
            <v>강    교</v>
          </cell>
          <cell r="I1164">
            <v>0</v>
          </cell>
        </row>
        <row r="1165">
          <cell r="A1165" t="str">
            <v>T1</v>
          </cell>
          <cell r="B1165">
            <v>1168</v>
          </cell>
          <cell r="C1165" t="str">
            <v>a</v>
          </cell>
          <cell r="D1165">
            <v>10813735</v>
          </cell>
          <cell r="E1165" t="str">
            <v>제작및가설</v>
          </cell>
          <cell r="I1165">
            <v>0</v>
          </cell>
        </row>
        <row r="1166">
          <cell r="A1166" t="str">
            <v>D00629</v>
          </cell>
          <cell r="B1166">
            <v>1450.579</v>
          </cell>
          <cell r="C1166" t="str">
            <v>-1</v>
          </cell>
          <cell r="D1166">
            <v>10813863</v>
          </cell>
          <cell r="E1166" t="str">
            <v>강교 제작</v>
          </cell>
          <cell r="F1166" t="str">
            <v>(삽교천교)</v>
          </cell>
          <cell r="G1166" t="str">
            <v>Ton</v>
          </cell>
          <cell r="I1166">
            <v>0</v>
          </cell>
        </row>
        <row r="1167">
          <cell r="A1167" t="str">
            <v>D00630</v>
          </cell>
          <cell r="B1167">
            <v>1450.579</v>
          </cell>
          <cell r="C1167" t="str">
            <v>-2</v>
          </cell>
          <cell r="D1167">
            <v>10813927</v>
          </cell>
          <cell r="E1167" t="str">
            <v>강교 운반</v>
          </cell>
          <cell r="F1167" t="str">
            <v>(삽교천교)</v>
          </cell>
          <cell r="G1167" t="str">
            <v>Ton</v>
          </cell>
          <cell r="I1167">
            <v>0</v>
          </cell>
        </row>
        <row r="1168">
          <cell r="A1168" t="str">
            <v>D00631</v>
          </cell>
          <cell r="B1168">
            <v>1450.579</v>
          </cell>
          <cell r="C1168" t="str">
            <v>-3</v>
          </cell>
          <cell r="D1168">
            <v>10813943</v>
          </cell>
          <cell r="E1168" t="str">
            <v>강교 가설</v>
          </cell>
          <cell r="F1168" t="str">
            <v>(삽교천교)</v>
          </cell>
          <cell r="G1168" t="str">
            <v>Ton</v>
          </cell>
          <cell r="I1168">
            <v>0</v>
          </cell>
        </row>
        <row r="1169">
          <cell r="A1169" t="str">
            <v>E1</v>
          </cell>
          <cell r="B1169">
            <v>0</v>
          </cell>
          <cell r="C1169" t="str">
            <v>소계</v>
          </cell>
          <cell r="D1169">
            <v>10813959</v>
          </cell>
          <cell r="I1169">
            <v>0</v>
          </cell>
        </row>
        <row r="1170">
          <cell r="A1170" t="str">
            <v>T1</v>
          </cell>
          <cell r="B1170">
            <v>1177</v>
          </cell>
          <cell r="C1170" t="str">
            <v>b</v>
          </cell>
          <cell r="D1170">
            <v>10814087</v>
          </cell>
          <cell r="E1170" t="str">
            <v>강교도장</v>
          </cell>
          <cell r="I1170">
            <v>0</v>
          </cell>
        </row>
        <row r="1171">
          <cell r="A1171" t="str">
            <v>D00637</v>
          </cell>
          <cell r="B1171">
            <v>14749</v>
          </cell>
          <cell r="C1171" t="str">
            <v>-1</v>
          </cell>
          <cell r="D1171">
            <v>10814215</v>
          </cell>
          <cell r="E1171" t="str">
            <v>강교내부도장(공장)</v>
          </cell>
          <cell r="F1171" t="str">
            <v>수용성무기징크</v>
          </cell>
          <cell r="G1171" t="str">
            <v>㎡</v>
          </cell>
          <cell r="I1171">
            <v>0</v>
          </cell>
        </row>
        <row r="1172">
          <cell r="A1172" t="str">
            <v>D00639</v>
          </cell>
          <cell r="B1172">
            <v>1522</v>
          </cell>
          <cell r="C1172" t="str">
            <v>-2</v>
          </cell>
          <cell r="D1172">
            <v>10814217</v>
          </cell>
          <cell r="E1172" t="str">
            <v>강교 SPLICE</v>
          </cell>
          <cell r="F1172" t="str">
            <v>(공장)</v>
          </cell>
          <cell r="G1172" t="str">
            <v>㎡</v>
          </cell>
          <cell r="I1172">
            <v>0</v>
          </cell>
        </row>
        <row r="1173">
          <cell r="A1173" t="str">
            <v>D00638</v>
          </cell>
          <cell r="B1173">
            <v>8198</v>
          </cell>
          <cell r="C1173" t="str">
            <v>-3</v>
          </cell>
          <cell r="D1173">
            <v>10814219</v>
          </cell>
          <cell r="E1173" t="str">
            <v>외부 도장</v>
          </cell>
          <cell r="F1173" t="str">
            <v>(공장)</v>
          </cell>
          <cell r="G1173" t="str">
            <v>㎡</v>
          </cell>
          <cell r="I1173">
            <v>0</v>
          </cell>
        </row>
        <row r="1174">
          <cell r="A1174" t="str">
            <v>D00644</v>
          </cell>
          <cell r="B1174">
            <v>8198</v>
          </cell>
          <cell r="C1174" t="str">
            <v>-4</v>
          </cell>
          <cell r="D1174">
            <v>10814347</v>
          </cell>
          <cell r="E1174" t="str">
            <v>외부 도장</v>
          </cell>
          <cell r="F1174" t="str">
            <v>(현장)</v>
          </cell>
          <cell r="G1174" t="str">
            <v>㎡</v>
          </cell>
          <cell r="I1174">
            <v>0</v>
          </cell>
        </row>
        <row r="1175">
          <cell r="A1175" t="str">
            <v>D00640</v>
          </cell>
          <cell r="B1175">
            <v>2055</v>
          </cell>
          <cell r="C1175" t="str">
            <v>-5</v>
          </cell>
          <cell r="D1175">
            <v>10814349</v>
          </cell>
          <cell r="E1175" t="str">
            <v>외부포장면도장</v>
          </cell>
          <cell r="F1175" t="str">
            <v>(공장)</v>
          </cell>
          <cell r="G1175" t="str">
            <v>㎡</v>
          </cell>
          <cell r="I1175">
            <v>0</v>
          </cell>
        </row>
        <row r="1176">
          <cell r="A1176" t="str">
            <v>D00642</v>
          </cell>
          <cell r="B1176">
            <v>380</v>
          </cell>
          <cell r="C1176" t="str">
            <v>-6</v>
          </cell>
          <cell r="D1176">
            <v>10814415</v>
          </cell>
          <cell r="E1176" t="str">
            <v>외부볼트및 SPLICE</v>
          </cell>
          <cell r="F1176" t="str">
            <v>(현장)-내후성중방식</v>
          </cell>
          <cell r="G1176" t="str">
            <v>㎡</v>
          </cell>
          <cell r="I1176">
            <v>0</v>
          </cell>
        </row>
        <row r="1177">
          <cell r="A1177" t="str">
            <v>D00641</v>
          </cell>
          <cell r="B1177">
            <v>380</v>
          </cell>
          <cell r="C1177" t="str">
            <v>-7</v>
          </cell>
          <cell r="D1177">
            <v>10814423</v>
          </cell>
          <cell r="E1177" t="str">
            <v>내부볼트및 SPILCE</v>
          </cell>
          <cell r="F1177" t="str">
            <v>(현장)</v>
          </cell>
          <cell r="G1177" t="str">
            <v>㎡</v>
          </cell>
          <cell r="I1177">
            <v>0</v>
          </cell>
        </row>
        <row r="1178">
          <cell r="A1178" t="str">
            <v>E1</v>
          </cell>
          <cell r="B1178">
            <v>0</v>
          </cell>
          <cell r="C1178" t="str">
            <v>소계</v>
          </cell>
          <cell r="D1178">
            <v>10814431</v>
          </cell>
          <cell r="I1178">
            <v>0</v>
          </cell>
        </row>
        <row r="1179">
          <cell r="A1179" t="str">
            <v>T1</v>
          </cell>
          <cell r="B1179">
            <v>1181</v>
          </cell>
          <cell r="C1179" t="str">
            <v>c</v>
          </cell>
          <cell r="D1179">
            <v>10814480</v>
          </cell>
          <cell r="E1179" t="str">
            <v>비파괴 검사비</v>
          </cell>
          <cell r="I1179">
            <v>0</v>
          </cell>
        </row>
        <row r="1180">
          <cell r="A1180" t="str">
            <v>D01282</v>
          </cell>
          <cell r="B1180">
            <v>1387</v>
          </cell>
          <cell r="C1180" t="str">
            <v>-1</v>
          </cell>
          <cell r="D1180">
            <v>10814497</v>
          </cell>
          <cell r="E1180" t="str">
            <v>방사선투과검사(RT)</v>
          </cell>
          <cell r="F1180" t="str">
            <v>(3 1/3x12 ")</v>
          </cell>
          <cell r="G1180" t="str">
            <v>매</v>
          </cell>
          <cell r="I1180">
            <v>0</v>
          </cell>
        </row>
        <row r="1181">
          <cell r="A1181" t="str">
            <v>D03841</v>
          </cell>
          <cell r="B1181">
            <v>1742</v>
          </cell>
          <cell r="C1181" t="str">
            <v>-2</v>
          </cell>
          <cell r="D1181">
            <v>10814509</v>
          </cell>
          <cell r="E1181" t="str">
            <v>자분탐상검사</v>
          </cell>
          <cell r="F1181" t="str">
            <v>(MT)</v>
          </cell>
          <cell r="G1181" t="str">
            <v>M</v>
          </cell>
          <cell r="I1181">
            <v>0</v>
          </cell>
        </row>
        <row r="1182">
          <cell r="A1182" t="str">
            <v>E1</v>
          </cell>
          <cell r="B1182">
            <v>0</v>
          </cell>
          <cell r="C1182" t="str">
            <v>소계</v>
          </cell>
          <cell r="D1182">
            <v>10814511</v>
          </cell>
          <cell r="I1182">
            <v>0</v>
          </cell>
        </row>
        <row r="1183">
          <cell r="A1183" t="str">
            <v>E2</v>
          </cell>
          <cell r="B1183">
            <v>0</v>
          </cell>
          <cell r="C1183" t="str">
            <v>계</v>
          </cell>
          <cell r="D1183">
            <v>10814512</v>
          </cell>
          <cell r="I1183">
            <v>0</v>
          </cell>
        </row>
        <row r="1184">
          <cell r="A1184" t="str">
            <v>T2</v>
          </cell>
          <cell r="B1184">
            <v>1186</v>
          </cell>
          <cell r="C1184" t="str">
            <v>3.11</v>
          </cell>
          <cell r="D1184">
            <v>10814513</v>
          </cell>
          <cell r="E1184" t="str">
            <v>신축이음장치</v>
          </cell>
          <cell r="I1184">
            <v>0</v>
          </cell>
        </row>
        <row r="1185">
          <cell r="A1185" t="str">
            <v>D01313</v>
          </cell>
          <cell r="B1185">
            <v>26</v>
          </cell>
          <cell r="C1185" t="str">
            <v>a</v>
          </cell>
          <cell r="D1185">
            <v>10814546</v>
          </cell>
          <cell r="E1185" t="str">
            <v>신축이음장치</v>
          </cell>
          <cell r="F1185" t="str">
            <v>(Rail-No100)</v>
          </cell>
          <cell r="G1185" t="str">
            <v>M</v>
          </cell>
          <cell r="I1185">
            <v>0</v>
          </cell>
        </row>
        <row r="1186">
          <cell r="A1186" t="str">
            <v>D00554</v>
          </cell>
          <cell r="B1186">
            <v>26</v>
          </cell>
          <cell r="C1186" t="str">
            <v>b</v>
          </cell>
          <cell r="D1186">
            <v>10814563</v>
          </cell>
          <cell r="E1186" t="str">
            <v>신축이음장치</v>
          </cell>
          <cell r="F1186" t="str">
            <v>(Rail-No160)</v>
          </cell>
          <cell r="G1186" t="str">
            <v>M</v>
          </cell>
          <cell r="I1186">
            <v>0</v>
          </cell>
        </row>
        <row r="1187">
          <cell r="A1187" t="str">
            <v>E2</v>
          </cell>
          <cell r="B1187">
            <v>0</v>
          </cell>
          <cell r="C1187" t="str">
            <v>계</v>
          </cell>
          <cell r="D1187">
            <v>10814571</v>
          </cell>
          <cell r="I1187">
            <v>0</v>
          </cell>
        </row>
        <row r="1188">
          <cell r="A1188" t="str">
            <v>D00535</v>
          </cell>
          <cell r="B1188">
            <v>3447</v>
          </cell>
          <cell r="C1188" t="str">
            <v>3.12</v>
          </cell>
          <cell r="D1188">
            <v>10814576</v>
          </cell>
          <cell r="E1188" t="str">
            <v>교면방수</v>
          </cell>
          <cell r="F1188" t="str">
            <v>(도막식)</v>
          </cell>
          <cell r="G1188" t="str">
            <v>㎡</v>
          </cell>
          <cell r="I1188">
            <v>0</v>
          </cell>
        </row>
        <row r="1189">
          <cell r="A1189" t="str">
            <v>T2</v>
          </cell>
          <cell r="B1189">
            <v>1193</v>
          </cell>
          <cell r="C1189" t="str">
            <v>3.13</v>
          </cell>
          <cell r="D1189">
            <v>10814578</v>
          </cell>
          <cell r="E1189" t="str">
            <v>접속슬래브 접합공</v>
          </cell>
          <cell r="I1189">
            <v>0</v>
          </cell>
        </row>
        <row r="1190">
          <cell r="A1190" t="str">
            <v>D01067</v>
          </cell>
          <cell r="B1190">
            <v>127</v>
          </cell>
          <cell r="C1190" t="str">
            <v>a</v>
          </cell>
          <cell r="D1190">
            <v>10814580</v>
          </cell>
          <cell r="E1190" t="str">
            <v>다웰바 설치</v>
          </cell>
          <cell r="F1190" t="str">
            <v>(D=25 m/m, L=500)</v>
          </cell>
          <cell r="G1190" t="str">
            <v>EA</v>
          </cell>
          <cell r="I1190">
            <v>0</v>
          </cell>
        </row>
        <row r="1191">
          <cell r="A1191" t="str">
            <v>D01190</v>
          </cell>
          <cell r="B1191">
            <v>38</v>
          </cell>
          <cell r="C1191" t="str">
            <v>b</v>
          </cell>
          <cell r="D1191">
            <v>10814581</v>
          </cell>
          <cell r="E1191" t="str">
            <v>다웰-켑 설치</v>
          </cell>
          <cell r="F1191" t="str">
            <v>(Φ60 m/m)</v>
          </cell>
          <cell r="G1191" t="str">
            <v>M</v>
          </cell>
          <cell r="I1191">
            <v>0</v>
          </cell>
        </row>
        <row r="1192">
          <cell r="A1192" t="str">
            <v>D00540</v>
          </cell>
          <cell r="B1192">
            <v>127</v>
          </cell>
          <cell r="C1192" t="str">
            <v>c</v>
          </cell>
          <cell r="D1192">
            <v>10814709</v>
          </cell>
          <cell r="E1192" t="str">
            <v>경질고무판</v>
          </cell>
          <cell r="F1192" t="str">
            <v>(150x150)</v>
          </cell>
          <cell r="G1192" t="str">
            <v>EA</v>
          </cell>
          <cell r="I1192">
            <v>0</v>
          </cell>
        </row>
        <row r="1193">
          <cell r="A1193" t="str">
            <v>D00566</v>
          </cell>
          <cell r="B1193">
            <v>21</v>
          </cell>
          <cell r="C1193" t="str">
            <v>d</v>
          </cell>
          <cell r="D1193">
            <v>10814773</v>
          </cell>
          <cell r="E1193" t="str">
            <v>타르페이퍼 설치</v>
          </cell>
          <cell r="F1193" t="str">
            <v>(5 겹)</v>
          </cell>
          <cell r="G1193" t="str">
            <v>㎡</v>
          </cell>
          <cell r="I1193">
            <v>0</v>
          </cell>
        </row>
        <row r="1194">
          <cell r="A1194" t="str">
            <v>E2</v>
          </cell>
          <cell r="B1194">
            <v>0</v>
          </cell>
          <cell r="C1194" t="str">
            <v>계</v>
          </cell>
          <cell r="D1194">
            <v>10814805</v>
          </cell>
          <cell r="I1194">
            <v>0</v>
          </cell>
        </row>
        <row r="1195">
          <cell r="A1195" t="str">
            <v>T2</v>
          </cell>
          <cell r="B1195">
            <v>1197</v>
          </cell>
          <cell r="C1195" t="str">
            <v>3.14</v>
          </cell>
          <cell r="D1195">
            <v>10814809</v>
          </cell>
          <cell r="E1195" t="str">
            <v>무수축 콘크리트</v>
          </cell>
          <cell r="I1195">
            <v>0</v>
          </cell>
        </row>
        <row r="1196">
          <cell r="A1196" t="str">
            <v>D00567</v>
          </cell>
          <cell r="B1196">
            <v>5.1479999999999997</v>
          </cell>
          <cell r="C1196" t="str">
            <v>a</v>
          </cell>
          <cell r="D1196">
            <v>10814811</v>
          </cell>
          <cell r="E1196" t="str">
            <v>무수축몰탈</v>
          </cell>
          <cell r="F1196" t="str">
            <v>(1:1)</v>
          </cell>
          <cell r="G1196" t="str">
            <v>㎥</v>
          </cell>
          <cell r="I1196">
            <v>0</v>
          </cell>
        </row>
        <row r="1197">
          <cell r="A1197" t="str">
            <v>D00568</v>
          </cell>
          <cell r="B1197">
            <v>25</v>
          </cell>
          <cell r="C1197" t="str">
            <v>b</v>
          </cell>
          <cell r="D1197">
            <v>10814812</v>
          </cell>
          <cell r="E1197" t="str">
            <v>무수축콘크리트</v>
          </cell>
          <cell r="G1197" t="str">
            <v>㎥</v>
          </cell>
          <cell r="I1197">
            <v>0</v>
          </cell>
        </row>
        <row r="1198">
          <cell r="A1198" t="str">
            <v>E2</v>
          </cell>
          <cell r="B1198">
            <v>0</v>
          </cell>
          <cell r="C1198" t="str">
            <v>계</v>
          </cell>
          <cell r="D1198">
            <v>10814813</v>
          </cell>
          <cell r="I1198">
            <v>0</v>
          </cell>
        </row>
        <row r="1199">
          <cell r="A1199" t="str">
            <v>T2</v>
          </cell>
          <cell r="B1199">
            <v>1201</v>
          </cell>
          <cell r="C1199" t="str">
            <v>3.15</v>
          </cell>
          <cell r="D1199">
            <v>10814941</v>
          </cell>
          <cell r="E1199" t="str">
            <v>스치로폴설치</v>
          </cell>
          <cell r="I1199">
            <v>0</v>
          </cell>
        </row>
        <row r="1200">
          <cell r="A1200" t="str">
            <v>D00853</v>
          </cell>
          <cell r="B1200">
            <v>12</v>
          </cell>
          <cell r="C1200" t="str">
            <v>a</v>
          </cell>
          <cell r="D1200">
            <v>10815069</v>
          </cell>
          <cell r="E1200" t="str">
            <v>스치로폴설치</v>
          </cell>
          <cell r="F1200" t="str">
            <v>(T=10 m/m)</v>
          </cell>
          <cell r="G1200" t="str">
            <v>㎡</v>
          </cell>
          <cell r="I1200">
            <v>0</v>
          </cell>
        </row>
        <row r="1201">
          <cell r="A1201" t="str">
            <v>D00532</v>
          </cell>
          <cell r="B1201">
            <v>118</v>
          </cell>
          <cell r="C1201" t="str">
            <v>b</v>
          </cell>
          <cell r="D1201">
            <v>10815070</v>
          </cell>
          <cell r="E1201" t="str">
            <v>스치로폴설치</v>
          </cell>
          <cell r="F1201" t="str">
            <v>(T=20 m/m)</v>
          </cell>
          <cell r="G1201" t="str">
            <v>㎡</v>
          </cell>
          <cell r="I1201">
            <v>0</v>
          </cell>
        </row>
        <row r="1202">
          <cell r="A1202" t="str">
            <v>E2</v>
          </cell>
          <cell r="B1202">
            <v>0</v>
          </cell>
          <cell r="C1202" t="str">
            <v>계</v>
          </cell>
          <cell r="D1202">
            <v>10815135</v>
          </cell>
          <cell r="I1202">
            <v>0</v>
          </cell>
        </row>
        <row r="1203">
          <cell r="A1203" t="str">
            <v>T2</v>
          </cell>
          <cell r="B1203">
            <v>1208</v>
          </cell>
          <cell r="C1203" t="str">
            <v>3.16</v>
          </cell>
          <cell r="D1203">
            <v>10815199</v>
          </cell>
          <cell r="E1203" t="str">
            <v>배수시설</v>
          </cell>
          <cell r="I1203">
            <v>0</v>
          </cell>
        </row>
        <row r="1204">
          <cell r="A1204" t="str">
            <v>D00572</v>
          </cell>
          <cell r="B1204">
            <v>18</v>
          </cell>
          <cell r="C1204" t="str">
            <v>a</v>
          </cell>
          <cell r="D1204">
            <v>10815215</v>
          </cell>
          <cell r="E1204" t="str">
            <v>집 수 구</v>
          </cell>
          <cell r="G1204" t="str">
            <v>EA</v>
          </cell>
          <cell r="I1204">
            <v>0</v>
          </cell>
        </row>
        <row r="1205">
          <cell r="A1205" t="str">
            <v>D00573</v>
          </cell>
          <cell r="B1205">
            <v>61</v>
          </cell>
          <cell r="C1205" t="str">
            <v>b</v>
          </cell>
          <cell r="D1205">
            <v>10815223</v>
          </cell>
          <cell r="E1205" t="str">
            <v>배 수 구</v>
          </cell>
          <cell r="F1205" t="str">
            <v>(스테인레스관)</v>
          </cell>
          <cell r="G1205" t="str">
            <v>M</v>
          </cell>
          <cell r="I1205">
            <v>0</v>
          </cell>
        </row>
        <row r="1206">
          <cell r="A1206" t="str">
            <v>D00574</v>
          </cell>
          <cell r="B1206">
            <v>14</v>
          </cell>
          <cell r="C1206" t="str">
            <v>c</v>
          </cell>
          <cell r="D1206">
            <v>10815227</v>
          </cell>
          <cell r="E1206" t="str">
            <v>부착시설(A)</v>
          </cell>
          <cell r="G1206" t="str">
            <v>EA</v>
          </cell>
          <cell r="I1206">
            <v>0</v>
          </cell>
        </row>
        <row r="1207">
          <cell r="A1207" t="str">
            <v>D00576</v>
          </cell>
          <cell r="B1207">
            <v>54</v>
          </cell>
          <cell r="C1207" t="str">
            <v>d</v>
          </cell>
          <cell r="D1207">
            <v>10815229</v>
          </cell>
          <cell r="E1207" t="str">
            <v>부착시설(C)</v>
          </cell>
          <cell r="G1207" t="str">
            <v>EA</v>
          </cell>
          <cell r="I1207">
            <v>0</v>
          </cell>
        </row>
        <row r="1208">
          <cell r="A1208" t="str">
            <v>D00577</v>
          </cell>
          <cell r="B1208">
            <v>6</v>
          </cell>
          <cell r="C1208" t="str">
            <v>e</v>
          </cell>
          <cell r="D1208">
            <v>10815230</v>
          </cell>
          <cell r="E1208" t="str">
            <v>도 수 로</v>
          </cell>
          <cell r="G1208" t="str">
            <v>M</v>
          </cell>
          <cell r="I1208">
            <v>0</v>
          </cell>
        </row>
        <row r="1209">
          <cell r="A1209" t="str">
            <v>E2</v>
          </cell>
          <cell r="B1209">
            <v>0</v>
          </cell>
          <cell r="C1209" t="str">
            <v>계</v>
          </cell>
          <cell r="D1209">
            <v>10815231</v>
          </cell>
          <cell r="I1209">
            <v>0</v>
          </cell>
        </row>
        <row r="1210">
          <cell r="A1210" t="str">
            <v>T2</v>
          </cell>
          <cell r="B1210">
            <v>1212</v>
          </cell>
          <cell r="C1210" t="str">
            <v>3.17</v>
          </cell>
          <cell r="D1210">
            <v>10815359</v>
          </cell>
          <cell r="E1210" t="str">
            <v>스페이서설치</v>
          </cell>
          <cell r="I1210">
            <v>0</v>
          </cell>
        </row>
        <row r="1211">
          <cell r="A1211" t="str">
            <v>D00588</v>
          </cell>
          <cell r="B1211">
            <v>4902</v>
          </cell>
          <cell r="C1211" t="str">
            <v>a</v>
          </cell>
          <cell r="D1211">
            <v>10815375</v>
          </cell>
          <cell r="E1211" t="str">
            <v>스페이서 설치</v>
          </cell>
          <cell r="F1211" t="str">
            <v>(슬라브및기초용)</v>
          </cell>
          <cell r="G1211" t="str">
            <v>㎡</v>
          </cell>
          <cell r="I1211">
            <v>0</v>
          </cell>
        </row>
        <row r="1212">
          <cell r="A1212" t="str">
            <v>D01070</v>
          </cell>
          <cell r="B1212">
            <v>418</v>
          </cell>
          <cell r="C1212" t="str">
            <v>b</v>
          </cell>
          <cell r="D1212">
            <v>10815383</v>
          </cell>
          <cell r="E1212" t="str">
            <v>스페이서 설치</v>
          </cell>
          <cell r="F1212" t="str">
            <v>(벽체용)</v>
          </cell>
          <cell r="G1212" t="str">
            <v>㎡</v>
          </cell>
          <cell r="I1212">
            <v>0</v>
          </cell>
        </row>
        <row r="1213">
          <cell r="A1213" t="str">
            <v>E2</v>
          </cell>
          <cell r="B1213">
            <v>0</v>
          </cell>
          <cell r="C1213" t="str">
            <v>계</v>
          </cell>
          <cell r="D1213">
            <v>10815387</v>
          </cell>
          <cell r="I1213">
            <v>0</v>
          </cell>
        </row>
        <row r="1214">
          <cell r="A1214" t="str">
            <v>T2</v>
          </cell>
          <cell r="B1214">
            <v>1217</v>
          </cell>
          <cell r="C1214" t="str">
            <v>3.18</v>
          </cell>
          <cell r="D1214">
            <v>10815389</v>
          </cell>
          <cell r="E1214" t="str">
            <v>교명판및설명판</v>
          </cell>
          <cell r="I1214">
            <v>0</v>
          </cell>
        </row>
        <row r="1215">
          <cell r="A1215" t="str">
            <v>D00582</v>
          </cell>
          <cell r="B1215">
            <v>4</v>
          </cell>
          <cell r="C1215" t="str">
            <v>a</v>
          </cell>
          <cell r="D1215">
            <v>10815390</v>
          </cell>
          <cell r="E1215" t="str">
            <v>교 명 주</v>
          </cell>
          <cell r="F1215" t="str">
            <v>(중형, 화강석)</v>
          </cell>
          <cell r="G1215" t="str">
            <v>기</v>
          </cell>
          <cell r="I1215">
            <v>0</v>
          </cell>
        </row>
        <row r="1216">
          <cell r="A1216" t="str">
            <v>D00583</v>
          </cell>
          <cell r="B1216">
            <v>2</v>
          </cell>
          <cell r="C1216" t="str">
            <v>b</v>
          </cell>
          <cell r="D1216">
            <v>10815391</v>
          </cell>
          <cell r="E1216" t="str">
            <v>교 명 판(황동주물)</v>
          </cell>
          <cell r="F1216" t="str">
            <v>(450x200x10)</v>
          </cell>
          <cell r="G1216" t="str">
            <v>EA</v>
          </cell>
          <cell r="I1216">
            <v>0</v>
          </cell>
        </row>
        <row r="1217">
          <cell r="A1217" t="str">
            <v>D00584</v>
          </cell>
          <cell r="B1217">
            <v>2</v>
          </cell>
          <cell r="C1217" t="str">
            <v>c</v>
          </cell>
          <cell r="D1217">
            <v>10815455</v>
          </cell>
          <cell r="E1217" t="str">
            <v>설 명 판(황동주물)</v>
          </cell>
          <cell r="F1217" t="str">
            <v>(500x300x10)</v>
          </cell>
          <cell r="G1217" t="str">
            <v>EA</v>
          </cell>
          <cell r="I1217">
            <v>0</v>
          </cell>
        </row>
        <row r="1218">
          <cell r="A1218" t="str">
            <v>E2</v>
          </cell>
          <cell r="B1218">
            <v>0</v>
          </cell>
          <cell r="C1218" t="str">
            <v>계</v>
          </cell>
          <cell r="D1218">
            <v>10815487</v>
          </cell>
          <cell r="I1218">
            <v>0</v>
          </cell>
        </row>
        <row r="1219">
          <cell r="A1219" t="str">
            <v>D00594</v>
          </cell>
          <cell r="B1219">
            <v>2</v>
          </cell>
          <cell r="C1219" t="str">
            <v>3.19</v>
          </cell>
          <cell r="D1219">
            <v>10815503</v>
          </cell>
          <cell r="E1219" t="str">
            <v>측량기준점 설치</v>
          </cell>
          <cell r="F1219" t="str">
            <v>(황동주물)</v>
          </cell>
          <cell r="G1219" t="str">
            <v>EA</v>
          </cell>
          <cell r="I1219">
            <v>0</v>
          </cell>
        </row>
        <row r="1220">
          <cell r="A1220" t="str">
            <v>D00791</v>
          </cell>
          <cell r="B1220">
            <v>20</v>
          </cell>
          <cell r="C1220" t="str">
            <v>3.20</v>
          </cell>
          <cell r="D1220">
            <v>10815517</v>
          </cell>
          <cell r="E1220" t="str">
            <v>교좌장치표지판</v>
          </cell>
          <cell r="G1220" t="str">
            <v>EA</v>
          </cell>
          <cell r="I1220">
            <v>0</v>
          </cell>
        </row>
        <row r="1221">
          <cell r="A1221" t="str">
            <v>D00654</v>
          </cell>
          <cell r="B1221">
            <v>90</v>
          </cell>
          <cell r="C1221" t="str">
            <v>3.21</v>
          </cell>
          <cell r="D1221">
            <v>10815615</v>
          </cell>
          <cell r="E1221" t="str">
            <v>종방향점검로</v>
          </cell>
          <cell r="G1221" t="str">
            <v>EA</v>
          </cell>
          <cell r="I1221">
            <v>0</v>
          </cell>
        </row>
        <row r="1222">
          <cell r="A1222" t="str">
            <v>T2</v>
          </cell>
          <cell r="B1222">
            <v>1225</v>
          </cell>
          <cell r="C1222" t="str">
            <v>3.22</v>
          </cell>
          <cell r="D1222">
            <v>10815770</v>
          </cell>
          <cell r="E1222" t="str">
            <v>교각점검시설</v>
          </cell>
          <cell r="I1222">
            <v>0</v>
          </cell>
        </row>
        <row r="1223">
          <cell r="A1223" t="str">
            <v>D00793</v>
          </cell>
          <cell r="B1223">
            <v>2</v>
          </cell>
          <cell r="C1223" t="str">
            <v>a</v>
          </cell>
          <cell r="D1223">
            <v>10815840</v>
          </cell>
          <cell r="E1223" t="str">
            <v>교각점검시설</v>
          </cell>
          <cell r="F1223" t="str">
            <v>(TYPE-1)</v>
          </cell>
          <cell r="G1223" t="str">
            <v>EA</v>
          </cell>
          <cell r="I1223">
            <v>0</v>
          </cell>
        </row>
        <row r="1224">
          <cell r="A1224" t="str">
            <v>D00789</v>
          </cell>
          <cell r="B1224">
            <v>2</v>
          </cell>
          <cell r="C1224" t="str">
            <v>b</v>
          </cell>
          <cell r="D1224">
            <v>10815875</v>
          </cell>
          <cell r="E1224" t="str">
            <v>교각점검시설</v>
          </cell>
          <cell r="F1224" t="str">
            <v>(TYPE-2)</v>
          </cell>
          <cell r="G1224" t="str">
            <v>EA</v>
          </cell>
          <cell r="I1224">
            <v>0</v>
          </cell>
        </row>
        <row r="1225">
          <cell r="A1225" t="str">
            <v>D01305</v>
          </cell>
          <cell r="B1225">
            <v>2</v>
          </cell>
          <cell r="C1225" t="str">
            <v>c</v>
          </cell>
          <cell r="D1225">
            <v>10815884</v>
          </cell>
          <cell r="E1225" t="str">
            <v>점검용계단</v>
          </cell>
          <cell r="G1225" t="str">
            <v>EA</v>
          </cell>
          <cell r="I1225">
            <v>0</v>
          </cell>
        </row>
        <row r="1226">
          <cell r="A1226" t="str">
            <v>E2</v>
          </cell>
          <cell r="B1226">
            <v>0</v>
          </cell>
          <cell r="C1226" t="str">
            <v>계</v>
          </cell>
          <cell r="D1226">
            <v>10815892</v>
          </cell>
          <cell r="I1226">
            <v>0</v>
          </cell>
        </row>
        <row r="1227">
          <cell r="A1227" t="str">
            <v>T2</v>
          </cell>
          <cell r="B1227">
            <v>1229</v>
          </cell>
          <cell r="C1227" t="str">
            <v>3.23</v>
          </cell>
          <cell r="D1227">
            <v>10815909</v>
          </cell>
          <cell r="E1227" t="str">
            <v>충  진  제</v>
          </cell>
          <cell r="I1227">
            <v>0</v>
          </cell>
        </row>
        <row r="1228">
          <cell r="A1228" t="str">
            <v>D01224</v>
          </cell>
          <cell r="B1228">
            <v>89</v>
          </cell>
          <cell r="C1228" t="str">
            <v>a</v>
          </cell>
          <cell r="D1228">
            <v>10815972</v>
          </cell>
          <cell r="E1228" t="str">
            <v>폴리우레탄실란트채움</v>
          </cell>
          <cell r="F1228" t="str">
            <v>(25x10)</v>
          </cell>
          <cell r="G1228" t="str">
            <v>M</v>
          </cell>
          <cell r="I1228">
            <v>0</v>
          </cell>
        </row>
        <row r="1229">
          <cell r="A1229" t="str">
            <v>D00846</v>
          </cell>
          <cell r="B1229">
            <v>166</v>
          </cell>
          <cell r="C1229" t="str">
            <v>b</v>
          </cell>
          <cell r="D1229">
            <v>10816035</v>
          </cell>
          <cell r="E1229" t="str">
            <v>폴리우레탄실란트채움</v>
          </cell>
          <cell r="F1229" t="str">
            <v>(25x20)</v>
          </cell>
          <cell r="G1229" t="str">
            <v>M</v>
          </cell>
          <cell r="I1229">
            <v>0</v>
          </cell>
        </row>
        <row r="1230">
          <cell r="A1230" t="str">
            <v>E2</v>
          </cell>
          <cell r="B1230">
            <v>0</v>
          </cell>
          <cell r="C1230" t="str">
            <v>계</v>
          </cell>
          <cell r="D1230">
            <v>10816085</v>
          </cell>
          <cell r="I1230">
            <v>0</v>
          </cell>
        </row>
        <row r="1231">
          <cell r="A1231" t="str">
            <v>D01308</v>
          </cell>
          <cell r="B1231">
            <v>1319</v>
          </cell>
          <cell r="C1231" t="str">
            <v>3.24</v>
          </cell>
          <cell r="D1231">
            <v>10816135</v>
          </cell>
          <cell r="E1231" t="str">
            <v>강섬유보강재</v>
          </cell>
          <cell r="F1231" t="str">
            <v>(900 g/㎥)</v>
          </cell>
          <cell r="G1231" t="str">
            <v>㎥</v>
          </cell>
          <cell r="I1231">
            <v>0</v>
          </cell>
        </row>
        <row r="1232">
          <cell r="A1232" t="str">
            <v>T2</v>
          </cell>
          <cell r="B1232">
            <v>1237</v>
          </cell>
          <cell r="C1232" t="str">
            <v>3.25</v>
          </cell>
          <cell r="D1232">
            <v>10816419</v>
          </cell>
          <cell r="E1232" t="str">
            <v>가 도 공</v>
          </cell>
          <cell r="I1232">
            <v>0</v>
          </cell>
        </row>
        <row r="1233">
          <cell r="A1233" t="str">
            <v>D00037</v>
          </cell>
          <cell r="B1233">
            <v>6276</v>
          </cell>
          <cell r="C1233" t="str">
            <v>a</v>
          </cell>
          <cell r="D1233">
            <v>10816420</v>
          </cell>
          <cell r="E1233" t="str">
            <v>가도성토및철거</v>
          </cell>
          <cell r="G1233" t="str">
            <v>㎥</v>
          </cell>
          <cell r="I1233">
            <v>0</v>
          </cell>
        </row>
        <row r="1234">
          <cell r="A1234" t="str">
            <v>D03742</v>
          </cell>
          <cell r="B1234">
            <v>570</v>
          </cell>
          <cell r="C1234" t="str">
            <v>b</v>
          </cell>
          <cell r="D1234">
            <v>10816485</v>
          </cell>
          <cell r="E1234" t="str">
            <v>보조기층생산</v>
          </cell>
          <cell r="F1234" t="str">
            <v>(현장암유용)</v>
          </cell>
          <cell r="G1234" t="str">
            <v>㎥</v>
          </cell>
          <cell r="I1234">
            <v>0</v>
          </cell>
        </row>
        <row r="1235">
          <cell r="A1235" t="str">
            <v>D00798</v>
          </cell>
          <cell r="B1235">
            <v>444</v>
          </cell>
          <cell r="C1235" t="str">
            <v>c</v>
          </cell>
          <cell r="D1235">
            <v>10816517</v>
          </cell>
          <cell r="E1235" t="str">
            <v>보조기층</v>
          </cell>
          <cell r="F1235" t="str">
            <v>(포설및다짐 T=20 Cm)</v>
          </cell>
          <cell r="G1235" t="str">
            <v>㎥</v>
          </cell>
          <cell r="I1235">
            <v>0</v>
          </cell>
        </row>
        <row r="1236">
          <cell r="A1236" t="str">
            <v>D00704</v>
          </cell>
          <cell r="B1236">
            <v>1956</v>
          </cell>
          <cell r="C1236" t="str">
            <v>d</v>
          </cell>
          <cell r="D1236">
            <v>10816537</v>
          </cell>
          <cell r="E1236" t="str">
            <v>마대쌓기및헐기</v>
          </cell>
          <cell r="G1236" t="str">
            <v>㎡</v>
          </cell>
          <cell r="I1236">
            <v>0</v>
          </cell>
        </row>
        <row r="1237">
          <cell r="A1237" t="str">
            <v>D00976</v>
          </cell>
          <cell r="B1237">
            <v>210</v>
          </cell>
          <cell r="C1237" t="str">
            <v>e</v>
          </cell>
          <cell r="D1237">
            <v>10816539</v>
          </cell>
          <cell r="E1237" t="str">
            <v>흄관부설</v>
          </cell>
          <cell r="F1237" t="str">
            <v>(D=1200 m/m)</v>
          </cell>
          <cell r="G1237" t="str">
            <v>본</v>
          </cell>
          <cell r="I1237">
            <v>0</v>
          </cell>
        </row>
        <row r="1238">
          <cell r="A1238" t="str">
            <v>E2</v>
          </cell>
          <cell r="B1238">
            <v>0</v>
          </cell>
          <cell r="C1238" t="str">
            <v>계</v>
          </cell>
          <cell r="D1238">
            <v>10816541</v>
          </cell>
          <cell r="I1238">
            <v>0</v>
          </cell>
        </row>
        <row r="1239">
          <cell r="A1239" t="str">
            <v>D01064</v>
          </cell>
          <cell r="B1239">
            <v>150</v>
          </cell>
          <cell r="C1239" t="str">
            <v>3.26</v>
          </cell>
          <cell r="D1239">
            <v>10816545</v>
          </cell>
          <cell r="E1239" t="str">
            <v>중앙분리대</v>
          </cell>
          <cell r="G1239" t="str">
            <v>M</v>
          </cell>
          <cell r="I1239">
            <v>0</v>
          </cell>
        </row>
        <row r="1240">
          <cell r="A1240" t="str">
            <v>D03860</v>
          </cell>
          <cell r="B1240">
            <v>316</v>
          </cell>
          <cell r="C1240" t="str">
            <v>3.27</v>
          </cell>
          <cell r="D1240">
            <v>10816547</v>
          </cell>
          <cell r="E1240" t="str">
            <v>방 호 벽</v>
          </cell>
          <cell r="F1240" t="str">
            <v>(일반용)</v>
          </cell>
          <cell r="G1240" t="str">
            <v>M</v>
          </cell>
          <cell r="I1240">
            <v>0</v>
          </cell>
        </row>
        <row r="1241">
          <cell r="A1241" t="str">
            <v>D03817</v>
          </cell>
          <cell r="B1241">
            <v>62</v>
          </cell>
          <cell r="C1241" t="str">
            <v>3.28</v>
          </cell>
          <cell r="D1241">
            <v>10817140</v>
          </cell>
          <cell r="E1241" t="str">
            <v>ELASTIC FILLER</v>
          </cell>
          <cell r="F1241" t="str">
            <v>(T=20 m/m)</v>
          </cell>
          <cell r="G1241" t="str">
            <v>㎡</v>
          </cell>
          <cell r="I1241">
            <v>0</v>
          </cell>
        </row>
        <row r="1242">
          <cell r="A1242" t="str">
            <v>D00817</v>
          </cell>
          <cell r="B1242">
            <v>0.127</v>
          </cell>
          <cell r="C1242" t="str">
            <v>3.29</v>
          </cell>
          <cell r="D1242">
            <v>10817436</v>
          </cell>
          <cell r="E1242" t="str">
            <v>아스팔트 채움</v>
          </cell>
          <cell r="F1242" t="str">
            <v>(브론아스팔트)</v>
          </cell>
          <cell r="G1242" t="str">
            <v>㎥</v>
          </cell>
          <cell r="I1242">
            <v>0</v>
          </cell>
        </row>
        <row r="1243">
          <cell r="A1243" t="str">
            <v>D01191</v>
          </cell>
          <cell r="B1243">
            <v>3</v>
          </cell>
          <cell r="C1243" t="str">
            <v>3.30</v>
          </cell>
          <cell r="D1243">
            <v>10817658</v>
          </cell>
          <cell r="E1243" t="str">
            <v>PVC PIPE 설치</v>
          </cell>
          <cell r="F1243" t="str">
            <v>(Φ65 m/m)</v>
          </cell>
          <cell r="G1243" t="str">
            <v>M</v>
          </cell>
          <cell r="I1243">
            <v>0</v>
          </cell>
        </row>
        <row r="1244">
          <cell r="A1244" t="str">
            <v>D03859</v>
          </cell>
          <cell r="B1244">
            <v>1</v>
          </cell>
          <cell r="C1244" t="str">
            <v>3.31</v>
          </cell>
          <cell r="D1244">
            <v>10817714</v>
          </cell>
          <cell r="E1244" t="str">
            <v>천공장비조립및해체</v>
          </cell>
          <cell r="G1244" t="str">
            <v>회</v>
          </cell>
          <cell r="I1244">
            <v>0</v>
          </cell>
        </row>
        <row r="1245">
          <cell r="A1245" t="str">
            <v>T2</v>
          </cell>
          <cell r="B1245">
            <v>1247</v>
          </cell>
          <cell r="C1245" t="str">
            <v>3.32</v>
          </cell>
          <cell r="D1245">
            <v>10817723</v>
          </cell>
          <cell r="E1245" t="str">
            <v>파일재하시험</v>
          </cell>
          <cell r="I1245">
            <v>0</v>
          </cell>
        </row>
        <row r="1246">
          <cell r="A1246" t="str">
            <v>D03869</v>
          </cell>
          <cell r="B1246">
            <v>1</v>
          </cell>
          <cell r="C1246" t="str">
            <v>a</v>
          </cell>
          <cell r="D1246">
            <v>10817728</v>
          </cell>
          <cell r="E1246" t="str">
            <v>파일재하시험</v>
          </cell>
          <cell r="F1246" t="str">
            <v>(정재하시험)</v>
          </cell>
          <cell r="G1246" t="str">
            <v>개소</v>
          </cell>
          <cell r="I1246">
            <v>0</v>
          </cell>
        </row>
        <row r="1247">
          <cell r="A1247" t="str">
            <v>D03870</v>
          </cell>
          <cell r="B1247">
            <v>5</v>
          </cell>
          <cell r="C1247" t="str">
            <v>b</v>
          </cell>
          <cell r="D1247">
            <v>10817730</v>
          </cell>
          <cell r="E1247" t="str">
            <v>파일재하시험</v>
          </cell>
          <cell r="F1247" t="str">
            <v>(동재하시험)</v>
          </cell>
          <cell r="G1247" t="str">
            <v>개소</v>
          </cell>
          <cell r="I1247">
            <v>0</v>
          </cell>
        </row>
        <row r="1248">
          <cell r="A1248" t="str">
            <v>E2</v>
          </cell>
          <cell r="B1248">
            <v>0</v>
          </cell>
          <cell r="C1248" t="str">
            <v>계</v>
          </cell>
          <cell r="D1248">
            <v>10817731</v>
          </cell>
          <cell r="I1248">
            <v>0</v>
          </cell>
        </row>
        <row r="1249">
          <cell r="A1249" t="str">
            <v>D03871</v>
          </cell>
          <cell r="B1249">
            <v>5</v>
          </cell>
          <cell r="C1249" t="str">
            <v>3.33</v>
          </cell>
          <cell r="D1249">
            <v>10817732</v>
          </cell>
          <cell r="E1249" t="str">
            <v>평판재하시험</v>
          </cell>
          <cell r="G1249" t="str">
            <v>개소</v>
          </cell>
          <cell r="I1249">
            <v>0</v>
          </cell>
        </row>
        <row r="1250">
          <cell r="A1250" t="str">
            <v>D03747</v>
          </cell>
          <cell r="B1250">
            <v>20</v>
          </cell>
          <cell r="C1250" t="str">
            <v>3.34</v>
          </cell>
          <cell r="D1250">
            <v>10817860</v>
          </cell>
          <cell r="E1250" t="str">
            <v>워터스톱</v>
          </cell>
          <cell r="F1250" t="str">
            <v>(20x25)</v>
          </cell>
          <cell r="G1250" t="str">
            <v>M</v>
          </cell>
          <cell r="I1250">
            <v>0</v>
          </cell>
        </row>
        <row r="1251">
          <cell r="A1251" t="str">
            <v>D03942</v>
          </cell>
          <cell r="B1251">
            <v>1</v>
          </cell>
          <cell r="C1251" t="str">
            <v>3.35</v>
          </cell>
          <cell r="D1251">
            <v>10817892</v>
          </cell>
          <cell r="E1251" t="str">
            <v>상수원보호장비</v>
          </cell>
          <cell r="F1251" t="str">
            <v>(TYPE-1)</v>
          </cell>
          <cell r="G1251" t="str">
            <v>식</v>
          </cell>
          <cell r="I1251">
            <v>0</v>
          </cell>
        </row>
        <row r="1252">
          <cell r="A1252" t="str">
            <v>D00847</v>
          </cell>
          <cell r="B1252">
            <v>300</v>
          </cell>
          <cell r="C1252" t="str">
            <v>3.36</v>
          </cell>
          <cell r="D1252">
            <v>10817924</v>
          </cell>
          <cell r="E1252" t="str">
            <v>가드휀스설치</v>
          </cell>
          <cell r="G1252" t="str">
            <v>M</v>
          </cell>
          <cell r="I1252">
            <v>0</v>
          </cell>
        </row>
        <row r="1253">
          <cell r="A1253" t="str">
            <v>E3</v>
          </cell>
          <cell r="B1253">
            <v>0</v>
          </cell>
          <cell r="C1253" t="str">
            <v>합계</v>
          </cell>
          <cell r="D1253">
            <v>10817988</v>
          </cell>
          <cell r="I1253">
            <v>0</v>
          </cell>
        </row>
        <row r="1254">
          <cell r="A1254" t="str">
            <v>T3</v>
          </cell>
          <cell r="B1254">
            <v>1328</v>
          </cell>
          <cell r="C1254" t="str">
            <v>3.J</v>
          </cell>
          <cell r="D1254">
            <v>12062306</v>
          </cell>
          <cell r="E1254" t="str">
            <v>구    룡    교</v>
          </cell>
          <cell r="I1254">
            <v>0</v>
          </cell>
        </row>
        <row r="1255">
          <cell r="A1255" t="str">
            <v>T2</v>
          </cell>
          <cell r="B1255">
            <v>1261</v>
          </cell>
          <cell r="C1255" t="str">
            <v>3.01</v>
          </cell>
          <cell r="D1255">
            <v>12062434</v>
          </cell>
          <cell r="E1255" t="str">
            <v>토          공</v>
          </cell>
          <cell r="I1255">
            <v>0</v>
          </cell>
        </row>
        <row r="1256">
          <cell r="A1256" t="str">
            <v>D00096</v>
          </cell>
          <cell r="B1256">
            <v>3932</v>
          </cell>
          <cell r="C1256" t="str">
            <v>a</v>
          </cell>
          <cell r="D1256">
            <v>12182198</v>
          </cell>
          <cell r="E1256" t="str">
            <v>구조물터파기</v>
          </cell>
          <cell r="F1256" t="str">
            <v>(육상토사 0∼2 M)</v>
          </cell>
          <cell r="G1256" t="str">
            <v>㎥</v>
          </cell>
          <cell r="I1256">
            <v>0</v>
          </cell>
        </row>
        <row r="1257">
          <cell r="A1257" t="str">
            <v>D00097</v>
          </cell>
          <cell r="B1257">
            <v>2636</v>
          </cell>
          <cell r="C1257" t="str">
            <v>b</v>
          </cell>
          <cell r="D1257">
            <v>12184444</v>
          </cell>
          <cell r="E1257" t="str">
            <v>구조물터파기</v>
          </cell>
          <cell r="F1257" t="str">
            <v>(육상토사 2∼4 M)</v>
          </cell>
          <cell r="G1257" t="str">
            <v>㎥</v>
          </cell>
          <cell r="I1257">
            <v>0</v>
          </cell>
        </row>
        <row r="1258">
          <cell r="A1258" t="str">
            <v>D00098</v>
          </cell>
          <cell r="B1258">
            <v>1273</v>
          </cell>
          <cell r="C1258" t="str">
            <v>c</v>
          </cell>
          <cell r="D1258">
            <v>12185567</v>
          </cell>
          <cell r="E1258" t="str">
            <v>구조물터파기</v>
          </cell>
          <cell r="F1258" t="str">
            <v>(육상토사 4∼6 M)</v>
          </cell>
          <cell r="G1258" t="str">
            <v>㎥</v>
          </cell>
          <cell r="I1258">
            <v>0</v>
          </cell>
        </row>
        <row r="1259">
          <cell r="A1259" t="str">
            <v>D00160</v>
          </cell>
          <cell r="B1259">
            <v>359</v>
          </cell>
          <cell r="C1259" t="str">
            <v>d</v>
          </cell>
          <cell r="D1259">
            <v>12186689</v>
          </cell>
          <cell r="E1259" t="str">
            <v>되메우기및다짐</v>
          </cell>
          <cell r="F1259" t="str">
            <v>(인력30%+백호우70%)</v>
          </cell>
          <cell r="G1259" t="str">
            <v>㎥</v>
          </cell>
          <cell r="I1259">
            <v>0</v>
          </cell>
        </row>
        <row r="1260">
          <cell r="A1260" t="str">
            <v>D00170</v>
          </cell>
          <cell r="B1260">
            <v>1371</v>
          </cell>
          <cell r="C1260" t="str">
            <v>e</v>
          </cell>
          <cell r="D1260">
            <v>12186839</v>
          </cell>
          <cell r="E1260" t="str">
            <v>뒷채움잡석</v>
          </cell>
          <cell r="F1260" t="str">
            <v>(현장암유용)</v>
          </cell>
          <cell r="G1260" t="str">
            <v>㎥</v>
          </cell>
          <cell r="I1260">
            <v>0</v>
          </cell>
        </row>
        <row r="1261">
          <cell r="A1261" t="str">
            <v>D00038</v>
          </cell>
          <cell r="B1261">
            <v>7644</v>
          </cell>
          <cell r="C1261" t="str">
            <v>f</v>
          </cell>
          <cell r="D1261">
            <v>12186914</v>
          </cell>
          <cell r="E1261" t="str">
            <v>토사치환</v>
          </cell>
          <cell r="F1261" t="str">
            <v>노상다짐</v>
          </cell>
          <cell r="G1261" t="str">
            <v>㎥</v>
          </cell>
          <cell r="I1261">
            <v>0</v>
          </cell>
        </row>
        <row r="1262">
          <cell r="A1262" t="str">
            <v>E2</v>
          </cell>
          <cell r="B1262">
            <v>0</v>
          </cell>
          <cell r="C1262" t="str">
            <v>계</v>
          </cell>
          <cell r="D1262">
            <v>12186988</v>
          </cell>
          <cell r="I1262">
            <v>0</v>
          </cell>
        </row>
        <row r="1263">
          <cell r="A1263" t="str">
            <v>T2</v>
          </cell>
          <cell r="B1263">
            <v>1272</v>
          </cell>
          <cell r="C1263" t="str">
            <v>3.02</v>
          </cell>
          <cell r="D1263">
            <v>12187116</v>
          </cell>
          <cell r="E1263" t="str">
            <v>강관파일</v>
          </cell>
          <cell r="I1263">
            <v>0</v>
          </cell>
        </row>
        <row r="1264">
          <cell r="A1264" t="str">
            <v>D00504</v>
          </cell>
          <cell r="B1264">
            <v>867</v>
          </cell>
          <cell r="C1264" t="str">
            <v>a</v>
          </cell>
          <cell r="D1264">
            <v>12187212</v>
          </cell>
          <cell r="E1264" t="str">
            <v>강관파일구입</v>
          </cell>
          <cell r="F1264" t="str">
            <v>(Φ508.0m/mx9t)</v>
          </cell>
          <cell r="G1264" t="str">
            <v>M</v>
          </cell>
          <cell r="I1264">
            <v>0</v>
          </cell>
        </row>
        <row r="1265">
          <cell r="A1265" t="str">
            <v>D00511</v>
          </cell>
          <cell r="B1265">
            <v>528</v>
          </cell>
          <cell r="C1265" t="str">
            <v>b</v>
          </cell>
          <cell r="D1265">
            <v>12187220</v>
          </cell>
          <cell r="E1265" t="str">
            <v>강관파일구입</v>
          </cell>
          <cell r="F1265" t="str">
            <v>(Φ406.4m/mx9t)</v>
          </cell>
          <cell r="G1265" t="str">
            <v>M</v>
          </cell>
          <cell r="I1265">
            <v>0</v>
          </cell>
        </row>
        <row r="1266">
          <cell r="A1266" t="str">
            <v>D03840</v>
          </cell>
          <cell r="B1266">
            <v>560</v>
          </cell>
          <cell r="C1266" t="str">
            <v>c</v>
          </cell>
          <cell r="D1266">
            <v>12187228</v>
          </cell>
          <cell r="E1266" t="str">
            <v>강관파일항타(직항)</v>
          </cell>
          <cell r="F1266" t="str">
            <v>Φ508(15 m 이하)천공</v>
          </cell>
          <cell r="G1266" t="str">
            <v>M</v>
          </cell>
          <cell r="I1266">
            <v>0</v>
          </cell>
        </row>
        <row r="1267">
          <cell r="A1267" t="str">
            <v>D00505</v>
          </cell>
          <cell r="B1267">
            <v>516</v>
          </cell>
          <cell r="C1267" t="str">
            <v>d</v>
          </cell>
          <cell r="D1267">
            <v>12187233</v>
          </cell>
          <cell r="E1267" t="str">
            <v>강관파일항타(직항)</v>
          </cell>
          <cell r="F1267" t="str">
            <v>Φ406.4(15 m 이하)</v>
          </cell>
          <cell r="G1267" t="str">
            <v>M</v>
          </cell>
          <cell r="I1267">
            <v>0</v>
          </cell>
        </row>
        <row r="1268">
          <cell r="A1268" t="str">
            <v>D01314</v>
          </cell>
          <cell r="B1268">
            <v>283</v>
          </cell>
          <cell r="C1268" t="str">
            <v>e</v>
          </cell>
          <cell r="D1268">
            <v>12187238</v>
          </cell>
          <cell r="E1268" t="str">
            <v>강관파일항타(사항)</v>
          </cell>
          <cell r="F1268" t="str">
            <v>Φ508(15 m 이하)</v>
          </cell>
          <cell r="G1268" t="str">
            <v>M</v>
          </cell>
          <cell r="I1268">
            <v>0</v>
          </cell>
        </row>
        <row r="1269">
          <cell r="A1269" t="str">
            <v>D03838</v>
          </cell>
          <cell r="B1269">
            <v>23</v>
          </cell>
          <cell r="C1269" t="str">
            <v>f</v>
          </cell>
          <cell r="D1269">
            <v>12187248</v>
          </cell>
          <cell r="E1269" t="str">
            <v>파일속모래채움</v>
          </cell>
          <cell r="G1269" t="str">
            <v>㎥</v>
          </cell>
          <cell r="I1269">
            <v>0</v>
          </cell>
        </row>
        <row r="1270">
          <cell r="A1270" t="str">
            <v>D00502</v>
          </cell>
          <cell r="B1270">
            <v>23</v>
          </cell>
          <cell r="C1270" t="str">
            <v>g</v>
          </cell>
          <cell r="D1270">
            <v>12187252</v>
          </cell>
          <cell r="E1270" t="str">
            <v>속채움 콘크리트</v>
          </cell>
          <cell r="G1270" t="str">
            <v>㎥</v>
          </cell>
          <cell r="I1270">
            <v>0</v>
          </cell>
        </row>
        <row r="1271">
          <cell r="A1271" t="str">
            <v>D00517</v>
          </cell>
          <cell r="B1271">
            <v>96</v>
          </cell>
          <cell r="C1271" t="str">
            <v>h</v>
          </cell>
          <cell r="D1271">
            <v>12187260</v>
          </cell>
          <cell r="E1271" t="str">
            <v>두부및선단보강</v>
          </cell>
          <cell r="F1271" t="str">
            <v>(Φ508.8 m/m)</v>
          </cell>
          <cell r="G1271" t="str">
            <v>EA</v>
          </cell>
          <cell r="I1271">
            <v>0</v>
          </cell>
        </row>
        <row r="1272">
          <cell r="A1272" t="str">
            <v>D00509</v>
          </cell>
          <cell r="B1272">
            <v>48</v>
          </cell>
          <cell r="C1272" t="str">
            <v>i</v>
          </cell>
          <cell r="D1272">
            <v>12187330</v>
          </cell>
          <cell r="E1272" t="str">
            <v>두부및선단보강</v>
          </cell>
          <cell r="F1272" t="str">
            <v>(Φ406.4 m/m)</v>
          </cell>
          <cell r="G1272" t="str">
            <v>EA</v>
          </cell>
          <cell r="I1272">
            <v>0</v>
          </cell>
        </row>
        <row r="1273">
          <cell r="A1273" t="str">
            <v>E2</v>
          </cell>
          <cell r="B1273">
            <v>0</v>
          </cell>
          <cell r="C1273" t="str">
            <v>계</v>
          </cell>
          <cell r="D1273">
            <v>12187400</v>
          </cell>
          <cell r="I1273">
            <v>0</v>
          </cell>
        </row>
        <row r="1274">
          <cell r="A1274" t="str">
            <v>T2</v>
          </cell>
          <cell r="B1274">
            <v>1278</v>
          </cell>
          <cell r="C1274" t="str">
            <v>3.03</v>
          </cell>
          <cell r="D1274">
            <v>12217287</v>
          </cell>
          <cell r="E1274" t="str">
            <v>거 푸 집</v>
          </cell>
          <cell r="I1274">
            <v>0</v>
          </cell>
        </row>
        <row r="1275">
          <cell r="A1275" t="str">
            <v>D00276</v>
          </cell>
          <cell r="B1275">
            <v>805</v>
          </cell>
          <cell r="C1275" t="str">
            <v>a</v>
          </cell>
          <cell r="D1275">
            <v>12217343</v>
          </cell>
          <cell r="E1275" t="str">
            <v>합판거푸집</v>
          </cell>
          <cell r="F1275" t="str">
            <v>(3 회)</v>
          </cell>
          <cell r="G1275" t="str">
            <v>㎡</v>
          </cell>
          <cell r="I1275">
            <v>0</v>
          </cell>
        </row>
        <row r="1276">
          <cell r="A1276" t="str">
            <v>D00280</v>
          </cell>
          <cell r="B1276">
            <v>215</v>
          </cell>
          <cell r="C1276" t="str">
            <v>b</v>
          </cell>
          <cell r="D1276">
            <v>12217399</v>
          </cell>
          <cell r="E1276" t="str">
            <v>합판거푸집</v>
          </cell>
          <cell r="F1276" t="str">
            <v>(4 회)</v>
          </cell>
          <cell r="G1276" t="str">
            <v>㎡</v>
          </cell>
          <cell r="I1276">
            <v>0</v>
          </cell>
        </row>
        <row r="1277">
          <cell r="A1277" t="str">
            <v>D00282</v>
          </cell>
          <cell r="B1277">
            <v>16</v>
          </cell>
          <cell r="C1277" t="str">
            <v>c</v>
          </cell>
          <cell r="D1277">
            <v>12217414</v>
          </cell>
          <cell r="E1277" t="str">
            <v>합판거푸집</v>
          </cell>
          <cell r="F1277" t="str">
            <v>(6 회)</v>
          </cell>
          <cell r="G1277" t="str">
            <v>㎡</v>
          </cell>
          <cell r="I1277">
            <v>0</v>
          </cell>
        </row>
        <row r="1278">
          <cell r="A1278" t="str">
            <v>D00265</v>
          </cell>
          <cell r="B1278">
            <v>541</v>
          </cell>
          <cell r="C1278" t="str">
            <v>d</v>
          </cell>
          <cell r="D1278">
            <v>12217558</v>
          </cell>
          <cell r="E1278" t="str">
            <v>문양거푸집(합판4회+</v>
          </cell>
          <cell r="F1278" t="str">
            <v>문양스치로폴(0∼7M)</v>
          </cell>
          <cell r="G1278" t="str">
            <v>㎡</v>
          </cell>
          <cell r="I1278">
            <v>0</v>
          </cell>
        </row>
        <row r="1279">
          <cell r="A1279" t="str">
            <v>E2</v>
          </cell>
          <cell r="B1279">
            <v>0</v>
          </cell>
          <cell r="C1279" t="str">
            <v>계</v>
          </cell>
          <cell r="D1279">
            <v>12217815</v>
          </cell>
          <cell r="I1279">
            <v>0</v>
          </cell>
        </row>
        <row r="1280">
          <cell r="A1280" t="str">
            <v>D00323</v>
          </cell>
          <cell r="B1280">
            <v>573</v>
          </cell>
          <cell r="C1280" t="str">
            <v>3.04</v>
          </cell>
          <cell r="D1280">
            <v>12217943</v>
          </cell>
          <cell r="E1280" t="str">
            <v>강관비계</v>
          </cell>
          <cell r="F1280" t="str">
            <v>(0∼30 M)</v>
          </cell>
          <cell r="G1280" t="str">
            <v>㎡</v>
          </cell>
          <cell r="I1280">
            <v>0</v>
          </cell>
        </row>
        <row r="1281">
          <cell r="A1281" t="str">
            <v>T2</v>
          </cell>
          <cell r="B1281">
            <v>1283</v>
          </cell>
          <cell r="C1281" t="str">
            <v>3.05</v>
          </cell>
          <cell r="D1281">
            <v>12217944</v>
          </cell>
          <cell r="E1281" t="str">
            <v>동 바 리</v>
          </cell>
          <cell r="I1281">
            <v>0</v>
          </cell>
        </row>
        <row r="1282">
          <cell r="A1282" t="str">
            <v>D00334</v>
          </cell>
          <cell r="B1282">
            <v>1697</v>
          </cell>
          <cell r="C1282" t="str">
            <v>a</v>
          </cell>
          <cell r="D1282">
            <v>12217945</v>
          </cell>
          <cell r="E1282" t="str">
            <v>강관동바리</v>
          </cell>
          <cell r="F1282" t="str">
            <v>(교량용)</v>
          </cell>
          <cell r="G1282" t="str">
            <v>공㎥</v>
          </cell>
          <cell r="I1282">
            <v>0</v>
          </cell>
        </row>
        <row r="1283">
          <cell r="A1283" t="str">
            <v>D01129</v>
          </cell>
          <cell r="B1283">
            <v>501</v>
          </cell>
          <cell r="C1283" t="str">
            <v>b</v>
          </cell>
          <cell r="D1283">
            <v>12218041</v>
          </cell>
          <cell r="E1283" t="str">
            <v>수평보강재(교량용)</v>
          </cell>
          <cell r="F1283" t="str">
            <v>(강관동바리)</v>
          </cell>
          <cell r="G1283" t="str">
            <v>㎡</v>
          </cell>
          <cell r="I1283">
            <v>0</v>
          </cell>
        </row>
        <row r="1284">
          <cell r="A1284" t="str">
            <v>E2</v>
          </cell>
          <cell r="B1284">
            <v>0</v>
          </cell>
          <cell r="C1284" t="str">
            <v>계</v>
          </cell>
          <cell r="D1284">
            <v>12218057</v>
          </cell>
          <cell r="I1284">
            <v>0</v>
          </cell>
        </row>
        <row r="1285">
          <cell r="A1285" t="str">
            <v>T2</v>
          </cell>
          <cell r="B1285">
            <v>1287</v>
          </cell>
          <cell r="C1285" t="str">
            <v>3.06</v>
          </cell>
          <cell r="D1285">
            <v>12218089</v>
          </cell>
          <cell r="E1285" t="str">
            <v>철근가공조립</v>
          </cell>
          <cell r="I1285">
            <v>0</v>
          </cell>
        </row>
        <row r="1286">
          <cell r="A1286" t="str">
            <v>D00271</v>
          </cell>
          <cell r="B1286">
            <v>40.68</v>
          </cell>
          <cell r="C1286" t="str">
            <v>a</v>
          </cell>
          <cell r="D1286">
            <v>12218113</v>
          </cell>
          <cell r="E1286" t="str">
            <v>철근가공조립</v>
          </cell>
          <cell r="F1286" t="str">
            <v>(보 통)</v>
          </cell>
          <cell r="G1286" t="str">
            <v>Ton</v>
          </cell>
          <cell r="I1286">
            <v>0</v>
          </cell>
        </row>
        <row r="1287">
          <cell r="A1287" t="str">
            <v>D00272</v>
          </cell>
          <cell r="B1287">
            <v>117.657</v>
          </cell>
          <cell r="C1287" t="str">
            <v>b</v>
          </cell>
          <cell r="D1287">
            <v>12218117</v>
          </cell>
          <cell r="E1287" t="str">
            <v>철근가공조립</v>
          </cell>
          <cell r="F1287" t="str">
            <v>(복 잡)</v>
          </cell>
          <cell r="G1287" t="str">
            <v>Ton</v>
          </cell>
          <cell r="I1287">
            <v>0</v>
          </cell>
        </row>
        <row r="1288">
          <cell r="A1288" t="str">
            <v>E2</v>
          </cell>
          <cell r="B1288">
            <v>0</v>
          </cell>
          <cell r="C1288" t="str">
            <v>계</v>
          </cell>
          <cell r="D1288">
            <v>12218119</v>
          </cell>
          <cell r="I1288">
            <v>0</v>
          </cell>
        </row>
        <row r="1289">
          <cell r="A1289" t="str">
            <v>T2</v>
          </cell>
          <cell r="B1289">
            <v>1291</v>
          </cell>
          <cell r="C1289" t="str">
            <v>3.07</v>
          </cell>
          <cell r="D1289">
            <v>12218120</v>
          </cell>
          <cell r="E1289" t="str">
            <v>콘크리트타설</v>
          </cell>
          <cell r="I1289">
            <v>0</v>
          </cell>
        </row>
        <row r="1290">
          <cell r="A1290" t="str">
            <v>D00237</v>
          </cell>
          <cell r="B1290">
            <v>791</v>
          </cell>
          <cell r="C1290" t="str">
            <v>a</v>
          </cell>
          <cell r="D1290">
            <v>12218121</v>
          </cell>
          <cell r="E1290" t="str">
            <v>콘크리트타설</v>
          </cell>
          <cell r="F1290" t="str">
            <v>(철근 펌프카)</v>
          </cell>
          <cell r="G1290" t="str">
            <v>㎥</v>
          </cell>
          <cell r="I1290">
            <v>0</v>
          </cell>
        </row>
        <row r="1291">
          <cell r="A1291" t="str">
            <v>D00231</v>
          </cell>
          <cell r="B1291">
            <v>54</v>
          </cell>
          <cell r="C1291" t="str">
            <v>b</v>
          </cell>
          <cell r="D1291">
            <v>12218153</v>
          </cell>
          <cell r="E1291" t="str">
            <v>콘크리트타설</v>
          </cell>
          <cell r="F1291" t="str">
            <v>(무근 VIB 제외)</v>
          </cell>
          <cell r="G1291" t="str">
            <v>㎥</v>
          </cell>
          <cell r="I1291">
            <v>0</v>
          </cell>
        </row>
        <row r="1292">
          <cell r="A1292" t="str">
            <v>E2</v>
          </cell>
          <cell r="B1292">
            <v>0</v>
          </cell>
          <cell r="C1292" t="str">
            <v>계</v>
          </cell>
          <cell r="D1292">
            <v>12218217</v>
          </cell>
          <cell r="I1292">
            <v>0</v>
          </cell>
        </row>
        <row r="1293">
          <cell r="A1293" t="str">
            <v>T2</v>
          </cell>
          <cell r="B1293">
            <v>1295</v>
          </cell>
          <cell r="C1293" t="str">
            <v>3.08</v>
          </cell>
          <cell r="D1293">
            <v>12218233</v>
          </cell>
          <cell r="E1293" t="str">
            <v>표면처리</v>
          </cell>
          <cell r="I1293">
            <v>0</v>
          </cell>
        </row>
        <row r="1294">
          <cell r="A1294" t="str">
            <v>D00537</v>
          </cell>
          <cell r="B1294">
            <v>280</v>
          </cell>
          <cell r="C1294" t="str">
            <v>a</v>
          </cell>
          <cell r="D1294">
            <v>12218249</v>
          </cell>
          <cell r="E1294" t="str">
            <v>슬래브양생</v>
          </cell>
          <cell r="F1294" t="str">
            <v>(양생제)</v>
          </cell>
          <cell r="G1294" t="str">
            <v>㎡</v>
          </cell>
          <cell r="I1294">
            <v>0</v>
          </cell>
        </row>
        <row r="1295">
          <cell r="A1295" t="str">
            <v>D00539</v>
          </cell>
          <cell r="B1295">
            <v>254</v>
          </cell>
          <cell r="C1295" t="str">
            <v>b</v>
          </cell>
          <cell r="D1295">
            <v>12218257</v>
          </cell>
          <cell r="E1295" t="str">
            <v>슬래브면고르기</v>
          </cell>
          <cell r="F1295" t="str">
            <v>(데크 피니샤)</v>
          </cell>
          <cell r="G1295" t="str">
            <v>㎡</v>
          </cell>
          <cell r="I1295">
            <v>0</v>
          </cell>
        </row>
        <row r="1296">
          <cell r="A1296" t="str">
            <v>E2</v>
          </cell>
          <cell r="B1296">
            <v>0</v>
          </cell>
          <cell r="C1296" t="str">
            <v>계</v>
          </cell>
          <cell r="D1296">
            <v>12218261</v>
          </cell>
          <cell r="I1296">
            <v>0</v>
          </cell>
        </row>
        <row r="1297">
          <cell r="A1297" t="str">
            <v>D00535</v>
          </cell>
          <cell r="B1297">
            <v>254</v>
          </cell>
          <cell r="C1297" t="str">
            <v>3.09</v>
          </cell>
          <cell r="D1297">
            <v>12219479</v>
          </cell>
          <cell r="E1297" t="str">
            <v>교면방수</v>
          </cell>
          <cell r="F1297" t="str">
            <v>(도막식)</v>
          </cell>
          <cell r="G1297" t="str">
            <v>㎡</v>
          </cell>
          <cell r="I1297">
            <v>0</v>
          </cell>
        </row>
        <row r="1298">
          <cell r="A1298" t="str">
            <v>D03863</v>
          </cell>
          <cell r="B1298">
            <v>96</v>
          </cell>
          <cell r="C1298" t="str">
            <v>3.10</v>
          </cell>
          <cell r="D1298">
            <v>12219483</v>
          </cell>
          <cell r="E1298" t="str">
            <v>다웰바 설치</v>
          </cell>
          <cell r="F1298" t="str">
            <v>(구룡교)</v>
          </cell>
          <cell r="G1298" t="str">
            <v>EA</v>
          </cell>
          <cell r="I1298">
            <v>0</v>
          </cell>
        </row>
        <row r="1299">
          <cell r="A1299" t="str">
            <v>T2</v>
          </cell>
          <cell r="B1299">
            <v>1301</v>
          </cell>
          <cell r="C1299" t="str">
            <v>3.11</v>
          </cell>
          <cell r="D1299">
            <v>12219844</v>
          </cell>
          <cell r="E1299" t="str">
            <v>스치로폴설치</v>
          </cell>
          <cell r="I1299">
            <v>0</v>
          </cell>
        </row>
        <row r="1300">
          <cell r="A1300" t="str">
            <v>D00853</v>
          </cell>
          <cell r="B1300">
            <v>1</v>
          </cell>
          <cell r="C1300" t="str">
            <v>a</v>
          </cell>
          <cell r="D1300">
            <v>12219972</v>
          </cell>
          <cell r="E1300" t="str">
            <v>스치로폴설치</v>
          </cell>
          <cell r="F1300" t="str">
            <v>(T=10 m/m)</v>
          </cell>
          <cell r="G1300" t="str">
            <v>㎡</v>
          </cell>
          <cell r="I1300">
            <v>0</v>
          </cell>
        </row>
        <row r="1301">
          <cell r="A1301" t="str">
            <v>D00532</v>
          </cell>
          <cell r="B1301">
            <v>19</v>
          </cell>
          <cell r="C1301" t="str">
            <v>b</v>
          </cell>
          <cell r="D1301">
            <v>12219973</v>
          </cell>
          <cell r="E1301" t="str">
            <v>스치로폴설치</v>
          </cell>
          <cell r="F1301" t="str">
            <v>(T=20 m/m)</v>
          </cell>
          <cell r="G1301" t="str">
            <v>㎡</v>
          </cell>
          <cell r="I1301">
            <v>0</v>
          </cell>
        </row>
        <row r="1302">
          <cell r="A1302" t="str">
            <v>E2</v>
          </cell>
          <cell r="B1302">
            <v>0</v>
          </cell>
          <cell r="C1302" t="str">
            <v>계</v>
          </cell>
          <cell r="D1302">
            <v>12220038</v>
          </cell>
          <cell r="I1302">
            <v>0</v>
          </cell>
        </row>
        <row r="1303">
          <cell r="A1303" t="str">
            <v>T2</v>
          </cell>
          <cell r="B1303">
            <v>1305</v>
          </cell>
          <cell r="C1303" t="str">
            <v>3.12</v>
          </cell>
          <cell r="D1303">
            <v>12220262</v>
          </cell>
          <cell r="E1303" t="str">
            <v>스페이서설치</v>
          </cell>
          <cell r="I1303">
            <v>0</v>
          </cell>
        </row>
        <row r="1304">
          <cell r="A1304" t="str">
            <v>D00588</v>
          </cell>
          <cell r="B1304">
            <v>773</v>
          </cell>
          <cell r="C1304" t="str">
            <v>a</v>
          </cell>
          <cell r="D1304">
            <v>12220278</v>
          </cell>
          <cell r="E1304" t="str">
            <v>스페이서 설치</v>
          </cell>
          <cell r="F1304" t="str">
            <v>(슬라브및기초용)</v>
          </cell>
          <cell r="G1304" t="str">
            <v>㎡</v>
          </cell>
          <cell r="I1304">
            <v>0</v>
          </cell>
        </row>
        <row r="1305">
          <cell r="A1305" t="str">
            <v>D01070</v>
          </cell>
          <cell r="B1305">
            <v>465</v>
          </cell>
          <cell r="C1305" t="str">
            <v>b</v>
          </cell>
          <cell r="D1305">
            <v>12220286</v>
          </cell>
          <cell r="E1305" t="str">
            <v>스페이서 설치</v>
          </cell>
          <cell r="F1305" t="str">
            <v>(벽체용)</v>
          </cell>
          <cell r="G1305" t="str">
            <v>㎡</v>
          </cell>
          <cell r="I1305">
            <v>0</v>
          </cell>
        </row>
        <row r="1306">
          <cell r="A1306" t="str">
            <v>E2</v>
          </cell>
          <cell r="B1306">
            <v>0</v>
          </cell>
          <cell r="C1306" t="str">
            <v>계</v>
          </cell>
          <cell r="D1306">
            <v>12220290</v>
          </cell>
          <cell r="I1306">
            <v>0</v>
          </cell>
        </row>
        <row r="1307">
          <cell r="A1307" t="str">
            <v>T2</v>
          </cell>
          <cell r="B1307">
            <v>1310</v>
          </cell>
          <cell r="C1307" t="str">
            <v>3.13</v>
          </cell>
          <cell r="D1307">
            <v>12220292</v>
          </cell>
          <cell r="E1307" t="str">
            <v>교명판및설명판</v>
          </cell>
          <cell r="I1307">
            <v>0</v>
          </cell>
        </row>
        <row r="1308">
          <cell r="A1308" t="str">
            <v>D00581</v>
          </cell>
          <cell r="B1308">
            <v>4</v>
          </cell>
          <cell r="C1308" t="str">
            <v>a</v>
          </cell>
          <cell r="D1308">
            <v>12220293</v>
          </cell>
          <cell r="E1308" t="str">
            <v>교 명 주</v>
          </cell>
          <cell r="F1308" t="str">
            <v>(소형,화강석)</v>
          </cell>
          <cell r="G1308" t="str">
            <v>기</v>
          </cell>
          <cell r="I1308">
            <v>0</v>
          </cell>
        </row>
        <row r="1309">
          <cell r="A1309" t="str">
            <v>D00583</v>
          </cell>
          <cell r="B1309">
            <v>2</v>
          </cell>
          <cell r="C1309" t="str">
            <v>b</v>
          </cell>
          <cell r="D1309">
            <v>12220294</v>
          </cell>
          <cell r="E1309" t="str">
            <v>교 명 판(황동주물)</v>
          </cell>
          <cell r="F1309" t="str">
            <v>(450x200x10)</v>
          </cell>
          <cell r="G1309" t="str">
            <v>EA</v>
          </cell>
          <cell r="I1309">
            <v>0</v>
          </cell>
        </row>
        <row r="1310">
          <cell r="A1310" t="str">
            <v>D00584</v>
          </cell>
          <cell r="B1310">
            <v>2</v>
          </cell>
          <cell r="C1310" t="str">
            <v>c</v>
          </cell>
          <cell r="D1310">
            <v>12220358</v>
          </cell>
          <cell r="E1310" t="str">
            <v>설 명 판(황동주물)</v>
          </cell>
          <cell r="F1310" t="str">
            <v>(500x300x10)</v>
          </cell>
          <cell r="G1310" t="str">
            <v>EA</v>
          </cell>
          <cell r="I1310">
            <v>0</v>
          </cell>
        </row>
        <row r="1311">
          <cell r="A1311" t="str">
            <v>E2</v>
          </cell>
          <cell r="B1311">
            <v>0</v>
          </cell>
          <cell r="C1311" t="str">
            <v>계</v>
          </cell>
          <cell r="D1311">
            <v>12220390</v>
          </cell>
          <cell r="I1311">
            <v>0</v>
          </cell>
        </row>
        <row r="1312">
          <cell r="A1312" t="str">
            <v>D00594</v>
          </cell>
          <cell r="B1312">
            <v>1</v>
          </cell>
          <cell r="C1312" t="str">
            <v>3.14</v>
          </cell>
          <cell r="D1312">
            <v>12220406</v>
          </cell>
          <cell r="E1312" t="str">
            <v>측량기준점 설치</v>
          </cell>
          <cell r="F1312" t="str">
            <v>(황동주물)</v>
          </cell>
          <cell r="G1312" t="str">
            <v>EA</v>
          </cell>
          <cell r="I1312">
            <v>0</v>
          </cell>
        </row>
        <row r="1313">
          <cell r="A1313" t="str">
            <v>T2</v>
          </cell>
          <cell r="B1313">
            <v>1315</v>
          </cell>
          <cell r="C1313" t="str">
            <v>3.15</v>
          </cell>
          <cell r="D1313">
            <v>12220812</v>
          </cell>
          <cell r="E1313" t="str">
            <v>충  진  제</v>
          </cell>
          <cell r="I1313">
            <v>0</v>
          </cell>
        </row>
        <row r="1314">
          <cell r="A1314" t="str">
            <v>D01224</v>
          </cell>
          <cell r="B1314">
            <v>67</v>
          </cell>
          <cell r="C1314" t="str">
            <v>a</v>
          </cell>
          <cell r="D1314">
            <v>12220875</v>
          </cell>
          <cell r="E1314" t="str">
            <v>폴리우레탄실란트채움</v>
          </cell>
          <cell r="F1314" t="str">
            <v>(25x10)</v>
          </cell>
          <cell r="G1314" t="str">
            <v>M</v>
          </cell>
          <cell r="I1314">
            <v>0</v>
          </cell>
        </row>
        <row r="1315">
          <cell r="A1315" t="str">
            <v>D00846</v>
          </cell>
          <cell r="B1315">
            <v>10</v>
          </cell>
          <cell r="C1315" t="str">
            <v>b</v>
          </cell>
          <cell r="D1315">
            <v>12220938</v>
          </cell>
          <cell r="E1315" t="str">
            <v>폴리우레탄실란트채움</v>
          </cell>
          <cell r="F1315" t="str">
            <v>(25x20)</v>
          </cell>
          <cell r="G1315" t="str">
            <v>M</v>
          </cell>
          <cell r="I1315">
            <v>0</v>
          </cell>
        </row>
        <row r="1316">
          <cell r="A1316" t="str">
            <v>E2</v>
          </cell>
          <cell r="B1316">
            <v>0</v>
          </cell>
          <cell r="C1316" t="str">
            <v>계</v>
          </cell>
          <cell r="D1316">
            <v>12220988</v>
          </cell>
          <cell r="I1316">
            <v>0</v>
          </cell>
        </row>
        <row r="1317">
          <cell r="A1317" t="str">
            <v>D00911</v>
          </cell>
          <cell r="B1317">
            <v>32</v>
          </cell>
          <cell r="C1317" t="str">
            <v>3.16</v>
          </cell>
          <cell r="D1317">
            <v>12221450</v>
          </cell>
          <cell r="E1317" t="str">
            <v>방 호 벽</v>
          </cell>
          <cell r="F1317" t="str">
            <v>(육교용)</v>
          </cell>
          <cell r="G1317" t="str">
            <v>M</v>
          </cell>
          <cell r="I1317">
            <v>0</v>
          </cell>
        </row>
        <row r="1318">
          <cell r="A1318" t="str">
            <v>D01064</v>
          </cell>
          <cell r="B1318">
            <v>13</v>
          </cell>
          <cell r="C1318" t="str">
            <v>3.17</v>
          </cell>
          <cell r="D1318">
            <v>12221747</v>
          </cell>
          <cell r="E1318" t="str">
            <v>중앙분리대</v>
          </cell>
          <cell r="G1318" t="str">
            <v>M</v>
          </cell>
          <cell r="I1318">
            <v>0</v>
          </cell>
        </row>
        <row r="1319">
          <cell r="A1319" t="str">
            <v>D03817</v>
          </cell>
          <cell r="B1319">
            <v>45</v>
          </cell>
          <cell r="C1319" t="str">
            <v>3.18</v>
          </cell>
          <cell r="D1319">
            <v>12222043</v>
          </cell>
          <cell r="E1319" t="str">
            <v>ELASTIC FILLER</v>
          </cell>
          <cell r="F1319" t="str">
            <v>(T=20 m/m)</v>
          </cell>
          <cell r="G1319" t="str">
            <v>㎡</v>
          </cell>
          <cell r="I1319">
            <v>0</v>
          </cell>
        </row>
        <row r="1320">
          <cell r="A1320" t="str">
            <v>D00563</v>
          </cell>
          <cell r="B1320">
            <v>330</v>
          </cell>
          <cell r="C1320" t="str">
            <v>3.19</v>
          </cell>
          <cell r="D1320">
            <v>12222487</v>
          </cell>
          <cell r="E1320" t="str">
            <v>아스팔트 방수</v>
          </cell>
          <cell r="F1320" t="str">
            <v>(2 회)</v>
          </cell>
          <cell r="G1320" t="str">
            <v>㎡</v>
          </cell>
          <cell r="I1320">
            <v>0</v>
          </cell>
        </row>
        <row r="1321">
          <cell r="A1321" t="str">
            <v>D01191</v>
          </cell>
          <cell r="B1321">
            <v>6</v>
          </cell>
          <cell r="C1321" t="str">
            <v>3.20</v>
          </cell>
          <cell r="D1321">
            <v>12222561</v>
          </cell>
          <cell r="E1321" t="str">
            <v>PVC PIPE 설치</v>
          </cell>
          <cell r="F1321" t="str">
            <v>(Φ65 m/m)</v>
          </cell>
          <cell r="G1321" t="str">
            <v>M</v>
          </cell>
          <cell r="I1321">
            <v>0</v>
          </cell>
        </row>
        <row r="1322">
          <cell r="A1322" t="str">
            <v>D00587</v>
          </cell>
          <cell r="B1322">
            <v>29</v>
          </cell>
          <cell r="C1322" t="str">
            <v>3.21</v>
          </cell>
          <cell r="D1322">
            <v>12222617</v>
          </cell>
          <cell r="E1322" t="str">
            <v>신축이음</v>
          </cell>
          <cell r="F1322" t="str">
            <v>(지하차도)</v>
          </cell>
          <cell r="G1322" t="str">
            <v>M</v>
          </cell>
          <cell r="I1322">
            <v>0</v>
          </cell>
        </row>
        <row r="1323">
          <cell r="A1323" t="str">
            <v>D03842</v>
          </cell>
          <cell r="B1323">
            <v>20</v>
          </cell>
          <cell r="C1323" t="str">
            <v>3.22</v>
          </cell>
          <cell r="D1323">
            <v>12222626</v>
          </cell>
          <cell r="E1323" t="str">
            <v>지수판설치</v>
          </cell>
          <cell r="F1323" t="str">
            <v>(300x5 m/m)</v>
          </cell>
          <cell r="G1323" t="str">
            <v>M</v>
          </cell>
          <cell r="I1323">
            <v>0</v>
          </cell>
        </row>
        <row r="1324">
          <cell r="A1324" t="str">
            <v>D03747</v>
          </cell>
          <cell r="B1324">
            <v>67</v>
          </cell>
          <cell r="C1324" t="str">
            <v>3.23</v>
          </cell>
          <cell r="D1324">
            <v>12222629</v>
          </cell>
          <cell r="E1324" t="str">
            <v>워터스톱</v>
          </cell>
          <cell r="F1324" t="str">
            <v>(20x25)</v>
          </cell>
          <cell r="G1324" t="str">
            <v>M</v>
          </cell>
          <cell r="I1324">
            <v>0</v>
          </cell>
        </row>
        <row r="1325">
          <cell r="A1325" t="str">
            <v>T2</v>
          </cell>
          <cell r="B1325">
            <v>1327</v>
          </cell>
          <cell r="C1325" t="str">
            <v>3.24</v>
          </cell>
          <cell r="D1325">
            <v>12222631</v>
          </cell>
          <cell r="E1325" t="str">
            <v>파일재하시험</v>
          </cell>
          <cell r="I1325">
            <v>0</v>
          </cell>
        </row>
        <row r="1326">
          <cell r="A1326" t="str">
            <v>D03869</v>
          </cell>
          <cell r="B1326">
            <v>1</v>
          </cell>
          <cell r="C1326" t="str">
            <v>a</v>
          </cell>
          <cell r="D1326">
            <v>12222633</v>
          </cell>
          <cell r="E1326" t="str">
            <v>파일재하시험</v>
          </cell>
          <cell r="F1326" t="str">
            <v>(정재하시험)</v>
          </cell>
          <cell r="G1326" t="str">
            <v>개소</v>
          </cell>
          <cell r="I1326">
            <v>0</v>
          </cell>
        </row>
        <row r="1327">
          <cell r="A1327" t="str">
            <v>D03870</v>
          </cell>
          <cell r="B1327">
            <v>3</v>
          </cell>
          <cell r="C1327" t="str">
            <v>b</v>
          </cell>
          <cell r="D1327">
            <v>12222634</v>
          </cell>
          <cell r="E1327" t="str">
            <v>파일재하시험</v>
          </cell>
          <cell r="F1327" t="str">
            <v>(동재하시험)</v>
          </cell>
          <cell r="G1327" t="str">
            <v>개소</v>
          </cell>
          <cell r="I1327">
            <v>0</v>
          </cell>
        </row>
        <row r="1328">
          <cell r="A1328" t="str">
            <v>E2</v>
          </cell>
          <cell r="B1328">
            <v>0</v>
          </cell>
          <cell r="C1328" t="str">
            <v>계</v>
          </cell>
          <cell r="D1328">
            <v>12222635</v>
          </cell>
          <cell r="I1328">
            <v>0</v>
          </cell>
        </row>
        <row r="1329">
          <cell r="A1329" t="str">
            <v>E3</v>
          </cell>
          <cell r="B1329">
            <v>0</v>
          </cell>
          <cell r="C1329" t="str">
            <v>합계</v>
          </cell>
          <cell r="D1329">
            <v>12222763</v>
          </cell>
          <cell r="I1329">
            <v>0</v>
          </cell>
        </row>
        <row r="1330">
          <cell r="A1330" t="str">
            <v>T3</v>
          </cell>
          <cell r="B1330">
            <v>1450</v>
          </cell>
          <cell r="C1330" t="str">
            <v>3.K</v>
          </cell>
          <cell r="D1330">
            <v>12222891</v>
          </cell>
          <cell r="E1330" t="str">
            <v>장  성  천  교</v>
          </cell>
          <cell r="F1330" t="str">
            <v>P.S.C BEAM</v>
          </cell>
          <cell r="I1330">
            <v>0</v>
          </cell>
        </row>
        <row r="1331">
          <cell r="A1331" t="str">
            <v>T2</v>
          </cell>
          <cell r="B1331">
            <v>1341</v>
          </cell>
          <cell r="C1331" t="str">
            <v>3.01</v>
          </cell>
          <cell r="D1331">
            <v>12223019</v>
          </cell>
          <cell r="E1331" t="str">
            <v>토          공</v>
          </cell>
          <cell r="I1331">
            <v>0</v>
          </cell>
        </row>
        <row r="1332">
          <cell r="A1332" t="str">
            <v>D00096</v>
          </cell>
          <cell r="B1332">
            <v>370</v>
          </cell>
          <cell r="C1332" t="str">
            <v>a</v>
          </cell>
          <cell r="D1332">
            <v>12376316</v>
          </cell>
          <cell r="E1332" t="str">
            <v>구조물터파기</v>
          </cell>
          <cell r="F1332" t="str">
            <v>(육상토사 0∼2 M)</v>
          </cell>
          <cell r="G1332" t="str">
            <v>㎥</v>
          </cell>
          <cell r="I1332">
            <v>0</v>
          </cell>
        </row>
        <row r="1333">
          <cell r="A1333" t="str">
            <v>D00100</v>
          </cell>
          <cell r="B1333">
            <v>2148</v>
          </cell>
          <cell r="C1333" t="str">
            <v>b</v>
          </cell>
          <cell r="D1333">
            <v>12376652</v>
          </cell>
          <cell r="E1333" t="str">
            <v>구조물터파기</v>
          </cell>
          <cell r="F1333" t="str">
            <v>(수중토사 0∼2 M)</v>
          </cell>
          <cell r="G1333" t="str">
            <v>㎥</v>
          </cell>
          <cell r="I1333">
            <v>0</v>
          </cell>
        </row>
        <row r="1334">
          <cell r="A1334" t="str">
            <v>D00101</v>
          </cell>
          <cell r="B1334">
            <v>1369</v>
          </cell>
          <cell r="C1334" t="str">
            <v>c</v>
          </cell>
          <cell r="D1334">
            <v>12376820</v>
          </cell>
          <cell r="E1334" t="str">
            <v>구조물터파기</v>
          </cell>
          <cell r="F1334" t="str">
            <v>(수중토사 2∼4 M)</v>
          </cell>
          <cell r="G1334" t="str">
            <v>㎥</v>
          </cell>
          <cell r="I1334">
            <v>0</v>
          </cell>
        </row>
        <row r="1335">
          <cell r="A1335" t="str">
            <v>D00102</v>
          </cell>
          <cell r="B1335">
            <v>613</v>
          </cell>
          <cell r="C1335" t="str">
            <v>d</v>
          </cell>
          <cell r="D1335">
            <v>12376904</v>
          </cell>
          <cell r="E1335" t="str">
            <v>구조물터파기</v>
          </cell>
          <cell r="F1335" t="str">
            <v>(수중토사 4∼6 M)</v>
          </cell>
          <cell r="G1335" t="str">
            <v>㎥</v>
          </cell>
          <cell r="I1335">
            <v>0</v>
          </cell>
        </row>
        <row r="1336">
          <cell r="A1336" t="str">
            <v>D00160</v>
          </cell>
          <cell r="B1336">
            <v>2467</v>
          </cell>
          <cell r="C1336" t="str">
            <v>e</v>
          </cell>
          <cell r="D1336">
            <v>12376988</v>
          </cell>
          <cell r="E1336" t="str">
            <v>되메우기및다짐</v>
          </cell>
          <cell r="F1336" t="str">
            <v>(인력30%+백호우70%)</v>
          </cell>
          <cell r="G1336" t="str">
            <v>㎥</v>
          </cell>
          <cell r="I1336">
            <v>0</v>
          </cell>
        </row>
        <row r="1337">
          <cell r="A1337" t="str">
            <v>D00170</v>
          </cell>
          <cell r="B1337">
            <v>512</v>
          </cell>
          <cell r="C1337" t="str">
            <v>f</v>
          </cell>
          <cell r="D1337">
            <v>12377108</v>
          </cell>
          <cell r="E1337" t="str">
            <v>뒷채움잡석</v>
          </cell>
          <cell r="F1337" t="str">
            <v>(현장암유용)</v>
          </cell>
          <cell r="G1337" t="str">
            <v>㎥</v>
          </cell>
          <cell r="I1337">
            <v>0</v>
          </cell>
        </row>
        <row r="1338">
          <cell r="A1338" t="str">
            <v>D00534</v>
          </cell>
          <cell r="B1338">
            <v>200</v>
          </cell>
          <cell r="C1338" t="str">
            <v>g</v>
          </cell>
          <cell r="D1338">
            <v>12377168</v>
          </cell>
          <cell r="E1338" t="str">
            <v>물 푸 기</v>
          </cell>
          <cell r="G1338" t="str">
            <v>HR</v>
          </cell>
          <cell r="I1338">
            <v>0</v>
          </cell>
        </row>
        <row r="1339">
          <cell r="A1339" t="str">
            <v>D00150</v>
          </cell>
          <cell r="B1339">
            <v>1374</v>
          </cell>
          <cell r="C1339" t="str">
            <v>h</v>
          </cell>
          <cell r="D1339">
            <v>12377198</v>
          </cell>
          <cell r="E1339" t="str">
            <v>교대앞성토</v>
          </cell>
          <cell r="G1339" t="str">
            <v>㎥</v>
          </cell>
          <cell r="I1339">
            <v>0</v>
          </cell>
        </row>
        <row r="1340">
          <cell r="A1340" t="str">
            <v>D00591</v>
          </cell>
          <cell r="B1340">
            <v>1321</v>
          </cell>
          <cell r="C1340" t="str">
            <v>i</v>
          </cell>
          <cell r="D1340">
            <v>12377213</v>
          </cell>
          <cell r="E1340" t="str">
            <v>사석채움</v>
          </cell>
          <cell r="G1340" t="str">
            <v>㎥</v>
          </cell>
          <cell r="I1340">
            <v>0</v>
          </cell>
        </row>
        <row r="1341">
          <cell r="A1341" t="str">
            <v>D00704</v>
          </cell>
          <cell r="B1341">
            <v>1287</v>
          </cell>
          <cell r="C1341" t="str">
            <v>j</v>
          </cell>
          <cell r="D1341">
            <v>12377221</v>
          </cell>
          <cell r="E1341" t="str">
            <v>마대쌓기및헐기</v>
          </cell>
          <cell r="G1341" t="str">
            <v>㎡</v>
          </cell>
          <cell r="I1341">
            <v>0</v>
          </cell>
        </row>
        <row r="1342">
          <cell r="A1342" t="str">
            <v>E2</v>
          </cell>
          <cell r="B1342">
            <v>0</v>
          </cell>
          <cell r="C1342" t="str">
            <v>계</v>
          </cell>
          <cell r="D1342">
            <v>12377228</v>
          </cell>
          <cell r="I1342">
            <v>0</v>
          </cell>
        </row>
        <row r="1343">
          <cell r="A1343" t="str">
            <v>T2</v>
          </cell>
          <cell r="B1343">
            <v>1352</v>
          </cell>
          <cell r="C1343" t="str">
            <v>3.02</v>
          </cell>
          <cell r="D1343">
            <v>12377356</v>
          </cell>
          <cell r="E1343" t="str">
            <v>강관파일공</v>
          </cell>
          <cell r="I1343">
            <v>0</v>
          </cell>
        </row>
        <row r="1344">
          <cell r="A1344" t="str">
            <v>D00504</v>
          </cell>
          <cell r="B1344">
            <v>2156</v>
          </cell>
          <cell r="C1344" t="str">
            <v>a</v>
          </cell>
          <cell r="D1344">
            <v>12377484</v>
          </cell>
          <cell r="E1344" t="str">
            <v>강관파일구입</v>
          </cell>
          <cell r="F1344" t="str">
            <v>(Φ508.0m/mx9t)</v>
          </cell>
          <cell r="G1344" t="str">
            <v>M</v>
          </cell>
          <cell r="I1344">
            <v>0</v>
          </cell>
        </row>
        <row r="1345">
          <cell r="A1345" t="str">
            <v>D00512</v>
          </cell>
          <cell r="B1345">
            <v>2094</v>
          </cell>
          <cell r="C1345" t="str">
            <v>b</v>
          </cell>
          <cell r="D1345">
            <v>12377513</v>
          </cell>
          <cell r="E1345" t="str">
            <v>강관파일항타(직항)</v>
          </cell>
          <cell r="F1345" t="str">
            <v>Φ508(15 m 이하)</v>
          </cell>
          <cell r="G1345" t="str">
            <v>M</v>
          </cell>
          <cell r="I1345">
            <v>0</v>
          </cell>
        </row>
        <row r="1346">
          <cell r="A1346" t="str">
            <v>D03821</v>
          </cell>
          <cell r="B1346">
            <v>215</v>
          </cell>
          <cell r="C1346" t="str">
            <v>c</v>
          </cell>
          <cell r="D1346">
            <v>12377516</v>
          </cell>
          <cell r="E1346" t="str">
            <v>토사천공</v>
          </cell>
          <cell r="G1346" t="str">
            <v>M</v>
          </cell>
          <cell r="I1346">
            <v>0</v>
          </cell>
        </row>
        <row r="1347">
          <cell r="A1347" t="str">
            <v>D03797</v>
          </cell>
          <cell r="B1347">
            <v>106</v>
          </cell>
          <cell r="C1347" t="str">
            <v>d</v>
          </cell>
          <cell r="D1347">
            <v>12377519</v>
          </cell>
          <cell r="E1347" t="str">
            <v>풍 화 암</v>
          </cell>
          <cell r="F1347" t="str">
            <v>(T-4)</v>
          </cell>
          <cell r="G1347" t="str">
            <v>M</v>
          </cell>
          <cell r="I1347">
            <v>0</v>
          </cell>
        </row>
        <row r="1348">
          <cell r="A1348" t="str">
            <v>D03838</v>
          </cell>
          <cell r="B1348">
            <v>26</v>
          </cell>
          <cell r="C1348" t="str">
            <v>e</v>
          </cell>
          <cell r="D1348">
            <v>12377522</v>
          </cell>
          <cell r="E1348" t="str">
            <v>파일속모래채움</v>
          </cell>
          <cell r="G1348" t="str">
            <v>㎥</v>
          </cell>
          <cell r="I1348">
            <v>0</v>
          </cell>
        </row>
        <row r="1349">
          <cell r="A1349" t="str">
            <v>D00502</v>
          </cell>
          <cell r="B1349">
            <v>26</v>
          </cell>
          <cell r="C1349" t="str">
            <v>f</v>
          </cell>
          <cell r="D1349">
            <v>12377523</v>
          </cell>
          <cell r="E1349" t="str">
            <v>속채움 콘크리트</v>
          </cell>
          <cell r="G1349" t="str">
            <v>㎥</v>
          </cell>
          <cell r="I1349">
            <v>0</v>
          </cell>
        </row>
        <row r="1350">
          <cell r="A1350" t="str">
            <v>D00516</v>
          </cell>
          <cell r="B1350">
            <v>248</v>
          </cell>
          <cell r="C1350" t="str">
            <v>g</v>
          </cell>
          <cell r="D1350">
            <v>12377524</v>
          </cell>
          <cell r="E1350" t="str">
            <v>두부및선단보강</v>
          </cell>
          <cell r="F1350" t="str">
            <v>(Φ508.0 m/m)천공</v>
          </cell>
          <cell r="G1350" t="str">
            <v>EA</v>
          </cell>
          <cell r="I1350">
            <v>0</v>
          </cell>
        </row>
        <row r="1351">
          <cell r="A1351" t="str">
            <v>D03829</v>
          </cell>
          <cell r="B1351">
            <v>77</v>
          </cell>
          <cell r="C1351" t="str">
            <v>h</v>
          </cell>
          <cell r="D1351">
            <v>12377533</v>
          </cell>
          <cell r="E1351" t="str">
            <v>주면고정액</v>
          </cell>
          <cell r="G1351" t="str">
            <v>㎥</v>
          </cell>
          <cell r="I1351">
            <v>0</v>
          </cell>
        </row>
        <row r="1352">
          <cell r="A1352" t="str">
            <v>D03830</v>
          </cell>
          <cell r="B1352">
            <v>16</v>
          </cell>
          <cell r="C1352" t="str">
            <v>i</v>
          </cell>
          <cell r="D1352">
            <v>12377537</v>
          </cell>
          <cell r="E1352" t="str">
            <v>선단고정액</v>
          </cell>
          <cell r="G1352" t="str">
            <v>㎥</v>
          </cell>
          <cell r="I1352">
            <v>0</v>
          </cell>
        </row>
        <row r="1353">
          <cell r="A1353" t="str">
            <v>E2</v>
          </cell>
          <cell r="B1353">
            <v>0</v>
          </cell>
          <cell r="C1353" t="str">
            <v>계</v>
          </cell>
          <cell r="D1353">
            <v>12377541</v>
          </cell>
          <cell r="I1353">
            <v>0</v>
          </cell>
        </row>
        <row r="1354">
          <cell r="A1354" t="str">
            <v>T2</v>
          </cell>
          <cell r="B1354">
            <v>1360</v>
          </cell>
          <cell r="C1354" t="str">
            <v>3.03</v>
          </cell>
          <cell r="D1354">
            <v>12378327</v>
          </cell>
          <cell r="E1354" t="str">
            <v>거 푸 집</v>
          </cell>
          <cell r="I1354">
            <v>0</v>
          </cell>
        </row>
        <row r="1355">
          <cell r="A1355" t="str">
            <v>D00276</v>
          </cell>
          <cell r="B1355">
            <v>2709</v>
          </cell>
          <cell r="C1355" t="str">
            <v>a</v>
          </cell>
          <cell r="D1355">
            <v>12378328</v>
          </cell>
          <cell r="E1355" t="str">
            <v>합판거푸집</v>
          </cell>
          <cell r="F1355" t="str">
            <v>(3 회)</v>
          </cell>
          <cell r="G1355" t="str">
            <v>㎡</v>
          </cell>
          <cell r="I1355">
            <v>0</v>
          </cell>
        </row>
        <row r="1356">
          <cell r="A1356" t="str">
            <v>D00280</v>
          </cell>
          <cell r="B1356">
            <v>402</v>
          </cell>
          <cell r="C1356" t="str">
            <v>b</v>
          </cell>
          <cell r="D1356">
            <v>12378392</v>
          </cell>
          <cell r="E1356" t="str">
            <v>합판거푸집</v>
          </cell>
          <cell r="F1356" t="str">
            <v>(4 회)</v>
          </cell>
          <cell r="G1356" t="str">
            <v>㎡</v>
          </cell>
          <cell r="I1356">
            <v>0</v>
          </cell>
        </row>
        <row r="1357">
          <cell r="A1357" t="str">
            <v>D00282</v>
          </cell>
          <cell r="B1357">
            <v>31</v>
          </cell>
          <cell r="C1357" t="str">
            <v>c</v>
          </cell>
          <cell r="D1357">
            <v>12378424</v>
          </cell>
          <cell r="E1357" t="str">
            <v>합판거푸집</v>
          </cell>
          <cell r="F1357" t="str">
            <v>(6 회)</v>
          </cell>
          <cell r="G1357" t="str">
            <v>㎡</v>
          </cell>
          <cell r="I1357">
            <v>0</v>
          </cell>
        </row>
        <row r="1358">
          <cell r="A1358" t="str">
            <v>D00265</v>
          </cell>
          <cell r="B1358">
            <v>298</v>
          </cell>
          <cell r="C1358" t="str">
            <v>d</v>
          </cell>
          <cell r="D1358">
            <v>12378432</v>
          </cell>
          <cell r="E1358" t="str">
            <v>문양거푸집(합판4회+</v>
          </cell>
          <cell r="F1358" t="str">
            <v>문양스치로폴(0∼7M)</v>
          </cell>
          <cell r="G1358" t="str">
            <v>㎡</v>
          </cell>
          <cell r="I1358">
            <v>0</v>
          </cell>
        </row>
        <row r="1359">
          <cell r="A1359" t="str">
            <v>D00306</v>
          </cell>
          <cell r="B1359">
            <v>284</v>
          </cell>
          <cell r="C1359" t="str">
            <v>e</v>
          </cell>
          <cell r="D1359">
            <v>12378438</v>
          </cell>
          <cell r="E1359" t="str">
            <v>원형거푸집</v>
          </cell>
          <cell r="F1359" t="str">
            <v>(3 회 0∼7 m)</v>
          </cell>
          <cell r="G1359" t="str">
            <v>㎡</v>
          </cell>
          <cell r="I1359">
            <v>0</v>
          </cell>
        </row>
        <row r="1360">
          <cell r="A1360" t="str">
            <v>D00307</v>
          </cell>
          <cell r="B1360">
            <v>25</v>
          </cell>
          <cell r="C1360" t="str">
            <v>f</v>
          </cell>
          <cell r="D1360">
            <v>12378439</v>
          </cell>
          <cell r="E1360" t="str">
            <v>원형거푸집</v>
          </cell>
          <cell r="F1360" t="str">
            <v>(3 회 7∼10 m)</v>
          </cell>
          <cell r="G1360" t="str">
            <v>㎡</v>
          </cell>
          <cell r="I1360">
            <v>0</v>
          </cell>
        </row>
        <row r="1361">
          <cell r="A1361" t="str">
            <v>E2</v>
          </cell>
          <cell r="B1361">
            <v>0</v>
          </cell>
          <cell r="C1361" t="str">
            <v>계</v>
          </cell>
          <cell r="D1361">
            <v>12378440</v>
          </cell>
          <cell r="I1361">
            <v>0</v>
          </cell>
        </row>
        <row r="1362">
          <cell r="A1362" t="str">
            <v>D00323</v>
          </cell>
          <cell r="B1362">
            <v>1581</v>
          </cell>
          <cell r="C1362" t="str">
            <v>3.04</v>
          </cell>
          <cell r="D1362">
            <v>12378441</v>
          </cell>
          <cell r="E1362" t="str">
            <v>강관비계</v>
          </cell>
          <cell r="F1362" t="str">
            <v>(0∼30 M)</v>
          </cell>
          <cell r="G1362" t="str">
            <v>㎡</v>
          </cell>
          <cell r="I1362">
            <v>0</v>
          </cell>
        </row>
        <row r="1363">
          <cell r="A1363" t="str">
            <v>T2</v>
          </cell>
          <cell r="B1363">
            <v>1366</v>
          </cell>
          <cell r="C1363" t="str">
            <v>3.05</v>
          </cell>
          <cell r="D1363">
            <v>12378505</v>
          </cell>
          <cell r="E1363" t="str">
            <v>동 바 리</v>
          </cell>
          <cell r="I1363">
            <v>0</v>
          </cell>
        </row>
        <row r="1364">
          <cell r="A1364" t="str">
            <v>D00327</v>
          </cell>
          <cell r="B1364">
            <v>2266</v>
          </cell>
          <cell r="C1364" t="str">
            <v>a</v>
          </cell>
          <cell r="D1364">
            <v>12378537</v>
          </cell>
          <cell r="E1364" t="str">
            <v>동바리공</v>
          </cell>
          <cell r="F1364" t="str">
            <v>(목재 4 회)</v>
          </cell>
          <cell r="G1364" t="str">
            <v>공㎥</v>
          </cell>
          <cell r="I1364">
            <v>0</v>
          </cell>
        </row>
        <row r="1365">
          <cell r="A1365" t="str">
            <v>D00334</v>
          </cell>
          <cell r="B1365">
            <v>642</v>
          </cell>
          <cell r="C1365" t="str">
            <v>b</v>
          </cell>
          <cell r="D1365">
            <v>12378561</v>
          </cell>
          <cell r="E1365" t="str">
            <v>강관동바리</v>
          </cell>
          <cell r="F1365" t="str">
            <v>(교량용)</v>
          </cell>
          <cell r="G1365" t="str">
            <v>공㎥</v>
          </cell>
          <cell r="I1365">
            <v>0</v>
          </cell>
        </row>
        <row r="1366">
          <cell r="A1366" t="str">
            <v>D01129</v>
          </cell>
          <cell r="B1366">
            <v>82</v>
          </cell>
          <cell r="C1366" t="str">
            <v>c</v>
          </cell>
          <cell r="D1366">
            <v>12378565</v>
          </cell>
          <cell r="E1366" t="str">
            <v>수평보강재(교량용)</v>
          </cell>
          <cell r="F1366" t="str">
            <v>(강관동바리)</v>
          </cell>
          <cell r="G1366" t="str">
            <v>㎡</v>
          </cell>
          <cell r="I1366">
            <v>0</v>
          </cell>
        </row>
        <row r="1367">
          <cell r="A1367" t="str">
            <v>E2</v>
          </cell>
          <cell r="B1367">
            <v>0</v>
          </cell>
          <cell r="C1367" t="str">
            <v>계</v>
          </cell>
          <cell r="D1367">
            <v>12378567</v>
          </cell>
          <cell r="I1367">
            <v>0</v>
          </cell>
        </row>
        <row r="1368">
          <cell r="A1368" t="str">
            <v>T2</v>
          </cell>
          <cell r="B1368">
            <v>1370</v>
          </cell>
          <cell r="C1368" t="str">
            <v>3.06</v>
          </cell>
          <cell r="D1368">
            <v>12378689</v>
          </cell>
          <cell r="E1368" t="str">
            <v>철근가공조립</v>
          </cell>
          <cell r="I1368">
            <v>0</v>
          </cell>
        </row>
        <row r="1369">
          <cell r="A1369" t="str">
            <v>D00271</v>
          </cell>
          <cell r="B1369">
            <v>19.244</v>
          </cell>
          <cell r="C1369" t="str">
            <v>a</v>
          </cell>
          <cell r="D1369">
            <v>12378691</v>
          </cell>
          <cell r="E1369" t="str">
            <v>철근가공조립</v>
          </cell>
          <cell r="F1369" t="str">
            <v>(보 통)</v>
          </cell>
          <cell r="G1369" t="str">
            <v>Ton</v>
          </cell>
          <cell r="I1369">
            <v>0</v>
          </cell>
        </row>
        <row r="1370">
          <cell r="A1370" t="str">
            <v>D00272</v>
          </cell>
          <cell r="B1370">
            <v>346.63499999999999</v>
          </cell>
          <cell r="C1370" t="str">
            <v>b</v>
          </cell>
          <cell r="D1370">
            <v>12378693</v>
          </cell>
          <cell r="E1370" t="str">
            <v>철근가공조립</v>
          </cell>
          <cell r="F1370" t="str">
            <v>(복 잡)</v>
          </cell>
          <cell r="G1370" t="str">
            <v>Ton</v>
          </cell>
          <cell r="I1370">
            <v>0</v>
          </cell>
        </row>
        <row r="1371">
          <cell r="A1371" t="str">
            <v>E2</v>
          </cell>
          <cell r="B1371">
            <v>0</v>
          </cell>
          <cell r="C1371" t="str">
            <v>계</v>
          </cell>
          <cell r="D1371">
            <v>12378696</v>
          </cell>
          <cell r="I1371">
            <v>0</v>
          </cell>
        </row>
        <row r="1372">
          <cell r="A1372" t="str">
            <v>T2</v>
          </cell>
          <cell r="B1372">
            <v>1374</v>
          </cell>
          <cell r="C1372" t="str">
            <v>3.07</v>
          </cell>
          <cell r="D1372">
            <v>12378697</v>
          </cell>
          <cell r="E1372" t="str">
            <v>콘크리트타설</v>
          </cell>
          <cell r="I1372">
            <v>0</v>
          </cell>
        </row>
        <row r="1373">
          <cell r="A1373" t="str">
            <v>D00237</v>
          </cell>
          <cell r="B1373">
            <v>2114</v>
          </cell>
          <cell r="C1373" t="str">
            <v>a</v>
          </cell>
          <cell r="D1373">
            <v>12378761</v>
          </cell>
          <cell r="E1373" t="str">
            <v>콘크리트타설</v>
          </cell>
          <cell r="F1373" t="str">
            <v>(철근 펌프카)</v>
          </cell>
          <cell r="G1373" t="str">
            <v>㎥</v>
          </cell>
          <cell r="I1373">
            <v>0</v>
          </cell>
        </row>
        <row r="1374">
          <cell r="A1374" t="str">
            <v>D00231</v>
          </cell>
          <cell r="B1374">
            <v>73</v>
          </cell>
          <cell r="C1374" t="str">
            <v>b</v>
          </cell>
          <cell r="D1374">
            <v>12378793</v>
          </cell>
          <cell r="E1374" t="str">
            <v>콘크리트타설</v>
          </cell>
          <cell r="F1374" t="str">
            <v>(무근 VIB 제외)</v>
          </cell>
          <cell r="G1374" t="str">
            <v>㎥</v>
          </cell>
          <cell r="I1374">
            <v>0</v>
          </cell>
        </row>
        <row r="1375">
          <cell r="A1375" t="str">
            <v>E2</v>
          </cell>
          <cell r="B1375">
            <v>0</v>
          </cell>
          <cell r="C1375" t="str">
            <v>계</v>
          </cell>
          <cell r="D1375">
            <v>12378825</v>
          </cell>
          <cell r="I1375">
            <v>0</v>
          </cell>
        </row>
        <row r="1376">
          <cell r="A1376" t="str">
            <v>T2</v>
          </cell>
          <cell r="B1376">
            <v>1378</v>
          </cell>
          <cell r="C1376" t="str">
            <v>3.08</v>
          </cell>
          <cell r="D1376">
            <v>12378833</v>
          </cell>
          <cell r="E1376" t="str">
            <v>표 면 처 리</v>
          </cell>
          <cell r="I1376">
            <v>0</v>
          </cell>
        </row>
        <row r="1377">
          <cell r="A1377" t="str">
            <v>D00537</v>
          </cell>
          <cell r="B1377">
            <v>1894</v>
          </cell>
          <cell r="C1377" t="str">
            <v>a</v>
          </cell>
          <cell r="D1377">
            <v>12378837</v>
          </cell>
          <cell r="E1377" t="str">
            <v>슬래브양생</v>
          </cell>
          <cell r="F1377" t="str">
            <v>(양생제)</v>
          </cell>
          <cell r="G1377" t="str">
            <v>㎡</v>
          </cell>
          <cell r="I1377">
            <v>0</v>
          </cell>
        </row>
        <row r="1378">
          <cell r="A1378" t="str">
            <v>D00539</v>
          </cell>
          <cell r="B1378">
            <v>1714</v>
          </cell>
          <cell r="C1378" t="str">
            <v>b</v>
          </cell>
          <cell r="D1378">
            <v>12378839</v>
          </cell>
          <cell r="E1378" t="str">
            <v>슬래브면고르기</v>
          </cell>
          <cell r="F1378" t="str">
            <v>(데크 피니샤)</v>
          </cell>
          <cell r="G1378" t="str">
            <v>㎡</v>
          </cell>
          <cell r="I1378">
            <v>0</v>
          </cell>
        </row>
        <row r="1379">
          <cell r="A1379" t="str">
            <v>E2</v>
          </cell>
          <cell r="B1379">
            <v>0</v>
          </cell>
          <cell r="C1379" t="str">
            <v>계</v>
          </cell>
          <cell r="D1379">
            <v>12378840</v>
          </cell>
          <cell r="I1379">
            <v>0</v>
          </cell>
        </row>
        <row r="1380">
          <cell r="A1380" t="str">
            <v>T2</v>
          </cell>
          <cell r="B1380">
            <v>1384</v>
          </cell>
          <cell r="C1380" t="str">
            <v>3.09</v>
          </cell>
          <cell r="D1380">
            <v>12378968</v>
          </cell>
          <cell r="E1380" t="str">
            <v>교좌장치</v>
          </cell>
          <cell r="I1380">
            <v>0</v>
          </cell>
        </row>
        <row r="1381">
          <cell r="A1381" t="str">
            <v>D00545</v>
          </cell>
          <cell r="B1381">
            <v>2</v>
          </cell>
          <cell r="C1381" t="str">
            <v>a</v>
          </cell>
          <cell r="D1381">
            <v>12379064</v>
          </cell>
          <cell r="E1381" t="str">
            <v>교좌장치</v>
          </cell>
          <cell r="F1381" t="str">
            <v>(고정단 135 Ton)</v>
          </cell>
          <cell r="G1381" t="str">
            <v>EA</v>
          </cell>
          <cell r="I1381">
            <v>0</v>
          </cell>
        </row>
        <row r="1382">
          <cell r="A1382" t="str">
            <v>D00549</v>
          </cell>
          <cell r="B1382">
            <v>8</v>
          </cell>
          <cell r="C1382" t="str">
            <v>b</v>
          </cell>
          <cell r="D1382">
            <v>12379112</v>
          </cell>
          <cell r="E1382" t="str">
            <v>교좌장치</v>
          </cell>
          <cell r="F1382" t="str">
            <v>(횡방향가동단135Ton)</v>
          </cell>
          <cell r="G1382" t="str">
            <v>EA</v>
          </cell>
          <cell r="I1382">
            <v>0</v>
          </cell>
        </row>
        <row r="1383">
          <cell r="A1383" t="str">
            <v>D00548</v>
          </cell>
          <cell r="B1383">
            <v>10</v>
          </cell>
          <cell r="C1383" t="str">
            <v>c</v>
          </cell>
          <cell r="D1383">
            <v>12379151</v>
          </cell>
          <cell r="E1383" t="str">
            <v>교좌장치</v>
          </cell>
          <cell r="F1383" t="str">
            <v>(종방향가동단135Ton)</v>
          </cell>
          <cell r="G1383" t="str">
            <v>EA</v>
          </cell>
          <cell r="I1383">
            <v>0</v>
          </cell>
        </row>
        <row r="1384">
          <cell r="A1384" t="str">
            <v>D00547</v>
          </cell>
          <cell r="B1384">
            <v>40</v>
          </cell>
          <cell r="C1384" t="str">
            <v>d</v>
          </cell>
          <cell r="D1384">
            <v>12379153</v>
          </cell>
          <cell r="E1384" t="str">
            <v>교좌장치</v>
          </cell>
          <cell r="F1384" t="str">
            <v>(양방향가동단135Ton)</v>
          </cell>
          <cell r="G1384" t="str">
            <v>EA</v>
          </cell>
          <cell r="I1384">
            <v>0</v>
          </cell>
        </row>
        <row r="1385">
          <cell r="A1385" t="str">
            <v>E2</v>
          </cell>
          <cell r="B1385">
            <v>0</v>
          </cell>
          <cell r="C1385" t="str">
            <v>계</v>
          </cell>
          <cell r="D1385">
            <v>12379154</v>
          </cell>
          <cell r="I1385">
            <v>0</v>
          </cell>
        </row>
        <row r="1386">
          <cell r="A1386" t="str">
            <v>T2</v>
          </cell>
          <cell r="B1386">
            <v>1389</v>
          </cell>
          <cell r="C1386" t="str">
            <v>3.10</v>
          </cell>
          <cell r="D1386">
            <v>12379282</v>
          </cell>
          <cell r="E1386" t="str">
            <v>P.S.C BEAM</v>
          </cell>
          <cell r="I1386">
            <v>0</v>
          </cell>
        </row>
        <row r="1387">
          <cell r="A1387" t="str">
            <v>D00619</v>
          </cell>
          <cell r="B1387">
            <v>30</v>
          </cell>
          <cell r="C1387" t="str">
            <v>a</v>
          </cell>
          <cell r="D1387">
            <v>12379346</v>
          </cell>
          <cell r="E1387" t="str">
            <v>P.S.C BEAM 제작</v>
          </cell>
          <cell r="F1387" t="str">
            <v>(L=30 M)</v>
          </cell>
          <cell r="G1387" t="str">
            <v>본</v>
          </cell>
          <cell r="I1387">
            <v>0</v>
          </cell>
        </row>
        <row r="1388">
          <cell r="A1388" t="str">
            <v>D00606</v>
          </cell>
          <cell r="B1388">
            <v>30</v>
          </cell>
          <cell r="C1388" t="str">
            <v>b</v>
          </cell>
          <cell r="D1388">
            <v>12379410</v>
          </cell>
          <cell r="E1388" t="str">
            <v>P.S.C 빔 운반및설치</v>
          </cell>
          <cell r="F1388" t="str">
            <v>(L=30 M)</v>
          </cell>
          <cell r="G1388" t="str">
            <v>EA</v>
          </cell>
          <cell r="I1388">
            <v>0</v>
          </cell>
        </row>
        <row r="1389">
          <cell r="A1389" t="str">
            <v>D01130</v>
          </cell>
          <cell r="B1389">
            <v>30</v>
          </cell>
          <cell r="C1389" t="str">
            <v>c</v>
          </cell>
          <cell r="D1389">
            <v>12379474</v>
          </cell>
          <cell r="E1389" t="str">
            <v>P.S.C빔 전도방지시설</v>
          </cell>
          <cell r="G1389" t="str">
            <v>본</v>
          </cell>
          <cell r="I1389">
            <v>0</v>
          </cell>
        </row>
        <row r="1390">
          <cell r="A1390" t="str">
            <v>E2</v>
          </cell>
          <cell r="B1390">
            <v>0</v>
          </cell>
          <cell r="C1390" t="str">
            <v>계</v>
          </cell>
          <cell r="D1390">
            <v>12379506</v>
          </cell>
          <cell r="I1390">
            <v>0</v>
          </cell>
        </row>
        <row r="1391">
          <cell r="A1391" t="str">
            <v>D01313</v>
          </cell>
          <cell r="B1391">
            <v>40</v>
          </cell>
          <cell r="C1391" t="str">
            <v>3.11</v>
          </cell>
          <cell r="D1391">
            <v>12379586</v>
          </cell>
          <cell r="E1391" t="str">
            <v>신축이음장치</v>
          </cell>
          <cell r="F1391" t="str">
            <v>(Rail-No100)</v>
          </cell>
          <cell r="G1391" t="str">
            <v>M</v>
          </cell>
          <cell r="I1391">
            <v>0</v>
          </cell>
        </row>
        <row r="1392">
          <cell r="A1392" t="str">
            <v>D00535</v>
          </cell>
          <cell r="B1392">
            <v>1714</v>
          </cell>
          <cell r="C1392" t="str">
            <v>3.12</v>
          </cell>
          <cell r="D1392">
            <v>12379762</v>
          </cell>
          <cell r="E1392" t="str">
            <v>교면방수</v>
          </cell>
          <cell r="F1392" t="str">
            <v>(도막식)</v>
          </cell>
          <cell r="G1392" t="str">
            <v>㎡</v>
          </cell>
          <cell r="I1392">
            <v>0</v>
          </cell>
        </row>
        <row r="1393">
          <cell r="A1393" t="str">
            <v>T2</v>
          </cell>
          <cell r="B1393">
            <v>1397</v>
          </cell>
          <cell r="C1393" t="str">
            <v>3.13</v>
          </cell>
          <cell r="D1393">
            <v>12379826</v>
          </cell>
          <cell r="E1393" t="str">
            <v>접속슬래브 접합공</v>
          </cell>
          <cell r="I1393">
            <v>0</v>
          </cell>
        </row>
        <row r="1394">
          <cell r="A1394" t="str">
            <v>D01067</v>
          </cell>
          <cell r="B1394">
            <v>100</v>
          </cell>
          <cell r="C1394" t="str">
            <v>a</v>
          </cell>
          <cell r="D1394">
            <v>12379858</v>
          </cell>
          <cell r="E1394" t="str">
            <v>다웰바 설치</v>
          </cell>
          <cell r="F1394" t="str">
            <v>(D=25 m/m, L=500)</v>
          </cell>
          <cell r="G1394" t="str">
            <v>EA</v>
          </cell>
          <cell r="I1394">
            <v>0</v>
          </cell>
        </row>
        <row r="1395">
          <cell r="A1395" t="str">
            <v>D01190</v>
          </cell>
          <cell r="B1395">
            <v>30</v>
          </cell>
          <cell r="C1395" t="str">
            <v>b</v>
          </cell>
          <cell r="D1395">
            <v>12379890</v>
          </cell>
          <cell r="E1395" t="str">
            <v>다웰-켑 설치</v>
          </cell>
          <cell r="F1395" t="str">
            <v>(Φ60 m/m)</v>
          </cell>
          <cell r="G1395" t="str">
            <v>M</v>
          </cell>
          <cell r="I1395">
            <v>0</v>
          </cell>
        </row>
        <row r="1396">
          <cell r="A1396" t="str">
            <v>D00540</v>
          </cell>
          <cell r="B1396">
            <v>100</v>
          </cell>
          <cell r="C1396" t="str">
            <v>c</v>
          </cell>
          <cell r="D1396">
            <v>12379892</v>
          </cell>
          <cell r="E1396" t="str">
            <v>경질고무판</v>
          </cell>
          <cell r="F1396" t="str">
            <v>(150x150)</v>
          </cell>
          <cell r="G1396" t="str">
            <v>EA</v>
          </cell>
          <cell r="I1396">
            <v>0</v>
          </cell>
        </row>
        <row r="1397">
          <cell r="A1397" t="str">
            <v>D00566</v>
          </cell>
          <cell r="B1397">
            <v>16</v>
          </cell>
          <cell r="C1397" t="str">
            <v>d</v>
          </cell>
          <cell r="D1397">
            <v>12379893</v>
          </cell>
          <cell r="E1397" t="str">
            <v>타르페이퍼 설치</v>
          </cell>
          <cell r="F1397" t="str">
            <v>(5 겹)</v>
          </cell>
          <cell r="G1397" t="str">
            <v>㎡</v>
          </cell>
          <cell r="I1397">
            <v>0</v>
          </cell>
        </row>
        <row r="1398">
          <cell r="A1398" t="str">
            <v>E2</v>
          </cell>
          <cell r="B1398">
            <v>0</v>
          </cell>
          <cell r="C1398" t="str">
            <v>계</v>
          </cell>
          <cell r="D1398">
            <v>12379925</v>
          </cell>
          <cell r="I1398">
            <v>0</v>
          </cell>
        </row>
        <row r="1399">
          <cell r="A1399" t="str">
            <v>T2</v>
          </cell>
          <cell r="B1399">
            <v>1401</v>
          </cell>
          <cell r="C1399" t="str">
            <v>3.14</v>
          </cell>
          <cell r="D1399">
            <v>12379958</v>
          </cell>
          <cell r="E1399" t="str">
            <v>무수축 콘크리트</v>
          </cell>
          <cell r="I1399">
            <v>0</v>
          </cell>
        </row>
        <row r="1400">
          <cell r="A1400" t="str">
            <v>D00567</v>
          </cell>
          <cell r="B1400">
            <v>2.7570000000000001</v>
          </cell>
          <cell r="C1400" t="str">
            <v>a</v>
          </cell>
          <cell r="D1400">
            <v>12379974</v>
          </cell>
          <cell r="E1400" t="str">
            <v>무수축몰탈</v>
          </cell>
          <cell r="F1400" t="str">
            <v>(1:1)</v>
          </cell>
          <cell r="G1400" t="str">
            <v>㎥</v>
          </cell>
          <cell r="I1400">
            <v>0</v>
          </cell>
        </row>
        <row r="1401">
          <cell r="A1401" t="str">
            <v>D00568</v>
          </cell>
          <cell r="B1401">
            <v>9.61</v>
          </cell>
          <cell r="C1401" t="str">
            <v>b</v>
          </cell>
          <cell r="D1401">
            <v>12379982</v>
          </cell>
          <cell r="E1401" t="str">
            <v>무수축콘크리트</v>
          </cell>
          <cell r="G1401" t="str">
            <v>㎥</v>
          </cell>
          <cell r="I1401">
            <v>0</v>
          </cell>
        </row>
        <row r="1402">
          <cell r="A1402" t="str">
            <v>E2</v>
          </cell>
          <cell r="B1402">
            <v>0</v>
          </cell>
          <cell r="C1402" t="str">
            <v>계</v>
          </cell>
          <cell r="D1402">
            <v>12379986</v>
          </cell>
          <cell r="I1402">
            <v>0</v>
          </cell>
        </row>
        <row r="1403">
          <cell r="A1403" t="str">
            <v>T2</v>
          </cell>
          <cell r="B1403">
            <v>1405</v>
          </cell>
          <cell r="C1403" t="str">
            <v>3.15</v>
          </cell>
          <cell r="D1403">
            <v>12379988</v>
          </cell>
          <cell r="E1403" t="str">
            <v>스치로폴 설치</v>
          </cell>
          <cell r="I1403">
            <v>0</v>
          </cell>
        </row>
        <row r="1404">
          <cell r="A1404" t="str">
            <v>D00853</v>
          </cell>
          <cell r="B1404">
            <v>8</v>
          </cell>
          <cell r="C1404" t="str">
            <v>a</v>
          </cell>
          <cell r="D1404">
            <v>12380246</v>
          </cell>
          <cell r="E1404" t="str">
            <v>스치로폴설치</v>
          </cell>
          <cell r="F1404" t="str">
            <v>(T=10 m/m)</v>
          </cell>
          <cell r="G1404" t="str">
            <v>㎡</v>
          </cell>
          <cell r="I1404">
            <v>0</v>
          </cell>
        </row>
        <row r="1405">
          <cell r="A1405" t="str">
            <v>D00532</v>
          </cell>
          <cell r="B1405">
            <v>81</v>
          </cell>
          <cell r="C1405" t="str">
            <v>b</v>
          </cell>
          <cell r="D1405">
            <v>12380374</v>
          </cell>
          <cell r="E1405" t="str">
            <v>스치로폴설치</v>
          </cell>
          <cell r="F1405" t="str">
            <v>(T=20 m/m)</v>
          </cell>
          <cell r="G1405" t="str">
            <v>㎡</v>
          </cell>
          <cell r="I1405">
            <v>0</v>
          </cell>
        </row>
        <row r="1406">
          <cell r="A1406" t="str">
            <v>E2</v>
          </cell>
          <cell r="B1406">
            <v>0</v>
          </cell>
          <cell r="C1406" t="str">
            <v>계</v>
          </cell>
          <cell r="D1406">
            <v>12380375</v>
          </cell>
          <cell r="I1406">
            <v>0</v>
          </cell>
        </row>
        <row r="1407">
          <cell r="A1407" t="str">
            <v>T2</v>
          </cell>
          <cell r="B1407">
            <v>1411</v>
          </cell>
          <cell r="C1407" t="str">
            <v>3.16</v>
          </cell>
          <cell r="D1407">
            <v>12380502</v>
          </cell>
          <cell r="E1407" t="str">
            <v>배수시설</v>
          </cell>
          <cell r="I1407">
            <v>0</v>
          </cell>
        </row>
        <row r="1408">
          <cell r="A1408" t="str">
            <v>D00572</v>
          </cell>
          <cell r="B1408">
            <v>12</v>
          </cell>
          <cell r="C1408" t="str">
            <v>a</v>
          </cell>
          <cell r="D1408">
            <v>12380503</v>
          </cell>
          <cell r="E1408" t="str">
            <v>집 수 구</v>
          </cell>
          <cell r="G1408" t="str">
            <v>EA</v>
          </cell>
          <cell r="I1408">
            <v>0</v>
          </cell>
        </row>
        <row r="1409">
          <cell r="A1409" t="str">
            <v>D00573</v>
          </cell>
          <cell r="B1409">
            <v>32</v>
          </cell>
          <cell r="C1409" t="str">
            <v>b</v>
          </cell>
          <cell r="D1409">
            <v>12380504</v>
          </cell>
          <cell r="E1409" t="str">
            <v>배 수 구</v>
          </cell>
          <cell r="F1409" t="str">
            <v>(스테인레스관)</v>
          </cell>
          <cell r="G1409" t="str">
            <v>M</v>
          </cell>
          <cell r="I1409">
            <v>0</v>
          </cell>
        </row>
        <row r="1410">
          <cell r="A1410" t="str">
            <v>D00574</v>
          </cell>
          <cell r="B1410">
            <v>8</v>
          </cell>
          <cell r="C1410" t="str">
            <v>c</v>
          </cell>
          <cell r="D1410">
            <v>12380568</v>
          </cell>
          <cell r="E1410" t="str">
            <v>부착시설(A)</v>
          </cell>
          <cell r="G1410" t="str">
            <v>EA</v>
          </cell>
          <cell r="I1410">
            <v>0</v>
          </cell>
        </row>
        <row r="1411">
          <cell r="A1411" t="str">
            <v>D00577</v>
          </cell>
          <cell r="B1411">
            <v>23</v>
          </cell>
          <cell r="C1411" t="str">
            <v>d</v>
          </cell>
          <cell r="D1411">
            <v>12380600</v>
          </cell>
          <cell r="E1411" t="str">
            <v>도 수 로</v>
          </cell>
          <cell r="G1411" t="str">
            <v>M</v>
          </cell>
          <cell r="I1411">
            <v>0</v>
          </cell>
        </row>
        <row r="1412">
          <cell r="A1412" t="str">
            <v>E2</v>
          </cell>
          <cell r="B1412">
            <v>0</v>
          </cell>
          <cell r="C1412" t="str">
            <v>계</v>
          </cell>
          <cell r="D1412">
            <v>12380616</v>
          </cell>
          <cell r="I1412">
            <v>0</v>
          </cell>
        </row>
        <row r="1413">
          <cell r="A1413" t="str">
            <v>T2</v>
          </cell>
          <cell r="B1413">
            <v>1415</v>
          </cell>
          <cell r="C1413" t="str">
            <v>3.17</v>
          </cell>
          <cell r="D1413">
            <v>12380632</v>
          </cell>
          <cell r="E1413" t="str">
            <v>스페이서설치</v>
          </cell>
          <cell r="I1413">
            <v>0</v>
          </cell>
        </row>
        <row r="1414">
          <cell r="A1414" t="str">
            <v>D00588</v>
          </cell>
          <cell r="B1414">
            <v>2598</v>
          </cell>
          <cell r="C1414" t="str">
            <v>a</v>
          </cell>
          <cell r="D1414">
            <v>12380648</v>
          </cell>
          <cell r="E1414" t="str">
            <v>스페이서 설치</v>
          </cell>
          <cell r="F1414" t="str">
            <v>(슬라브및기초용)</v>
          </cell>
          <cell r="G1414" t="str">
            <v>㎡</v>
          </cell>
          <cell r="I1414">
            <v>0</v>
          </cell>
        </row>
        <row r="1415">
          <cell r="A1415" t="str">
            <v>D01070</v>
          </cell>
          <cell r="B1415">
            <v>151</v>
          </cell>
          <cell r="C1415" t="str">
            <v>b</v>
          </cell>
          <cell r="D1415">
            <v>12380656</v>
          </cell>
          <cell r="E1415" t="str">
            <v>스페이서 설치</v>
          </cell>
          <cell r="F1415" t="str">
            <v>(벽체용)</v>
          </cell>
          <cell r="G1415" t="str">
            <v>㎡</v>
          </cell>
          <cell r="I1415">
            <v>0</v>
          </cell>
        </row>
        <row r="1416">
          <cell r="A1416" t="str">
            <v>E2</v>
          </cell>
          <cell r="B1416">
            <v>0</v>
          </cell>
          <cell r="C1416" t="str">
            <v>계</v>
          </cell>
          <cell r="D1416">
            <v>12380660</v>
          </cell>
          <cell r="I1416">
            <v>0</v>
          </cell>
        </row>
        <row r="1417">
          <cell r="A1417" t="str">
            <v>T2</v>
          </cell>
          <cell r="B1417">
            <v>1420</v>
          </cell>
          <cell r="C1417" t="str">
            <v>3.18</v>
          </cell>
          <cell r="D1417">
            <v>12380678</v>
          </cell>
          <cell r="E1417" t="str">
            <v>교명판 설명판</v>
          </cell>
          <cell r="I1417">
            <v>0</v>
          </cell>
        </row>
        <row r="1418">
          <cell r="A1418" t="str">
            <v>D00581</v>
          </cell>
          <cell r="B1418">
            <v>4</v>
          </cell>
          <cell r="C1418" t="str">
            <v>a</v>
          </cell>
          <cell r="D1418">
            <v>12380679</v>
          </cell>
          <cell r="E1418" t="str">
            <v>교 명 주</v>
          </cell>
          <cell r="F1418" t="str">
            <v>(소형,화강석)</v>
          </cell>
          <cell r="G1418" t="str">
            <v>기</v>
          </cell>
          <cell r="I1418">
            <v>0</v>
          </cell>
        </row>
        <row r="1419">
          <cell r="A1419" t="str">
            <v>D00583</v>
          </cell>
          <cell r="B1419">
            <v>2</v>
          </cell>
          <cell r="C1419" t="str">
            <v>b</v>
          </cell>
          <cell r="D1419">
            <v>12380680</v>
          </cell>
          <cell r="E1419" t="str">
            <v>교 명 판(황동주물)</v>
          </cell>
          <cell r="F1419" t="str">
            <v>(450x200x10)</v>
          </cell>
          <cell r="G1419" t="str">
            <v>EA</v>
          </cell>
          <cell r="I1419">
            <v>0</v>
          </cell>
        </row>
        <row r="1420">
          <cell r="A1420" t="str">
            <v>D00584</v>
          </cell>
          <cell r="B1420">
            <v>2</v>
          </cell>
          <cell r="C1420" t="str">
            <v>c</v>
          </cell>
          <cell r="D1420">
            <v>12380744</v>
          </cell>
          <cell r="E1420" t="str">
            <v>설 명 판(황동주물)</v>
          </cell>
          <cell r="F1420" t="str">
            <v>(500x300x10)</v>
          </cell>
          <cell r="G1420" t="str">
            <v>EA</v>
          </cell>
          <cell r="I1420">
            <v>0</v>
          </cell>
        </row>
        <row r="1421">
          <cell r="A1421" t="str">
            <v>E2</v>
          </cell>
          <cell r="B1421">
            <v>0</v>
          </cell>
          <cell r="C1421" t="str">
            <v>계</v>
          </cell>
          <cell r="D1421">
            <v>12380776</v>
          </cell>
          <cell r="I1421">
            <v>0</v>
          </cell>
        </row>
        <row r="1422">
          <cell r="A1422" t="str">
            <v>D00594</v>
          </cell>
          <cell r="B1422">
            <v>2</v>
          </cell>
          <cell r="C1422" t="str">
            <v>3.19</v>
          </cell>
          <cell r="D1422">
            <v>12380784</v>
          </cell>
          <cell r="E1422" t="str">
            <v>측량기준점 설치</v>
          </cell>
          <cell r="F1422" t="str">
            <v>(황동주물)</v>
          </cell>
          <cell r="G1422" t="str">
            <v>EA</v>
          </cell>
          <cell r="I1422">
            <v>0</v>
          </cell>
        </row>
        <row r="1423">
          <cell r="A1423" t="str">
            <v>T2</v>
          </cell>
          <cell r="B1423">
            <v>1425</v>
          </cell>
          <cell r="C1423" t="str">
            <v>3.20</v>
          </cell>
          <cell r="D1423">
            <v>12380912</v>
          </cell>
          <cell r="E1423" t="str">
            <v>충 진 재</v>
          </cell>
          <cell r="I1423">
            <v>0</v>
          </cell>
        </row>
        <row r="1424">
          <cell r="A1424" t="str">
            <v>D00846</v>
          </cell>
          <cell r="B1424">
            <v>90</v>
          </cell>
          <cell r="C1424" t="str">
            <v>a</v>
          </cell>
          <cell r="D1424">
            <v>12380980</v>
          </cell>
          <cell r="E1424" t="str">
            <v>폴리우레탄실란트채움</v>
          </cell>
          <cell r="F1424" t="str">
            <v>(25x20)</v>
          </cell>
          <cell r="G1424" t="str">
            <v>M</v>
          </cell>
          <cell r="I1424">
            <v>0</v>
          </cell>
        </row>
        <row r="1425">
          <cell r="A1425" t="str">
            <v>D01224</v>
          </cell>
          <cell r="B1425">
            <v>57</v>
          </cell>
          <cell r="C1425" t="str">
            <v>b</v>
          </cell>
          <cell r="D1425">
            <v>12380984</v>
          </cell>
          <cell r="E1425" t="str">
            <v>폴리우레탄실란트채움</v>
          </cell>
          <cell r="F1425" t="str">
            <v>(25x10)</v>
          </cell>
          <cell r="G1425" t="str">
            <v>M</v>
          </cell>
          <cell r="I1425">
            <v>0</v>
          </cell>
        </row>
        <row r="1426">
          <cell r="A1426" t="str">
            <v>E2</v>
          </cell>
          <cell r="B1426">
            <v>0</v>
          </cell>
          <cell r="C1426" t="str">
            <v>계</v>
          </cell>
          <cell r="D1426">
            <v>12380986</v>
          </cell>
          <cell r="I1426">
            <v>0</v>
          </cell>
        </row>
        <row r="1427">
          <cell r="A1427" t="str">
            <v>D01308</v>
          </cell>
          <cell r="B1427">
            <v>742</v>
          </cell>
          <cell r="C1427" t="str">
            <v>3.21</v>
          </cell>
          <cell r="D1427">
            <v>12381426</v>
          </cell>
          <cell r="E1427" t="str">
            <v>강섬유보강재</v>
          </cell>
          <cell r="F1427" t="str">
            <v>(900 g/㎥)</v>
          </cell>
          <cell r="G1427" t="str">
            <v>㎥</v>
          </cell>
          <cell r="I1427">
            <v>0</v>
          </cell>
        </row>
        <row r="1428">
          <cell r="A1428" t="str">
            <v>D01309</v>
          </cell>
          <cell r="B1428">
            <v>40</v>
          </cell>
          <cell r="C1428" t="str">
            <v>3.22</v>
          </cell>
          <cell r="D1428">
            <v>12381922</v>
          </cell>
          <cell r="E1428" t="str">
            <v>모래주머니</v>
          </cell>
          <cell r="G1428" t="str">
            <v>EA</v>
          </cell>
          <cell r="I1428">
            <v>0</v>
          </cell>
        </row>
        <row r="1429">
          <cell r="A1429" t="str">
            <v>D03860</v>
          </cell>
          <cell r="B1429">
            <v>198</v>
          </cell>
          <cell r="C1429" t="str">
            <v>3.23</v>
          </cell>
          <cell r="D1429">
            <v>12534919</v>
          </cell>
          <cell r="E1429" t="str">
            <v>방 호 벽</v>
          </cell>
          <cell r="F1429" t="str">
            <v>(일반용)</v>
          </cell>
          <cell r="G1429" t="str">
            <v>M</v>
          </cell>
          <cell r="I1429">
            <v>0</v>
          </cell>
        </row>
        <row r="1430">
          <cell r="A1430" t="str">
            <v>D00791</v>
          </cell>
          <cell r="B1430">
            <v>60</v>
          </cell>
          <cell r="C1430" t="str">
            <v>3.24</v>
          </cell>
          <cell r="D1430">
            <v>12611417</v>
          </cell>
          <cell r="E1430" t="str">
            <v>교좌장치표지판</v>
          </cell>
          <cell r="G1430" t="str">
            <v>EA</v>
          </cell>
          <cell r="I1430">
            <v>0</v>
          </cell>
        </row>
        <row r="1431">
          <cell r="A1431" t="str">
            <v>D00817</v>
          </cell>
          <cell r="B1431">
            <v>0.1</v>
          </cell>
          <cell r="C1431" t="str">
            <v>3.25</v>
          </cell>
          <cell r="D1431">
            <v>12649666</v>
          </cell>
          <cell r="E1431" t="str">
            <v>아스팔트 채움</v>
          </cell>
          <cell r="F1431" t="str">
            <v>(브론아스팔트)</v>
          </cell>
          <cell r="G1431" t="str">
            <v>㎥</v>
          </cell>
          <cell r="I1431">
            <v>0</v>
          </cell>
        </row>
        <row r="1432">
          <cell r="A1432" t="str">
            <v>D01064</v>
          </cell>
          <cell r="B1432">
            <v>90</v>
          </cell>
          <cell r="C1432" t="str">
            <v>3.26</v>
          </cell>
          <cell r="D1432">
            <v>12668791</v>
          </cell>
          <cell r="E1432" t="str">
            <v>중앙분리대</v>
          </cell>
          <cell r="G1432" t="str">
            <v>M</v>
          </cell>
          <cell r="I1432">
            <v>0</v>
          </cell>
        </row>
        <row r="1433">
          <cell r="A1433" t="str">
            <v>D03817</v>
          </cell>
          <cell r="B1433">
            <v>29</v>
          </cell>
          <cell r="C1433" t="str">
            <v>3.27</v>
          </cell>
          <cell r="D1433">
            <v>12678353</v>
          </cell>
          <cell r="E1433" t="str">
            <v>ELASTIC FILLER</v>
          </cell>
          <cell r="F1433" t="str">
            <v>(T=20 m/m)</v>
          </cell>
          <cell r="G1433" t="str">
            <v>㎡</v>
          </cell>
          <cell r="I1433">
            <v>0</v>
          </cell>
        </row>
        <row r="1434">
          <cell r="A1434" t="str">
            <v>D01305</v>
          </cell>
          <cell r="B1434">
            <v>2</v>
          </cell>
          <cell r="C1434" t="str">
            <v>3.28</v>
          </cell>
          <cell r="D1434">
            <v>12680744</v>
          </cell>
          <cell r="E1434" t="str">
            <v>점검용계단</v>
          </cell>
          <cell r="G1434" t="str">
            <v>EA</v>
          </cell>
          <cell r="I1434">
            <v>0</v>
          </cell>
        </row>
        <row r="1435">
          <cell r="A1435" t="str">
            <v>D03859</v>
          </cell>
          <cell r="B1435">
            <v>1</v>
          </cell>
          <cell r="C1435" t="str">
            <v>3.29</v>
          </cell>
          <cell r="D1435">
            <v>12683134</v>
          </cell>
          <cell r="E1435" t="str">
            <v>천공장비조립및해체</v>
          </cell>
          <cell r="G1435" t="str">
            <v>회</v>
          </cell>
          <cell r="I1435">
            <v>0</v>
          </cell>
        </row>
        <row r="1436">
          <cell r="A1436" t="str">
            <v>D03857</v>
          </cell>
          <cell r="B1436">
            <v>1392</v>
          </cell>
          <cell r="C1436" t="str">
            <v>3.30</v>
          </cell>
          <cell r="D1436">
            <v>12685525</v>
          </cell>
          <cell r="E1436" t="str">
            <v>법면보호블럭</v>
          </cell>
          <cell r="F1436" t="str">
            <v>(하천용)</v>
          </cell>
          <cell r="G1436" t="str">
            <v>㎡</v>
          </cell>
          <cell r="I1436">
            <v>0</v>
          </cell>
        </row>
        <row r="1437">
          <cell r="A1437" t="str">
            <v>D00844</v>
          </cell>
          <cell r="B1437">
            <v>100</v>
          </cell>
          <cell r="C1437" t="str">
            <v>3.31</v>
          </cell>
          <cell r="D1437">
            <v>12686720</v>
          </cell>
          <cell r="E1437" t="str">
            <v>법면보호블럭</v>
          </cell>
          <cell r="F1437" t="str">
            <v>(기초)</v>
          </cell>
          <cell r="G1437" t="str">
            <v>M</v>
          </cell>
          <cell r="I1437">
            <v>0</v>
          </cell>
        </row>
        <row r="1438">
          <cell r="A1438" t="str">
            <v>D00847</v>
          </cell>
          <cell r="B1438">
            <v>198</v>
          </cell>
          <cell r="C1438" t="str">
            <v>3.32</v>
          </cell>
          <cell r="D1438">
            <v>12687318</v>
          </cell>
          <cell r="E1438" t="str">
            <v>가드휀스설치</v>
          </cell>
          <cell r="G1438" t="str">
            <v>M</v>
          </cell>
          <cell r="I1438">
            <v>0</v>
          </cell>
        </row>
        <row r="1439">
          <cell r="A1439" t="str">
            <v>T2</v>
          </cell>
          <cell r="B1439">
            <v>1441</v>
          </cell>
          <cell r="C1439" t="str">
            <v>3.33</v>
          </cell>
          <cell r="D1439">
            <v>12687617</v>
          </cell>
          <cell r="E1439" t="str">
            <v>파일재하시험</v>
          </cell>
          <cell r="I1439">
            <v>0</v>
          </cell>
        </row>
        <row r="1440">
          <cell r="A1440" t="str">
            <v>D03869</v>
          </cell>
          <cell r="B1440">
            <v>1</v>
          </cell>
          <cell r="C1440" t="str">
            <v>a</v>
          </cell>
          <cell r="D1440">
            <v>12687766</v>
          </cell>
          <cell r="E1440" t="str">
            <v>파일재하시험</v>
          </cell>
          <cell r="F1440" t="str">
            <v>(정재하시험)</v>
          </cell>
          <cell r="G1440" t="str">
            <v>개소</v>
          </cell>
          <cell r="I1440">
            <v>0</v>
          </cell>
        </row>
        <row r="1441">
          <cell r="A1441" t="str">
            <v>D03870</v>
          </cell>
          <cell r="B1441">
            <v>7</v>
          </cell>
          <cell r="C1441" t="str">
            <v>b</v>
          </cell>
          <cell r="D1441">
            <v>12687841</v>
          </cell>
          <cell r="E1441" t="str">
            <v>파일재하시험</v>
          </cell>
          <cell r="F1441" t="str">
            <v>(동재하시험)</v>
          </cell>
          <cell r="G1441" t="str">
            <v>개소</v>
          </cell>
          <cell r="I1441">
            <v>0</v>
          </cell>
        </row>
        <row r="1442">
          <cell r="A1442" t="str">
            <v>E2</v>
          </cell>
          <cell r="B1442">
            <v>0</v>
          </cell>
          <cell r="C1442" t="str">
            <v>계</v>
          </cell>
          <cell r="D1442">
            <v>12687878</v>
          </cell>
          <cell r="I1442">
            <v>0</v>
          </cell>
        </row>
        <row r="1443">
          <cell r="A1443" t="str">
            <v>T2</v>
          </cell>
          <cell r="B1443">
            <v>1449</v>
          </cell>
          <cell r="C1443" t="str">
            <v>3.34</v>
          </cell>
          <cell r="D1443">
            <v>12688006</v>
          </cell>
          <cell r="E1443" t="str">
            <v>가 도 공</v>
          </cell>
          <cell r="I1443">
            <v>0</v>
          </cell>
        </row>
        <row r="1444">
          <cell r="A1444" t="str">
            <v>D00037</v>
          </cell>
          <cell r="B1444">
            <v>2685</v>
          </cell>
          <cell r="C1444" t="str">
            <v>a</v>
          </cell>
          <cell r="D1444">
            <v>12688007</v>
          </cell>
          <cell r="E1444" t="str">
            <v>가도성토및철거</v>
          </cell>
          <cell r="G1444" t="str">
            <v>㎥</v>
          </cell>
          <cell r="I1444">
            <v>0</v>
          </cell>
        </row>
        <row r="1445">
          <cell r="A1445" t="str">
            <v>D03742</v>
          </cell>
          <cell r="B1445">
            <v>221</v>
          </cell>
          <cell r="C1445" t="str">
            <v>b</v>
          </cell>
          <cell r="D1445">
            <v>12688072</v>
          </cell>
          <cell r="E1445" t="str">
            <v>보조기층생산</v>
          </cell>
          <cell r="F1445" t="str">
            <v>(현장암유용)</v>
          </cell>
          <cell r="G1445" t="str">
            <v>㎥</v>
          </cell>
          <cell r="I1445">
            <v>0</v>
          </cell>
        </row>
        <row r="1446">
          <cell r="A1446" t="str">
            <v>D00798</v>
          </cell>
          <cell r="B1446">
            <v>172</v>
          </cell>
          <cell r="C1446" t="str">
            <v>c</v>
          </cell>
          <cell r="D1446">
            <v>12688104</v>
          </cell>
          <cell r="E1446" t="str">
            <v>보조기층</v>
          </cell>
          <cell r="F1446" t="str">
            <v>(포설및다짐 T=20 Cm)</v>
          </cell>
          <cell r="G1446" t="str">
            <v>㎥</v>
          </cell>
          <cell r="I1446">
            <v>0</v>
          </cell>
        </row>
        <row r="1447">
          <cell r="A1447" t="str">
            <v>D00976</v>
          </cell>
          <cell r="B1447">
            <v>70</v>
          </cell>
          <cell r="C1447" t="str">
            <v>d</v>
          </cell>
          <cell r="D1447">
            <v>12688126</v>
          </cell>
          <cell r="E1447" t="str">
            <v>흄관부설</v>
          </cell>
          <cell r="F1447" t="str">
            <v>(D=1200 m/m)</v>
          </cell>
          <cell r="G1447" t="str">
            <v>본</v>
          </cell>
          <cell r="I1447">
            <v>0</v>
          </cell>
        </row>
        <row r="1448">
          <cell r="A1448" t="str">
            <v>D03941</v>
          </cell>
          <cell r="B1448">
            <v>1</v>
          </cell>
          <cell r="C1448" t="str">
            <v>e</v>
          </cell>
          <cell r="D1448">
            <v>12688127</v>
          </cell>
          <cell r="E1448" t="str">
            <v>상수원보호장비</v>
          </cell>
          <cell r="F1448" t="str">
            <v>(TYPE-2)</v>
          </cell>
          <cell r="G1448" t="str">
            <v>식</v>
          </cell>
          <cell r="I1448">
            <v>0</v>
          </cell>
        </row>
        <row r="1449">
          <cell r="A1449" t="str">
            <v>D00847</v>
          </cell>
          <cell r="B1449">
            <v>198</v>
          </cell>
          <cell r="C1449" t="str">
            <v>f</v>
          </cell>
          <cell r="D1449">
            <v>12688128</v>
          </cell>
          <cell r="E1449" t="str">
            <v>가드휀스설치</v>
          </cell>
          <cell r="G1449" t="str">
            <v>M</v>
          </cell>
          <cell r="I1449">
            <v>0</v>
          </cell>
        </row>
        <row r="1450">
          <cell r="A1450" t="str">
            <v>E2</v>
          </cell>
          <cell r="B1450">
            <v>0</v>
          </cell>
          <cell r="C1450" t="str">
            <v>계</v>
          </cell>
          <cell r="D1450">
            <v>12688256</v>
          </cell>
          <cell r="I1450">
            <v>0</v>
          </cell>
        </row>
        <row r="1451">
          <cell r="A1451" t="str">
            <v>E3</v>
          </cell>
          <cell r="B1451">
            <v>0</v>
          </cell>
          <cell r="C1451" t="str">
            <v>합계</v>
          </cell>
          <cell r="D1451">
            <v>12688293</v>
          </cell>
          <cell r="I1451">
            <v>0</v>
          </cell>
        </row>
        <row r="1452">
          <cell r="A1452" t="str">
            <v>T3</v>
          </cell>
          <cell r="B1452">
            <v>1496</v>
          </cell>
          <cell r="C1452" t="str">
            <v>3.L</v>
          </cell>
          <cell r="D1452">
            <v>12688421</v>
          </cell>
          <cell r="E1452" t="str">
            <v>장 성 지하차도</v>
          </cell>
          <cell r="I1452">
            <v>0</v>
          </cell>
        </row>
        <row r="1453">
          <cell r="A1453" t="str">
            <v>T2</v>
          </cell>
          <cell r="B1453">
            <v>1458</v>
          </cell>
          <cell r="C1453" t="str">
            <v>3.01</v>
          </cell>
          <cell r="D1453">
            <v>12841718</v>
          </cell>
          <cell r="E1453" t="str">
            <v>토          공</v>
          </cell>
          <cell r="I1453">
            <v>0</v>
          </cell>
        </row>
        <row r="1454">
          <cell r="A1454" t="str">
            <v>D00096</v>
          </cell>
          <cell r="B1454">
            <v>6369</v>
          </cell>
          <cell r="C1454" t="str">
            <v>a</v>
          </cell>
          <cell r="D1454">
            <v>12918642</v>
          </cell>
          <cell r="E1454" t="str">
            <v>구조물터파기</v>
          </cell>
          <cell r="F1454" t="str">
            <v>(육상토사 0∼2 M)</v>
          </cell>
          <cell r="G1454" t="str">
            <v>㎥</v>
          </cell>
          <cell r="I1454">
            <v>0</v>
          </cell>
        </row>
        <row r="1455">
          <cell r="A1455" t="str">
            <v>D00097</v>
          </cell>
          <cell r="B1455">
            <v>5674</v>
          </cell>
          <cell r="C1455" t="str">
            <v>b</v>
          </cell>
          <cell r="D1455">
            <v>12995566</v>
          </cell>
          <cell r="E1455" t="str">
            <v>구조물터파기</v>
          </cell>
          <cell r="F1455" t="str">
            <v>(육상토사 2∼4 M)</v>
          </cell>
          <cell r="G1455" t="str">
            <v>㎥</v>
          </cell>
          <cell r="I1455">
            <v>0</v>
          </cell>
        </row>
        <row r="1456">
          <cell r="A1456" t="str">
            <v>D00038</v>
          </cell>
          <cell r="B1456">
            <v>8647</v>
          </cell>
          <cell r="C1456" t="str">
            <v>c</v>
          </cell>
          <cell r="D1456">
            <v>12995597</v>
          </cell>
          <cell r="E1456" t="str">
            <v>토사치환</v>
          </cell>
          <cell r="F1456" t="str">
            <v>노상다짐</v>
          </cell>
          <cell r="G1456" t="str">
            <v>㎥</v>
          </cell>
          <cell r="I1456">
            <v>0</v>
          </cell>
        </row>
        <row r="1457">
          <cell r="A1457" t="str">
            <v>D00170</v>
          </cell>
          <cell r="B1457">
            <v>3121</v>
          </cell>
          <cell r="C1457" t="str">
            <v>d</v>
          </cell>
          <cell r="D1457">
            <v>12995807</v>
          </cell>
          <cell r="E1457" t="str">
            <v>뒷채움잡석</v>
          </cell>
          <cell r="F1457" t="str">
            <v>(현장암유용)</v>
          </cell>
          <cell r="G1457" t="str">
            <v>㎥</v>
          </cell>
          <cell r="I1457">
            <v>0</v>
          </cell>
        </row>
        <row r="1458">
          <cell r="A1458" t="str">
            <v>D00185</v>
          </cell>
          <cell r="B1458">
            <v>4176</v>
          </cell>
          <cell r="C1458" t="str">
            <v>e</v>
          </cell>
          <cell r="D1458">
            <v>12995867</v>
          </cell>
          <cell r="E1458" t="str">
            <v>잡석운반</v>
          </cell>
          <cell r="F1458" t="str">
            <v>(현장암유용)</v>
          </cell>
          <cell r="G1458" t="str">
            <v>㎥</v>
          </cell>
          <cell r="I1458">
            <v>0</v>
          </cell>
        </row>
        <row r="1459">
          <cell r="A1459" t="str">
            <v>E2</v>
          </cell>
          <cell r="B1459">
            <v>0</v>
          </cell>
          <cell r="C1459" t="str">
            <v>계</v>
          </cell>
          <cell r="D1459">
            <v>12995927</v>
          </cell>
          <cell r="I1459">
            <v>0</v>
          </cell>
        </row>
        <row r="1460">
          <cell r="A1460" t="str">
            <v>T2</v>
          </cell>
          <cell r="B1460">
            <v>1464</v>
          </cell>
          <cell r="C1460" t="str">
            <v>3.02</v>
          </cell>
          <cell r="D1460">
            <v>12996286</v>
          </cell>
          <cell r="E1460" t="str">
            <v>거 푸 집</v>
          </cell>
          <cell r="I1460">
            <v>0</v>
          </cell>
        </row>
        <row r="1461">
          <cell r="A1461" t="str">
            <v>D00276</v>
          </cell>
          <cell r="B1461">
            <v>2191</v>
          </cell>
          <cell r="C1461" t="str">
            <v>a</v>
          </cell>
          <cell r="D1461">
            <v>12996287</v>
          </cell>
          <cell r="E1461" t="str">
            <v>합판거푸집</v>
          </cell>
          <cell r="F1461" t="str">
            <v>(3 회)</v>
          </cell>
          <cell r="G1461" t="str">
            <v>㎡</v>
          </cell>
          <cell r="I1461">
            <v>0</v>
          </cell>
        </row>
        <row r="1462">
          <cell r="A1462" t="str">
            <v>D00280</v>
          </cell>
          <cell r="B1462">
            <v>188</v>
          </cell>
          <cell r="C1462" t="str">
            <v>b</v>
          </cell>
          <cell r="D1462">
            <v>12996351</v>
          </cell>
          <cell r="E1462" t="str">
            <v>합판거푸집</v>
          </cell>
          <cell r="F1462" t="str">
            <v>(4 회)</v>
          </cell>
          <cell r="G1462" t="str">
            <v>㎡</v>
          </cell>
          <cell r="I1462">
            <v>0</v>
          </cell>
        </row>
        <row r="1463">
          <cell r="A1463" t="str">
            <v>D00282</v>
          </cell>
          <cell r="B1463">
            <v>38</v>
          </cell>
          <cell r="C1463" t="str">
            <v>c</v>
          </cell>
          <cell r="D1463">
            <v>12996383</v>
          </cell>
          <cell r="E1463" t="str">
            <v>합판거푸집</v>
          </cell>
          <cell r="F1463" t="str">
            <v>(6 회)</v>
          </cell>
          <cell r="G1463" t="str">
            <v>㎡</v>
          </cell>
          <cell r="I1463">
            <v>0</v>
          </cell>
        </row>
        <row r="1464">
          <cell r="A1464" t="str">
            <v>D00265</v>
          </cell>
          <cell r="B1464">
            <v>253</v>
          </cell>
          <cell r="C1464" t="str">
            <v>d</v>
          </cell>
          <cell r="D1464">
            <v>12996391</v>
          </cell>
          <cell r="E1464" t="str">
            <v>문양거푸집(합판4회+</v>
          </cell>
          <cell r="F1464" t="str">
            <v>문양스치로폴(0∼7M)</v>
          </cell>
          <cell r="G1464" t="str">
            <v>㎡</v>
          </cell>
          <cell r="I1464">
            <v>0</v>
          </cell>
        </row>
        <row r="1465">
          <cell r="A1465" t="str">
            <v>E2</v>
          </cell>
          <cell r="B1465">
            <v>0</v>
          </cell>
          <cell r="C1465" t="str">
            <v>계</v>
          </cell>
          <cell r="D1465">
            <v>12996399</v>
          </cell>
          <cell r="I1465">
            <v>0</v>
          </cell>
        </row>
        <row r="1466">
          <cell r="A1466" t="str">
            <v>D00323</v>
          </cell>
          <cell r="B1466">
            <v>1075</v>
          </cell>
          <cell r="C1466" t="str">
            <v>3.03</v>
          </cell>
          <cell r="D1466">
            <v>12996400</v>
          </cell>
          <cell r="E1466" t="str">
            <v>강관비계</v>
          </cell>
          <cell r="F1466" t="str">
            <v>(0∼30 M)</v>
          </cell>
          <cell r="G1466" t="str">
            <v>㎡</v>
          </cell>
          <cell r="I1466">
            <v>0</v>
          </cell>
        </row>
        <row r="1467">
          <cell r="A1467" t="str">
            <v>D00334</v>
          </cell>
          <cell r="B1467">
            <v>3156</v>
          </cell>
          <cell r="C1467" t="str">
            <v>3.04</v>
          </cell>
          <cell r="D1467">
            <v>12996520</v>
          </cell>
          <cell r="E1467" t="str">
            <v>강관동바리</v>
          </cell>
          <cell r="F1467" t="str">
            <v>(교량용)</v>
          </cell>
          <cell r="G1467" t="str">
            <v>공㎥</v>
          </cell>
          <cell r="I1467">
            <v>0</v>
          </cell>
        </row>
        <row r="1468">
          <cell r="A1468" t="str">
            <v>T2</v>
          </cell>
          <cell r="B1468">
            <v>1470</v>
          </cell>
          <cell r="C1468" t="str">
            <v>3.05</v>
          </cell>
          <cell r="D1468">
            <v>12996648</v>
          </cell>
          <cell r="E1468" t="str">
            <v>철근가공조립</v>
          </cell>
          <cell r="I1468">
            <v>0</v>
          </cell>
        </row>
        <row r="1469">
          <cell r="A1469" t="str">
            <v>D00271</v>
          </cell>
          <cell r="B1469">
            <v>82.427999999999997</v>
          </cell>
          <cell r="C1469" t="str">
            <v>a</v>
          </cell>
          <cell r="D1469">
            <v>12996776</v>
          </cell>
          <cell r="E1469" t="str">
            <v>철근가공조립</v>
          </cell>
          <cell r="F1469" t="str">
            <v>(보 통)</v>
          </cell>
          <cell r="G1469" t="str">
            <v>Ton</v>
          </cell>
          <cell r="I1469">
            <v>0</v>
          </cell>
        </row>
        <row r="1470">
          <cell r="A1470" t="str">
            <v>D00272</v>
          </cell>
          <cell r="B1470">
            <v>426.21100000000001</v>
          </cell>
          <cell r="C1470" t="str">
            <v>b</v>
          </cell>
          <cell r="D1470">
            <v>12996780</v>
          </cell>
          <cell r="E1470" t="str">
            <v>철근가공조립</v>
          </cell>
          <cell r="F1470" t="str">
            <v>(복 잡)</v>
          </cell>
          <cell r="G1470" t="str">
            <v>Ton</v>
          </cell>
          <cell r="I1470">
            <v>0</v>
          </cell>
        </row>
        <row r="1471">
          <cell r="A1471" t="str">
            <v>E2</v>
          </cell>
          <cell r="B1471">
            <v>0</v>
          </cell>
          <cell r="C1471" t="str">
            <v>계</v>
          </cell>
          <cell r="D1471">
            <v>12996783</v>
          </cell>
          <cell r="I1471">
            <v>0</v>
          </cell>
        </row>
        <row r="1472">
          <cell r="A1472" t="str">
            <v>T2</v>
          </cell>
          <cell r="B1472">
            <v>1474</v>
          </cell>
          <cell r="C1472" t="str">
            <v>3.06</v>
          </cell>
          <cell r="D1472">
            <v>12996784</v>
          </cell>
          <cell r="E1472" t="str">
            <v>콘크리트타설</v>
          </cell>
          <cell r="I1472">
            <v>0</v>
          </cell>
        </row>
        <row r="1473">
          <cell r="A1473" t="str">
            <v>D00237</v>
          </cell>
          <cell r="B1473">
            <v>2271</v>
          </cell>
          <cell r="C1473" t="str">
            <v>a</v>
          </cell>
          <cell r="D1473">
            <v>12996848</v>
          </cell>
          <cell r="E1473" t="str">
            <v>콘크리트타설</v>
          </cell>
          <cell r="F1473" t="str">
            <v>(철근 펌프카)</v>
          </cell>
          <cell r="G1473" t="str">
            <v>㎥</v>
          </cell>
          <cell r="I1473">
            <v>0</v>
          </cell>
        </row>
        <row r="1474">
          <cell r="A1474" t="str">
            <v>D00231</v>
          </cell>
          <cell r="B1474">
            <v>140</v>
          </cell>
          <cell r="C1474" t="str">
            <v>b</v>
          </cell>
          <cell r="D1474">
            <v>12996880</v>
          </cell>
          <cell r="E1474" t="str">
            <v>콘크리트타설</v>
          </cell>
          <cell r="F1474" t="str">
            <v>(무근 VIB 제외)</v>
          </cell>
          <cell r="G1474" t="str">
            <v>㎥</v>
          </cell>
          <cell r="I1474">
            <v>0</v>
          </cell>
        </row>
        <row r="1475">
          <cell r="A1475" t="str">
            <v>E2</v>
          </cell>
          <cell r="B1475">
            <v>0</v>
          </cell>
          <cell r="C1475" t="str">
            <v>계</v>
          </cell>
          <cell r="D1475">
            <v>12996912</v>
          </cell>
          <cell r="I1475">
            <v>0</v>
          </cell>
        </row>
        <row r="1476">
          <cell r="A1476" t="str">
            <v>D03746</v>
          </cell>
          <cell r="B1476">
            <v>531</v>
          </cell>
          <cell r="C1476" t="str">
            <v>3.07</v>
          </cell>
          <cell r="D1476">
            <v>12996920</v>
          </cell>
          <cell r="E1476" t="str">
            <v>타일붙이기</v>
          </cell>
          <cell r="F1476" t="str">
            <v>(90x190x11)</v>
          </cell>
          <cell r="G1476" t="str">
            <v>㎡</v>
          </cell>
          <cell r="I1476">
            <v>0</v>
          </cell>
        </row>
        <row r="1477">
          <cell r="A1477" t="str">
            <v>D01034</v>
          </cell>
          <cell r="B1477">
            <v>531</v>
          </cell>
          <cell r="C1477" t="str">
            <v>3.08</v>
          </cell>
          <cell r="D1477">
            <v>12996924</v>
          </cell>
          <cell r="E1477" t="str">
            <v>바탕고르기</v>
          </cell>
          <cell r="F1477" t="str">
            <v>T=24 m/m</v>
          </cell>
          <cell r="G1477" t="str">
            <v>㎡</v>
          </cell>
          <cell r="I1477">
            <v>0</v>
          </cell>
        </row>
        <row r="1478">
          <cell r="A1478" t="str">
            <v>D00563</v>
          </cell>
          <cell r="B1478">
            <v>1536</v>
          </cell>
          <cell r="C1478" t="str">
            <v>3.09</v>
          </cell>
          <cell r="D1478">
            <v>12996926</v>
          </cell>
          <cell r="E1478" t="str">
            <v>아스팔트 방수</v>
          </cell>
          <cell r="F1478" t="str">
            <v>(2 회)</v>
          </cell>
          <cell r="G1478" t="str">
            <v>㎡</v>
          </cell>
          <cell r="I1478">
            <v>0</v>
          </cell>
        </row>
        <row r="1479">
          <cell r="A1479" t="str">
            <v>D03816</v>
          </cell>
          <cell r="B1479">
            <v>119</v>
          </cell>
          <cell r="C1479" t="str">
            <v>3.10</v>
          </cell>
          <cell r="D1479">
            <v>12996927</v>
          </cell>
          <cell r="E1479" t="str">
            <v>시공이음면정리</v>
          </cell>
          <cell r="G1479" t="str">
            <v>㎡</v>
          </cell>
          <cell r="I1479">
            <v>0</v>
          </cell>
        </row>
        <row r="1480">
          <cell r="A1480" t="str">
            <v>D00587</v>
          </cell>
          <cell r="B1480">
            <v>113</v>
          </cell>
          <cell r="C1480" t="str">
            <v>3.11</v>
          </cell>
          <cell r="D1480">
            <v>12997055</v>
          </cell>
          <cell r="E1480" t="str">
            <v>신축이음</v>
          </cell>
          <cell r="F1480" t="str">
            <v>(지하차도)</v>
          </cell>
          <cell r="G1480" t="str">
            <v>M</v>
          </cell>
          <cell r="I1480">
            <v>0</v>
          </cell>
        </row>
        <row r="1481">
          <cell r="A1481" t="str">
            <v>D03748</v>
          </cell>
          <cell r="B1481">
            <v>112</v>
          </cell>
          <cell r="C1481" t="str">
            <v>3.12</v>
          </cell>
          <cell r="D1481">
            <v>12997151</v>
          </cell>
          <cell r="E1481" t="str">
            <v>수축줄눈</v>
          </cell>
          <cell r="F1481" t="str">
            <v>(지하차도)</v>
          </cell>
          <cell r="G1481" t="str">
            <v>M</v>
          </cell>
          <cell r="I1481">
            <v>0</v>
          </cell>
        </row>
        <row r="1482">
          <cell r="A1482" t="str">
            <v>D03817</v>
          </cell>
          <cell r="B1482">
            <v>112</v>
          </cell>
          <cell r="C1482" t="str">
            <v>3.13</v>
          </cell>
          <cell r="D1482">
            <v>12997199</v>
          </cell>
          <cell r="E1482" t="str">
            <v>ELASTIC FILLER</v>
          </cell>
          <cell r="F1482" t="str">
            <v>(T=20 m/m)</v>
          </cell>
          <cell r="G1482" t="str">
            <v>㎡</v>
          </cell>
          <cell r="I1482">
            <v>0</v>
          </cell>
        </row>
        <row r="1483">
          <cell r="A1483" t="str">
            <v>T2</v>
          </cell>
          <cell r="B1483">
            <v>1485</v>
          </cell>
          <cell r="C1483" t="str">
            <v>3.14</v>
          </cell>
          <cell r="D1483">
            <v>12997524</v>
          </cell>
          <cell r="E1483" t="str">
            <v>스페이서 설치</v>
          </cell>
          <cell r="I1483">
            <v>0</v>
          </cell>
        </row>
        <row r="1484">
          <cell r="A1484" t="str">
            <v>D00588</v>
          </cell>
          <cell r="B1484">
            <v>1423</v>
          </cell>
          <cell r="C1484" t="str">
            <v>a</v>
          </cell>
          <cell r="D1484">
            <v>12997652</v>
          </cell>
          <cell r="E1484" t="str">
            <v>스페이서 설치</v>
          </cell>
          <cell r="F1484" t="str">
            <v>(슬라브및기초용)</v>
          </cell>
          <cell r="G1484" t="str">
            <v>㎡</v>
          </cell>
          <cell r="I1484">
            <v>0</v>
          </cell>
        </row>
        <row r="1485">
          <cell r="A1485" t="str">
            <v>D01070</v>
          </cell>
          <cell r="B1485">
            <v>866</v>
          </cell>
          <cell r="C1485" t="str">
            <v>b</v>
          </cell>
          <cell r="D1485">
            <v>12997660</v>
          </cell>
          <cell r="E1485" t="str">
            <v>스페이서 설치</v>
          </cell>
          <cell r="F1485" t="str">
            <v>(벽체용)</v>
          </cell>
          <cell r="G1485" t="str">
            <v>㎡</v>
          </cell>
          <cell r="I1485">
            <v>0</v>
          </cell>
        </row>
        <row r="1486">
          <cell r="A1486" t="str">
            <v>E2</v>
          </cell>
          <cell r="B1486">
            <v>0</v>
          </cell>
          <cell r="C1486" t="str">
            <v>계</v>
          </cell>
          <cell r="D1486">
            <v>12997664</v>
          </cell>
          <cell r="I1486">
            <v>0</v>
          </cell>
        </row>
        <row r="1487">
          <cell r="A1487" t="str">
            <v>D03818</v>
          </cell>
          <cell r="B1487">
            <v>57</v>
          </cell>
          <cell r="C1487" t="str">
            <v>3.15</v>
          </cell>
          <cell r="D1487">
            <v>12997989</v>
          </cell>
          <cell r="E1487" t="str">
            <v>스틸그레이팅</v>
          </cell>
          <cell r="F1487" t="str">
            <v>(995x350x44)</v>
          </cell>
          <cell r="G1487" t="str">
            <v>M</v>
          </cell>
          <cell r="I1487">
            <v>0</v>
          </cell>
        </row>
        <row r="1488">
          <cell r="A1488" t="str">
            <v>D01191</v>
          </cell>
          <cell r="B1488">
            <v>24</v>
          </cell>
          <cell r="C1488" t="str">
            <v>3.16</v>
          </cell>
          <cell r="D1488">
            <v>12998117</v>
          </cell>
          <cell r="E1488" t="str">
            <v>PVC PIPE 설치</v>
          </cell>
          <cell r="F1488" t="str">
            <v>(Φ65 m/m)</v>
          </cell>
          <cell r="G1488" t="str">
            <v>M</v>
          </cell>
          <cell r="I1488">
            <v>0</v>
          </cell>
        </row>
        <row r="1489">
          <cell r="A1489" t="str">
            <v>D00537</v>
          </cell>
          <cell r="B1489">
            <v>694</v>
          </cell>
          <cell r="C1489" t="str">
            <v>3.17</v>
          </cell>
          <cell r="D1489">
            <v>13229174</v>
          </cell>
          <cell r="E1489" t="str">
            <v>슬래브양생</v>
          </cell>
          <cell r="F1489" t="str">
            <v>(양생제)</v>
          </cell>
          <cell r="G1489" t="str">
            <v>㎡</v>
          </cell>
          <cell r="I1489">
            <v>0</v>
          </cell>
        </row>
        <row r="1490">
          <cell r="A1490" t="str">
            <v>D00846</v>
          </cell>
          <cell r="B1490">
            <v>40</v>
          </cell>
          <cell r="C1490" t="str">
            <v>3.18</v>
          </cell>
          <cell r="D1490">
            <v>13267684</v>
          </cell>
          <cell r="E1490" t="str">
            <v>폴리우레탄실란트채움</v>
          </cell>
          <cell r="F1490" t="str">
            <v>(25x20)</v>
          </cell>
          <cell r="G1490" t="str">
            <v>M</v>
          </cell>
          <cell r="I1490">
            <v>0</v>
          </cell>
        </row>
        <row r="1491">
          <cell r="A1491" t="str">
            <v>D03843</v>
          </cell>
          <cell r="B1491">
            <v>3.0059999999999998</v>
          </cell>
          <cell r="C1491" t="str">
            <v>3.19</v>
          </cell>
          <cell r="D1491">
            <v>13286939</v>
          </cell>
          <cell r="E1491" t="str">
            <v>철근망 설치</v>
          </cell>
          <cell r="F1491" t="str">
            <v>(D=13 m/m)</v>
          </cell>
          <cell r="G1491" t="str">
            <v>Ton</v>
          </cell>
          <cell r="I1491">
            <v>0</v>
          </cell>
        </row>
        <row r="1492">
          <cell r="A1492" t="str">
            <v>D03856</v>
          </cell>
          <cell r="B1492">
            <v>186</v>
          </cell>
          <cell r="C1492" t="str">
            <v>3.20</v>
          </cell>
          <cell r="D1492">
            <v>13296566</v>
          </cell>
          <cell r="E1492" t="str">
            <v>맹암거설치</v>
          </cell>
          <cell r="F1492" t="str">
            <v>(D=200 m/m)</v>
          </cell>
          <cell r="G1492" t="str">
            <v>M</v>
          </cell>
          <cell r="I1492">
            <v>0</v>
          </cell>
        </row>
        <row r="1493">
          <cell r="A1493" t="str">
            <v>D00419</v>
          </cell>
          <cell r="B1493">
            <v>154</v>
          </cell>
          <cell r="C1493" t="str">
            <v>3.21</v>
          </cell>
          <cell r="D1493">
            <v>13301380</v>
          </cell>
          <cell r="E1493" t="str">
            <v>부직포설치</v>
          </cell>
          <cell r="F1493" t="str">
            <v>(2.0 T/M)</v>
          </cell>
          <cell r="G1493" t="str">
            <v>㎡</v>
          </cell>
          <cell r="I1493">
            <v>0</v>
          </cell>
        </row>
        <row r="1494">
          <cell r="A1494" t="str">
            <v>D00539</v>
          </cell>
          <cell r="B1494">
            <v>572</v>
          </cell>
          <cell r="C1494" t="str">
            <v>3.22</v>
          </cell>
          <cell r="D1494">
            <v>13303787</v>
          </cell>
          <cell r="E1494" t="str">
            <v>슬래브면고르기</v>
          </cell>
          <cell r="G1494" t="str">
            <v>㎡</v>
          </cell>
          <cell r="I1494">
            <v>0</v>
          </cell>
        </row>
        <row r="1495">
          <cell r="A1495" t="str">
            <v>D03747</v>
          </cell>
          <cell r="B1495">
            <v>32</v>
          </cell>
          <cell r="C1495" t="str">
            <v>3.23</v>
          </cell>
          <cell r="D1495">
            <v>13304389</v>
          </cell>
          <cell r="E1495" t="str">
            <v>워터스톱</v>
          </cell>
          <cell r="F1495" t="str">
            <v>(20x25)</v>
          </cell>
          <cell r="G1495" t="str">
            <v>M</v>
          </cell>
          <cell r="I1495">
            <v>0</v>
          </cell>
        </row>
        <row r="1496">
          <cell r="A1496" t="str">
            <v>D03871</v>
          </cell>
          <cell r="B1496">
            <v>4</v>
          </cell>
          <cell r="C1496" t="str">
            <v>3.24</v>
          </cell>
          <cell r="D1496">
            <v>13304990</v>
          </cell>
          <cell r="E1496" t="str">
            <v>평판재하시험</v>
          </cell>
          <cell r="G1496" t="str">
            <v>개소</v>
          </cell>
          <cell r="I1496">
            <v>0</v>
          </cell>
        </row>
        <row r="1497">
          <cell r="A1497" t="str">
            <v>E3</v>
          </cell>
          <cell r="B1497">
            <v>0</v>
          </cell>
          <cell r="C1497" t="str">
            <v>합계</v>
          </cell>
          <cell r="D1497">
            <v>13306193</v>
          </cell>
          <cell r="I1497">
            <v>0</v>
          </cell>
        </row>
        <row r="1498">
          <cell r="A1498" t="str">
            <v>E4</v>
          </cell>
          <cell r="B1498">
            <v>0</v>
          </cell>
          <cell r="C1498" t="str">
            <v>총계</v>
          </cell>
          <cell r="D1498">
            <v>14550510</v>
          </cell>
          <cell r="I1498">
            <v>0</v>
          </cell>
        </row>
        <row r="1499">
          <cell r="A1499" t="str">
            <v>T4</v>
          </cell>
          <cell r="B1499">
            <v>1757</v>
          </cell>
          <cell r="C1499" t="str">
            <v>4.</v>
          </cell>
          <cell r="D1499">
            <v>14550638</v>
          </cell>
          <cell r="E1499" t="str">
            <v>터    널    공</v>
          </cell>
          <cell r="I1499">
            <v>0</v>
          </cell>
        </row>
        <row r="1500">
          <cell r="A1500" t="str">
            <v>T3</v>
          </cell>
          <cell r="B1500">
            <v>1526</v>
          </cell>
          <cell r="C1500" t="str">
            <v>4.01</v>
          </cell>
          <cell r="D1500">
            <v>14550796</v>
          </cell>
          <cell r="E1500" t="str">
            <v>굴       착</v>
          </cell>
          <cell r="I1500">
            <v>0</v>
          </cell>
        </row>
        <row r="1501">
          <cell r="A1501" t="str">
            <v>T2</v>
          </cell>
          <cell r="B1501">
            <v>1503</v>
          </cell>
          <cell r="C1501" t="str">
            <v>a</v>
          </cell>
          <cell r="D1501">
            <v>14550875</v>
          </cell>
          <cell r="E1501" t="str">
            <v>전단면 굴착</v>
          </cell>
          <cell r="I1501">
            <v>0</v>
          </cell>
        </row>
        <row r="1502">
          <cell r="A1502" t="str">
            <v>D00158</v>
          </cell>
          <cell r="B1502">
            <v>4535</v>
          </cell>
          <cell r="C1502" t="str">
            <v>-1</v>
          </cell>
          <cell r="D1502">
            <v>14551110</v>
          </cell>
          <cell r="E1502" t="str">
            <v>전단면 굴착</v>
          </cell>
          <cell r="F1502" t="str">
            <v>(표준단면-2)</v>
          </cell>
          <cell r="G1502" t="str">
            <v>㎥</v>
          </cell>
          <cell r="I1502">
            <v>0</v>
          </cell>
        </row>
        <row r="1503">
          <cell r="A1503" t="str">
            <v>D00710</v>
          </cell>
          <cell r="B1503">
            <v>17544</v>
          </cell>
          <cell r="C1503" t="str">
            <v>-2</v>
          </cell>
          <cell r="D1503">
            <v>14551189</v>
          </cell>
          <cell r="E1503" t="str">
            <v>전단면 굴착</v>
          </cell>
          <cell r="F1503" t="str">
            <v>(표준단면-3)</v>
          </cell>
          <cell r="G1503" t="str">
            <v>㎥</v>
          </cell>
          <cell r="I1503">
            <v>0</v>
          </cell>
        </row>
        <row r="1504">
          <cell r="A1504" t="str">
            <v>E2</v>
          </cell>
          <cell r="B1504">
            <v>0</v>
          </cell>
          <cell r="C1504" t="str">
            <v>계</v>
          </cell>
          <cell r="D1504">
            <v>14551208</v>
          </cell>
          <cell r="I1504">
            <v>0</v>
          </cell>
        </row>
        <row r="1505">
          <cell r="A1505" t="str">
            <v>T2</v>
          </cell>
          <cell r="B1505">
            <v>1525</v>
          </cell>
          <cell r="C1505" t="str">
            <v>b</v>
          </cell>
          <cell r="D1505">
            <v>14551217</v>
          </cell>
          <cell r="E1505" t="str">
            <v>반단면 굴착</v>
          </cell>
          <cell r="I1505">
            <v>0</v>
          </cell>
        </row>
        <row r="1506">
          <cell r="A1506" t="str">
            <v>T1</v>
          </cell>
          <cell r="B1506">
            <v>1508</v>
          </cell>
          <cell r="C1506" t="str">
            <v>-1</v>
          </cell>
          <cell r="D1506">
            <v>14551222</v>
          </cell>
          <cell r="E1506" t="str">
            <v>표준단면-4</v>
          </cell>
          <cell r="I1506">
            <v>0</v>
          </cell>
        </row>
        <row r="1507">
          <cell r="A1507" t="str">
            <v>D00712</v>
          </cell>
          <cell r="B1507">
            <v>5895</v>
          </cell>
          <cell r="C1507" t="str">
            <v>-1-a</v>
          </cell>
          <cell r="D1507">
            <v>14551226</v>
          </cell>
          <cell r="E1507" t="str">
            <v>반단면 굴착</v>
          </cell>
          <cell r="F1507" t="str">
            <v>(상부,표준단면-4)</v>
          </cell>
          <cell r="G1507" t="str">
            <v>㎥</v>
          </cell>
          <cell r="I1507">
            <v>0</v>
          </cell>
        </row>
        <row r="1508">
          <cell r="A1508" t="str">
            <v>D00713</v>
          </cell>
          <cell r="B1508">
            <v>5223</v>
          </cell>
          <cell r="C1508" t="str">
            <v>-1-b</v>
          </cell>
          <cell r="D1508">
            <v>14551228</v>
          </cell>
          <cell r="E1508" t="str">
            <v>반단면 굴착</v>
          </cell>
          <cell r="F1508" t="str">
            <v>(하부,표준단면-4)</v>
          </cell>
          <cell r="G1508" t="str">
            <v>㎥</v>
          </cell>
          <cell r="I1508">
            <v>0</v>
          </cell>
        </row>
        <row r="1509">
          <cell r="A1509" t="str">
            <v>E1</v>
          </cell>
          <cell r="B1509">
            <v>0</v>
          </cell>
          <cell r="C1509" t="str">
            <v>소계</v>
          </cell>
          <cell r="D1509">
            <v>14551243</v>
          </cell>
          <cell r="I1509">
            <v>0</v>
          </cell>
        </row>
        <row r="1510">
          <cell r="A1510" t="str">
            <v>T1</v>
          </cell>
          <cell r="B1510">
            <v>1512</v>
          </cell>
          <cell r="C1510" t="str">
            <v>-2</v>
          </cell>
          <cell r="D1510">
            <v>14551251</v>
          </cell>
          <cell r="E1510" t="str">
            <v>표준단면-5</v>
          </cell>
          <cell r="F1510" t="str">
            <v>(포장 60 Cm)</v>
          </cell>
          <cell r="I1510">
            <v>0</v>
          </cell>
        </row>
        <row r="1511">
          <cell r="A1511" t="str">
            <v>D01036</v>
          </cell>
          <cell r="B1511">
            <v>9150</v>
          </cell>
          <cell r="C1511" t="str">
            <v>-2-a</v>
          </cell>
          <cell r="D1511">
            <v>14551258</v>
          </cell>
          <cell r="E1511" t="str">
            <v>반단면 굴착(포장60)</v>
          </cell>
          <cell r="F1511" t="str">
            <v>(상부,표준단면-5)</v>
          </cell>
          <cell r="G1511" t="str">
            <v>㎥</v>
          </cell>
          <cell r="I1511">
            <v>0</v>
          </cell>
        </row>
        <row r="1512">
          <cell r="A1512" t="str">
            <v>D01037</v>
          </cell>
          <cell r="B1512">
            <v>8043</v>
          </cell>
          <cell r="C1512" t="str">
            <v>-2-b</v>
          </cell>
          <cell r="D1512">
            <v>14551263</v>
          </cell>
          <cell r="E1512" t="str">
            <v>반단면 굴착(포장60)</v>
          </cell>
          <cell r="F1512" t="str">
            <v>(하부,표준단면-5)</v>
          </cell>
          <cell r="G1512" t="str">
            <v>㎥</v>
          </cell>
          <cell r="I1512">
            <v>0</v>
          </cell>
        </row>
        <row r="1513">
          <cell r="A1513" t="str">
            <v>E1</v>
          </cell>
          <cell r="B1513">
            <v>0</v>
          </cell>
          <cell r="C1513" t="str">
            <v>소계</v>
          </cell>
          <cell r="D1513">
            <v>14551264</v>
          </cell>
          <cell r="I1513">
            <v>0</v>
          </cell>
        </row>
        <row r="1514">
          <cell r="A1514" t="str">
            <v>T1</v>
          </cell>
          <cell r="B1514">
            <v>1516</v>
          </cell>
          <cell r="C1514" t="str">
            <v>-3</v>
          </cell>
          <cell r="D1514">
            <v>14551265</v>
          </cell>
          <cell r="E1514" t="str">
            <v>표준단면-5</v>
          </cell>
          <cell r="F1514" t="str">
            <v>(포장 80 Cm)</v>
          </cell>
          <cell r="I1514">
            <v>0</v>
          </cell>
        </row>
        <row r="1515">
          <cell r="A1515" t="str">
            <v>D01139</v>
          </cell>
          <cell r="B1515">
            <v>1330</v>
          </cell>
          <cell r="C1515" t="str">
            <v>-3-a</v>
          </cell>
          <cell r="D1515">
            <v>14551393</v>
          </cell>
          <cell r="E1515" t="str">
            <v>반단면 굴착(포장80)</v>
          </cell>
          <cell r="F1515" t="str">
            <v>(상부,표준단면-5)</v>
          </cell>
          <cell r="G1515" t="str">
            <v>㎥</v>
          </cell>
          <cell r="I1515">
            <v>0</v>
          </cell>
        </row>
        <row r="1516">
          <cell r="A1516" t="str">
            <v>D01140</v>
          </cell>
          <cell r="B1516">
            <v>1208</v>
          </cell>
          <cell r="C1516" t="str">
            <v>-3-b</v>
          </cell>
          <cell r="D1516">
            <v>14551394</v>
          </cell>
          <cell r="E1516" t="str">
            <v>반단면 굴착(포장80)</v>
          </cell>
          <cell r="F1516" t="str">
            <v>(하부,표준단면-5)</v>
          </cell>
          <cell r="G1516" t="str">
            <v>㎥</v>
          </cell>
          <cell r="I1516">
            <v>0</v>
          </cell>
        </row>
        <row r="1517">
          <cell r="A1517" t="str">
            <v>E1</v>
          </cell>
          <cell r="B1517">
            <v>0</v>
          </cell>
          <cell r="C1517" t="str">
            <v>소계</v>
          </cell>
          <cell r="D1517">
            <v>14551395</v>
          </cell>
          <cell r="I1517">
            <v>0</v>
          </cell>
        </row>
        <row r="1518">
          <cell r="A1518" t="str">
            <v>T1</v>
          </cell>
          <cell r="B1518">
            <v>1520</v>
          </cell>
          <cell r="C1518" t="str">
            <v>-4</v>
          </cell>
          <cell r="D1518">
            <v>14551459</v>
          </cell>
          <cell r="E1518" t="str">
            <v>표준단면-6</v>
          </cell>
          <cell r="F1518" t="str">
            <v>(포장 60 Cm)</v>
          </cell>
          <cell r="I1518">
            <v>0</v>
          </cell>
        </row>
        <row r="1519">
          <cell r="A1519" t="str">
            <v>D01141</v>
          </cell>
          <cell r="B1519">
            <v>5989</v>
          </cell>
          <cell r="C1519" t="str">
            <v>-4-a</v>
          </cell>
          <cell r="D1519">
            <v>14551523</v>
          </cell>
          <cell r="E1519" t="str">
            <v>반단면 굴착(포장60)</v>
          </cell>
          <cell r="F1519" t="str">
            <v>(상부,표준단면-6)</v>
          </cell>
          <cell r="G1519" t="str">
            <v>㎥</v>
          </cell>
          <cell r="I1519">
            <v>0</v>
          </cell>
        </row>
        <row r="1520">
          <cell r="A1520" t="str">
            <v>D01142</v>
          </cell>
          <cell r="B1520">
            <v>5264</v>
          </cell>
          <cell r="C1520" t="str">
            <v>-4-b</v>
          </cell>
          <cell r="D1520">
            <v>14551587</v>
          </cell>
          <cell r="E1520" t="str">
            <v>반단면 굴착(포장60)</v>
          </cell>
          <cell r="F1520" t="str">
            <v>(하부,표준단면-6)</v>
          </cell>
          <cell r="G1520" t="str">
            <v>㎥</v>
          </cell>
          <cell r="I1520">
            <v>0</v>
          </cell>
        </row>
        <row r="1521">
          <cell r="A1521" t="str">
            <v>E1</v>
          </cell>
          <cell r="B1521">
            <v>0</v>
          </cell>
          <cell r="C1521" t="str">
            <v>소계</v>
          </cell>
          <cell r="D1521">
            <v>14551603</v>
          </cell>
          <cell r="I1521">
            <v>0</v>
          </cell>
        </row>
        <row r="1522">
          <cell r="A1522" t="str">
            <v>T1</v>
          </cell>
          <cell r="B1522">
            <v>1524</v>
          </cell>
          <cell r="C1522" t="str">
            <v>-5</v>
          </cell>
          <cell r="D1522">
            <v>14551611</v>
          </cell>
          <cell r="E1522" t="str">
            <v>표준단면-6</v>
          </cell>
          <cell r="F1522" t="str">
            <v>(포장 80 Cm)</v>
          </cell>
          <cell r="I1522">
            <v>0</v>
          </cell>
        </row>
        <row r="1523">
          <cell r="A1523" t="str">
            <v>D03710</v>
          </cell>
          <cell r="B1523">
            <v>2495</v>
          </cell>
          <cell r="C1523" t="str">
            <v>-5-a</v>
          </cell>
          <cell r="D1523">
            <v>14551615</v>
          </cell>
          <cell r="E1523" t="str">
            <v>반단면 굴착(포장80)</v>
          </cell>
          <cell r="F1523" t="str">
            <v>(상부,표준단면-6)</v>
          </cell>
          <cell r="G1523" t="str">
            <v>㎥</v>
          </cell>
          <cell r="I1523">
            <v>0</v>
          </cell>
        </row>
        <row r="1524">
          <cell r="A1524" t="str">
            <v>D03711</v>
          </cell>
          <cell r="B1524">
            <v>2266</v>
          </cell>
          <cell r="C1524" t="str">
            <v>-5-b</v>
          </cell>
          <cell r="D1524">
            <v>14551617</v>
          </cell>
          <cell r="E1524" t="str">
            <v>반단면 굴착(포장80)</v>
          </cell>
          <cell r="F1524" t="str">
            <v>(하부,표준단면-6)</v>
          </cell>
          <cell r="G1524" t="str">
            <v>㎥</v>
          </cell>
          <cell r="I1524">
            <v>0</v>
          </cell>
        </row>
        <row r="1525">
          <cell r="A1525" t="str">
            <v>E1</v>
          </cell>
          <cell r="B1525">
            <v>0</v>
          </cell>
          <cell r="C1525" t="str">
            <v>소계</v>
          </cell>
          <cell r="D1525">
            <v>14551618</v>
          </cell>
          <cell r="I1525">
            <v>0</v>
          </cell>
        </row>
        <row r="1526">
          <cell r="A1526" t="str">
            <v>E2</v>
          </cell>
          <cell r="B1526">
            <v>0</v>
          </cell>
          <cell r="C1526" t="str">
            <v>계</v>
          </cell>
          <cell r="D1526">
            <v>14551619</v>
          </cell>
          <cell r="I1526">
            <v>0</v>
          </cell>
        </row>
        <row r="1527">
          <cell r="A1527" t="str">
            <v>E3</v>
          </cell>
          <cell r="B1527">
            <v>0</v>
          </cell>
          <cell r="C1527" t="str">
            <v>합계</v>
          </cell>
          <cell r="D1527">
            <v>14551683</v>
          </cell>
          <cell r="I1527">
            <v>0</v>
          </cell>
        </row>
        <row r="1528">
          <cell r="A1528" t="str">
            <v>T3</v>
          </cell>
          <cell r="B1528">
            <v>1558</v>
          </cell>
          <cell r="C1528" t="str">
            <v>4.02</v>
          </cell>
          <cell r="D1528">
            <v>14551715</v>
          </cell>
          <cell r="E1528" t="str">
            <v>버 럭 처 리</v>
          </cell>
          <cell r="I1528">
            <v>0</v>
          </cell>
        </row>
        <row r="1529">
          <cell r="A1529" t="str">
            <v>T2</v>
          </cell>
          <cell r="B1529">
            <v>1531</v>
          </cell>
          <cell r="C1529" t="str">
            <v>a</v>
          </cell>
          <cell r="D1529">
            <v>14551731</v>
          </cell>
          <cell r="E1529" t="str">
            <v>전단면버럭처리</v>
          </cell>
          <cell r="I1529">
            <v>0</v>
          </cell>
        </row>
        <row r="1530">
          <cell r="A1530" t="str">
            <v>D00159</v>
          </cell>
          <cell r="B1530">
            <v>4675</v>
          </cell>
          <cell r="C1530" t="str">
            <v>-1</v>
          </cell>
          <cell r="D1530">
            <v>14551763</v>
          </cell>
          <cell r="E1530" t="str">
            <v>전단면 버럭처리</v>
          </cell>
          <cell r="F1530" t="str">
            <v>(표준단면-2)</v>
          </cell>
          <cell r="G1530" t="str">
            <v>㎥</v>
          </cell>
          <cell r="I1530">
            <v>0</v>
          </cell>
        </row>
        <row r="1531">
          <cell r="A1531" t="str">
            <v>D00716</v>
          </cell>
          <cell r="B1531">
            <v>18355</v>
          </cell>
          <cell r="C1531" t="str">
            <v>-2</v>
          </cell>
          <cell r="D1531">
            <v>14551771</v>
          </cell>
          <cell r="E1531" t="str">
            <v>전단면 버럭처리</v>
          </cell>
          <cell r="F1531" t="str">
            <v>(표준단면-3)</v>
          </cell>
          <cell r="G1531" t="str">
            <v>㎥</v>
          </cell>
          <cell r="I1531">
            <v>0</v>
          </cell>
        </row>
        <row r="1532">
          <cell r="A1532" t="str">
            <v>E2</v>
          </cell>
          <cell r="B1532">
            <v>0</v>
          </cell>
          <cell r="C1532" t="str">
            <v>계</v>
          </cell>
          <cell r="D1532">
            <v>14551772</v>
          </cell>
          <cell r="I1532">
            <v>0</v>
          </cell>
        </row>
        <row r="1533">
          <cell r="A1533" t="str">
            <v>T2</v>
          </cell>
          <cell r="B1533">
            <v>1553</v>
          </cell>
          <cell r="C1533" t="str">
            <v>b</v>
          </cell>
          <cell r="D1533">
            <v>14551773</v>
          </cell>
          <cell r="E1533" t="str">
            <v>반단면버럭처리</v>
          </cell>
          <cell r="I1533">
            <v>0</v>
          </cell>
        </row>
        <row r="1534">
          <cell r="A1534" t="str">
            <v>T1</v>
          </cell>
          <cell r="B1534">
            <v>1536</v>
          </cell>
          <cell r="C1534" t="str">
            <v>-1</v>
          </cell>
          <cell r="D1534">
            <v>14551774</v>
          </cell>
          <cell r="E1534" t="str">
            <v>표준단면-4</v>
          </cell>
          <cell r="I1534">
            <v>0</v>
          </cell>
        </row>
        <row r="1535">
          <cell r="A1535" t="str">
            <v>D00717</v>
          </cell>
          <cell r="B1535">
            <v>6371</v>
          </cell>
          <cell r="C1535" t="str">
            <v>-1-a</v>
          </cell>
          <cell r="D1535">
            <v>14551903</v>
          </cell>
          <cell r="E1535" t="str">
            <v>반단면버럭처리</v>
          </cell>
          <cell r="F1535" t="str">
            <v>(상부,표준단면-4)</v>
          </cell>
          <cell r="G1535" t="str">
            <v>㎥</v>
          </cell>
          <cell r="I1535">
            <v>0</v>
          </cell>
        </row>
        <row r="1536">
          <cell r="A1536" t="str">
            <v>D00718</v>
          </cell>
          <cell r="B1536">
            <v>5429</v>
          </cell>
          <cell r="C1536" t="str">
            <v>-1-b</v>
          </cell>
          <cell r="D1536">
            <v>14551905</v>
          </cell>
          <cell r="E1536" t="str">
            <v>반단면버럭처리</v>
          </cell>
          <cell r="F1536" t="str">
            <v>(하부,표준단면-4)</v>
          </cell>
          <cell r="G1536" t="str">
            <v>㎥</v>
          </cell>
          <cell r="I1536">
            <v>0</v>
          </cell>
        </row>
        <row r="1537">
          <cell r="A1537" t="str">
            <v>E1</v>
          </cell>
          <cell r="B1537">
            <v>0</v>
          </cell>
          <cell r="C1537" t="str">
            <v>소계</v>
          </cell>
          <cell r="D1537">
            <v>14551906</v>
          </cell>
          <cell r="I1537">
            <v>0</v>
          </cell>
        </row>
        <row r="1538">
          <cell r="A1538" t="str">
            <v>T1</v>
          </cell>
          <cell r="B1538">
            <v>1540</v>
          </cell>
          <cell r="C1538" t="str">
            <v>-2</v>
          </cell>
          <cell r="D1538">
            <v>14551970</v>
          </cell>
          <cell r="E1538" t="str">
            <v>표준단면-5</v>
          </cell>
          <cell r="F1538" t="str">
            <v>(포장 60 Cm)</v>
          </cell>
          <cell r="I1538">
            <v>0</v>
          </cell>
        </row>
        <row r="1539">
          <cell r="A1539" t="str">
            <v>D01038</v>
          </cell>
          <cell r="B1539">
            <v>9882</v>
          </cell>
          <cell r="C1539" t="str">
            <v>-2-a</v>
          </cell>
          <cell r="D1539">
            <v>14552034</v>
          </cell>
          <cell r="E1539" t="str">
            <v>반단면버럭처리(상부)</v>
          </cell>
          <cell r="F1539" t="str">
            <v>(표준단면-5, 60Cm)</v>
          </cell>
          <cell r="G1539" t="str">
            <v>㎥</v>
          </cell>
          <cell r="I1539">
            <v>0</v>
          </cell>
        </row>
        <row r="1540">
          <cell r="A1540" t="str">
            <v>D01039</v>
          </cell>
          <cell r="B1540">
            <v>8357</v>
          </cell>
          <cell r="C1540" t="str">
            <v>-2-b</v>
          </cell>
          <cell r="D1540">
            <v>14552035</v>
          </cell>
          <cell r="E1540" t="str">
            <v>반단면버럭처리(하부)</v>
          </cell>
          <cell r="F1540" t="str">
            <v>(표준단면-5, 60Cm)</v>
          </cell>
          <cell r="G1540" t="str">
            <v>㎥</v>
          </cell>
          <cell r="I1540">
            <v>0</v>
          </cell>
        </row>
        <row r="1541">
          <cell r="A1541" t="str">
            <v>E1</v>
          </cell>
          <cell r="B1541">
            <v>0</v>
          </cell>
          <cell r="C1541" t="str">
            <v>소계</v>
          </cell>
          <cell r="D1541">
            <v>14552067</v>
          </cell>
          <cell r="I1541">
            <v>0</v>
          </cell>
        </row>
        <row r="1542">
          <cell r="A1542" t="str">
            <v>T1</v>
          </cell>
          <cell r="B1542">
            <v>1544</v>
          </cell>
          <cell r="C1542" t="str">
            <v>-3</v>
          </cell>
          <cell r="D1542">
            <v>14552083</v>
          </cell>
          <cell r="E1542" t="str">
            <v>표준단면-5</v>
          </cell>
          <cell r="F1542" t="str">
            <v>(포장 80 Cm)</v>
          </cell>
          <cell r="I1542">
            <v>0</v>
          </cell>
        </row>
        <row r="1543">
          <cell r="A1543" t="str">
            <v>D01143</v>
          </cell>
          <cell r="B1543">
            <v>1437</v>
          </cell>
          <cell r="C1543" t="str">
            <v>-3-a</v>
          </cell>
          <cell r="D1543">
            <v>14552099</v>
          </cell>
          <cell r="E1543" t="str">
            <v>반단면버럭처리(상부)</v>
          </cell>
          <cell r="F1543" t="str">
            <v>(표준단면-5, 80Cm)</v>
          </cell>
          <cell r="G1543" t="str">
            <v>㎥</v>
          </cell>
          <cell r="I1543">
            <v>0</v>
          </cell>
        </row>
        <row r="1544">
          <cell r="A1544" t="str">
            <v>D01144</v>
          </cell>
          <cell r="B1544">
            <v>1254</v>
          </cell>
          <cell r="C1544" t="str">
            <v>-3-b</v>
          </cell>
          <cell r="D1544">
            <v>14552131</v>
          </cell>
          <cell r="E1544" t="str">
            <v>반단면버럭처리(하부)</v>
          </cell>
          <cell r="F1544" t="str">
            <v>(표준단면-5, 80Cm)</v>
          </cell>
          <cell r="G1544" t="str">
            <v>㎥</v>
          </cell>
          <cell r="I1544">
            <v>0</v>
          </cell>
        </row>
        <row r="1545">
          <cell r="A1545" t="str">
            <v>E1</v>
          </cell>
          <cell r="B1545">
            <v>0</v>
          </cell>
          <cell r="C1545" t="str">
            <v>소계</v>
          </cell>
          <cell r="D1545">
            <v>14552139</v>
          </cell>
          <cell r="I1545">
            <v>0</v>
          </cell>
        </row>
        <row r="1546">
          <cell r="A1546" t="str">
            <v>T1</v>
          </cell>
          <cell r="B1546">
            <v>1548</v>
          </cell>
          <cell r="C1546" t="str">
            <v>-4</v>
          </cell>
          <cell r="D1546">
            <v>14552143</v>
          </cell>
          <cell r="E1546" t="str">
            <v>표준단면-6</v>
          </cell>
          <cell r="F1546" t="str">
            <v>(포장 60 Cm)</v>
          </cell>
          <cell r="I1546">
            <v>0</v>
          </cell>
        </row>
        <row r="1547">
          <cell r="A1547" t="str">
            <v>D01145</v>
          </cell>
          <cell r="B1547">
            <v>6468</v>
          </cell>
          <cell r="C1547" t="str">
            <v>-4-a</v>
          </cell>
          <cell r="D1547">
            <v>14552147</v>
          </cell>
          <cell r="E1547" t="str">
            <v>반단면버럭처리(상부)</v>
          </cell>
          <cell r="F1547" t="str">
            <v>(표준단면-6, 60Cm)</v>
          </cell>
          <cell r="G1547" t="str">
            <v>㎥</v>
          </cell>
          <cell r="I1547">
            <v>0</v>
          </cell>
        </row>
        <row r="1548">
          <cell r="A1548" t="str">
            <v>D01146</v>
          </cell>
          <cell r="B1548">
            <v>5470</v>
          </cell>
          <cell r="C1548" t="str">
            <v>-4-b</v>
          </cell>
          <cell r="D1548">
            <v>14552155</v>
          </cell>
          <cell r="E1548" t="str">
            <v>반단면버럭처리(하부)</v>
          </cell>
          <cell r="F1548" t="str">
            <v>(표준단면-6, 60Cm)</v>
          </cell>
          <cell r="G1548" t="str">
            <v>㎥</v>
          </cell>
          <cell r="I1548">
            <v>0</v>
          </cell>
        </row>
        <row r="1549">
          <cell r="A1549" t="str">
            <v>E1</v>
          </cell>
          <cell r="B1549">
            <v>0</v>
          </cell>
          <cell r="C1549" t="str">
            <v>소계</v>
          </cell>
          <cell r="D1549">
            <v>14552157</v>
          </cell>
          <cell r="I1549">
            <v>0</v>
          </cell>
        </row>
        <row r="1550">
          <cell r="A1550" t="str">
            <v>T1</v>
          </cell>
          <cell r="B1550">
            <v>1552</v>
          </cell>
          <cell r="C1550" t="str">
            <v>-5</v>
          </cell>
          <cell r="D1550">
            <v>14552158</v>
          </cell>
          <cell r="E1550" t="str">
            <v>표준단면-6</v>
          </cell>
          <cell r="F1550" t="str">
            <v>(포장 80 Cm)</v>
          </cell>
          <cell r="I1550">
            <v>0</v>
          </cell>
        </row>
        <row r="1551">
          <cell r="A1551" t="str">
            <v>D03712</v>
          </cell>
          <cell r="B1551">
            <v>2695</v>
          </cell>
          <cell r="C1551" t="str">
            <v>-5-a</v>
          </cell>
          <cell r="D1551">
            <v>14552159</v>
          </cell>
          <cell r="E1551" t="str">
            <v>반단면버럭처리(상부)</v>
          </cell>
          <cell r="F1551" t="str">
            <v>(표준단면-6, 80Cm)</v>
          </cell>
          <cell r="G1551" t="str">
            <v>㎥</v>
          </cell>
          <cell r="I1551">
            <v>0</v>
          </cell>
        </row>
        <row r="1552">
          <cell r="A1552" t="str">
            <v>D03713</v>
          </cell>
          <cell r="B1552">
            <v>2351</v>
          </cell>
          <cell r="C1552" t="str">
            <v>-5-b</v>
          </cell>
          <cell r="D1552">
            <v>14552223</v>
          </cell>
          <cell r="E1552" t="str">
            <v>반단면버럭처리(하부)</v>
          </cell>
          <cell r="F1552" t="str">
            <v>(표준단면-6, 80Cm)</v>
          </cell>
          <cell r="G1552" t="str">
            <v>㎥</v>
          </cell>
          <cell r="I1552">
            <v>0</v>
          </cell>
        </row>
        <row r="1553">
          <cell r="A1553" t="str">
            <v>E1</v>
          </cell>
          <cell r="B1553">
            <v>0</v>
          </cell>
          <cell r="C1553" t="str">
            <v>소계</v>
          </cell>
          <cell r="D1553">
            <v>14552255</v>
          </cell>
          <cell r="I1553">
            <v>0</v>
          </cell>
        </row>
        <row r="1554">
          <cell r="A1554" t="str">
            <v>E2</v>
          </cell>
          <cell r="B1554">
            <v>0</v>
          </cell>
          <cell r="C1554" t="str">
            <v>계</v>
          </cell>
          <cell r="D1554">
            <v>14552263</v>
          </cell>
          <cell r="I1554">
            <v>0</v>
          </cell>
        </row>
        <row r="1555">
          <cell r="A1555" t="str">
            <v>T2</v>
          </cell>
          <cell r="B1555">
            <v>1557</v>
          </cell>
          <cell r="C1555" t="str">
            <v>c</v>
          </cell>
          <cell r="D1555">
            <v>14552271</v>
          </cell>
          <cell r="E1555" t="str">
            <v>숏크리트버럭처리</v>
          </cell>
          <cell r="I1555">
            <v>0</v>
          </cell>
        </row>
        <row r="1556">
          <cell r="A1556" t="str">
            <v>D00719</v>
          </cell>
          <cell r="B1556">
            <v>935</v>
          </cell>
          <cell r="C1556" t="str">
            <v>-1</v>
          </cell>
          <cell r="D1556">
            <v>14552287</v>
          </cell>
          <cell r="E1556" t="str">
            <v>숏크리트 버럭처리</v>
          </cell>
          <cell r="F1556" t="str">
            <v>(갱  내)</v>
          </cell>
          <cell r="G1556" t="str">
            <v>㎥</v>
          </cell>
          <cell r="I1556">
            <v>0</v>
          </cell>
        </row>
        <row r="1557">
          <cell r="A1557" t="str">
            <v>D01147</v>
          </cell>
          <cell r="B1557">
            <v>10</v>
          </cell>
          <cell r="C1557" t="str">
            <v>-2</v>
          </cell>
          <cell r="D1557">
            <v>14552289</v>
          </cell>
          <cell r="E1557" t="str">
            <v>숏크리트 버럭처리</v>
          </cell>
          <cell r="F1557" t="str">
            <v>(갱구부)</v>
          </cell>
          <cell r="G1557" t="str">
            <v>㎥</v>
          </cell>
          <cell r="I1557">
            <v>0</v>
          </cell>
        </row>
        <row r="1558">
          <cell r="A1558" t="str">
            <v>E2</v>
          </cell>
          <cell r="B1558">
            <v>0</v>
          </cell>
          <cell r="C1558" t="str">
            <v>계</v>
          </cell>
          <cell r="D1558">
            <v>14552290</v>
          </cell>
          <cell r="I1558">
            <v>0</v>
          </cell>
        </row>
        <row r="1559">
          <cell r="A1559" t="str">
            <v>E3</v>
          </cell>
          <cell r="B1559">
            <v>0</v>
          </cell>
          <cell r="C1559" t="str">
            <v>합계</v>
          </cell>
          <cell r="D1559">
            <v>14552322</v>
          </cell>
          <cell r="I1559">
            <v>0</v>
          </cell>
        </row>
        <row r="1560">
          <cell r="A1560" t="str">
            <v>T3</v>
          </cell>
          <cell r="B1560">
            <v>1573</v>
          </cell>
          <cell r="C1560" t="str">
            <v>4.03</v>
          </cell>
          <cell r="D1560">
            <v>14552354</v>
          </cell>
          <cell r="E1560" t="str">
            <v>지  보  공</v>
          </cell>
          <cell r="I1560">
            <v>0</v>
          </cell>
        </row>
        <row r="1561">
          <cell r="A1561" t="str">
            <v>T2</v>
          </cell>
          <cell r="B1561">
            <v>1564</v>
          </cell>
          <cell r="C1561" t="str">
            <v>a</v>
          </cell>
          <cell r="D1561">
            <v>14552387</v>
          </cell>
          <cell r="E1561" t="str">
            <v>강지보공</v>
          </cell>
          <cell r="I1561">
            <v>0</v>
          </cell>
        </row>
        <row r="1562">
          <cell r="A1562" t="str">
            <v>D01042</v>
          </cell>
          <cell r="B1562">
            <v>96</v>
          </cell>
          <cell r="C1562" t="str">
            <v>-1</v>
          </cell>
          <cell r="D1562">
            <v>14552419</v>
          </cell>
          <cell r="E1562" t="str">
            <v>STEEL RIB</v>
          </cell>
          <cell r="F1562" t="str">
            <v>(표준단면-4)</v>
          </cell>
          <cell r="G1562" t="str">
            <v>SET</v>
          </cell>
          <cell r="I1562">
            <v>0</v>
          </cell>
        </row>
        <row r="1563">
          <cell r="A1563" t="str">
            <v>D00738</v>
          </cell>
          <cell r="B1563">
            <v>210</v>
          </cell>
          <cell r="C1563" t="str">
            <v>-2</v>
          </cell>
          <cell r="D1563">
            <v>14552483</v>
          </cell>
          <cell r="E1563" t="str">
            <v>STEEL RIB</v>
          </cell>
          <cell r="F1563" t="str">
            <v>(표준단면-5)</v>
          </cell>
          <cell r="G1563" t="str">
            <v>SET</v>
          </cell>
          <cell r="I1563">
            <v>0</v>
          </cell>
        </row>
        <row r="1564">
          <cell r="A1564" t="str">
            <v>D01041</v>
          </cell>
          <cell r="B1564">
            <v>340</v>
          </cell>
          <cell r="C1564" t="str">
            <v>-3</v>
          </cell>
          <cell r="D1564">
            <v>14552515</v>
          </cell>
          <cell r="E1564" t="str">
            <v>STEEL RIB</v>
          </cell>
          <cell r="F1564" t="str">
            <v>(표준단면-6)</v>
          </cell>
          <cell r="G1564" t="str">
            <v>SET</v>
          </cell>
          <cell r="I1564">
            <v>0</v>
          </cell>
        </row>
        <row r="1565">
          <cell r="A1565" t="str">
            <v>E2</v>
          </cell>
          <cell r="B1565">
            <v>0</v>
          </cell>
          <cell r="C1565" t="str">
            <v>계</v>
          </cell>
          <cell r="D1565">
            <v>14552523</v>
          </cell>
          <cell r="I1565">
            <v>0</v>
          </cell>
        </row>
        <row r="1566">
          <cell r="A1566" t="str">
            <v>T2</v>
          </cell>
          <cell r="B1566">
            <v>1572</v>
          </cell>
          <cell r="C1566" t="str">
            <v>b</v>
          </cell>
          <cell r="D1566">
            <v>14552527</v>
          </cell>
          <cell r="E1566" t="str">
            <v>숏크리트공</v>
          </cell>
          <cell r="I1566">
            <v>0</v>
          </cell>
        </row>
        <row r="1567">
          <cell r="A1567" t="str">
            <v>D00727</v>
          </cell>
          <cell r="B1567">
            <v>162</v>
          </cell>
          <cell r="C1567" t="str">
            <v>-1</v>
          </cell>
          <cell r="D1567">
            <v>14552539</v>
          </cell>
          <cell r="E1567" t="str">
            <v>숏크리트</v>
          </cell>
          <cell r="F1567" t="str">
            <v>(표준단면-2)</v>
          </cell>
          <cell r="G1567" t="str">
            <v>㎥</v>
          </cell>
          <cell r="I1567">
            <v>0</v>
          </cell>
        </row>
        <row r="1568">
          <cell r="A1568" t="str">
            <v>D00728</v>
          </cell>
          <cell r="B1568">
            <v>968</v>
          </cell>
          <cell r="C1568" t="str">
            <v>-2</v>
          </cell>
          <cell r="D1568">
            <v>14552543</v>
          </cell>
          <cell r="E1568" t="str">
            <v>숏크리트</v>
          </cell>
          <cell r="F1568" t="str">
            <v>(표준단면-3)</v>
          </cell>
          <cell r="G1568" t="str">
            <v>㎥</v>
          </cell>
          <cell r="I1568">
            <v>0</v>
          </cell>
        </row>
        <row r="1569">
          <cell r="A1569" t="str">
            <v>D01044</v>
          </cell>
          <cell r="B1569">
            <v>866</v>
          </cell>
          <cell r="C1569" t="str">
            <v>-3</v>
          </cell>
          <cell r="D1569">
            <v>14552545</v>
          </cell>
          <cell r="E1569" t="str">
            <v>숏크리트</v>
          </cell>
          <cell r="F1569" t="str">
            <v>(표준단면-4)</v>
          </cell>
          <cell r="G1569" t="str">
            <v>㎥</v>
          </cell>
          <cell r="I1569">
            <v>0</v>
          </cell>
        </row>
        <row r="1570">
          <cell r="A1570" t="str">
            <v>D00741</v>
          </cell>
          <cell r="B1570">
            <v>1841</v>
          </cell>
          <cell r="C1570" t="str">
            <v>-4</v>
          </cell>
          <cell r="D1570">
            <v>14552546</v>
          </cell>
          <cell r="E1570" t="str">
            <v>숏크리트</v>
          </cell>
          <cell r="F1570" t="str">
            <v>(표준단면-5)</v>
          </cell>
          <cell r="G1570" t="str">
            <v>㎥</v>
          </cell>
          <cell r="I1570">
            <v>0</v>
          </cell>
        </row>
        <row r="1571">
          <cell r="A1571" t="str">
            <v>D01045</v>
          </cell>
          <cell r="B1571">
            <v>1518</v>
          </cell>
          <cell r="C1571" t="str">
            <v>-5</v>
          </cell>
          <cell r="D1571">
            <v>14552547</v>
          </cell>
          <cell r="E1571" t="str">
            <v>숏크리트</v>
          </cell>
          <cell r="F1571" t="str">
            <v>(표준단면-6)</v>
          </cell>
          <cell r="G1571" t="str">
            <v>㎥</v>
          </cell>
          <cell r="I1571">
            <v>0</v>
          </cell>
        </row>
        <row r="1572">
          <cell r="A1572" t="str">
            <v>D00729</v>
          </cell>
          <cell r="B1572">
            <v>95</v>
          </cell>
          <cell r="C1572" t="str">
            <v>-6</v>
          </cell>
          <cell r="D1572">
            <v>14552611</v>
          </cell>
          <cell r="E1572" t="str">
            <v>숏크리트</v>
          </cell>
          <cell r="F1572" t="str">
            <v>(갱구부)</v>
          </cell>
          <cell r="G1572" t="str">
            <v>㎥</v>
          </cell>
          <cell r="I1572">
            <v>0</v>
          </cell>
        </row>
        <row r="1573">
          <cell r="A1573" t="str">
            <v>E2</v>
          </cell>
          <cell r="B1573">
            <v>0</v>
          </cell>
          <cell r="C1573" t="str">
            <v>계</v>
          </cell>
          <cell r="D1573">
            <v>14552627</v>
          </cell>
          <cell r="I1573">
            <v>0</v>
          </cell>
        </row>
        <row r="1574">
          <cell r="A1574" t="str">
            <v>E3</v>
          </cell>
          <cell r="B1574">
            <v>0</v>
          </cell>
          <cell r="C1574" t="str">
            <v>합계</v>
          </cell>
          <cell r="D1574">
            <v>14552635</v>
          </cell>
          <cell r="I1574">
            <v>0</v>
          </cell>
        </row>
        <row r="1575">
          <cell r="A1575" t="str">
            <v>T3</v>
          </cell>
          <cell r="B1575">
            <v>1610</v>
          </cell>
          <cell r="C1575" t="str">
            <v>4.04</v>
          </cell>
          <cell r="D1575">
            <v>14552639</v>
          </cell>
          <cell r="E1575" t="str">
            <v>락볼트공</v>
          </cell>
          <cell r="I1575">
            <v>0</v>
          </cell>
        </row>
        <row r="1576">
          <cell r="A1576" t="str">
            <v>T2</v>
          </cell>
          <cell r="B1576">
            <v>1578</v>
          </cell>
          <cell r="C1576" t="str">
            <v>a</v>
          </cell>
          <cell r="D1576">
            <v>14552653</v>
          </cell>
          <cell r="E1576" t="str">
            <v>표준단면-2</v>
          </cell>
          <cell r="I1576">
            <v>0</v>
          </cell>
        </row>
        <row r="1577">
          <cell r="A1577" t="str">
            <v>D00387</v>
          </cell>
          <cell r="B1577">
            <v>170</v>
          </cell>
          <cell r="C1577" t="str">
            <v>-1</v>
          </cell>
          <cell r="D1577">
            <v>14552667</v>
          </cell>
          <cell r="E1577" t="str">
            <v>락볼트공(상부)</v>
          </cell>
          <cell r="F1577" t="str">
            <v>(표준단면-2)</v>
          </cell>
          <cell r="G1577" t="str">
            <v>SET</v>
          </cell>
          <cell r="I1577">
            <v>0</v>
          </cell>
        </row>
        <row r="1578">
          <cell r="A1578" t="str">
            <v>D00388</v>
          </cell>
          <cell r="B1578">
            <v>40</v>
          </cell>
          <cell r="C1578" t="str">
            <v>-2</v>
          </cell>
          <cell r="D1578">
            <v>14552671</v>
          </cell>
          <cell r="E1578" t="str">
            <v>락볼트공(측벽)</v>
          </cell>
          <cell r="F1578" t="str">
            <v>(표준단면-2)</v>
          </cell>
          <cell r="G1578" t="str">
            <v>SET</v>
          </cell>
          <cell r="I1578">
            <v>0</v>
          </cell>
        </row>
        <row r="1579">
          <cell r="A1579" t="str">
            <v>E2</v>
          </cell>
          <cell r="B1579">
            <v>0</v>
          </cell>
          <cell r="C1579" t="str">
            <v>계</v>
          </cell>
          <cell r="D1579">
            <v>14552672</v>
          </cell>
          <cell r="I1579">
            <v>0</v>
          </cell>
        </row>
        <row r="1580">
          <cell r="A1580" t="str">
            <v>T2</v>
          </cell>
          <cell r="B1580">
            <v>1582</v>
          </cell>
          <cell r="C1580" t="str">
            <v>b</v>
          </cell>
          <cell r="D1580">
            <v>14552673</v>
          </cell>
          <cell r="E1580" t="str">
            <v>표준단면-3</v>
          </cell>
          <cell r="I1580">
            <v>0</v>
          </cell>
        </row>
        <row r="1581">
          <cell r="A1581" t="str">
            <v>D00749</v>
          </cell>
          <cell r="B1581">
            <v>977</v>
          </cell>
          <cell r="C1581" t="str">
            <v>-1</v>
          </cell>
          <cell r="D1581">
            <v>14552801</v>
          </cell>
          <cell r="E1581" t="str">
            <v>락볼트공(상부)</v>
          </cell>
          <cell r="F1581" t="str">
            <v>(표준단면-3)</v>
          </cell>
          <cell r="G1581" t="str">
            <v>SET</v>
          </cell>
          <cell r="I1581">
            <v>0</v>
          </cell>
        </row>
        <row r="1582">
          <cell r="A1582" t="str">
            <v>D00748</v>
          </cell>
          <cell r="B1582">
            <v>690</v>
          </cell>
          <cell r="C1582" t="str">
            <v>-2</v>
          </cell>
          <cell r="D1582">
            <v>14552802</v>
          </cell>
          <cell r="E1582" t="str">
            <v>락볼트공(하부)</v>
          </cell>
          <cell r="F1582" t="str">
            <v>(표준단면-3)</v>
          </cell>
          <cell r="G1582" t="str">
            <v>SET</v>
          </cell>
          <cell r="I1582">
            <v>0</v>
          </cell>
        </row>
        <row r="1583">
          <cell r="A1583" t="str">
            <v>E2</v>
          </cell>
          <cell r="B1583">
            <v>0</v>
          </cell>
          <cell r="C1583" t="str">
            <v>계</v>
          </cell>
          <cell r="D1583">
            <v>14552803</v>
          </cell>
          <cell r="I1583">
            <v>0</v>
          </cell>
        </row>
        <row r="1584">
          <cell r="A1584" t="str">
            <v>T2</v>
          </cell>
          <cell r="B1584">
            <v>1586</v>
          </cell>
          <cell r="C1584" t="str">
            <v>c</v>
          </cell>
          <cell r="D1584">
            <v>14552867</v>
          </cell>
          <cell r="E1584" t="str">
            <v>표준단면-4</v>
          </cell>
          <cell r="I1584">
            <v>0</v>
          </cell>
        </row>
        <row r="1585">
          <cell r="A1585" t="str">
            <v>D00747</v>
          </cell>
          <cell r="B1585">
            <v>816</v>
          </cell>
          <cell r="C1585" t="str">
            <v>-1</v>
          </cell>
          <cell r="D1585">
            <v>14552931</v>
          </cell>
          <cell r="E1585" t="str">
            <v>락볼트공(상부)</v>
          </cell>
          <cell r="F1585" t="str">
            <v>(표준단면-4)</v>
          </cell>
          <cell r="G1585" t="str">
            <v>SET</v>
          </cell>
          <cell r="I1585">
            <v>0</v>
          </cell>
        </row>
        <row r="1586">
          <cell r="A1586" t="str">
            <v>D00750</v>
          </cell>
          <cell r="B1586">
            <v>576</v>
          </cell>
          <cell r="C1586" t="str">
            <v>-2</v>
          </cell>
          <cell r="D1586">
            <v>14552995</v>
          </cell>
          <cell r="E1586" t="str">
            <v>락볼트공(하부)</v>
          </cell>
          <cell r="F1586" t="str">
            <v>(표준단면-4)</v>
          </cell>
          <cell r="G1586" t="str">
            <v>SET</v>
          </cell>
          <cell r="I1586">
            <v>0</v>
          </cell>
        </row>
        <row r="1587">
          <cell r="A1587" t="str">
            <v>E2</v>
          </cell>
          <cell r="B1587">
            <v>0</v>
          </cell>
          <cell r="C1587" t="str">
            <v>계</v>
          </cell>
          <cell r="D1587">
            <v>14553011</v>
          </cell>
          <cell r="I1587">
            <v>0</v>
          </cell>
        </row>
        <row r="1588">
          <cell r="A1588" t="str">
            <v>T2</v>
          </cell>
          <cell r="B1588">
            <v>1590</v>
          </cell>
          <cell r="C1588" t="str">
            <v>d</v>
          </cell>
          <cell r="D1588">
            <v>14553019</v>
          </cell>
          <cell r="E1588" t="str">
            <v>표준단면-5</v>
          </cell>
          <cell r="I1588">
            <v>0</v>
          </cell>
        </row>
        <row r="1589">
          <cell r="A1589" t="str">
            <v>D01046</v>
          </cell>
          <cell r="B1589">
            <v>1785</v>
          </cell>
          <cell r="C1589" t="str">
            <v>-1</v>
          </cell>
          <cell r="D1589">
            <v>14553027</v>
          </cell>
          <cell r="E1589" t="str">
            <v>락볼트공(상부)</v>
          </cell>
          <cell r="F1589" t="str">
            <v>(표준단면-5)</v>
          </cell>
          <cell r="G1589" t="str">
            <v>SET</v>
          </cell>
          <cell r="I1589">
            <v>0</v>
          </cell>
        </row>
        <row r="1590">
          <cell r="A1590" t="str">
            <v>D01047</v>
          </cell>
          <cell r="B1590">
            <v>1260</v>
          </cell>
          <cell r="C1590" t="str">
            <v>-2</v>
          </cell>
          <cell r="D1590">
            <v>14553043</v>
          </cell>
          <cell r="E1590" t="str">
            <v>락볼트공(측벽)</v>
          </cell>
          <cell r="F1590" t="str">
            <v>(표준단면-5)</v>
          </cell>
          <cell r="G1590" t="str">
            <v>SET</v>
          </cell>
          <cell r="I1590">
            <v>0</v>
          </cell>
        </row>
        <row r="1591">
          <cell r="A1591" t="str">
            <v>E2</v>
          </cell>
          <cell r="B1591">
            <v>0</v>
          </cell>
          <cell r="C1591" t="str">
            <v>계</v>
          </cell>
          <cell r="D1591">
            <v>14553047</v>
          </cell>
          <cell r="I1591">
            <v>0</v>
          </cell>
        </row>
        <row r="1592">
          <cell r="A1592" t="str">
            <v>T2</v>
          </cell>
          <cell r="B1592">
            <v>1594</v>
          </cell>
          <cell r="C1592" t="str">
            <v>e</v>
          </cell>
          <cell r="D1592">
            <v>14553049</v>
          </cell>
          <cell r="E1592" t="str">
            <v>표준단면-6</v>
          </cell>
          <cell r="I1592">
            <v>0</v>
          </cell>
        </row>
        <row r="1593">
          <cell r="A1593" t="str">
            <v>D03717</v>
          </cell>
          <cell r="B1593">
            <v>1445</v>
          </cell>
          <cell r="C1593" t="str">
            <v>-1</v>
          </cell>
          <cell r="D1593">
            <v>14553114</v>
          </cell>
          <cell r="E1593" t="str">
            <v>락볼트공(상부)</v>
          </cell>
          <cell r="F1593" t="str">
            <v>(표준단면-6)</v>
          </cell>
          <cell r="G1593" t="str">
            <v>SET</v>
          </cell>
          <cell r="I1593">
            <v>0</v>
          </cell>
        </row>
        <row r="1594">
          <cell r="A1594" t="str">
            <v>D03718</v>
          </cell>
          <cell r="B1594">
            <v>1020</v>
          </cell>
          <cell r="C1594" t="str">
            <v>-2</v>
          </cell>
          <cell r="D1594">
            <v>14553147</v>
          </cell>
          <cell r="E1594" t="str">
            <v>락볼트공(측벽)</v>
          </cell>
          <cell r="F1594" t="str">
            <v>(표준단면-6)</v>
          </cell>
          <cell r="G1594" t="str">
            <v>SET</v>
          </cell>
          <cell r="I1594">
            <v>0</v>
          </cell>
        </row>
        <row r="1595">
          <cell r="A1595" t="str">
            <v>E2</v>
          </cell>
          <cell r="B1595">
            <v>0</v>
          </cell>
          <cell r="C1595" t="str">
            <v>계</v>
          </cell>
          <cell r="D1595">
            <v>14553163</v>
          </cell>
          <cell r="I1595">
            <v>0</v>
          </cell>
        </row>
        <row r="1596">
          <cell r="A1596" t="str">
            <v>T2</v>
          </cell>
          <cell r="B1596">
            <v>1598</v>
          </cell>
          <cell r="C1596" t="str">
            <v>f</v>
          </cell>
          <cell r="D1596">
            <v>14553171</v>
          </cell>
          <cell r="E1596" t="str">
            <v>락볼트공</v>
          </cell>
          <cell r="I1596">
            <v>0</v>
          </cell>
        </row>
        <row r="1597">
          <cell r="A1597" t="str">
            <v>D00751</v>
          </cell>
          <cell r="B1597">
            <v>1313</v>
          </cell>
          <cell r="C1597" t="str">
            <v>-1</v>
          </cell>
          <cell r="D1597">
            <v>14553179</v>
          </cell>
          <cell r="E1597" t="str">
            <v>락볼트공</v>
          </cell>
          <cell r="F1597" t="str">
            <v>(갱구부 L=5 M)</v>
          </cell>
          <cell r="G1597" t="str">
            <v>조</v>
          </cell>
          <cell r="I1597">
            <v>0</v>
          </cell>
        </row>
        <row r="1598">
          <cell r="A1598" t="str">
            <v>D03864</v>
          </cell>
          <cell r="B1598">
            <v>144</v>
          </cell>
          <cell r="C1598" t="str">
            <v>-2</v>
          </cell>
          <cell r="D1598">
            <v>14553180</v>
          </cell>
          <cell r="E1598" t="str">
            <v>락볼트공</v>
          </cell>
          <cell r="F1598" t="str">
            <v>(갱구부 L=7 M)</v>
          </cell>
          <cell r="G1598" t="str">
            <v>조</v>
          </cell>
          <cell r="I1598">
            <v>0</v>
          </cell>
        </row>
        <row r="1599">
          <cell r="A1599" t="str">
            <v>E2</v>
          </cell>
          <cell r="B1599">
            <v>0</v>
          </cell>
          <cell r="C1599" t="str">
            <v>계</v>
          </cell>
          <cell r="D1599">
            <v>14553181</v>
          </cell>
          <cell r="I1599">
            <v>0</v>
          </cell>
        </row>
        <row r="1600">
          <cell r="A1600" t="str">
            <v>T2</v>
          </cell>
          <cell r="B1600">
            <v>1606</v>
          </cell>
          <cell r="C1600" t="str">
            <v>g</v>
          </cell>
          <cell r="D1600">
            <v>14553309</v>
          </cell>
          <cell r="E1600" t="str">
            <v>강관다단그라우팅</v>
          </cell>
          <cell r="I1600">
            <v>0</v>
          </cell>
        </row>
        <row r="1601">
          <cell r="A1601" t="str">
            <v>T1</v>
          </cell>
          <cell r="B1601">
            <v>1602</v>
          </cell>
          <cell r="C1601" t="str">
            <v>-1</v>
          </cell>
          <cell r="D1601">
            <v>14553310</v>
          </cell>
          <cell r="E1601" t="str">
            <v>갱 구 부</v>
          </cell>
          <cell r="F1601" t="str">
            <v>(L=16.06 M/공)</v>
          </cell>
          <cell r="I1601">
            <v>0</v>
          </cell>
        </row>
        <row r="1602">
          <cell r="A1602" t="str">
            <v>D03722</v>
          </cell>
          <cell r="B1602">
            <v>276</v>
          </cell>
          <cell r="C1602" t="str">
            <v>-1-a</v>
          </cell>
          <cell r="D1602">
            <v>14553311</v>
          </cell>
          <cell r="E1602" t="str">
            <v>갱구부강관다단그라우</v>
          </cell>
          <cell r="F1602" t="str">
            <v>팅(풍화암)</v>
          </cell>
          <cell r="G1602" t="str">
            <v>공</v>
          </cell>
          <cell r="I1602">
            <v>0</v>
          </cell>
        </row>
        <row r="1603">
          <cell r="A1603" t="str">
            <v>E1</v>
          </cell>
          <cell r="B1603">
            <v>0</v>
          </cell>
          <cell r="C1603" t="str">
            <v>소계</v>
          </cell>
          <cell r="D1603">
            <v>14553415</v>
          </cell>
          <cell r="I1603">
            <v>0</v>
          </cell>
        </row>
        <row r="1604">
          <cell r="A1604" t="str">
            <v>T1</v>
          </cell>
          <cell r="B1604">
            <v>1605</v>
          </cell>
          <cell r="C1604" t="str">
            <v>-2</v>
          </cell>
          <cell r="D1604">
            <v>14553423</v>
          </cell>
          <cell r="E1604" t="str">
            <v>갱    내</v>
          </cell>
          <cell r="F1604" t="str">
            <v>(L=16.25 M/공)</v>
          </cell>
          <cell r="I1604">
            <v>0</v>
          </cell>
        </row>
        <row r="1605">
          <cell r="A1605" t="str">
            <v>D03721</v>
          </cell>
          <cell r="B1605">
            <v>638</v>
          </cell>
          <cell r="C1605" t="str">
            <v>-2-a</v>
          </cell>
          <cell r="D1605">
            <v>14553431</v>
          </cell>
          <cell r="E1605" t="str">
            <v>갱내강관다단그라우팅</v>
          </cell>
          <cell r="F1605" t="str">
            <v>(풍화암)</v>
          </cell>
          <cell r="G1605" t="str">
            <v>공</v>
          </cell>
          <cell r="I1605">
            <v>0</v>
          </cell>
        </row>
        <row r="1606">
          <cell r="A1606" t="str">
            <v>E1</v>
          </cell>
          <cell r="B1606">
            <v>0</v>
          </cell>
          <cell r="C1606" t="str">
            <v>소계</v>
          </cell>
          <cell r="D1606">
            <v>14553438</v>
          </cell>
          <cell r="I1606">
            <v>0</v>
          </cell>
        </row>
        <row r="1607">
          <cell r="A1607" t="str">
            <v>E2</v>
          </cell>
          <cell r="B1607">
            <v>0</v>
          </cell>
          <cell r="C1607" t="str">
            <v>계</v>
          </cell>
          <cell r="D1607">
            <v>14553439</v>
          </cell>
          <cell r="I1607">
            <v>0</v>
          </cell>
        </row>
        <row r="1608">
          <cell r="A1608" t="str">
            <v>D03736</v>
          </cell>
          <cell r="B1608">
            <v>275</v>
          </cell>
          <cell r="C1608" t="str">
            <v>h</v>
          </cell>
          <cell r="D1608">
            <v>14553504</v>
          </cell>
          <cell r="E1608" t="str">
            <v>FORE POLING</v>
          </cell>
          <cell r="G1608" t="str">
            <v>공</v>
          </cell>
          <cell r="I1608">
            <v>0</v>
          </cell>
        </row>
        <row r="1609">
          <cell r="A1609" t="str">
            <v>D00753</v>
          </cell>
          <cell r="B1609">
            <v>15</v>
          </cell>
          <cell r="C1609" t="str">
            <v>i</v>
          </cell>
          <cell r="D1609">
            <v>14553569</v>
          </cell>
          <cell r="E1609" t="str">
            <v>PRE GROUTING</v>
          </cell>
          <cell r="G1609" t="str">
            <v>개소</v>
          </cell>
          <cell r="I1609">
            <v>0</v>
          </cell>
        </row>
        <row r="1610">
          <cell r="A1610" t="str">
            <v>D03850</v>
          </cell>
          <cell r="B1610">
            <v>216</v>
          </cell>
          <cell r="C1610" t="str">
            <v>j</v>
          </cell>
          <cell r="D1610">
            <v>14553570</v>
          </cell>
          <cell r="E1610" t="str">
            <v>Soil Nailing</v>
          </cell>
          <cell r="G1610" t="str">
            <v>공</v>
          </cell>
          <cell r="I1610">
            <v>0</v>
          </cell>
        </row>
        <row r="1611">
          <cell r="A1611" t="str">
            <v>E3</v>
          </cell>
          <cell r="B1611">
            <v>0</v>
          </cell>
          <cell r="C1611" t="str">
            <v>합계</v>
          </cell>
          <cell r="D1611">
            <v>14553698</v>
          </cell>
          <cell r="I1611">
            <v>0</v>
          </cell>
        </row>
        <row r="1612">
          <cell r="A1612" t="str">
            <v>T3</v>
          </cell>
          <cell r="B1612">
            <v>1615</v>
          </cell>
          <cell r="C1612" t="str">
            <v>4.05</v>
          </cell>
          <cell r="D1612">
            <v>14553762</v>
          </cell>
          <cell r="E1612" t="str">
            <v>방 수 공</v>
          </cell>
          <cell r="I1612">
            <v>0</v>
          </cell>
        </row>
        <row r="1613">
          <cell r="A1613" t="str">
            <v>D00754</v>
          </cell>
          <cell r="B1613">
            <v>37</v>
          </cell>
          <cell r="C1613" t="str">
            <v>a</v>
          </cell>
          <cell r="D1613">
            <v>14553826</v>
          </cell>
          <cell r="E1613" t="str">
            <v>방 수 공</v>
          </cell>
          <cell r="F1613" t="str">
            <v>(FILTER CONCRETE)</v>
          </cell>
          <cell r="G1613" t="str">
            <v>㎥</v>
          </cell>
          <cell r="I1613">
            <v>0</v>
          </cell>
        </row>
        <row r="1614">
          <cell r="A1614" t="str">
            <v>D00341</v>
          </cell>
          <cell r="B1614">
            <v>199</v>
          </cell>
          <cell r="C1614" t="str">
            <v>b</v>
          </cell>
          <cell r="D1614">
            <v>14553827</v>
          </cell>
          <cell r="E1614" t="str">
            <v>PVC PIPE 설치</v>
          </cell>
          <cell r="F1614" t="str">
            <v>(D=100 m/m)</v>
          </cell>
          <cell r="G1614" t="str">
            <v>M</v>
          </cell>
          <cell r="I1614">
            <v>0</v>
          </cell>
        </row>
        <row r="1615">
          <cell r="A1615" t="str">
            <v>D00756</v>
          </cell>
          <cell r="B1615">
            <v>21643</v>
          </cell>
          <cell r="C1615" t="str">
            <v>c</v>
          </cell>
          <cell r="D1615">
            <v>14553891</v>
          </cell>
          <cell r="E1615" t="str">
            <v>방  수  공(방수쉬트</v>
          </cell>
          <cell r="F1615" t="str">
            <v>및부직포설치)</v>
          </cell>
          <cell r="G1615" t="str">
            <v>㎡</v>
          </cell>
          <cell r="I1615">
            <v>0</v>
          </cell>
        </row>
        <row r="1616">
          <cell r="A1616" t="str">
            <v>E3</v>
          </cell>
          <cell r="B1616">
            <v>0</v>
          </cell>
          <cell r="C1616" t="str">
            <v>합계</v>
          </cell>
          <cell r="D1616">
            <v>14553907</v>
          </cell>
          <cell r="I1616">
            <v>0</v>
          </cell>
        </row>
        <row r="1617">
          <cell r="A1617" t="str">
            <v>T3</v>
          </cell>
          <cell r="B1617">
            <v>1632</v>
          </cell>
          <cell r="C1617" t="str">
            <v>4.06</v>
          </cell>
          <cell r="D1617">
            <v>14553915</v>
          </cell>
          <cell r="E1617" t="str">
            <v>배 수 공</v>
          </cell>
          <cell r="I1617">
            <v>0</v>
          </cell>
        </row>
        <row r="1618">
          <cell r="A1618" t="str">
            <v>D00757</v>
          </cell>
          <cell r="B1618">
            <v>691</v>
          </cell>
          <cell r="C1618" t="str">
            <v>a</v>
          </cell>
          <cell r="D1618">
            <v>14553923</v>
          </cell>
          <cell r="E1618" t="str">
            <v>배 수 공</v>
          </cell>
          <cell r="F1618" t="str">
            <v>(용수처리)</v>
          </cell>
          <cell r="G1618" t="str">
            <v>M</v>
          </cell>
          <cell r="I1618">
            <v>0</v>
          </cell>
        </row>
        <row r="1619">
          <cell r="A1619" t="str">
            <v>D01197</v>
          </cell>
          <cell r="B1619">
            <v>1812</v>
          </cell>
          <cell r="C1619" t="str">
            <v>b</v>
          </cell>
          <cell r="D1619">
            <v>14553939</v>
          </cell>
          <cell r="E1619" t="str">
            <v>유공관 부설</v>
          </cell>
          <cell r="F1619" t="str">
            <v>(T.H.P D=200)</v>
          </cell>
          <cell r="G1619" t="str">
            <v>M</v>
          </cell>
          <cell r="I1619">
            <v>0</v>
          </cell>
        </row>
        <row r="1620">
          <cell r="A1620" t="str">
            <v>D01198</v>
          </cell>
          <cell r="B1620">
            <v>1780</v>
          </cell>
          <cell r="C1620" t="str">
            <v>c</v>
          </cell>
          <cell r="D1620">
            <v>14553951</v>
          </cell>
          <cell r="E1620" t="str">
            <v>유공관 부설</v>
          </cell>
          <cell r="F1620" t="str">
            <v>(T.H.P D=100)</v>
          </cell>
          <cell r="G1620" t="str">
            <v>M</v>
          </cell>
          <cell r="I1620">
            <v>0</v>
          </cell>
        </row>
        <row r="1621">
          <cell r="A1621" t="str">
            <v>D00276</v>
          </cell>
          <cell r="B1621">
            <v>2856</v>
          </cell>
          <cell r="C1621" t="str">
            <v>d</v>
          </cell>
          <cell r="D1621">
            <v>14553953</v>
          </cell>
          <cell r="E1621" t="str">
            <v>합판거푸집</v>
          </cell>
          <cell r="F1621" t="str">
            <v>(3 회)</v>
          </cell>
          <cell r="G1621" t="str">
            <v>㎡</v>
          </cell>
          <cell r="I1621">
            <v>0</v>
          </cell>
        </row>
        <row r="1622">
          <cell r="A1622" t="str">
            <v>D00270</v>
          </cell>
          <cell r="B1622">
            <v>260.28500000000003</v>
          </cell>
          <cell r="C1622" t="str">
            <v>e</v>
          </cell>
          <cell r="D1622">
            <v>14553954</v>
          </cell>
          <cell r="E1622" t="str">
            <v>철근가공조립</v>
          </cell>
          <cell r="F1622" t="str">
            <v>(간 단)</v>
          </cell>
          <cell r="G1622" t="str">
            <v>Ton</v>
          </cell>
          <cell r="I1622">
            <v>0</v>
          </cell>
        </row>
        <row r="1623">
          <cell r="A1623" t="str">
            <v>D00235</v>
          </cell>
          <cell r="B1623">
            <v>1918</v>
          </cell>
          <cell r="C1623" t="str">
            <v>f</v>
          </cell>
          <cell r="D1623">
            <v>14553955</v>
          </cell>
          <cell r="E1623" t="str">
            <v>콘크리트타설</v>
          </cell>
          <cell r="F1623" t="str">
            <v>(철근 VIB 포함)</v>
          </cell>
          <cell r="G1623" t="str">
            <v>㎥</v>
          </cell>
          <cell r="I1623">
            <v>0</v>
          </cell>
        </row>
        <row r="1624">
          <cell r="A1624" t="str">
            <v>T2</v>
          </cell>
          <cell r="B1624">
            <v>1626</v>
          </cell>
          <cell r="C1624" t="str">
            <v>g</v>
          </cell>
          <cell r="D1624">
            <v>14553987</v>
          </cell>
          <cell r="E1624" t="str">
            <v>뚜껑제작설치</v>
          </cell>
          <cell r="I1624">
            <v>0</v>
          </cell>
        </row>
        <row r="1625">
          <cell r="A1625" t="str">
            <v>D00759</v>
          </cell>
          <cell r="B1625">
            <v>4008</v>
          </cell>
          <cell r="C1625" t="str">
            <v>-1</v>
          </cell>
          <cell r="D1625">
            <v>14554019</v>
          </cell>
          <cell r="E1625" t="str">
            <v>배수공(공동구뚜껑)</v>
          </cell>
          <cell r="F1625" t="str">
            <v>(580x500x100)</v>
          </cell>
          <cell r="G1625" t="str">
            <v>EA</v>
          </cell>
          <cell r="I1625">
            <v>0</v>
          </cell>
        </row>
        <row r="1626">
          <cell r="A1626" t="str">
            <v>D01199</v>
          </cell>
          <cell r="B1626">
            <v>80</v>
          </cell>
          <cell r="C1626" t="str">
            <v>-2</v>
          </cell>
          <cell r="D1626">
            <v>14554051</v>
          </cell>
          <cell r="E1626" t="str">
            <v>스틸그레이팅</v>
          </cell>
          <cell r="F1626" t="str">
            <v>(530x480x75)</v>
          </cell>
          <cell r="G1626" t="str">
            <v>EA</v>
          </cell>
          <cell r="I1626">
            <v>0</v>
          </cell>
        </row>
        <row r="1627">
          <cell r="A1627" t="str">
            <v>E2</v>
          </cell>
          <cell r="B1627">
            <v>0</v>
          </cell>
          <cell r="C1627" t="str">
            <v>계</v>
          </cell>
          <cell r="D1627">
            <v>14554059</v>
          </cell>
          <cell r="I1627">
            <v>0</v>
          </cell>
        </row>
        <row r="1628">
          <cell r="A1628" t="str">
            <v>D00761</v>
          </cell>
          <cell r="B1628">
            <v>2095</v>
          </cell>
          <cell r="C1628" t="str">
            <v>h</v>
          </cell>
          <cell r="D1628">
            <v>14554067</v>
          </cell>
          <cell r="E1628" t="str">
            <v>비닐깔기</v>
          </cell>
          <cell r="G1628" t="str">
            <v>㎡</v>
          </cell>
          <cell r="I1628">
            <v>0</v>
          </cell>
        </row>
        <row r="1629">
          <cell r="A1629" t="str">
            <v>T2</v>
          </cell>
          <cell r="B1629">
            <v>1631</v>
          </cell>
          <cell r="C1629" t="str">
            <v>i</v>
          </cell>
          <cell r="D1629">
            <v>14554071</v>
          </cell>
          <cell r="E1629" t="str">
            <v>배수관 설치</v>
          </cell>
          <cell r="I1629">
            <v>0</v>
          </cell>
        </row>
        <row r="1630">
          <cell r="A1630" t="str">
            <v>D01200</v>
          </cell>
          <cell r="B1630">
            <v>2062</v>
          </cell>
          <cell r="C1630" t="str">
            <v>-1</v>
          </cell>
          <cell r="D1630">
            <v>14554075</v>
          </cell>
          <cell r="E1630" t="str">
            <v>배수관 설치</v>
          </cell>
          <cell r="F1630" t="str">
            <v>(THP Φ400 m/m)</v>
          </cell>
          <cell r="G1630" t="str">
            <v>M</v>
          </cell>
          <cell r="I1630">
            <v>0</v>
          </cell>
        </row>
        <row r="1631">
          <cell r="A1631" t="str">
            <v>D03787</v>
          </cell>
          <cell r="B1631">
            <v>7</v>
          </cell>
          <cell r="C1631" t="str">
            <v>-2</v>
          </cell>
          <cell r="D1631">
            <v>14554077</v>
          </cell>
          <cell r="E1631" t="str">
            <v>배수관 설치</v>
          </cell>
          <cell r="F1631" t="str">
            <v>(THP Φ600 m/m)</v>
          </cell>
          <cell r="G1631" t="str">
            <v>M</v>
          </cell>
          <cell r="I1631">
            <v>0</v>
          </cell>
        </row>
        <row r="1632">
          <cell r="A1632" t="str">
            <v>E2</v>
          </cell>
          <cell r="B1632">
            <v>0</v>
          </cell>
          <cell r="C1632" t="str">
            <v>계</v>
          </cell>
          <cell r="D1632">
            <v>14554078</v>
          </cell>
          <cell r="I1632">
            <v>0</v>
          </cell>
        </row>
        <row r="1633">
          <cell r="A1633" t="str">
            <v>E3</v>
          </cell>
          <cell r="B1633">
            <v>0</v>
          </cell>
          <cell r="C1633" t="str">
            <v>합계</v>
          </cell>
          <cell r="D1633">
            <v>14554079</v>
          </cell>
          <cell r="I1633">
            <v>0</v>
          </cell>
        </row>
        <row r="1634">
          <cell r="A1634" t="str">
            <v>T3</v>
          </cell>
          <cell r="B1634">
            <v>1640</v>
          </cell>
          <cell r="C1634" t="str">
            <v>4.07</v>
          </cell>
          <cell r="D1634">
            <v>14554207</v>
          </cell>
          <cell r="E1634" t="str">
            <v>라이닝콘크리트</v>
          </cell>
          <cell r="I1634">
            <v>0</v>
          </cell>
        </row>
        <row r="1635">
          <cell r="A1635" t="str">
            <v>D00735</v>
          </cell>
          <cell r="B1635">
            <v>2</v>
          </cell>
          <cell r="C1635" t="str">
            <v>a</v>
          </cell>
          <cell r="D1635">
            <v>14554271</v>
          </cell>
          <cell r="E1635" t="str">
            <v>강재동바리공및거푸집</v>
          </cell>
          <cell r="G1635" t="str">
            <v>조</v>
          </cell>
          <cell r="I1635">
            <v>0</v>
          </cell>
        </row>
        <row r="1636">
          <cell r="A1636" t="str">
            <v>D00237</v>
          </cell>
          <cell r="B1636">
            <v>900</v>
          </cell>
          <cell r="C1636" t="str">
            <v>b</v>
          </cell>
          <cell r="D1636">
            <v>14554303</v>
          </cell>
          <cell r="E1636" t="str">
            <v>콘크리트타설</v>
          </cell>
          <cell r="F1636" t="str">
            <v>(철근 펌프카)</v>
          </cell>
          <cell r="G1636" t="str">
            <v>㎥</v>
          </cell>
          <cell r="I1636">
            <v>0</v>
          </cell>
        </row>
        <row r="1637">
          <cell r="A1637" t="str">
            <v>D00238</v>
          </cell>
          <cell r="B1637">
            <v>6342</v>
          </cell>
          <cell r="C1637" t="str">
            <v>c</v>
          </cell>
          <cell r="D1637">
            <v>14554319</v>
          </cell>
          <cell r="E1637" t="str">
            <v>콘크리트타설</v>
          </cell>
          <cell r="F1637" t="str">
            <v>(무근 펌프카)</v>
          </cell>
          <cell r="G1637" t="str">
            <v>㎥</v>
          </cell>
          <cell r="I1637">
            <v>0</v>
          </cell>
        </row>
        <row r="1638">
          <cell r="A1638" t="str">
            <v>D00272</v>
          </cell>
          <cell r="B1638">
            <v>109.84</v>
          </cell>
          <cell r="C1638" t="str">
            <v>d</v>
          </cell>
          <cell r="D1638">
            <v>14554327</v>
          </cell>
          <cell r="E1638" t="str">
            <v>철근가공조립</v>
          </cell>
          <cell r="F1638" t="str">
            <v>(복 잡)</v>
          </cell>
          <cell r="G1638" t="str">
            <v>Ton</v>
          </cell>
          <cell r="I1638">
            <v>0</v>
          </cell>
        </row>
        <row r="1639">
          <cell r="A1639" t="str">
            <v>D00556</v>
          </cell>
          <cell r="B1639">
            <v>667</v>
          </cell>
          <cell r="C1639" t="str">
            <v>e</v>
          </cell>
          <cell r="D1639">
            <v>14554455</v>
          </cell>
          <cell r="E1639" t="str">
            <v>신축이음장치</v>
          </cell>
          <cell r="F1639" t="str">
            <v>(라이닝콘크리트)</v>
          </cell>
          <cell r="G1639" t="str">
            <v>M</v>
          </cell>
          <cell r="I1639">
            <v>0</v>
          </cell>
        </row>
        <row r="1640">
          <cell r="A1640" t="str">
            <v>D00391</v>
          </cell>
          <cell r="B1640">
            <v>178</v>
          </cell>
          <cell r="C1640" t="str">
            <v>f</v>
          </cell>
          <cell r="D1640">
            <v>14554471</v>
          </cell>
          <cell r="E1640" t="str">
            <v>뒷채움주입공</v>
          </cell>
          <cell r="G1640" t="str">
            <v>㎥</v>
          </cell>
          <cell r="I1640">
            <v>0</v>
          </cell>
        </row>
        <row r="1641">
          <cell r="A1641" t="str">
            <v>E3</v>
          </cell>
          <cell r="B1641">
            <v>0</v>
          </cell>
          <cell r="C1641" t="str">
            <v>합계</v>
          </cell>
          <cell r="D1641">
            <v>14554477</v>
          </cell>
          <cell r="I1641">
            <v>0</v>
          </cell>
        </row>
        <row r="1642">
          <cell r="A1642" t="str">
            <v>T3</v>
          </cell>
          <cell r="B1642">
            <v>1664</v>
          </cell>
          <cell r="C1642" t="str">
            <v>4.08</v>
          </cell>
          <cell r="D1642">
            <v>14554480</v>
          </cell>
          <cell r="E1642" t="str">
            <v>갱문 및 옹벽</v>
          </cell>
          <cell r="I1642">
            <v>0</v>
          </cell>
        </row>
        <row r="1643">
          <cell r="A1643" t="str">
            <v>T2</v>
          </cell>
          <cell r="B1643">
            <v>1646</v>
          </cell>
          <cell r="C1643" t="str">
            <v>a</v>
          </cell>
          <cell r="D1643">
            <v>14554481</v>
          </cell>
          <cell r="E1643" t="str">
            <v>거 푸 집</v>
          </cell>
          <cell r="I1643">
            <v>0</v>
          </cell>
        </row>
        <row r="1644">
          <cell r="A1644" t="str">
            <v>D00276</v>
          </cell>
          <cell r="B1644">
            <v>979</v>
          </cell>
          <cell r="C1644" t="str">
            <v>-1</v>
          </cell>
          <cell r="D1644">
            <v>14554482</v>
          </cell>
          <cell r="E1644" t="str">
            <v>합판거푸집</v>
          </cell>
          <cell r="F1644" t="str">
            <v>(3 회)</v>
          </cell>
          <cell r="G1644" t="str">
            <v>㎡</v>
          </cell>
          <cell r="I1644">
            <v>0</v>
          </cell>
        </row>
        <row r="1645">
          <cell r="A1645" t="str">
            <v>D00282</v>
          </cell>
          <cell r="B1645">
            <v>360</v>
          </cell>
          <cell r="C1645" t="str">
            <v>-2</v>
          </cell>
          <cell r="D1645">
            <v>14554546</v>
          </cell>
          <cell r="E1645" t="str">
            <v>합판거푸집</v>
          </cell>
          <cell r="F1645" t="str">
            <v>(6 회)</v>
          </cell>
          <cell r="G1645" t="str">
            <v>㎡</v>
          </cell>
          <cell r="I1645">
            <v>0</v>
          </cell>
        </row>
        <row r="1646">
          <cell r="A1646" t="str">
            <v>D00265</v>
          </cell>
          <cell r="B1646">
            <v>298</v>
          </cell>
          <cell r="C1646" t="str">
            <v>-3</v>
          </cell>
          <cell r="D1646">
            <v>14554674</v>
          </cell>
          <cell r="E1646" t="str">
            <v>문양거푸집(합판4회+</v>
          </cell>
          <cell r="F1646" t="str">
            <v>문양스치로폴(0∼7M)</v>
          </cell>
          <cell r="G1646" t="str">
            <v>㎡</v>
          </cell>
          <cell r="I1646">
            <v>0</v>
          </cell>
        </row>
        <row r="1647">
          <cell r="A1647" t="str">
            <v>E2</v>
          </cell>
          <cell r="B1647">
            <v>0</v>
          </cell>
          <cell r="C1647" t="str">
            <v>계</v>
          </cell>
          <cell r="D1647">
            <v>14554706</v>
          </cell>
          <cell r="I1647">
            <v>0</v>
          </cell>
        </row>
        <row r="1648">
          <cell r="A1648" t="str">
            <v>D00323</v>
          </cell>
          <cell r="B1648">
            <v>899</v>
          </cell>
          <cell r="C1648" t="str">
            <v>b</v>
          </cell>
          <cell r="D1648">
            <v>14554722</v>
          </cell>
          <cell r="E1648" t="str">
            <v>강관비계</v>
          </cell>
          <cell r="F1648" t="str">
            <v>(0∼30 M)</v>
          </cell>
          <cell r="G1648" t="str">
            <v>㎡</v>
          </cell>
          <cell r="I1648">
            <v>0</v>
          </cell>
        </row>
        <row r="1649">
          <cell r="A1649" t="str">
            <v>D00334</v>
          </cell>
          <cell r="B1649">
            <v>145</v>
          </cell>
          <cell r="C1649" t="str">
            <v>c</v>
          </cell>
          <cell r="D1649">
            <v>14554730</v>
          </cell>
          <cell r="E1649" t="str">
            <v>강관동바리</v>
          </cell>
          <cell r="F1649" t="str">
            <v>(교량용)</v>
          </cell>
          <cell r="G1649" t="str">
            <v>공㎥</v>
          </cell>
          <cell r="I1649">
            <v>0</v>
          </cell>
        </row>
        <row r="1650">
          <cell r="A1650" t="str">
            <v>T1</v>
          </cell>
          <cell r="B1650">
            <v>1652</v>
          </cell>
          <cell r="C1650" t="str">
            <v>d</v>
          </cell>
          <cell r="D1650">
            <v>14554733</v>
          </cell>
          <cell r="E1650" t="str">
            <v>철근가공조립</v>
          </cell>
          <cell r="I1650">
            <v>0</v>
          </cell>
        </row>
        <row r="1651">
          <cell r="A1651" t="str">
            <v>D00270</v>
          </cell>
          <cell r="B1651">
            <v>6.2249999999999996</v>
          </cell>
          <cell r="C1651" t="str">
            <v>-1</v>
          </cell>
          <cell r="D1651">
            <v>14554736</v>
          </cell>
          <cell r="E1651" t="str">
            <v>철근가공조립</v>
          </cell>
          <cell r="F1651" t="str">
            <v>(간 단)</v>
          </cell>
          <cell r="G1651" t="str">
            <v>Ton</v>
          </cell>
          <cell r="I1651">
            <v>0</v>
          </cell>
        </row>
        <row r="1652">
          <cell r="A1652" t="str">
            <v>D00272</v>
          </cell>
          <cell r="B1652">
            <v>25.167999999999999</v>
          </cell>
          <cell r="C1652" t="str">
            <v>-2</v>
          </cell>
          <cell r="D1652">
            <v>14554737</v>
          </cell>
          <cell r="E1652" t="str">
            <v>철근가공조립</v>
          </cell>
          <cell r="F1652" t="str">
            <v>(복 잡)</v>
          </cell>
          <cell r="G1652" t="str">
            <v>Ton</v>
          </cell>
          <cell r="I1652">
            <v>0</v>
          </cell>
        </row>
        <row r="1653">
          <cell r="A1653" t="str">
            <v>E1</v>
          </cell>
          <cell r="B1653">
            <v>0</v>
          </cell>
          <cell r="C1653" t="str">
            <v>소계</v>
          </cell>
          <cell r="D1653">
            <v>14554801</v>
          </cell>
          <cell r="I1653">
            <v>0</v>
          </cell>
        </row>
        <row r="1654">
          <cell r="A1654" t="str">
            <v>T2</v>
          </cell>
          <cell r="B1654">
            <v>1657</v>
          </cell>
          <cell r="C1654" t="str">
            <v>e</v>
          </cell>
          <cell r="D1654">
            <v>14554865</v>
          </cell>
          <cell r="E1654" t="str">
            <v>콘크리트타설</v>
          </cell>
          <cell r="I1654">
            <v>0</v>
          </cell>
        </row>
        <row r="1655">
          <cell r="A1655" t="str">
            <v>D00237</v>
          </cell>
          <cell r="B1655">
            <v>761</v>
          </cell>
          <cell r="C1655" t="str">
            <v>-1</v>
          </cell>
          <cell r="D1655">
            <v>14554866</v>
          </cell>
          <cell r="E1655" t="str">
            <v>콘크리트타설</v>
          </cell>
          <cell r="F1655" t="str">
            <v>(철근 펌프카)</v>
          </cell>
          <cell r="G1655" t="str">
            <v>㎥</v>
          </cell>
          <cell r="I1655">
            <v>0</v>
          </cell>
        </row>
        <row r="1656">
          <cell r="A1656" t="str">
            <v>D00234</v>
          </cell>
          <cell r="B1656">
            <v>77</v>
          </cell>
          <cell r="C1656" t="str">
            <v>-2</v>
          </cell>
          <cell r="D1656">
            <v>14554930</v>
          </cell>
          <cell r="E1656" t="str">
            <v>콘크리트타설</v>
          </cell>
          <cell r="F1656" t="str">
            <v>(무근 VIB 포함)</v>
          </cell>
          <cell r="G1656" t="str">
            <v>㎥</v>
          </cell>
          <cell r="I1656">
            <v>0</v>
          </cell>
        </row>
        <row r="1657">
          <cell r="A1657" t="str">
            <v>D00231</v>
          </cell>
          <cell r="B1657">
            <v>13</v>
          </cell>
          <cell r="C1657" t="str">
            <v>-3</v>
          </cell>
          <cell r="D1657">
            <v>14554962</v>
          </cell>
          <cell r="E1657" t="str">
            <v>콘크리트타설</v>
          </cell>
          <cell r="F1657" t="str">
            <v>(무근 VIB 제외)</v>
          </cell>
          <cell r="G1657" t="str">
            <v>㎥</v>
          </cell>
          <cell r="I1657">
            <v>0</v>
          </cell>
        </row>
        <row r="1658">
          <cell r="A1658" t="str">
            <v>E2</v>
          </cell>
          <cell r="B1658">
            <v>0</v>
          </cell>
          <cell r="C1658" t="str">
            <v>계</v>
          </cell>
          <cell r="D1658">
            <v>14554978</v>
          </cell>
          <cell r="I1658">
            <v>0</v>
          </cell>
        </row>
        <row r="1659">
          <cell r="A1659" t="str">
            <v>D00340</v>
          </cell>
          <cell r="B1659">
            <v>504</v>
          </cell>
          <cell r="C1659" t="str">
            <v>f</v>
          </cell>
          <cell r="D1659">
            <v>14555106</v>
          </cell>
          <cell r="E1659" t="str">
            <v>PVC PIPE 설치</v>
          </cell>
          <cell r="F1659" t="str">
            <v>(D= 50 m/m)</v>
          </cell>
          <cell r="G1659" t="str">
            <v>M</v>
          </cell>
          <cell r="I1659">
            <v>0</v>
          </cell>
        </row>
        <row r="1660">
          <cell r="A1660" t="str">
            <v>D01165</v>
          </cell>
          <cell r="B1660">
            <v>34</v>
          </cell>
          <cell r="C1660" t="str">
            <v>g</v>
          </cell>
          <cell r="D1660">
            <v>14555234</v>
          </cell>
          <cell r="E1660" t="str">
            <v>난간용강재파이프</v>
          </cell>
          <cell r="F1660" t="str">
            <v>(백관 Φ 100 m/m)</v>
          </cell>
          <cell r="G1660" t="str">
            <v>M</v>
          </cell>
          <cell r="I1660">
            <v>0</v>
          </cell>
        </row>
        <row r="1661">
          <cell r="A1661" t="str">
            <v>D00425</v>
          </cell>
          <cell r="B1661">
            <v>133</v>
          </cell>
          <cell r="C1661" t="str">
            <v>h</v>
          </cell>
          <cell r="D1661">
            <v>14555362</v>
          </cell>
          <cell r="E1661" t="str">
            <v>화강석 판붙임</v>
          </cell>
          <cell r="F1661" t="str">
            <v>(T=5 Cm)</v>
          </cell>
          <cell r="G1661" t="str">
            <v>㎡</v>
          </cell>
          <cell r="I1661">
            <v>0</v>
          </cell>
        </row>
        <row r="1662">
          <cell r="A1662" t="str">
            <v>D03846</v>
          </cell>
          <cell r="B1662">
            <v>8</v>
          </cell>
          <cell r="C1662" t="str">
            <v>i</v>
          </cell>
          <cell r="D1662">
            <v>14555370</v>
          </cell>
          <cell r="E1662" t="str">
            <v>스틸그레이팅</v>
          </cell>
          <cell r="F1662" t="str">
            <v>(1130x780x75)</v>
          </cell>
          <cell r="G1662" t="str">
            <v>EA</v>
          </cell>
          <cell r="I1662">
            <v>0</v>
          </cell>
        </row>
        <row r="1663">
          <cell r="A1663" t="str">
            <v>D03845</v>
          </cell>
          <cell r="B1663">
            <v>8</v>
          </cell>
          <cell r="C1663" t="str">
            <v>j</v>
          </cell>
          <cell r="D1663">
            <v>14555372</v>
          </cell>
          <cell r="E1663" t="str">
            <v>스틸그레이팅</v>
          </cell>
          <cell r="F1663" t="str">
            <v>(1130x980x75)</v>
          </cell>
          <cell r="G1663" t="str">
            <v>EA</v>
          </cell>
          <cell r="I1663">
            <v>0</v>
          </cell>
        </row>
        <row r="1664">
          <cell r="A1664" t="str">
            <v>D03847</v>
          </cell>
          <cell r="B1664">
            <v>986</v>
          </cell>
          <cell r="C1664" t="str">
            <v>k</v>
          </cell>
          <cell r="D1664">
            <v>14555373</v>
          </cell>
          <cell r="E1664" t="str">
            <v>콘크리트 블록</v>
          </cell>
          <cell r="G1664" t="str">
            <v>EA</v>
          </cell>
          <cell r="I1664">
            <v>0</v>
          </cell>
        </row>
        <row r="1665">
          <cell r="A1665" t="str">
            <v>E3</v>
          </cell>
          <cell r="B1665">
            <v>0</v>
          </cell>
          <cell r="C1665" t="str">
            <v>합계</v>
          </cell>
          <cell r="D1665">
            <v>14555374</v>
          </cell>
          <cell r="I1665">
            <v>0</v>
          </cell>
        </row>
        <row r="1666">
          <cell r="A1666" t="str">
            <v>T3</v>
          </cell>
          <cell r="B1666">
            <v>1680</v>
          </cell>
          <cell r="C1666" t="str">
            <v>4.09</v>
          </cell>
          <cell r="D1666">
            <v>14555376</v>
          </cell>
          <cell r="E1666" t="str">
            <v>부대시설공</v>
          </cell>
          <cell r="I1666">
            <v>0</v>
          </cell>
        </row>
        <row r="1667">
          <cell r="A1667" t="str">
            <v>D00769</v>
          </cell>
          <cell r="B1667">
            <v>2398</v>
          </cell>
          <cell r="C1667" t="str">
            <v>a</v>
          </cell>
          <cell r="D1667">
            <v>14555699</v>
          </cell>
          <cell r="E1667" t="str">
            <v>터널내부도장</v>
          </cell>
          <cell r="F1667" t="str">
            <v>(상부)</v>
          </cell>
          <cell r="G1667" t="str">
            <v>㎡</v>
          </cell>
          <cell r="I1667">
            <v>0</v>
          </cell>
        </row>
        <row r="1668">
          <cell r="A1668" t="str">
            <v>D00770</v>
          </cell>
          <cell r="B1668">
            <v>7547</v>
          </cell>
          <cell r="C1668" t="str">
            <v>b</v>
          </cell>
          <cell r="D1668">
            <v>14555731</v>
          </cell>
          <cell r="E1668" t="str">
            <v>터널타일붙임</v>
          </cell>
          <cell r="G1668" t="str">
            <v>㎡</v>
          </cell>
          <cell r="I1668">
            <v>0</v>
          </cell>
        </row>
        <row r="1669">
          <cell r="A1669" t="str">
            <v>D00771</v>
          </cell>
          <cell r="B1669">
            <v>4</v>
          </cell>
          <cell r="C1669" t="str">
            <v>c</v>
          </cell>
          <cell r="D1669">
            <v>14555747</v>
          </cell>
          <cell r="E1669" t="str">
            <v>터널명판및안내판</v>
          </cell>
          <cell r="G1669" t="str">
            <v>EA</v>
          </cell>
          <cell r="I1669">
            <v>0</v>
          </cell>
        </row>
        <row r="1670">
          <cell r="A1670" t="str">
            <v>T2</v>
          </cell>
          <cell r="B1670">
            <v>1674</v>
          </cell>
          <cell r="C1670" t="str">
            <v>d</v>
          </cell>
          <cell r="D1670">
            <v>14555751</v>
          </cell>
          <cell r="E1670" t="str">
            <v>가 시 설</v>
          </cell>
          <cell r="I1670">
            <v>0</v>
          </cell>
        </row>
        <row r="1671">
          <cell r="A1671" t="str">
            <v>D01095</v>
          </cell>
          <cell r="B1671">
            <v>1</v>
          </cell>
          <cell r="C1671" t="str">
            <v>-1</v>
          </cell>
          <cell r="D1671">
            <v>14555755</v>
          </cell>
          <cell r="E1671" t="str">
            <v>임시전기시설</v>
          </cell>
          <cell r="G1671" t="str">
            <v>식</v>
          </cell>
          <cell r="I1671">
            <v>0</v>
          </cell>
        </row>
        <row r="1672">
          <cell r="A1672" t="str">
            <v>D00772</v>
          </cell>
          <cell r="B1672">
            <v>1</v>
          </cell>
          <cell r="C1672" t="str">
            <v>-2</v>
          </cell>
          <cell r="D1672">
            <v>14555759</v>
          </cell>
          <cell r="E1672" t="str">
            <v>작업용 비계</v>
          </cell>
          <cell r="F1672" t="str">
            <v>(터널용)</v>
          </cell>
          <cell r="G1672" t="str">
            <v>식</v>
          </cell>
          <cell r="I1672">
            <v>0</v>
          </cell>
        </row>
        <row r="1673">
          <cell r="A1673" t="str">
            <v>D00773</v>
          </cell>
          <cell r="B1673">
            <v>1</v>
          </cell>
          <cell r="C1673" t="str">
            <v>-3</v>
          </cell>
          <cell r="D1673">
            <v>14555761</v>
          </cell>
          <cell r="E1673" t="str">
            <v>대    차</v>
          </cell>
          <cell r="F1673" t="str">
            <v>(터널용)</v>
          </cell>
          <cell r="G1673" t="str">
            <v>식</v>
          </cell>
          <cell r="I1673">
            <v>0</v>
          </cell>
        </row>
        <row r="1674">
          <cell r="A1674" t="str">
            <v>D01093</v>
          </cell>
          <cell r="B1674">
            <v>1</v>
          </cell>
          <cell r="C1674" t="str">
            <v>-4</v>
          </cell>
          <cell r="D1674">
            <v>14555762</v>
          </cell>
          <cell r="E1674" t="str">
            <v>임시환기시설</v>
          </cell>
          <cell r="G1674" t="str">
            <v>식</v>
          </cell>
          <cell r="I1674">
            <v>0</v>
          </cell>
        </row>
        <row r="1675">
          <cell r="A1675" t="str">
            <v>E2</v>
          </cell>
          <cell r="B1675">
            <v>0</v>
          </cell>
          <cell r="C1675" t="str">
            <v>계</v>
          </cell>
          <cell r="D1675">
            <v>14555763</v>
          </cell>
          <cell r="I1675">
            <v>0</v>
          </cell>
        </row>
        <row r="1676">
          <cell r="A1676" t="str">
            <v>D00775</v>
          </cell>
          <cell r="B1676">
            <v>4</v>
          </cell>
          <cell r="C1676" t="str">
            <v>e</v>
          </cell>
          <cell r="D1676">
            <v>14555891</v>
          </cell>
          <cell r="E1676" t="str">
            <v>갱문 가시설</v>
          </cell>
          <cell r="G1676" t="str">
            <v>개소</v>
          </cell>
          <cell r="I1676">
            <v>0</v>
          </cell>
        </row>
        <row r="1677">
          <cell r="A1677" t="str">
            <v>D00392</v>
          </cell>
          <cell r="B1677">
            <v>1</v>
          </cell>
          <cell r="C1677" t="str">
            <v>f</v>
          </cell>
          <cell r="D1677">
            <v>14555955</v>
          </cell>
          <cell r="E1677" t="str">
            <v>물푸기(터널공)</v>
          </cell>
          <cell r="G1677" t="str">
            <v>식</v>
          </cell>
          <cell r="I1677">
            <v>0</v>
          </cell>
        </row>
        <row r="1678">
          <cell r="A1678" t="str">
            <v>D03806</v>
          </cell>
          <cell r="B1678">
            <v>2</v>
          </cell>
          <cell r="C1678" t="str">
            <v>g</v>
          </cell>
          <cell r="D1678">
            <v>14555971</v>
          </cell>
          <cell r="E1678" t="str">
            <v>폐수처리시설</v>
          </cell>
          <cell r="G1678" t="str">
            <v>개소</v>
          </cell>
          <cell r="I1678">
            <v>0</v>
          </cell>
        </row>
        <row r="1679">
          <cell r="A1679" t="str">
            <v>D03807</v>
          </cell>
          <cell r="B1679">
            <v>4</v>
          </cell>
          <cell r="C1679" t="str">
            <v>h</v>
          </cell>
          <cell r="D1679">
            <v>14555977</v>
          </cell>
          <cell r="E1679" t="str">
            <v>차음방진시설</v>
          </cell>
          <cell r="G1679" t="str">
            <v>개소</v>
          </cell>
          <cell r="I1679">
            <v>0</v>
          </cell>
        </row>
        <row r="1680">
          <cell r="A1680" t="str">
            <v>D03855</v>
          </cell>
          <cell r="B1680">
            <v>3</v>
          </cell>
          <cell r="C1680" t="str">
            <v>i</v>
          </cell>
          <cell r="D1680">
            <v>14555983</v>
          </cell>
          <cell r="E1680" t="str">
            <v>선진수평시추조사</v>
          </cell>
          <cell r="G1680" t="str">
            <v>공</v>
          </cell>
          <cell r="I1680">
            <v>0</v>
          </cell>
        </row>
        <row r="1681">
          <cell r="A1681" t="str">
            <v>E3</v>
          </cell>
          <cell r="B1681">
            <v>0</v>
          </cell>
          <cell r="C1681" t="str">
            <v>합계</v>
          </cell>
          <cell r="D1681">
            <v>14555985</v>
          </cell>
          <cell r="I1681">
            <v>0</v>
          </cell>
        </row>
        <row r="1682">
          <cell r="A1682" t="str">
            <v>T3</v>
          </cell>
          <cell r="B1682">
            <v>1687</v>
          </cell>
          <cell r="C1682" t="str">
            <v>4.10</v>
          </cell>
          <cell r="D1682">
            <v>14555986</v>
          </cell>
          <cell r="E1682" t="str">
            <v>계      측</v>
          </cell>
          <cell r="I1682">
            <v>0</v>
          </cell>
        </row>
        <row r="1683">
          <cell r="A1683" t="str">
            <v>D00777</v>
          </cell>
          <cell r="B1683">
            <v>264</v>
          </cell>
          <cell r="C1683" t="str">
            <v>a</v>
          </cell>
          <cell r="D1683">
            <v>14555987</v>
          </cell>
          <cell r="E1683" t="str">
            <v>내공변위 측정용기기</v>
          </cell>
          <cell r="F1683" t="str">
            <v>설치</v>
          </cell>
          <cell r="G1683" t="str">
            <v>SET</v>
          </cell>
          <cell r="I1683">
            <v>0</v>
          </cell>
        </row>
        <row r="1684">
          <cell r="A1684" t="str">
            <v>D01040</v>
          </cell>
          <cell r="B1684">
            <v>12</v>
          </cell>
          <cell r="C1684" t="str">
            <v>b</v>
          </cell>
          <cell r="D1684">
            <v>14556003</v>
          </cell>
          <cell r="E1684" t="str">
            <v>지중변위측정기기설치</v>
          </cell>
          <cell r="G1684" t="str">
            <v>SET</v>
          </cell>
          <cell r="I1684">
            <v>0</v>
          </cell>
        </row>
        <row r="1685">
          <cell r="A1685" t="str">
            <v>D00779</v>
          </cell>
          <cell r="B1685">
            <v>44</v>
          </cell>
          <cell r="C1685" t="str">
            <v>c</v>
          </cell>
          <cell r="D1685">
            <v>14556011</v>
          </cell>
          <cell r="E1685" t="str">
            <v>천단침하 측정용기기</v>
          </cell>
          <cell r="F1685" t="str">
            <v>설치</v>
          </cell>
          <cell r="G1685" t="str">
            <v>SET</v>
          </cell>
          <cell r="I1685">
            <v>0</v>
          </cell>
        </row>
        <row r="1686">
          <cell r="A1686" t="str">
            <v>D00780</v>
          </cell>
          <cell r="B1686">
            <v>12</v>
          </cell>
          <cell r="C1686" t="str">
            <v>d</v>
          </cell>
          <cell r="D1686">
            <v>14556015</v>
          </cell>
          <cell r="E1686" t="str">
            <v>숏크리트응력 측정용</v>
          </cell>
          <cell r="F1686" t="str">
            <v>기기설치</v>
          </cell>
          <cell r="G1686" t="str">
            <v>SET</v>
          </cell>
          <cell r="I1686">
            <v>0</v>
          </cell>
        </row>
        <row r="1687">
          <cell r="A1687" t="str">
            <v>D00781</v>
          </cell>
          <cell r="B1687">
            <v>12</v>
          </cell>
          <cell r="C1687" t="str">
            <v>e</v>
          </cell>
          <cell r="D1687">
            <v>14556017</v>
          </cell>
          <cell r="E1687" t="str">
            <v>ROCK BOLT 축력측정용</v>
          </cell>
          <cell r="F1687" t="str">
            <v>기기설치</v>
          </cell>
          <cell r="G1687" t="str">
            <v>SET</v>
          </cell>
          <cell r="I1687">
            <v>0</v>
          </cell>
        </row>
        <row r="1688">
          <cell r="A1688" t="str">
            <v>E3</v>
          </cell>
          <cell r="B1688">
            <v>0</v>
          </cell>
          <cell r="C1688" t="str">
            <v>합계</v>
          </cell>
          <cell r="D1688">
            <v>14556051</v>
          </cell>
          <cell r="I1688">
            <v>0</v>
          </cell>
        </row>
        <row r="1689">
          <cell r="A1689" t="str">
            <v>T3</v>
          </cell>
          <cell r="B1689">
            <v>1717</v>
          </cell>
          <cell r="C1689" t="str">
            <v>4.11</v>
          </cell>
          <cell r="D1689">
            <v>14556067</v>
          </cell>
          <cell r="E1689" t="str">
            <v>개 착 터 널</v>
          </cell>
          <cell r="I1689">
            <v>0</v>
          </cell>
        </row>
        <row r="1690">
          <cell r="A1690" t="str">
            <v>D01202</v>
          </cell>
          <cell r="B1690">
            <v>1368</v>
          </cell>
          <cell r="C1690" t="str">
            <v>a</v>
          </cell>
          <cell r="D1690">
            <v>14556083</v>
          </cell>
          <cell r="E1690" t="str">
            <v>암면고르기</v>
          </cell>
          <cell r="F1690" t="str">
            <v>(발파암)</v>
          </cell>
          <cell r="G1690" t="str">
            <v>㎡</v>
          </cell>
          <cell r="I1690">
            <v>0</v>
          </cell>
        </row>
        <row r="1691">
          <cell r="A1691" t="str">
            <v>D00306</v>
          </cell>
          <cell r="B1691">
            <v>3388</v>
          </cell>
          <cell r="C1691" t="str">
            <v>b</v>
          </cell>
          <cell r="D1691">
            <v>14556115</v>
          </cell>
          <cell r="E1691" t="str">
            <v>원형거푸집</v>
          </cell>
          <cell r="F1691" t="str">
            <v>(3 회 0∼7 m)</v>
          </cell>
          <cell r="G1691" t="str">
            <v>㎡</v>
          </cell>
          <cell r="I1691">
            <v>0</v>
          </cell>
        </row>
        <row r="1692">
          <cell r="A1692" t="str">
            <v>D00323</v>
          </cell>
          <cell r="B1692">
            <v>1769</v>
          </cell>
          <cell r="C1692" t="str">
            <v>c</v>
          </cell>
          <cell r="D1692">
            <v>14556131</v>
          </cell>
          <cell r="E1692" t="str">
            <v>강관비계</v>
          </cell>
          <cell r="F1692" t="str">
            <v>(0∼30 M)</v>
          </cell>
          <cell r="G1692" t="str">
            <v>㎡</v>
          </cell>
          <cell r="I1692">
            <v>0</v>
          </cell>
        </row>
        <row r="1693">
          <cell r="A1693" t="str">
            <v>T2</v>
          </cell>
          <cell r="B1693">
            <v>1697</v>
          </cell>
          <cell r="C1693" t="str">
            <v>d</v>
          </cell>
          <cell r="D1693">
            <v>14556135</v>
          </cell>
          <cell r="E1693" t="str">
            <v>철근가공조립</v>
          </cell>
          <cell r="I1693">
            <v>0</v>
          </cell>
        </row>
        <row r="1694">
          <cell r="A1694" t="str">
            <v>D00270</v>
          </cell>
          <cell r="B1694">
            <v>0.27100000000000002</v>
          </cell>
          <cell r="C1694" t="str">
            <v>-1</v>
          </cell>
          <cell r="D1694">
            <v>14556139</v>
          </cell>
          <cell r="E1694" t="str">
            <v>철근가공조립</v>
          </cell>
          <cell r="F1694" t="str">
            <v>(간 단)</v>
          </cell>
          <cell r="G1694" t="str">
            <v>Ton</v>
          </cell>
          <cell r="I1694">
            <v>0</v>
          </cell>
        </row>
        <row r="1695">
          <cell r="A1695" t="str">
            <v>D00272</v>
          </cell>
          <cell r="B1695">
            <v>365.94400000000002</v>
          </cell>
          <cell r="C1695" t="str">
            <v>-2</v>
          </cell>
          <cell r="D1695">
            <v>14556143</v>
          </cell>
          <cell r="E1695" t="str">
            <v>철근가공조립</v>
          </cell>
          <cell r="F1695" t="str">
            <v>(복 잡)</v>
          </cell>
          <cell r="G1695" t="str">
            <v>Ton</v>
          </cell>
          <cell r="I1695">
            <v>0</v>
          </cell>
        </row>
        <row r="1696">
          <cell r="A1696" t="str">
            <v>D00588</v>
          </cell>
          <cell r="B1696">
            <v>2453</v>
          </cell>
          <cell r="C1696" t="str">
            <v>-3</v>
          </cell>
          <cell r="D1696">
            <v>14556145</v>
          </cell>
          <cell r="E1696" t="str">
            <v>스페이서 설치</v>
          </cell>
          <cell r="F1696" t="str">
            <v>(슬라브및기초용)</v>
          </cell>
          <cell r="G1696" t="str">
            <v>㎡</v>
          </cell>
          <cell r="I1696">
            <v>0</v>
          </cell>
        </row>
        <row r="1697">
          <cell r="A1697" t="str">
            <v>D00696</v>
          </cell>
          <cell r="B1697">
            <v>2089</v>
          </cell>
          <cell r="C1697" t="str">
            <v>-4</v>
          </cell>
          <cell r="D1697">
            <v>14556146</v>
          </cell>
          <cell r="E1697" t="str">
            <v>부상 방지철선</v>
          </cell>
          <cell r="F1697" t="str">
            <v>(# 6)</v>
          </cell>
          <cell r="G1697" t="str">
            <v>M</v>
          </cell>
          <cell r="I1697">
            <v>0</v>
          </cell>
        </row>
        <row r="1698">
          <cell r="A1698" t="str">
            <v>E2</v>
          </cell>
          <cell r="B1698">
            <v>0</v>
          </cell>
          <cell r="C1698" t="str">
            <v>계</v>
          </cell>
          <cell r="D1698">
            <v>14556147</v>
          </cell>
          <cell r="I1698">
            <v>0</v>
          </cell>
        </row>
        <row r="1699">
          <cell r="A1699" t="str">
            <v>T2</v>
          </cell>
          <cell r="B1699">
            <v>1701</v>
          </cell>
          <cell r="C1699" t="str">
            <v>e</v>
          </cell>
          <cell r="D1699">
            <v>14556211</v>
          </cell>
          <cell r="E1699" t="str">
            <v>콘크리트타설</v>
          </cell>
          <cell r="I1699">
            <v>0</v>
          </cell>
        </row>
        <row r="1700">
          <cell r="A1700" t="str">
            <v>D00234</v>
          </cell>
          <cell r="B1700">
            <v>310</v>
          </cell>
          <cell r="C1700" t="str">
            <v>-1</v>
          </cell>
          <cell r="D1700">
            <v>14556243</v>
          </cell>
          <cell r="E1700" t="str">
            <v>콘크리트타설</v>
          </cell>
          <cell r="F1700" t="str">
            <v>(무근 VIB 포함)</v>
          </cell>
          <cell r="G1700" t="str">
            <v>㎥</v>
          </cell>
          <cell r="I1700">
            <v>0</v>
          </cell>
        </row>
        <row r="1701">
          <cell r="A1701" t="str">
            <v>D00237</v>
          </cell>
          <cell r="B1701">
            <v>2609</v>
          </cell>
          <cell r="C1701" t="str">
            <v>-2</v>
          </cell>
          <cell r="D1701">
            <v>14556275</v>
          </cell>
          <cell r="E1701" t="str">
            <v>콘크리트타설</v>
          </cell>
          <cell r="F1701" t="str">
            <v>(철근 펌프카)</v>
          </cell>
          <cell r="G1701" t="str">
            <v>㎥</v>
          </cell>
          <cell r="I1701">
            <v>0</v>
          </cell>
        </row>
        <row r="1702">
          <cell r="A1702" t="str">
            <v>E2</v>
          </cell>
          <cell r="B1702">
            <v>0</v>
          </cell>
          <cell r="C1702" t="str">
            <v>계</v>
          </cell>
          <cell r="D1702">
            <v>14556307</v>
          </cell>
          <cell r="I1702">
            <v>0</v>
          </cell>
        </row>
        <row r="1703">
          <cell r="A1703" t="str">
            <v>T2</v>
          </cell>
          <cell r="B1703">
            <v>1707</v>
          </cell>
          <cell r="C1703" t="str">
            <v>f</v>
          </cell>
          <cell r="D1703">
            <v>14556339</v>
          </cell>
          <cell r="E1703" t="str">
            <v>파이프설치</v>
          </cell>
          <cell r="I1703">
            <v>0</v>
          </cell>
        </row>
        <row r="1704">
          <cell r="A1704" t="str">
            <v>D00341</v>
          </cell>
          <cell r="B1704">
            <v>28</v>
          </cell>
          <cell r="C1704" t="str">
            <v>-1</v>
          </cell>
          <cell r="D1704">
            <v>14556371</v>
          </cell>
          <cell r="E1704" t="str">
            <v>PVC PIPE 설치</v>
          </cell>
          <cell r="F1704" t="str">
            <v>(D=100 m/m)</v>
          </cell>
          <cell r="G1704" t="str">
            <v>M</v>
          </cell>
          <cell r="I1704">
            <v>0</v>
          </cell>
        </row>
        <row r="1705">
          <cell r="A1705" t="str">
            <v>D00342</v>
          </cell>
          <cell r="B1705">
            <v>495</v>
          </cell>
          <cell r="C1705" t="str">
            <v>-2</v>
          </cell>
          <cell r="D1705">
            <v>14556387</v>
          </cell>
          <cell r="E1705" t="str">
            <v>PVC PIPE 설치</v>
          </cell>
          <cell r="F1705" t="str">
            <v>(D=150 m/m)</v>
          </cell>
          <cell r="G1705" t="str">
            <v>M</v>
          </cell>
          <cell r="I1705">
            <v>0</v>
          </cell>
        </row>
        <row r="1706">
          <cell r="A1706" t="str">
            <v>D01197</v>
          </cell>
          <cell r="B1706">
            <v>216</v>
          </cell>
          <cell r="C1706" t="str">
            <v>-3</v>
          </cell>
          <cell r="D1706">
            <v>14556389</v>
          </cell>
          <cell r="E1706" t="str">
            <v>유공관 부설</v>
          </cell>
          <cell r="F1706" t="str">
            <v>(T.H.P D=200)</v>
          </cell>
          <cell r="G1706" t="str">
            <v>M</v>
          </cell>
          <cell r="I1706">
            <v>0</v>
          </cell>
        </row>
        <row r="1707">
          <cell r="A1707" t="str">
            <v>D01222</v>
          </cell>
          <cell r="B1707">
            <v>216</v>
          </cell>
          <cell r="C1707" t="str">
            <v>-4</v>
          </cell>
          <cell r="D1707">
            <v>14556390</v>
          </cell>
          <cell r="E1707" t="str">
            <v>유공관 부설</v>
          </cell>
          <cell r="F1707" t="str">
            <v>(T.H.P D=250)</v>
          </cell>
          <cell r="G1707" t="str">
            <v>M</v>
          </cell>
          <cell r="I1707">
            <v>0</v>
          </cell>
        </row>
        <row r="1708">
          <cell r="A1708" t="str">
            <v>E2</v>
          </cell>
          <cell r="B1708">
            <v>0</v>
          </cell>
          <cell r="C1708" t="str">
            <v>계</v>
          </cell>
          <cell r="D1708">
            <v>14556391</v>
          </cell>
          <cell r="I1708">
            <v>0</v>
          </cell>
        </row>
        <row r="1709">
          <cell r="A1709" t="str">
            <v>T2</v>
          </cell>
          <cell r="B1709">
            <v>1713</v>
          </cell>
          <cell r="C1709" t="str">
            <v>g</v>
          </cell>
          <cell r="D1709">
            <v>14556393</v>
          </cell>
          <cell r="E1709" t="str">
            <v>방 수 공</v>
          </cell>
          <cell r="I1709">
            <v>0</v>
          </cell>
        </row>
        <row r="1710">
          <cell r="A1710" t="str">
            <v>D01031</v>
          </cell>
          <cell r="B1710">
            <v>2158</v>
          </cell>
          <cell r="C1710" t="str">
            <v>-1</v>
          </cell>
          <cell r="D1710">
            <v>14556401</v>
          </cell>
          <cell r="E1710" t="str">
            <v>보호몰탈</v>
          </cell>
          <cell r="F1710" t="str">
            <v>(T=5 m/m)</v>
          </cell>
          <cell r="G1710" t="str">
            <v>㎡</v>
          </cell>
          <cell r="I1710">
            <v>0</v>
          </cell>
        </row>
        <row r="1711">
          <cell r="A1711" t="str">
            <v>D01027</v>
          </cell>
          <cell r="B1711">
            <v>2368</v>
          </cell>
          <cell r="C1711" t="str">
            <v>-2</v>
          </cell>
          <cell r="D1711">
            <v>14556402</v>
          </cell>
          <cell r="E1711" t="str">
            <v>쉬이트방수</v>
          </cell>
          <cell r="F1711" t="str">
            <v>수직부(T=3.0 m/m)</v>
          </cell>
          <cell r="G1711" t="str">
            <v>㎡</v>
          </cell>
          <cell r="I1711">
            <v>0</v>
          </cell>
        </row>
        <row r="1712">
          <cell r="A1712" t="str">
            <v>D00419</v>
          </cell>
          <cell r="B1712">
            <v>5420</v>
          </cell>
          <cell r="C1712" t="str">
            <v>-3</v>
          </cell>
          <cell r="D1712">
            <v>14556403</v>
          </cell>
          <cell r="E1712" t="str">
            <v>부직포설치</v>
          </cell>
          <cell r="F1712" t="str">
            <v>(2.0 T/M)</v>
          </cell>
          <cell r="G1712" t="str">
            <v>㎡</v>
          </cell>
          <cell r="I1712">
            <v>0</v>
          </cell>
        </row>
        <row r="1713">
          <cell r="A1713" t="str">
            <v>D01032</v>
          </cell>
          <cell r="B1713">
            <v>2158</v>
          </cell>
          <cell r="C1713" t="str">
            <v>-4</v>
          </cell>
          <cell r="D1713">
            <v>14556467</v>
          </cell>
          <cell r="E1713" t="str">
            <v>벽돌쌓기</v>
          </cell>
          <cell r="F1713" t="str">
            <v>(0.5 B)</v>
          </cell>
          <cell r="G1713" t="str">
            <v>㎡</v>
          </cell>
          <cell r="I1713">
            <v>0</v>
          </cell>
        </row>
        <row r="1714">
          <cell r="A1714" t="str">
            <v>E2</v>
          </cell>
          <cell r="B1714">
            <v>0</v>
          </cell>
          <cell r="C1714" t="str">
            <v>계</v>
          </cell>
          <cell r="D1714">
            <v>14556483</v>
          </cell>
          <cell r="I1714">
            <v>0</v>
          </cell>
        </row>
        <row r="1715">
          <cell r="A1715" t="str">
            <v>D00170</v>
          </cell>
          <cell r="B1715">
            <v>206</v>
          </cell>
          <cell r="C1715" t="str">
            <v>h</v>
          </cell>
          <cell r="D1715">
            <v>14556499</v>
          </cell>
          <cell r="E1715" t="str">
            <v>뒷채움잡석</v>
          </cell>
          <cell r="F1715" t="str">
            <v>(현장암유용)</v>
          </cell>
          <cell r="G1715" t="str">
            <v>㎥</v>
          </cell>
          <cell r="I1715">
            <v>0</v>
          </cell>
        </row>
        <row r="1716">
          <cell r="A1716" t="str">
            <v>D00561</v>
          </cell>
          <cell r="B1716">
            <v>50</v>
          </cell>
          <cell r="C1716" t="str">
            <v>i</v>
          </cell>
          <cell r="D1716">
            <v>14556515</v>
          </cell>
          <cell r="E1716" t="str">
            <v>신축이음</v>
          </cell>
          <cell r="F1716" t="str">
            <v>터널(NATM-개착터널)</v>
          </cell>
          <cell r="G1716" t="str">
            <v>M</v>
          </cell>
          <cell r="I1716">
            <v>0</v>
          </cell>
        </row>
        <row r="1717">
          <cell r="A1717" t="str">
            <v>D00537</v>
          </cell>
          <cell r="B1717">
            <v>116</v>
          </cell>
          <cell r="C1717" t="str">
            <v>j</v>
          </cell>
          <cell r="D1717">
            <v>14556517</v>
          </cell>
          <cell r="E1717" t="str">
            <v>슬래브양생</v>
          </cell>
          <cell r="F1717" t="str">
            <v>(양생제)</v>
          </cell>
          <cell r="G1717" t="str">
            <v>㎡</v>
          </cell>
          <cell r="I1717">
            <v>0</v>
          </cell>
        </row>
        <row r="1718">
          <cell r="A1718" t="str">
            <v>E3</v>
          </cell>
          <cell r="B1718">
            <v>0</v>
          </cell>
          <cell r="C1718" t="str">
            <v>합계</v>
          </cell>
          <cell r="D1718">
            <v>14556521</v>
          </cell>
          <cell r="I1718">
            <v>0</v>
          </cell>
        </row>
        <row r="1719">
          <cell r="A1719" t="str">
            <v>T3</v>
          </cell>
          <cell r="B1719">
            <v>1726</v>
          </cell>
          <cell r="C1719" t="str">
            <v>4.12</v>
          </cell>
          <cell r="D1719">
            <v>14556522</v>
          </cell>
          <cell r="E1719" t="str">
            <v>조 경 공</v>
          </cell>
          <cell r="I1719">
            <v>0</v>
          </cell>
        </row>
        <row r="1720">
          <cell r="A1720" t="str">
            <v>D03790</v>
          </cell>
          <cell r="B1720">
            <v>180</v>
          </cell>
          <cell r="C1720" t="str">
            <v>a</v>
          </cell>
          <cell r="D1720">
            <v>14556650</v>
          </cell>
          <cell r="E1720" t="str">
            <v>담쟁이덩쿨</v>
          </cell>
          <cell r="F1720" t="str">
            <v>(L=0.4)</v>
          </cell>
          <cell r="G1720" t="str">
            <v>주</v>
          </cell>
          <cell r="I1720">
            <v>0</v>
          </cell>
        </row>
        <row r="1721">
          <cell r="A1721" t="str">
            <v>D03791</v>
          </cell>
          <cell r="B1721">
            <v>10</v>
          </cell>
          <cell r="C1721" t="str">
            <v>b</v>
          </cell>
          <cell r="D1721">
            <v>14556651</v>
          </cell>
          <cell r="E1721" t="str">
            <v>느티나무</v>
          </cell>
          <cell r="F1721" t="str">
            <v>(H0.3xR5)</v>
          </cell>
          <cell r="G1721" t="str">
            <v>주</v>
          </cell>
          <cell r="I1721">
            <v>0</v>
          </cell>
        </row>
        <row r="1722">
          <cell r="A1722" t="str">
            <v>D03792</v>
          </cell>
          <cell r="B1722">
            <v>324</v>
          </cell>
          <cell r="C1722" t="str">
            <v>c</v>
          </cell>
          <cell r="D1722">
            <v>14556715</v>
          </cell>
          <cell r="E1722" t="str">
            <v>진 달 래</v>
          </cell>
          <cell r="F1722" t="str">
            <v>(H0.4xW0.4)</v>
          </cell>
          <cell r="G1722" t="str">
            <v>주</v>
          </cell>
          <cell r="I1722">
            <v>0</v>
          </cell>
        </row>
        <row r="1723">
          <cell r="A1723" t="str">
            <v>D03793</v>
          </cell>
          <cell r="B1723">
            <v>216</v>
          </cell>
          <cell r="C1723" t="str">
            <v>d</v>
          </cell>
          <cell r="D1723">
            <v>14556747</v>
          </cell>
          <cell r="E1723" t="str">
            <v>철    쭉</v>
          </cell>
          <cell r="F1723" t="str">
            <v>(H0.4xW0.4)</v>
          </cell>
          <cell r="G1723" t="str">
            <v>주</v>
          </cell>
          <cell r="I1723">
            <v>0</v>
          </cell>
        </row>
        <row r="1724">
          <cell r="A1724" t="str">
            <v>D03794</v>
          </cell>
          <cell r="B1724">
            <v>42</v>
          </cell>
          <cell r="C1724" t="str">
            <v>e</v>
          </cell>
          <cell r="D1724">
            <v>14556763</v>
          </cell>
          <cell r="E1724" t="str">
            <v>잣 나 무</v>
          </cell>
          <cell r="F1724" t="str">
            <v>(H2.0xR4)</v>
          </cell>
          <cell r="G1724" t="str">
            <v>주</v>
          </cell>
          <cell r="I1724">
            <v>0</v>
          </cell>
        </row>
        <row r="1725">
          <cell r="A1725" t="str">
            <v>D03795</v>
          </cell>
          <cell r="B1725">
            <v>24</v>
          </cell>
          <cell r="C1725" t="str">
            <v>f</v>
          </cell>
          <cell r="D1725">
            <v>14556771</v>
          </cell>
          <cell r="E1725" t="str">
            <v>왕벗나무</v>
          </cell>
          <cell r="F1725" t="str">
            <v>(H2.0xR4)</v>
          </cell>
          <cell r="G1725" t="str">
            <v>주</v>
          </cell>
          <cell r="I1725">
            <v>0</v>
          </cell>
        </row>
        <row r="1726">
          <cell r="A1726" t="str">
            <v>D03796</v>
          </cell>
          <cell r="B1726">
            <v>18</v>
          </cell>
          <cell r="C1726" t="str">
            <v>g</v>
          </cell>
          <cell r="D1726">
            <v>14556775</v>
          </cell>
          <cell r="E1726" t="str">
            <v>청 단 풍</v>
          </cell>
          <cell r="F1726" t="str">
            <v>(H2.0xR4)</v>
          </cell>
          <cell r="G1726" t="str">
            <v>주</v>
          </cell>
          <cell r="I1726">
            <v>0</v>
          </cell>
        </row>
        <row r="1727">
          <cell r="A1727" t="str">
            <v>E3</v>
          </cell>
          <cell r="B1727">
            <v>0</v>
          </cell>
          <cell r="C1727" t="str">
            <v>합계</v>
          </cell>
          <cell r="D1727">
            <v>14556777</v>
          </cell>
          <cell r="I1727">
            <v>0</v>
          </cell>
        </row>
        <row r="1728">
          <cell r="A1728" t="str">
            <v>T3</v>
          </cell>
          <cell r="B1728">
            <v>1731</v>
          </cell>
          <cell r="C1728" t="str">
            <v>4.13</v>
          </cell>
          <cell r="D1728">
            <v>14556905</v>
          </cell>
          <cell r="E1728" t="str">
            <v>녹 생 토</v>
          </cell>
          <cell r="I1728">
            <v>0</v>
          </cell>
        </row>
        <row r="1729">
          <cell r="A1729" t="str">
            <v>D00774</v>
          </cell>
          <cell r="B1729">
            <v>1179</v>
          </cell>
          <cell r="C1729" t="str">
            <v>a</v>
          </cell>
          <cell r="D1729">
            <v>14556906</v>
          </cell>
          <cell r="E1729" t="str">
            <v>암절개면보호식재공</v>
          </cell>
          <cell r="F1729" t="str">
            <v>(T= 5 Cm)</v>
          </cell>
          <cell r="G1729" t="str">
            <v>㎡</v>
          </cell>
          <cell r="I1729">
            <v>0</v>
          </cell>
        </row>
        <row r="1730">
          <cell r="A1730" t="str">
            <v>D00766</v>
          </cell>
          <cell r="B1730">
            <v>2127</v>
          </cell>
          <cell r="C1730" t="str">
            <v>b</v>
          </cell>
          <cell r="D1730">
            <v>14556907</v>
          </cell>
          <cell r="E1730" t="str">
            <v>암절개면보호식제공</v>
          </cell>
          <cell r="F1730" t="str">
            <v>(T=10 Cm)</v>
          </cell>
          <cell r="G1730" t="str">
            <v>㎡</v>
          </cell>
          <cell r="I1730">
            <v>0</v>
          </cell>
        </row>
        <row r="1731">
          <cell r="A1731" t="str">
            <v>D00767</v>
          </cell>
          <cell r="B1731">
            <v>2658</v>
          </cell>
          <cell r="C1731" t="str">
            <v>c</v>
          </cell>
          <cell r="D1731">
            <v>14556971</v>
          </cell>
          <cell r="E1731" t="str">
            <v>암절개면보호식재공</v>
          </cell>
          <cell r="F1731" t="str">
            <v>(T=15 Cm)</v>
          </cell>
          <cell r="G1731" t="str">
            <v>㎡</v>
          </cell>
          <cell r="I1731">
            <v>0</v>
          </cell>
        </row>
        <row r="1732">
          <cell r="A1732" t="str">
            <v>E3</v>
          </cell>
          <cell r="B1732">
            <v>0</v>
          </cell>
          <cell r="C1732" t="str">
            <v>합계</v>
          </cell>
          <cell r="D1732">
            <v>14557003</v>
          </cell>
          <cell r="I1732">
            <v>0</v>
          </cell>
        </row>
        <row r="1733">
          <cell r="A1733" t="str">
            <v>T3</v>
          </cell>
          <cell r="B1733">
            <v>1736</v>
          </cell>
          <cell r="C1733" t="str">
            <v>4.14</v>
          </cell>
          <cell r="D1733">
            <v>14557005</v>
          </cell>
          <cell r="E1733" t="str">
            <v>동상방지층</v>
          </cell>
          <cell r="I1733">
            <v>0</v>
          </cell>
        </row>
        <row r="1734">
          <cell r="A1734" t="str">
            <v>D03744</v>
          </cell>
          <cell r="B1734">
            <v>2323</v>
          </cell>
          <cell r="C1734" t="str">
            <v>a</v>
          </cell>
          <cell r="D1734">
            <v>14557069</v>
          </cell>
          <cell r="E1734" t="str">
            <v>동상방지층생산</v>
          </cell>
          <cell r="F1734" t="str">
            <v>(현장암유용)</v>
          </cell>
          <cell r="G1734" t="str">
            <v>㎥</v>
          </cell>
          <cell r="I1734">
            <v>0</v>
          </cell>
        </row>
        <row r="1735">
          <cell r="A1735" t="str">
            <v>D00823</v>
          </cell>
          <cell r="B1735">
            <v>1076</v>
          </cell>
          <cell r="C1735" t="str">
            <v>b</v>
          </cell>
          <cell r="D1735">
            <v>14557101</v>
          </cell>
          <cell r="E1735" t="str">
            <v>동상방지층</v>
          </cell>
          <cell r="F1735" t="str">
            <v>(포설및다짐 T=15 Cm)</v>
          </cell>
          <cell r="G1735" t="str">
            <v>㎥</v>
          </cell>
          <cell r="I1735">
            <v>0</v>
          </cell>
        </row>
        <row r="1736">
          <cell r="A1736" t="str">
            <v>D00824</v>
          </cell>
          <cell r="B1736">
            <v>733</v>
          </cell>
          <cell r="C1736" t="str">
            <v>c</v>
          </cell>
          <cell r="D1736">
            <v>14557117</v>
          </cell>
          <cell r="E1736" t="str">
            <v>동상방지층</v>
          </cell>
          <cell r="F1736" t="str">
            <v>(포설및다짐 T=35 Cm)</v>
          </cell>
          <cell r="G1736" t="str">
            <v>㎥</v>
          </cell>
          <cell r="I1736">
            <v>0</v>
          </cell>
        </row>
        <row r="1737">
          <cell r="A1737" t="str">
            <v>E3</v>
          </cell>
          <cell r="B1737">
            <v>0</v>
          </cell>
          <cell r="C1737" t="str">
            <v>합계</v>
          </cell>
          <cell r="D1737">
            <v>14557125</v>
          </cell>
          <cell r="I1737">
            <v>0</v>
          </cell>
        </row>
        <row r="1738">
          <cell r="A1738" t="str">
            <v>T3</v>
          </cell>
          <cell r="B1738">
            <v>1740</v>
          </cell>
          <cell r="C1738" t="str">
            <v>4.15</v>
          </cell>
          <cell r="D1738">
            <v>14557257</v>
          </cell>
          <cell r="E1738" t="str">
            <v>린콘크리트기층</v>
          </cell>
          <cell r="F1738" t="str">
            <v>(T=15 Cm)</v>
          </cell>
          <cell r="I1738">
            <v>0</v>
          </cell>
        </row>
        <row r="1739">
          <cell r="A1739" t="str">
            <v>D03760</v>
          </cell>
          <cell r="B1739">
            <v>1092</v>
          </cell>
          <cell r="C1739" t="str">
            <v>a</v>
          </cell>
          <cell r="D1739">
            <v>14557259</v>
          </cell>
          <cell r="E1739" t="str">
            <v>린콘크리트기층</v>
          </cell>
          <cell r="F1739" t="str">
            <v>(포설및다짐 T=15 Cm)</v>
          </cell>
          <cell r="G1739" t="str">
            <v>㎥</v>
          </cell>
          <cell r="I1739">
            <v>0</v>
          </cell>
        </row>
        <row r="1740">
          <cell r="A1740" t="str">
            <v>D03768</v>
          </cell>
          <cell r="B1740">
            <v>13</v>
          </cell>
          <cell r="C1740" t="str">
            <v>b</v>
          </cell>
          <cell r="D1740">
            <v>14557260</v>
          </cell>
          <cell r="E1740" t="str">
            <v>인력포설</v>
          </cell>
          <cell r="F1740" t="str">
            <v>(T=15 Cm)</v>
          </cell>
          <cell r="G1740" t="str">
            <v>㎥</v>
          </cell>
          <cell r="I1740">
            <v>0</v>
          </cell>
        </row>
        <row r="1741">
          <cell r="A1741" t="str">
            <v>E3</v>
          </cell>
          <cell r="B1741">
            <v>0</v>
          </cell>
          <cell r="C1741" t="str">
            <v>합계</v>
          </cell>
          <cell r="D1741">
            <v>14557261</v>
          </cell>
          <cell r="I1741">
            <v>0</v>
          </cell>
        </row>
        <row r="1742">
          <cell r="A1742" t="str">
            <v>T3</v>
          </cell>
          <cell r="B1742">
            <v>1744</v>
          </cell>
          <cell r="C1742" t="str">
            <v>4.16</v>
          </cell>
          <cell r="D1742">
            <v>14557325</v>
          </cell>
          <cell r="E1742" t="str">
            <v>콘크리트포설</v>
          </cell>
          <cell r="F1742" t="str">
            <v>(T=30 Cm)</v>
          </cell>
          <cell r="I1742">
            <v>0</v>
          </cell>
        </row>
        <row r="1743">
          <cell r="A1743" t="str">
            <v>D03764</v>
          </cell>
          <cell r="B1743">
            <v>2185</v>
          </cell>
          <cell r="C1743" t="str">
            <v>a</v>
          </cell>
          <cell r="D1743">
            <v>14557357</v>
          </cell>
          <cell r="E1743" t="str">
            <v>콘크리트포장</v>
          </cell>
          <cell r="F1743" t="str">
            <v>(2차로동시기계포설)</v>
          </cell>
          <cell r="G1743" t="str">
            <v>㎥</v>
          </cell>
          <cell r="I1743">
            <v>0</v>
          </cell>
        </row>
        <row r="1744">
          <cell r="A1744" t="str">
            <v>D03766</v>
          </cell>
          <cell r="B1744">
            <v>17</v>
          </cell>
          <cell r="C1744" t="str">
            <v>b</v>
          </cell>
          <cell r="D1744">
            <v>14557373</v>
          </cell>
          <cell r="E1744" t="str">
            <v>인력포설</v>
          </cell>
          <cell r="F1744" t="str">
            <v>(T=30 Cm)</v>
          </cell>
          <cell r="G1744" t="str">
            <v>㎥</v>
          </cell>
          <cell r="I1744">
            <v>0</v>
          </cell>
        </row>
        <row r="1745">
          <cell r="A1745" t="str">
            <v>E3</v>
          </cell>
          <cell r="B1745">
            <v>0</v>
          </cell>
          <cell r="C1745" t="str">
            <v>합계</v>
          </cell>
          <cell r="D1745">
            <v>14557381</v>
          </cell>
          <cell r="I1745">
            <v>0</v>
          </cell>
        </row>
        <row r="1746">
          <cell r="A1746" t="str">
            <v>D00270</v>
          </cell>
          <cell r="B1746">
            <v>1.659</v>
          </cell>
          <cell r="C1746" t="str">
            <v>4.17</v>
          </cell>
          <cell r="D1746">
            <v>14557385</v>
          </cell>
          <cell r="E1746" t="str">
            <v>철근설치공</v>
          </cell>
          <cell r="F1746" t="str">
            <v>철근가공조립(간 단)</v>
          </cell>
          <cell r="G1746" t="str">
            <v>Ton</v>
          </cell>
          <cell r="I1746">
            <v>0</v>
          </cell>
        </row>
        <row r="1747">
          <cell r="A1747" t="str">
            <v>D00761</v>
          </cell>
          <cell r="B1747">
            <v>7372</v>
          </cell>
          <cell r="C1747" t="str">
            <v>4.18</v>
          </cell>
          <cell r="D1747">
            <v>14557387</v>
          </cell>
          <cell r="E1747" t="str">
            <v>비닐깔기</v>
          </cell>
          <cell r="G1747" t="str">
            <v>㎡</v>
          </cell>
          <cell r="I1747">
            <v>0</v>
          </cell>
        </row>
        <row r="1748">
          <cell r="A1748" t="str">
            <v>D00280</v>
          </cell>
          <cell r="B1748">
            <v>9</v>
          </cell>
          <cell r="C1748" t="str">
            <v>4.19</v>
          </cell>
          <cell r="D1748">
            <v>14557388</v>
          </cell>
          <cell r="E1748" t="str">
            <v>합판거푸집</v>
          </cell>
          <cell r="F1748" t="str">
            <v>(4 회)</v>
          </cell>
          <cell r="G1748" t="str">
            <v>㎡</v>
          </cell>
          <cell r="I1748">
            <v>0</v>
          </cell>
        </row>
        <row r="1749">
          <cell r="A1749" t="str">
            <v>T3</v>
          </cell>
          <cell r="B1749">
            <v>1755</v>
          </cell>
          <cell r="C1749" t="str">
            <v>4.20</v>
          </cell>
          <cell r="D1749">
            <v>14557389</v>
          </cell>
          <cell r="E1749" t="str">
            <v>줄눈설치공</v>
          </cell>
          <cell r="I1749">
            <v>0</v>
          </cell>
        </row>
        <row r="1750">
          <cell r="A1750" t="str">
            <v>D03769</v>
          </cell>
          <cell r="B1750">
            <v>998</v>
          </cell>
          <cell r="C1750" t="str">
            <v>a</v>
          </cell>
          <cell r="D1750">
            <v>14557485</v>
          </cell>
          <cell r="E1750" t="str">
            <v>세로줄눈(형식.1-1)</v>
          </cell>
          <cell r="F1750" t="str">
            <v>(본선2차로동시포설)</v>
          </cell>
          <cell r="G1750" t="str">
            <v>M</v>
          </cell>
          <cell r="I1750">
            <v>0</v>
          </cell>
        </row>
        <row r="1751">
          <cell r="A1751" t="str">
            <v>D03773</v>
          </cell>
          <cell r="B1751">
            <v>1211</v>
          </cell>
          <cell r="C1751" t="str">
            <v>b</v>
          </cell>
          <cell r="D1751">
            <v>14557501</v>
          </cell>
          <cell r="E1751" t="str">
            <v>가로줄눈(형식.2-1,2)</v>
          </cell>
          <cell r="F1751" t="str">
            <v>(본선2차로용)</v>
          </cell>
          <cell r="G1751" t="str">
            <v>M</v>
          </cell>
          <cell r="I1751">
            <v>0</v>
          </cell>
        </row>
        <row r="1752">
          <cell r="A1752" t="str">
            <v>T1</v>
          </cell>
          <cell r="B1752">
            <v>1754</v>
          </cell>
          <cell r="C1752" t="str">
            <v>c</v>
          </cell>
          <cell r="D1752">
            <v>14557509</v>
          </cell>
          <cell r="E1752" t="str">
            <v>팽창줄눈</v>
          </cell>
          <cell r="I1752">
            <v>0</v>
          </cell>
        </row>
        <row r="1753">
          <cell r="A1753" t="str">
            <v>D03779</v>
          </cell>
          <cell r="B1753">
            <v>18</v>
          </cell>
          <cell r="C1753" t="str">
            <v>-1</v>
          </cell>
          <cell r="D1753">
            <v>14557511</v>
          </cell>
          <cell r="E1753" t="str">
            <v>팽창줄눈(형식.3-1)</v>
          </cell>
          <cell r="F1753" t="str">
            <v>(본선2차로용)</v>
          </cell>
          <cell r="G1753" t="str">
            <v>M</v>
          </cell>
          <cell r="I1753">
            <v>0</v>
          </cell>
        </row>
        <row r="1754">
          <cell r="A1754" t="str">
            <v>D03849</v>
          </cell>
          <cell r="B1754">
            <v>29</v>
          </cell>
          <cell r="C1754" t="str">
            <v>-2</v>
          </cell>
          <cell r="D1754">
            <v>14557512</v>
          </cell>
          <cell r="E1754" t="str">
            <v>팽창줄눈(형식3-6,7)</v>
          </cell>
          <cell r="F1754" t="str">
            <v>(아스콘 접속부)</v>
          </cell>
          <cell r="G1754" t="str">
            <v>M</v>
          </cell>
          <cell r="I1754">
            <v>0</v>
          </cell>
        </row>
        <row r="1755">
          <cell r="A1755" t="str">
            <v>E1</v>
          </cell>
          <cell r="B1755">
            <v>0</v>
          </cell>
          <cell r="C1755" t="str">
            <v>소계</v>
          </cell>
          <cell r="D1755">
            <v>14557513</v>
          </cell>
          <cell r="I1755">
            <v>0</v>
          </cell>
        </row>
        <row r="1756">
          <cell r="A1756" t="str">
            <v>E3</v>
          </cell>
          <cell r="B1756">
            <v>0</v>
          </cell>
          <cell r="C1756" t="str">
            <v>합계</v>
          </cell>
          <cell r="D1756">
            <v>14557641</v>
          </cell>
          <cell r="I1756">
            <v>0</v>
          </cell>
        </row>
        <row r="1757">
          <cell r="A1757" t="str">
            <v>D03783</v>
          </cell>
          <cell r="B1757">
            <v>1</v>
          </cell>
          <cell r="C1757" t="str">
            <v>4.21</v>
          </cell>
          <cell r="D1757">
            <v>14557643</v>
          </cell>
          <cell r="E1757" t="str">
            <v>콘크리트포장면연마</v>
          </cell>
          <cell r="G1757" t="str">
            <v>식</v>
          </cell>
          <cell r="I1757">
            <v>0</v>
          </cell>
        </row>
        <row r="1758">
          <cell r="A1758" t="str">
            <v>E4</v>
          </cell>
          <cell r="B1758">
            <v>0</v>
          </cell>
          <cell r="C1758" t="str">
            <v>총계</v>
          </cell>
          <cell r="D1758">
            <v>14557645</v>
          </cell>
          <cell r="I1758">
            <v>0</v>
          </cell>
        </row>
        <row r="1759">
          <cell r="A1759" t="str">
            <v>T4</v>
          </cell>
          <cell r="B1759">
            <v>1793</v>
          </cell>
          <cell r="C1759" t="str">
            <v>5.</v>
          </cell>
          <cell r="D1759">
            <v>14572138</v>
          </cell>
          <cell r="E1759" t="str">
            <v>포    장    공</v>
          </cell>
          <cell r="I1759">
            <v>0</v>
          </cell>
        </row>
        <row r="1760">
          <cell r="A1760" t="str">
            <v>T3</v>
          </cell>
          <cell r="B1760">
            <v>1763</v>
          </cell>
          <cell r="C1760" t="str">
            <v>5.01</v>
          </cell>
          <cell r="D1760">
            <v>14572755</v>
          </cell>
          <cell r="E1760" t="str">
            <v>생산및운반</v>
          </cell>
          <cell r="I1760">
            <v>0</v>
          </cell>
        </row>
        <row r="1761">
          <cell r="A1761" t="str">
            <v>D00854</v>
          </cell>
          <cell r="B1761">
            <v>1543</v>
          </cell>
          <cell r="C1761" t="str">
            <v>a</v>
          </cell>
          <cell r="D1761">
            <v>14573064</v>
          </cell>
          <cell r="E1761" t="str">
            <v>속채움잡석</v>
          </cell>
          <cell r="F1761" t="str">
            <v>(현장암유용)</v>
          </cell>
          <cell r="G1761" t="str">
            <v>㎥</v>
          </cell>
          <cell r="I1761">
            <v>0</v>
          </cell>
        </row>
        <row r="1762">
          <cell r="A1762" t="str">
            <v>D03744</v>
          </cell>
          <cell r="B1762">
            <v>74810</v>
          </cell>
          <cell r="C1762" t="str">
            <v>b</v>
          </cell>
          <cell r="D1762">
            <v>14573218</v>
          </cell>
          <cell r="E1762" t="str">
            <v>동상방지층생산</v>
          </cell>
          <cell r="F1762" t="str">
            <v>(현장암유용)</v>
          </cell>
          <cell r="G1762" t="str">
            <v>㎥</v>
          </cell>
          <cell r="I1762">
            <v>0</v>
          </cell>
        </row>
        <row r="1763">
          <cell r="A1763" t="str">
            <v>D03742</v>
          </cell>
          <cell r="B1763">
            <v>83878</v>
          </cell>
          <cell r="C1763" t="str">
            <v>c</v>
          </cell>
          <cell r="D1763">
            <v>14573295</v>
          </cell>
          <cell r="E1763" t="str">
            <v>보조기층생산</v>
          </cell>
          <cell r="F1763" t="str">
            <v>(현장암유용)</v>
          </cell>
          <cell r="G1763" t="str">
            <v>㎥</v>
          </cell>
          <cell r="I1763">
            <v>0</v>
          </cell>
        </row>
        <row r="1764">
          <cell r="A1764" t="str">
            <v>E3</v>
          </cell>
          <cell r="B1764">
            <v>0</v>
          </cell>
          <cell r="C1764" t="str">
            <v>합계</v>
          </cell>
          <cell r="D1764">
            <v>14573334</v>
          </cell>
          <cell r="I1764">
            <v>0</v>
          </cell>
        </row>
        <row r="1765">
          <cell r="A1765" t="str">
            <v>T3</v>
          </cell>
          <cell r="B1765">
            <v>1767</v>
          </cell>
          <cell r="C1765" t="str">
            <v>5.02</v>
          </cell>
          <cell r="D1765">
            <v>14573372</v>
          </cell>
          <cell r="E1765" t="str">
            <v>동상방지층</v>
          </cell>
          <cell r="I1765">
            <v>0</v>
          </cell>
        </row>
        <row r="1766">
          <cell r="A1766" t="str">
            <v>D00794</v>
          </cell>
          <cell r="B1766">
            <v>57554</v>
          </cell>
          <cell r="C1766" t="str">
            <v>a</v>
          </cell>
          <cell r="D1766">
            <v>14574998</v>
          </cell>
          <cell r="E1766" t="str">
            <v>동상방지층</v>
          </cell>
          <cell r="F1766" t="str">
            <v>(포설및다짐 T=25 Cm)</v>
          </cell>
          <cell r="G1766" t="str">
            <v>㎥</v>
          </cell>
          <cell r="I1766">
            <v>0</v>
          </cell>
        </row>
        <row r="1767">
          <cell r="A1767" t="str">
            <v>D00796</v>
          </cell>
          <cell r="B1767">
            <v>711</v>
          </cell>
          <cell r="C1767" t="str">
            <v>b</v>
          </cell>
          <cell r="D1767">
            <v>14575122</v>
          </cell>
          <cell r="E1767" t="str">
            <v>동상방지층</v>
          </cell>
          <cell r="F1767" t="str">
            <v>(포설및다짐 T=40 Cm)</v>
          </cell>
          <cell r="G1767" t="str">
            <v>㎥</v>
          </cell>
          <cell r="I1767">
            <v>0</v>
          </cell>
        </row>
        <row r="1768">
          <cell r="A1768" t="str">
            <v>E3</v>
          </cell>
          <cell r="B1768">
            <v>0</v>
          </cell>
          <cell r="C1768" t="str">
            <v>합계</v>
          </cell>
          <cell r="D1768">
            <v>14575246</v>
          </cell>
          <cell r="I1768">
            <v>0</v>
          </cell>
        </row>
        <row r="1769">
          <cell r="A1769" t="str">
            <v>T3</v>
          </cell>
          <cell r="B1769">
            <v>1772</v>
          </cell>
          <cell r="C1769" t="str">
            <v>5.03</v>
          </cell>
          <cell r="D1769">
            <v>14575374</v>
          </cell>
          <cell r="E1769" t="str">
            <v>보조기층</v>
          </cell>
          <cell r="I1769">
            <v>0</v>
          </cell>
        </row>
        <row r="1770">
          <cell r="A1770" t="str">
            <v>D00799</v>
          </cell>
          <cell r="B1770">
            <v>57737</v>
          </cell>
          <cell r="C1770" t="str">
            <v>a</v>
          </cell>
          <cell r="D1770">
            <v>14575854</v>
          </cell>
          <cell r="E1770" t="str">
            <v>보조기층</v>
          </cell>
          <cell r="F1770" t="str">
            <v>(포설및다짐 T=25 Cm)</v>
          </cell>
          <cell r="G1770" t="str">
            <v>㎥</v>
          </cell>
          <cell r="I1770">
            <v>0</v>
          </cell>
        </row>
        <row r="1771">
          <cell r="A1771" t="str">
            <v>D00798</v>
          </cell>
          <cell r="B1771">
            <v>7561</v>
          </cell>
          <cell r="C1771" t="str">
            <v>b</v>
          </cell>
          <cell r="D1771">
            <v>14576014</v>
          </cell>
          <cell r="E1771" t="str">
            <v>보조기층</v>
          </cell>
          <cell r="F1771" t="str">
            <v>(포설및다짐 T=20 Cm)</v>
          </cell>
          <cell r="G1771" t="str">
            <v>㎥</v>
          </cell>
          <cell r="I1771">
            <v>0</v>
          </cell>
        </row>
        <row r="1772">
          <cell r="A1772" t="str">
            <v>D00821</v>
          </cell>
          <cell r="B1772">
            <v>28</v>
          </cell>
          <cell r="C1772" t="str">
            <v>c</v>
          </cell>
          <cell r="D1772">
            <v>14576066</v>
          </cell>
          <cell r="E1772" t="str">
            <v>노 견 토</v>
          </cell>
          <cell r="F1772" t="str">
            <v>(포설및다짐)</v>
          </cell>
          <cell r="G1772" t="str">
            <v>㎥</v>
          </cell>
          <cell r="I1772">
            <v>0</v>
          </cell>
        </row>
        <row r="1773">
          <cell r="A1773" t="str">
            <v>E3</v>
          </cell>
          <cell r="B1773">
            <v>0</v>
          </cell>
          <cell r="C1773" t="str">
            <v>합계</v>
          </cell>
          <cell r="D1773">
            <v>14576222</v>
          </cell>
          <cell r="I1773">
            <v>0</v>
          </cell>
        </row>
        <row r="1774">
          <cell r="A1774" t="str">
            <v>D00805</v>
          </cell>
          <cell r="B1774">
            <v>1989</v>
          </cell>
          <cell r="C1774" t="str">
            <v>5.04</v>
          </cell>
          <cell r="D1774">
            <v>14576270</v>
          </cell>
          <cell r="E1774" t="str">
            <v>프라임코팅</v>
          </cell>
          <cell r="F1774" t="str">
            <v>(MC-1,75 L/a)</v>
          </cell>
          <cell r="G1774" t="str">
            <v>ａ</v>
          </cell>
          <cell r="I1774">
            <v>0</v>
          </cell>
        </row>
        <row r="1775">
          <cell r="A1775" t="str">
            <v>T3</v>
          </cell>
          <cell r="B1775">
            <v>1778</v>
          </cell>
          <cell r="C1775" t="str">
            <v>5.05</v>
          </cell>
          <cell r="D1775">
            <v>14576308</v>
          </cell>
          <cell r="E1775" t="str">
            <v>아스콘기층</v>
          </cell>
          <cell r="I1775">
            <v>0</v>
          </cell>
        </row>
        <row r="1776">
          <cell r="A1776" t="str">
            <v>D00811</v>
          </cell>
          <cell r="B1776">
            <v>2101</v>
          </cell>
          <cell r="C1776" t="str">
            <v>a</v>
          </cell>
          <cell r="D1776">
            <v>14576579</v>
          </cell>
          <cell r="E1776" t="str">
            <v>아스콘기층</v>
          </cell>
          <cell r="F1776" t="str">
            <v>(포설및다짐 T=19 Cm)</v>
          </cell>
          <cell r="G1776" t="str">
            <v>ａ</v>
          </cell>
          <cell r="I1776">
            <v>0</v>
          </cell>
        </row>
        <row r="1777">
          <cell r="A1777" t="str">
            <v>D00809</v>
          </cell>
          <cell r="B1777">
            <v>13</v>
          </cell>
          <cell r="C1777" t="str">
            <v>b</v>
          </cell>
          <cell r="D1777">
            <v>14576714</v>
          </cell>
          <cell r="E1777" t="str">
            <v>아스콘기층</v>
          </cell>
          <cell r="F1777" t="str">
            <v>(포설및다짐 T=10 Cm)</v>
          </cell>
          <cell r="G1777" t="str">
            <v>ａ</v>
          </cell>
          <cell r="I1777">
            <v>0</v>
          </cell>
        </row>
        <row r="1778">
          <cell r="A1778" t="str">
            <v>D00812</v>
          </cell>
          <cell r="B1778">
            <v>661</v>
          </cell>
          <cell r="C1778" t="str">
            <v>c</v>
          </cell>
          <cell r="D1778">
            <v>14576782</v>
          </cell>
          <cell r="E1778" t="str">
            <v>레벨링코스</v>
          </cell>
          <cell r="F1778" t="str">
            <v>(기층재)</v>
          </cell>
          <cell r="G1778" t="str">
            <v>Ton</v>
          </cell>
          <cell r="I1778">
            <v>0</v>
          </cell>
        </row>
        <row r="1779">
          <cell r="A1779" t="str">
            <v>E3</v>
          </cell>
          <cell r="B1779">
            <v>0</v>
          </cell>
          <cell r="C1779" t="str">
            <v>합계</v>
          </cell>
          <cell r="D1779">
            <v>14576816</v>
          </cell>
          <cell r="I1779">
            <v>0</v>
          </cell>
        </row>
        <row r="1780">
          <cell r="A1780" t="str">
            <v>D01257</v>
          </cell>
          <cell r="B1780">
            <v>2150</v>
          </cell>
          <cell r="C1780" t="str">
            <v>5.06</v>
          </cell>
          <cell r="D1780">
            <v>14576849</v>
          </cell>
          <cell r="E1780" t="str">
            <v>아스콘중간층</v>
          </cell>
          <cell r="F1780" t="str">
            <v>(포설다짐 T=6 Cm)</v>
          </cell>
          <cell r="G1780" t="str">
            <v>a</v>
          </cell>
          <cell r="I1780">
            <v>0</v>
          </cell>
        </row>
        <row r="1781">
          <cell r="A1781" t="str">
            <v>D00813</v>
          </cell>
          <cell r="B1781">
            <v>5634</v>
          </cell>
          <cell r="C1781" t="str">
            <v>5.07</v>
          </cell>
          <cell r="D1781">
            <v>14577025</v>
          </cell>
          <cell r="E1781" t="str">
            <v>택 코 팅</v>
          </cell>
          <cell r="F1781" t="str">
            <v>(RSC-4,30 L/a)</v>
          </cell>
          <cell r="G1781" t="str">
            <v>ａ</v>
          </cell>
          <cell r="I1781">
            <v>0</v>
          </cell>
        </row>
        <row r="1782">
          <cell r="A1782" t="str">
            <v>T3</v>
          </cell>
          <cell r="B1782">
            <v>1785</v>
          </cell>
          <cell r="C1782" t="str">
            <v>5.08</v>
          </cell>
          <cell r="D1782">
            <v>14577200</v>
          </cell>
          <cell r="E1782" t="str">
            <v>아스콘표층</v>
          </cell>
          <cell r="I1782">
            <v>0</v>
          </cell>
        </row>
        <row r="1783">
          <cell r="A1783" t="str">
            <v>D00815</v>
          </cell>
          <cell r="B1783">
            <v>123</v>
          </cell>
          <cell r="C1783" t="str">
            <v>a</v>
          </cell>
          <cell r="D1783">
            <v>14577550</v>
          </cell>
          <cell r="E1783" t="str">
            <v>아스콘표층</v>
          </cell>
          <cell r="F1783" t="str">
            <v>(포설다짐 T=8 Cm)</v>
          </cell>
          <cell r="G1783" t="str">
            <v>ａ</v>
          </cell>
          <cell r="I1783">
            <v>0</v>
          </cell>
        </row>
        <row r="1784">
          <cell r="A1784" t="str">
            <v>D00816</v>
          </cell>
          <cell r="B1784">
            <v>2158</v>
          </cell>
          <cell r="C1784" t="str">
            <v>b</v>
          </cell>
          <cell r="D1784">
            <v>14577834</v>
          </cell>
          <cell r="E1784" t="str">
            <v>아스콘표층</v>
          </cell>
          <cell r="F1784" t="str">
            <v>(포설다짐 T=5 Cm)</v>
          </cell>
          <cell r="G1784" t="str">
            <v>ａ</v>
          </cell>
          <cell r="I1784">
            <v>0</v>
          </cell>
        </row>
        <row r="1785">
          <cell r="A1785" t="str">
            <v>D00762</v>
          </cell>
          <cell r="B1785">
            <v>772</v>
          </cell>
          <cell r="C1785" t="str">
            <v>c</v>
          </cell>
          <cell r="D1785">
            <v>14577905</v>
          </cell>
          <cell r="E1785" t="str">
            <v>레벨링코스</v>
          </cell>
          <cell r="F1785" t="str">
            <v>(표층재)</v>
          </cell>
          <cell r="G1785" t="str">
            <v>Ton</v>
          </cell>
          <cell r="I1785">
            <v>0</v>
          </cell>
        </row>
        <row r="1786">
          <cell r="A1786" t="str">
            <v>E3</v>
          </cell>
          <cell r="B1786">
            <v>0</v>
          </cell>
          <cell r="C1786" t="str">
            <v>합계</v>
          </cell>
          <cell r="D1786">
            <v>14577976</v>
          </cell>
          <cell r="I1786">
            <v>0</v>
          </cell>
        </row>
        <row r="1787">
          <cell r="A1787" t="str">
            <v>T3</v>
          </cell>
          <cell r="B1787">
            <v>1792</v>
          </cell>
          <cell r="C1787" t="str">
            <v>5.09</v>
          </cell>
          <cell r="D1787">
            <v>14578047</v>
          </cell>
          <cell r="E1787" t="str">
            <v>부체도로</v>
          </cell>
          <cell r="I1787">
            <v>0</v>
          </cell>
        </row>
        <row r="1788">
          <cell r="A1788" t="str">
            <v>D00838</v>
          </cell>
          <cell r="B1788">
            <v>23021</v>
          </cell>
          <cell r="C1788" t="str">
            <v>a</v>
          </cell>
          <cell r="D1788">
            <v>14578794</v>
          </cell>
          <cell r="E1788" t="str">
            <v>콘크리트포장</v>
          </cell>
          <cell r="F1788" t="str">
            <v>(인력포설 T=20 Cm)</v>
          </cell>
          <cell r="G1788" t="str">
            <v>㎡</v>
          </cell>
          <cell r="I1788">
            <v>0</v>
          </cell>
        </row>
        <row r="1789">
          <cell r="A1789" t="str">
            <v>D00843</v>
          </cell>
          <cell r="B1789">
            <v>921</v>
          </cell>
          <cell r="C1789" t="str">
            <v>b</v>
          </cell>
          <cell r="D1789">
            <v>14578981</v>
          </cell>
          <cell r="E1789" t="str">
            <v>줄눈설치</v>
          </cell>
          <cell r="F1789" t="str">
            <v>(판재 T=10 m/m)</v>
          </cell>
          <cell r="G1789" t="str">
            <v>M</v>
          </cell>
          <cell r="I1789">
            <v>0</v>
          </cell>
        </row>
        <row r="1790">
          <cell r="A1790" t="str">
            <v>D00280</v>
          </cell>
          <cell r="B1790">
            <v>1471</v>
          </cell>
          <cell r="C1790" t="str">
            <v>c</v>
          </cell>
          <cell r="D1790">
            <v>14579167</v>
          </cell>
          <cell r="E1790" t="str">
            <v>합판거푸집</v>
          </cell>
          <cell r="F1790" t="str">
            <v>(4 회)</v>
          </cell>
          <cell r="G1790" t="str">
            <v>㎡</v>
          </cell>
          <cell r="I1790">
            <v>0</v>
          </cell>
        </row>
        <row r="1791">
          <cell r="A1791" t="str">
            <v>D00761</v>
          </cell>
          <cell r="B1791">
            <v>23021</v>
          </cell>
          <cell r="C1791" t="str">
            <v>d</v>
          </cell>
          <cell r="D1791">
            <v>14579354</v>
          </cell>
          <cell r="E1791" t="str">
            <v>비닐깔기</v>
          </cell>
          <cell r="G1791" t="str">
            <v>㎡</v>
          </cell>
          <cell r="I1791">
            <v>0</v>
          </cell>
        </row>
        <row r="1792">
          <cell r="A1792" t="str">
            <v>D00858</v>
          </cell>
          <cell r="B1792">
            <v>23021</v>
          </cell>
          <cell r="C1792" t="str">
            <v>e</v>
          </cell>
          <cell r="D1792">
            <v>14579447</v>
          </cell>
          <cell r="E1792" t="str">
            <v>와이어메쉬</v>
          </cell>
          <cell r="F1792" t="str">
            <v>(#8-150x150)</v>
          </cell>
          <cell r="G1792" t="str">
            <v>㎡</v>
          </cell>
          <cell r="I1792">
            <v>0</v>
          </cell>
        </row>
        <row r="1793">
          <cell r="A1793" t="str">
            <v>E3</v>
          </cell>
          <cell r="B1793">
            <v>0</v>
          </cell>
          <cell r="C1793" t="str">
            <v>합계</v>
          </cell>
          <cell r="D1793">
            <v>14579459</v>
          </cell>
          <cell r="I1793">
            <v>0</v>
          </cell>
        </row>
        <row r="1794">
          <cell r="A1794" t="str">
            <v>E4</v>
          </cell>
          <cell r="B1794">
            <v>0</v>
          </cell>
          <cell r="C1794" t="str">
            <v>총계</v>
          </cell>
          <cell r="D1794">
            <v>14579540</v>
          </cell>
          <cell r="I1794">
            <v>0</v>
          </cell>
        </row>
        <row r="1795">
          <cell r="A1795" t="str">
            <v>T4</v>
          </cell>
          <cell r="B1795">
            <v>1862</v>
          </cell>
          <cell r="C1795" t="str">
            <v>6.</v>
          </cell>
          <cell r="D1795">
            <v>14582591</v>
          </cell>
          <cell r="E1795" t="str">
            <v>교통안전시설공</v>
          </cell>
          <cell r="I1795">
            <v>0</v>
          </cell>
        </row>
        <row r="1796">
          <cell r="A1796" t="str">
            <v>T3</v>
          </cell>
          <cell r="B1796">
            <v>1805</v>
          </cell>
          <cell r="C1796" t="str">
            <v>6.01</v>
          </cell>
          <cell r="D1796">
            <v>14582628</v>
          </cell>
          <cell r="E1796" t="str">
            <v>교통 표지판</v>
          </cell>
          <cell r="I1796">
            <v>0</v>
          </cell>
        </row>
        <row r="1797">
          <cell r="A1797" t="str">
            <v>D00870</v>
          </cell>
          <cell r="B1797">
            <v>32</v>
          </cell>
          <cell r="C1797" t="str">
            <v>a</v>
          </cell>
          <cell r="D1797">
            <v>14582701</v>
          </cell>
          <cell r="E1797" t="str">
            <v>삼각표지판</v>
          </cell>
          <cell r="F1797" t="str">
            <v>(120 Cm)</v>
          </cell>
          <cell r="G1797" t="str">
            <v>EA</v>
          </cell>
          <cell r="I1797">
            <v>0</v>
          </cell>
        </row>
        <row r="1798">
          <cell r="A1798" t="str">
            <v>T2</v>
          </cell>
          <cell r="B1798">
            <v>1800</v>
          </cell>
          <cell r="C1798" t="str">
            <v>b</v>
          </cell>
          <cell r="D1798">
            <v>14582765</v>
          </cell>
          <cell r="E1798" t="str">
            <v>원형표지판</v>
          </cell>
          <cell r="I1798">
            <v>0</v>
          </cell>
        </row>
        <row r="1799">
          <cell r="A1799" t="str">
            <v>D00871</v>
          </cell>
          <cell r="B1799">
            <v>12</v>
          </cell>
          <cell r="C1799" t="str">
            <v>-1</v>
          </cell>
          <cell r="D1799">
            <v>14582829</v>
          </cell>
          <cell r="E1799" t="str">
            <v>원형표지판</v>
          </cell>
          <cell r="F1799" t="str">
            <v>(Φ 90 Cm)</v>
          </cell>
          <cell r="G1799" t="str">
            <v>EA</v>
          </cell>
          <cell r="I1799">
            <v>0</v>
          </cell>
        </row>
        <row r="1800">
          <cell r="A1800" t="str">
            <v>D00872</v>
          </cell>
          <cell r="B1800">
            <v>29</v>
          </cell>
          <cell r="C1800" t="str">
            <v>-2</v>
          </cell>
          <cell r="D1800">
            <v>14582881</v>
          </cell>
          <cell r="E1800" t="str">
            <v>원형표지판</v>
          </cell>
          <cell r="F1800" t="str">
            <v>(Φ90 Cm, 부착식)</v>
          </cell>
          <cell r="G1800" t="str">
            <v>EA</v>
          </cell>
          <cell r="I1800">
            <v>0</v>
          </cell>
        </row>
        <row r="1801">
          <cell r="A1801" t="str">
            <v>E2</v>
          </cell>
          <cell r="B1801">
            <v>0</v>
          </cell>
          <cell r="C1801" t="str">
            <v>계</v>
          </cell>
          <cell r="D1801">
            <v>14582907</v>
          </cell>
          <cell r="I1801">
            <v>0</v>
          </cell>
        </row>
        <row r="1802">
          <cell r="A1802" t="str">
            <v>T2</v>
          </cell>
          <cell r="B1802">
            <v>1804</v>
          </cell>
          <cell r="C1802" t="str">
            <v>c</v>
          </cell>
          <cell r="D1802">
            <v>14582920</v>
          </cell>
          <cell r="E1802" t="str">
            <v>이중표지판</v>
          </cell>
          <cell r="I1802">
            <v>0</v>
          </cell>
        </row>
        <row r="1803">
          <cell r="A1803" t="str">
            <v>D00881</v>
          </cell>
          <cell r="B1803">
            <v>11</v>
          </cell>
          <cell r="C1803" t="str">
            <v>-1</v>
          </cell>
          <cell r="D1803">
            <v>14582927</v>
          </cell>
          <cell r="E1803" t="str">
            <v>이중표지판(삼각)</v>
          </cell>
          <cell r="F1803" t="str">
            <v>120x103.9x2 EA</v>
          </cell>
          <cell r="G1803" t="str">
            <v>EA</v>
          </cell>
          <cell r="I1803">
            <v>0</v>
          </cell>
        </row>
        <row r="1804">
          <cell r="A1804" t="str">
            <v>D00925</v>
          </cell>
          <cell r="B1804">
            <v>12</v>
          </cell>
          <cell r="C1804" t="str">
            <v>-2</v>
          </cell>
          <cell r="D1804">
            <v>14582933</v>
          </cell>
          <cell r="E1804" t="str">
            <v>이중표지판(반사판400</v>
          </cell>
          <cell r="F1804" t="str">
            <v>x400+소분리대600x300</v>
          </cell>
          <cell r="G1804" t="str">
            <v>EA</v>
          </cell>
          <cell r="I1804">
            <v>0</v>
          </cell>
        </row>
        <row r="1805">
          <cell r="A1805" t="str">
            <v>E2</v>
          </cell>
          <cell r="B1805">
            <v>0</v>
          </cell>
          <cell r="C1805" t="str">
            <v>계</v>
          </cell>
          <cell r="D1805">
            <v>14582997</v>
          </cell>
          <cell r="I1805">
            <v>0</v>
          </cell>
        </row>
        <row r="1806">
          <cell r="A1806" t="str">
            <v>E3</v>
          </cell>
          <cell r="B1806">
            <v>0</v>
          </cell>
          <cell r="C1806" t="str">
            <v>합계</v>
          </cell>
          <cell r="D1806">
            <v>14583013</v>
          </cell>
          <cell r="I1806">
            <v>0</v>
          </cell>
        </row>
        <row r="1807">
          <cell r="A1807" t="str">
            <v>T3</v>
          </cell>
          <cell r="B1807">
            <v>1816</v>
          </cell>
          <cell r="C1807" t="str">
            <v>6.02</v>
          </cell>
          <cell r="D1807">
            <v>14583029</v>
          </cell>
          <cell r="E1807" t="str">
            <v>안내표지판</v>
          </cell>
          <cell r="I1807">
            <v>0</v>
          </cell>
        </row>
        <row r="1808">
          <cell r="A1808" t="str">
            <v>D00880</v>
          </cell>
          <cell r="B1808">
            <v>7</v>
          </cell>
          <cell r="C1808" t="str">
            <v>a</v>
          </cell>
          <cell r="D1808">
            <v>14583045</v>
          </cell>
          <cell r="E1808" t="str">
            <v>2 방향예고표지판</v>
          </cell>
          <cell r="F1808" t="str">
            <v>(403-3)</v>
          </cell>
          <cell r="G1808" t="str">
            <v>EA</v>
          </cell>
          <cell r="I1808">
            <v>0</v>
          </cell>
        </row>
        <row r="1809">
          <cell r="A1809" t="str">
            <v>D00876</v>
          </cell>
          <cell r="B1809">
            <v>10</v>
          </cell>
          <cell r="C1809" t="str">
            <v>b</v>
          </cell>
          <cell r="D1809">
            <v>14583053</v>
          </cell>
          <cell r="E1809" t="str">
            <v>2 방향 표지판</v>
          </cell>
          <cell r="F1809" t="str">
            <v>(403-4)</v>
          </cell>
          <cell r="G1809" t="str">
            <v>EA</v>
          </cell>
          <cell r="I1809">
            <v>0</v>
          </cell>
        </row>
        <row r="1810">
          <cell r="A1810" t="str">
            <v>D00878</v>
          </cell>
          <cell r="B1810">
            <v>13</v>
          </cell>
          <cell r="C1810" t="str">
            <v>c</v>
          </cell>
          <cell r="D1810">
            <v>14583057</v>
          </cell>
          <cell r="E1810" t="str">
            <v>3 방향예고표지판</v>
          </cell>
          <cell r="F1810" t="str">
            <v>(403-1)</v>
          </cell>
          <cell r="G1810" t="str">
            <v>EA</v>
          </cell>
          <cell r="I1810">
            <v>0</v>
          </cell>
        </row>
        <row r="1811">
          <cell r="A1811" t="str">
            <v>D00875</v>
          </cell>
          <cell r="B1811">
            <v>11</v>
          </cell>
          <cell r="C1811" t="str">
            <v>d</v>
          </cell>
          <cell r="D1811">
            <v>14583059</v>
          </cell>
          <cell r="E1811" t="str">
            <v>3 방향표지판</v>
          </cell>
          <cell r="F1811" t="str">
            <v>(403-2)</v>
          </cell>
          <cell r="G1811" t="str">
            <v>EA</v>
          </cell>
          <cell r="I1811">
            <v>0</v>
          </cell>
        </row>
        <row r="1812">
          <cell r="A1812" t="str">
            <v>D00877</v>
          </cell>
          <cell r="B1812">
            <v>6</v>
          </cell>
          <cell r="C1812" t="str">
            <v>e</v>
          </cell>
          <cell r="D1812">
            <v>14583060</v>
          </cell>
          <cell r="E1812" t="str">
            <v>2 지명방향표지판</v>
          </cell>
          <cell r="F1812" t="str">
            <v>(403-8)</v>
          </cell>
          <cell r="G1812" t="str">
            <v>EA</v>
          </cell>
          <cell r="I1812">
            <v>0</v>
          </cell>
        </row>
        <row r="1813">
          <cell r="A1813" t="str">
            <v>D03786</v>
          </cell>
          <cell r="B1813">
            <v>7</v>
          </cell>
          <cell r="C1813" t="str">
            <v>f</v>
          </cell>
          <cell r="D1813">
            <v>14583321</v>
          </cell>
          <cell r="E1813" t="str">
            <v>단일노선표지</v>
          </cell>
          <cell r="F1813" t="str">
            <v>(404-1)</v>
          </cell>
          <cell r="G1813" t="str">
            <v>EA</v>
          </cell>
          <cell r="I1813">
            <v>0</v>
          </cell>
        </row>
        <row r="1814">
          <cell r="A1814" t="str">
            <v>D00891</v>
          </cell>
          <cell r="B1814">
            <v>5</v>
          </cell>
          <cell r="C1814" t="str">
            <v>g</v>
          </cell>
          <cell r="D1814">
            <v>14583842</v>
          </cell>
          <cell r="E1814" t="str">
            <v>면계표지판</v>
          </cell>
          <cell r="F1814" t="str">
            <v>(401-1)</v>
          </cell>
          <cell r="G1814" t="str">
            <v>EA</v>
          </cell>
          <cell r="I1814">
            <v>0</v>
          </cell>
        </row>
        <row r="1815">
          <cell r="A1815" t="str">
            <v>D03785</v>
          </cell>
          <cell r="B1815">
            <v>4</v>
          </cell>
          <cell r="C1815" t="str">
            <v>h</v>
          </cell>
          <cell r="D1815">
            <v>14583972</v>
          </cell>
          <cell r="E1815" t="str">
            <v>분기점표지</v>
          </cell>
          <cell r="F1815" t="str">
            <v>(426)</v>
          </cell>
          <cell r="G1815" t="str">
            <v>EA</v>
          </cell>
          <cell r="I1815">
            <v>0</v>
          </cell>
        </row>
        <row r="1816">
          <cell r="A1816" t="str">
            <v>D00882</v>
          </cell>
          <cell r="B1816">
            <v>2</v>
          </cell>
          <cell r="C1816" t="str">
            <v>i</v>
          </cell>
          <cell r="D1816">
            <v>14584037</v>
          </cell>
          <cell r="E1816" t="str">
            <v>터널표지</v>
          </cell>
          <cell r="F1816" t="str">
            <v>(427-3)</v>
          </cell>
          <cell r="G1816" t="str">
            <v>EA</v>
          </cell>
          <cell r="I1816">
            <v>0</v>
          </cell>
        </row>
        <row r="1817">
          <cell r="A1817" t="str">
            <v>E3</v>
          </cell>
          <cell r="B1817">
            <v>0</v>
          </cell>
          <cell r="C1817" t="str">
            <v>합계</v>
          </cell>
          <cell r="D1817">
            <v>14584102</v>
          </cell>
          <cell r="I1817">
            <v>0</v>
          </cell>
        </row>
        <row r="1818">
          <cell r="A1818" t="str">
            <v>T3</v>
          </cell>
          <cell r="B1818">
            <v>1828</v>
          </cell>
          <cell r="C1818" t="str">
            <v>6.03</v>
          </cell>
          <cell r="D1818">
            <v>14584172</v>
          </cell>
          <cell r="E1818" t="str">
            <v>시선유도표지</v>
          </cell>
          <cell r="I1818">
            <v>0</v>
          </cell>
        </row>
        <row r="1819">
          <cell r="A1819" t="str">
            <v>T2</v>
          </cell>
          <cell r="B1819">
            <v>1823</v>
          </cell>
          <cell r="C1819" t="str">
            <v>a</v>
          </cell>
          <cell r="D1819">
            <v>14584207</v>
          </cell>
          <cell r="E1819" t="str">
            <v>데리네이터</v>
          </cell>
          <cell r="I1819">
            <v>0</v>
          </cell>
        </row>
        <row r="1820">
          <cell r="A1820" t="str">
            <v>D01298</v>
          </cell>
          <cell r="B1820">
            <v>203</v>
          </cell>
          <cell r="C1820" t="str">
            <v>-1</v>
          </cell>
          <cell r="D1820">
            <v>14584224</v>
          </cell>
          <cell r="E1820" t="str">
            <v>데리네이터</v>
          </cell>
          <cell r="F1820" t="str">
            <v>(중앙분리대용)</v>
          </cell>
          <cell r="G1820" t="str">
            <v>EA</v>
          </cell>
          <cell r="I1820">
            <v>0</v>
          </cell>
        </row>
        <row r="1821">
          <cell r="A1821" t="str">
            <v>D00899</v>
          </cell>
          <cell r="B1821">
            <v>263</v>
          </cell>
          <cell r="C1821" t="str">
            <v>-2</v>
          </cell>
          <cell r="D1821">
            <v>14584233</v>
          </cell>
          <cell r="E1821" t="str">
            <v>데리네이터</v>
          </cell>
          <cell r="F1821" t="str">
            <v>(가드레일용)</v>
          </cell>
          <cell r="G1821" t="str">
            <v>EA</v>
          </cell>
          <cell r="I1821">
            <v>0</v>
          </cell>
        </row>
        <row r="1822">
          <cell r="A1822" t="str">
            <v>D00898</v>
          </cell>
          <cell r="B1822">
            <v>101</v>
          </cell>
          <cell r="C1822" t="str">
            <v>-3</v>
          </cell>
          <cell r="D1822">
            <v>14584239</v>
          </cell>
          <cell r="E1822" t="str">
            <v>데리네이터</v>
          </cell>
          <cell r="F1822" t="str">
            <v>(옹벽용)</v>
          </cell>
          <cell r="G1822" t="str">
            <v>EA</v>
          </cell>
          <cell r="I1822">
            <v>0</v>
          </cell>
        </row>
        <row r="1823">
          <cell r="A1823" t="str">
            <v>D00897</v>
          </cell>
          <cell r="B1823">
            <v>29</v>
          </cell>
          <cell r="C1823" t="str">
            <v>-4</v>
          </cell>
          <cell r="D1823">
            <v>14584240</v>
          </cell>
          <cell r="E1823" t="str">
            <v>데리네이터</v>
          </cell>
          <cell r="F1823" t="str">
            <v>(토공용)</v>
          </cell>
          <cell r="G1823" t="str">
            <v>EA</v>
          </cell>
          <cell r="I1823">
            <v>0</v>
          </cell>
        </row>
        <row r="1824">
          <cell r="A1824" t="str">
            <v>E2</v>
          </cell>
          <cell r="B1824">
            <v>0</v>
          </cell>
          <cell r="C1824" t="str">
            <v>계</v>
          </cell>
          <cell r="D1824">
            <v>14584241</v>
          </cell>
          <cell r="I1824">
            <v>0</v>
          </cell>
        </row>
        <row r="1825">
          <cell r="A1825" t="str">
            <v>D01278</v>
          </cell>
          <cell r="B1825">
            <v>2678</v>
          </cell>
          <cell r="C1825" t="str">
            <v>b</v>
          </cell>
          <cell r="D1825">
            <v>14584305</v>
          </cell>
          <cell r="E1825" t="str">
            <v>도로표지병</v>
          </cell>
          <cell r="F1825" t="str">
            <v>(100x100x20)</v>
          </cell>
          <cell r="G1825" t="str">
            <v>EA</v>
          </cell>
          <cell r="I1825">
            <v>0</v>
          </cell>
        </row>
        <row r="1826">
          <cell r="A1826" t="str">
            <v>D00894</v>
          </cell>
          <cell r="B1826">
            <v>38</v>
          </cell>
          <cell r="C1826" t="str">
            <v>c</v>
          </cell>
          <cell r="D1826">
            <v>14584337</v>
          </cell>
          <cell r="E1826" t="str">
            <v>갈매기표지판</v>
          </cell>
          <cell r="F1826" t="str">
            <v>(단면 60x30 Cm)</v>
          </cell>
          <cell r="G1826" t="str">
            <v>EA</v>
          </cell>
          <cell r="I1826">
            <v>0</v>
          </cell>
        </row>
        <row r="1827">
          <cell r="A1827" t="str">
            <v>D01156</v>
          </cell>
          <cell r="B1827">
            <v>1</v>
          </cell>
          <cell r="C1827" t="str">
            <v>d</v>
          </cell>
          <cell r="D1827">
            <v>14584345</v>
          </cell>
          <cell r="E1827" t="str">
            <v>태양열경보등</v>
          </cell>
          <cell r="F1827" t="str">
            <v>(Φ125 m/m)</v>
          </cell>
          <cell r="G1827" t="str">
            <v>EA</v>
          </cell>
          <cell r="I1827">
            <v>0</v>
          </cell>
        </row>
        <row r="1828">
          <cell r="A1828" t="str">
            <v>D01155</v>
          </cell>
          <cell r="B1828">
            <v>447</v>
          </cell>
          <cell r="C1828" t="str">
            <v>e</v>
          </cell>
          <cell r="D1828">
            <v>14584353</v>
          </cell>
          <cell r="E1828" t="str">
            <v>차선규제봉</v>
          </cell>
          <cell r="F1828" t="str">
            <v>(Φ80x745x200 m/m)</v>
          </cell>
          <cell r="G1828" t="str">
            <v>EA</v>
          </cell>
          <cell r="I1828">
            <v>0</v>
          </cell>
        </row>
        <row r="1829">
          <cell r="A1829" t="str">
            <v>E3</v>
          </cell>
          <cell r="B1829">
            <v>0</v>
          </cell>
          <cell r="C1829" t="str">
            <v>합계</v>
          </cell>
          <cell r="D1829">
            <v>14584357</v>
          </cell>
          <cell r="I1829">
            <v>0</v>
          </cell>
        </row>
        <row r="1830">
          <cell r="A1830" t="str">
            <v>T3</v>
          </cell>
          <cell r="B1830">
            <v>1834</v>
          </cell>
          <cell r="C1830" t="str">
            <v>6.04</v>
          </cell>
          <cell r="D1830">
            <v>14584361</v>
          </cell>
          <cell r="E1830" t="str">
            <v>차선도색</v>
          </cell>
          <cell r="I1830">
            <v>0</v>
          </cell>
        </row>
        <row r="1831">
          <cell r="A1831" t="str">
            <v>D01237</v>
          </cell>
          <cell r="B1831">
            <v>6446</v>
          </cell>
          <cell r="C1831" t="str">
            <v>a</v>
          </cell>
          <cell r="D1831">
            <v>14584367</v>
          </cell>
          <cell r="E1831" t="str">
            <v>차선도색(융착식)</v>
          </cell>
          <cell r="F1831" t="str">
            <v>백색실선(기계식)</v>
          </cell>
          <cell r="G1831" t="str">
            <v>㎡</v>
          </cell>
          <cell r="I1831">
            <v>0</v>
          </cell>
        </row>
        <row r="1832">
          <cell r="A1832" t="str">
            <v>D01238</v>
          </cell>
          <cell r="B1832">
            <v>3241</v>
          </cell>
          <cell r="C1832" t="str">
            <v>b</v>
          </cell>
          <cell r="D1832">
            <v>14584368</v>
          </cell>
          <cell r="E1832" t="str">
            <v>차선도색(융착식)</v>
          </cell>
          <cell r="F1832" t="str">
            <v>백색파선(기계식)</v>
          </cell>
          <cell r="G1832" t="str">
            <v>㎡</v>
          </cell>
          <cell r="I1832">
            <v>0</v>
          </cell>
        </row>
        <row r="1833">
          <cell r="A1833" t="str">
            <v>D01299</v>
          </cell>
          <cell r="B1833">
            <v>893</v>
          </cell>
          <cell r="C1833" t="str">
            <v>c</v>
          </cell>
          <cell r="D1833">
            <v>14584496</v>
          </cell>
          <cell r="E1833" t="str">
            <v>차선도색</v>
          </cell>
          <cell r="F1833" t="str">
            <v>(노면표지)</v>
          </cell>
          <cell r="G1833" t="str">
            <v>㎡</v>
          </cell>
          <cell r="I1833">
            <v>0</v>
          </cell>
        </row>
        <row r="1834">
          <cell r="A1834" t="str">
            <v>D01105</v>
          </cell>
          <cell r="B1834">
            <v>3360</v>
          </cell>
          <cell r="C1834" t="str">
            <v>d</v>
          </cell>
          <cell r="D1834">
            <v>14584624</v>
          </cell>
          <cell r="E1834" t="str">
            <v>차선도색(융착식)</v>
          </cell>
          <cell r="F1834" t="str">
            <v>황색실선(기계식)</v>
          </cell>
          <cell r="G1834" t="str">
            <v>㎡</v>
          </cell>
          <cell r="I1834">
            <v>0</v>
          </cell>
        </row>
        <row r="1835">
          <cell r="A1835" t="str">
            <v>E3</v>
          </cell>
          <cell r="B1835">
            <v>0</v>
          </cell>
          <cell r="C1835" t="str">
            <v>합계</v>
          </cell>
          <cell r="D1835">
            <v>14584752</v>
          </cell>
          <cell r="I1835">
            <v>0</v>
          </cell>
        </row>
        <row r="1836">
          <cell r="A1836" t="str">
            <v>T3</v>
          </cell>
          <cell r="B1836">
            <v>1845</v>
          </cell>
          <cell r="C1836" t="str">
            <v>6.05</v>
          </cell>
          <cell r="D1836">
            <v>14584880</v>
          </cell>
          <cell r="E1836" t="str">
            <v>가드레일</v>
          </cell>
          <cell r="F1836" t="str">
            <v>노측용(단면)</v>
          </cell>
          <cell r="I1836">
            <v>0</v>
          </cell>
        </row>
        <row r="1837">
          <cell r="A1837" t="str">
            <v>T2</v>
          </cell>
          <cell r="B1837">
            <v>1840</v>
          </cell>
          <cell r="C1837" t="str">
            <v>a</v>
          </cell>
          <cell r="D1837">
            <v>14584977</v>
          </cell>
          <cell r="E1837" t="str">
            <v>단면가드레일</v>
          </cell>
          <cell r="I1837">
            <v>0</v>
          </cell>
        </row>
        <row r="1838">
          <cell r="A1838" t="str">
            <v>D00901</v>
          </cell>
          <cell r="B1838">
            <v>3943</v>
          </cell>
          <cell r="C1838" t="str">
            <v>-1</v>
          </cell>
          <cell r="D1838">
            <v>14585073</v>
          </cell>
          <cell r="E1838" t="str">
            <v>가드레일(단면)</v>
          </cell>
          <cell r="F1838" t="str">
            <v>3.2x460x4330</v>
          </cell>
          <cell r="G1838" t="str">
            <v>경간</v>
          </cell>
          <cell r="I1838">
            <v>0</v>
          </cell>
        </row>
        <row r="1839">
          <cell r="A1839" t="str">
            <v>D03637</v>
          </cell>
          <cell r="B1839">
            <v>110</v>
          </cell>
          <cell r="C1839" t="str">
            <v>-2</v>
          </cell>
          <cell r="D1839">
            <v>14585097</v>
          </cell>
          <cell r="E1839" t="str">
            <v>엔드레일</v>
          </cell>
          <cell r="F1839" t="str">
            <v>(단부레일, 단면)</v>
          </cell>
          <cell r="G1839" t="str">
            <v>EA</v>
          </cell>
          <cell r="I1839">
            <v>0</v>
          </cell>
        </row>
        <row r="1840">
          <cell r="A1840" t="str">
            <v>D00905</v>
          </cell>
          <cell r="B1840">
            <v>15</v>
          </cell>
          <cell r="C1840" t="str">
            <v>-3</v>
          </cell>
          <cell r="D1840">
            <v>14585121</v>
          </cell>
          <cell r="E1840" t="str">
            <v>단부콘크리트</v>
          </cell>
          <cell r="G1840" t="str">
            <v>EA</v>
          </cell>
          <cell r="I1840">
            <v>0</v>
          </cell>
        </row>
        <row r="1841">
          <cell r="A1841" t="str">
            <v>E2</v>
          </cell>
          <cell r="B1841">
            <v>0</v>
          </cell>
          <cell r="C1841" t="str">
            <v>계</v>
          </cell>
          <cell r="D1841">
            <v>14585129</v>
          </cell>
          <cell r="I1841">
            <v>0</v>
          </cell>
        </row>
        <row r="1842">
          <cell r="A1842" t="str">
            <v>T2</v>
          </cell>
          <cell r="B1842">
            <v>1844</v>
          </cell>
          <cell r="C1842" t="str">
            <v>b</v>
          </cell>
          <cell r="D1842">
            <v>14585193</v>
          </cell>
          <cell r="E1842" t="str">
            <v>가드레일</v>
          </cell>
          <cell r="F1842" t="str">
            <v>방호벽부</v>
          </cell>
          <cell r="I1842">
            <v>0</v>
          </cell>
        </row>
        <row r="1843">
          <cell r="A1843" t="str">
            <v>D03939</v>
          </cell>
          <cell r="B1843">
            <v>155</v>
          </cell>
          <cell r="C1843" t="str">
            <v>-1</v>
          </cell>
          <cell r="D1843">
            <v>14585225</v>
          </cell>
          <cell r="E1843" t="str">
            <v>표준레일</v>
          </cell>
          <cell r="F1843" t="str">
            <v>(방호벽부)</v>
          </cell>
          <cell r="G1843" t="str">
            <v>경간</v>
          </cell>
          <cell r="I1843">
            <v>0</v>
          </cell>
        </row>
        <row r="1844">
          <cell r="A1844" t="str">
            <v>D03940</v>
          </cell>
          <cell r="B1844">
            <v>314</v>
          </cell>
          <cell r="C1844" t="str">
            <v>-2</v>
          </cell>
          <cell r="D1844">
            <v>14585241</v>
          </cell>
          <cell r="E1844" t="str">
            <v>레일포스트</v>
          </cell>
          <cell r="F1844" t="str">
            <v>(H=1.085 M)</v>
          </cell>
          <cell r="G1844" t="str">
            <v>EA</v>
          </cell>
          <cell r="I1844">
            <v>0</v>
          </cell>
        </row>
        <row r="1845">
          <cell r="A1845" t="str">
            <v>E2</v>
          </cell>
          <cell r="B1845">
            <v>0</v>
          </cell>
          <cell r="C1845" t="str">
            <v>계</v>
          </cell>
          <cell r="D1845">
            <v>14585249</v>
          </cell>
          <cell r="I1845">
            <v>0</v>
          </cell>
        </row>
        <row r="1846">
          <cell r="A1846" t="str">
            <v>E3</v>
          </cell>
          <cell r="B1846">
            <v>0</v>
          </cell>
          <cell r="C1846" t="str">
            <v>합계</v>
          </cell>
          <cell r="D1846">
            <v>14585253</v>
          </cell>
          <cell r="I1846">
            <v>0</v>
          </cell>
        </row>
        <row r="1847">
          <cell r="A1847" t="str">
            <v>T3</v>
          </cell>
          <cell r="B1847">
            <v>1856</v>
          </cell>
          <cell r="C1847" t="str">
            <v>6.06</v>
          </cell>
          <cell r="D1847">
            <v>14585257</v>
          </cell>
          <cell r="E1847" t="str">
            <v>중앙분리대</v>
          </cell>
          <cell r="F1847" t="str">
            <v>양면가드레일</v>
          </cell>
          <cell r="I1847">
            <v>0</v>
          </cell>
        </row>
        <row r="1848">
          <cell r="A1848" t="str">
            <v>T2</v>
          </cell>
          <cell r="B1848">
            <v>1850</v>
          </cell>
          <cell r="C1848" t="str">
            <v>a</v>
          </cell>
          <cell r="D1848">
            <v>14585262</v>
          </cell>
          <cell r="E1848" t="str">
            <v>토사구간</v>
          </cell>
          <cell r="I1848">
            <v>0</v>
          </cell>
        </row>
        <row r="1849">
          <cell r="A1849" t="str">
            <v>D03635</v>
          </cell>
          <cell r="B1849">
            <v>2760</v>
          </cell>
          <cell r="C1849" t="str">
            <v>-1</v>
          </cell>
          <cell r="D1849">
            <v>14585267</v>
          </cell>
          <cell r="E1849" t="str">
            <v>표준레일</v>
          </cell>
          <cell r="F1849" t="str">
            <v>(3.2x455x4330)</v>
          </cell>
          <cell r="G1849" t="str">
            <v>경간</v>
          </cell>
          <cell r="I1849">
            <v>0</v>
          </cell>
        </row>
        <row r="1850">
          <cell r="A1850" t="str">
            <v>D03638</v>
          </cell>
          <cell r="B1850">
            <v>4</v>
          </cell>
          <cell r="C1850" t="str">
            <v>-2</v>
          </cell>
          <cell r="D1850">
            <v>14585396</v>
          </cell>
          <cell r="E1850" t="str">
            <v>라운드레일</v>
          </cell>
          <cell r="F1850" t="str">
            <v>(3.2x455x965)</v>
          </cell>
          <cell r="G1850" t="str">
            <v>EA</v>
          </cell>
          <cell r="I1850">
            <v>0</v>
          </cell>
        </row>
        <row r="1851">
          <cell r="A1851" t="str">
            <v>E2</v>
          </cell>
          <cell r="B1851">
            <v>0</v>
          </cell>
          <cell r="C1851" t="str">
            <v>계</v>
          </cell>
          <cell r="D1851">
            <v>14585397</v>
          </cell>
          <cell r="I1851">
            <v>0</v>
          </cell>
        </row>
        <row r="1852">
          <cell r="A1852" t="str">
            <v>T2</v>
          </cell>
          <cell r="B1852">
            <v>1854</v>
          </cell>
          <cell r="C1852" t="str">
            <v>b</v>
          </cell>
          <cell r="D1852">
            <v>14585525</v>
          </cell>
          <cell r="E1852" t="str">
            <v>암 구 간</v>
          </cell>
          <cell r="I1852">
            <v>0</v>
          </cell>
        </row>
        <row r="1853">
          <cell r="A1853" t="str">
            <v>D03636</v>
          </cell>
          <cell r="B1853">
            <v>692</v>
          </cell>
          <cell r="C1853" t="str">
            <v>-1</v>
          </cell>
          <cell r="D1853">
            <v>14585654</v>
          </cell>
          <cell r="E1853" t="str">
            <v>표준레일</v>
          </cell>
          <cell r="F1853" t="str">
            <v>(3.2x455x4330)</v>
          </cell>
          <cell r="G1853" t="str">
            <v>경간</v>
          </cell>
          <cell r="I1853">
            <v>0</v>
          </cell>
        </row>
        <row r="1854">
          <cell r="A1854" t="str">
            <v>D00902</v>
          </cell>
          <cell r="B1854">
            <v>1</v>
          </cell>
          <cell r="C1854" t="str">
            <v>-2</v>
          </cell>
          <cell r="D1854">
            <v>14585655</v>
          </cell>
          <cell r="E1854" t="str">
            <v>엔드레일(암구간)</v>
          </cell>
          <cell r="F1854" t="str">
            <v>중앙분리대용</v>
          </cell>
          <cell r="G1854" t="str">
            <v>EA</v>
          </cell>
          <cell r="I1854">
            <v>0</v>
          </cell>
        </row>
        <row r="1855">
          <cell r="A1855" t="str">
            <v>E2</v>
          </cell>
          <cell r="B1855">
            <v>0</v>
          </cell>
          <cell r="C1855" t="str">
            <v>계</v>
          </cell>
          <cell r="D1855">
            <v>14585847</v>
          </cell>
          <cell r="I1855">
            <v>0</v>
          </cell>
        </row>
        <row r="1856">
          <cell r="A1856" t="str">
            <v>D03633</v>
          </cell>
          <cell r="B1856">
            <v>137</v>
          </cell>
          <cell r="C1856" t="str">
            <v>c</v>
          </cell>
          <cell r="D1856">
            <v>14585879</v>
          </cell>
          <cell r="E1856" t="str">
            <v>교량구간</v>
          </cell>
          <cell r="F1856" t="str">
            <v>표준레일</v>
          </cell>
          <cell r="G1856" t="str">
            <v>경간</v>
          </cell>
          <cell r="I1856">
            <v>0</v>
          </cell>
        </row>
        <row r="1857">
          <cell r="A1857" t="str">
            <v>E3</v>
          </cell>
          <cell r="B1857">
            <v>0</v>
          </cell>
          <cell r="C1857" t="str">
            <v>합계</v>
          </cell>
          <cell r="D1857">
            <v>14585909</v>
          </cell>
          <cell r="I1857">
            <v>0</v>
          </cell>
        </row>
        <row r="1858">
          <cell r="A1858" t="str">
            <v>T3</v>
          </cell>
          <cell r="B1858">
            <v>1860</v>
          </cell>
          <cell r="C1858" t="str">
            <v>6.07</v>
          </cell>
          <cell r="D1858">
            <v>14586037</v>
          </cell>
          <cell r="E1858" t="str">
            <v>차 광 망</v>
          </cell>
          <cell r="F1858" t="str">
            <v>프라스틱</v>
          </cell>
          <cell r="I1858">
            <v>0</v>
          </cell>
        </row>
        <row r="1859">
          <cell r="A1859" t="str">
            <v>D01301</v>
          </cell>
          <cell r="B1859">
            <v>1688</v>
          </cell>
          <cell r="C1859" t="str">
            <v>a</v>
          </cell>
          <cell r="D1859">
            <v>14586038</v>
          </cell>
          <cell r="E1859" t="str">
            <v>차광망설치</v>
          </cell>
          <cell r="F1859" t="str">
            <v>(중분대용)</v>
          </cell>
          <cell r="G1859" t="str">
            <v>EA</v>
          </cell>
          <cell r="I1859">
            <v>0</v>
          </cell>
        </row>
        <row r="1860">
          <cell r="A1860" t="str">
            <v>D01302</v>
          </cell>
          <cell r="B1860">
            <v>176</v>
          </cell>
          <cell r="C1860" t="str">
            <v>b</v>
          </cell>
          <cell r="D1860">
            <v>14586039</v>
          </cell>
          <cell r="E1860" t="str">
            <v>차광망설치</v>
          </cell>
          <cell r="F1860" t="str">
            <v>(교 량 용)</v>
          </cell>
          <cell r="G1860" t="str">
            <v>EA</v>
          </cell>
          <cell r="I1860">
            <v>0</v>
          </cell>
        </row>
        <row r="1861">
          <cell r="A1861" t="str">
            <v>E3</v>
          </cell>
          <cell r="B1861">
            <v>0</v>
          </cell>
          <cell r="C1861" t="str">
            <v>합계</v>
          </cell>
          <cell r="D1861">
            <v>14586103</v>
          </cell>
          <cell r="I1861">
            <v>0</v>
          </cell>
        </row>
        <row r="1862">
          <cell r="A1862" t="str">
            <v>D01280</v>
          </cell>
          <cell r="B1862">
            <v>14</v>
          </cell>
          <cell r="C1862" t="str">
            <v>6.08</v>
          </cell>
          <cell r="D1862">
            <v>14586105</v>
          </cell>
          <cell r="E1862" t="str">
            <v>차량충돌충격흡수시설</v>
          </cell>
          <cell r="G1862" t="str">
            <v>EA</v>
          </cell>
          <cell r="I1862">
            <v>0</v>
          </cell>
        </row>
        <row r="1863">
          <cell r="A1863" t="str">
            <v>E4</v>
          </cell>
          <cell r="B1863">
            <v>0</v>
          </cell>
          <cell r="C1863" t="str">
            <v>총계</v>
          </cell>
          <cell r="D1863">
            <v>14586106</v>
          </cell>
          <cell r="I1863">
            <v>0</v>
          </cell>
        </row>
        <row r="1864">
          <cell r="A1864" t="str">
            <v>T4</v>
          </cell>
          <cell r="B1864">
            <v>2072</v>
          </cell>
          <cell r="C1864" t="str">
            <v>7.</v>
          </cell>
          <cell r="D1864">
            <v>14586107</v>
          </cell>
          <cell r="E1864" t="str">
            <v>부   대   공</v>
          </cell>
          <cell r="I1864">
            <v>3097715144</v>
          </cell>
        </row>
        <row r="1865">
          <cell r="A1865" t="str">
            <v>T3</v>
          </cell>
          <cell r="B1865">
            <v>1874</v>
          </cell>
          <cell r="C1865" t="str">
            <v>7.01</v>
          </cell>
          <cell r="D1865">
            <v>14586235</v>
          </cell>
          <cell r="E1865" t="str">
            <v>낙석방지책</v>
          </cell>
          <cell r="I1865">
            <v>0</v>
          </cell>
        </row>
        <row r="1866">
          <cell r="A1866" t="str">
            <v>T2</v>
          </cell>
          <cell r="B1866">
            <v>1868</v>
          </cell>
          <cell r="C1866" t="str">
            <v>a</v>
          </cell>
          <cell r="D1866">
            <v>14586236</v>
          </cell>
          <cell r="E1866" t="str">
            <v>낙석방지책</v>
          </cell>
          <cell r="I1866">
            <v>0</v>
          </cell>
        </row>
        <row r="1867">
          <cell r="A1867" t="str">
            <v>D00908</v>
          </cell>
          <cell r="B1867">
            <v>63</v>
          </cell>
          <cell r="C1867" t="str">
            <v>-1</v>
          </cell>
          <cell r="D1867">
            <v>14586237</v>
          </cell>
          <cell r="E1867" t="str">
            <v>낙석방지책(표준구간)</v>
          </cell>
          <cell r="F1867" t="str">
            <v>H=2.5 m</v>
          </cell>
          <cell r="G1867" t="str">
            <v>경간</v>
          </cell>
          <cell r="I1867">
            <v>0</v>
          </cell>
        </row>
        <row r="1868">
          <cell r="A1868" t="str">
            <v>D00852</v>
          </cell>
          <cell r="B1868">
            <v>2</v>
          </cell>
          <cell r="C1868" t="str">
            <v>-2</v>
          </cell>
          <cell r="D1868">
            <v>14586367</v>
          </cell>
          <cell r="E1868" t="str">
            <v>낙석방지책(단부)</v>
          </cell>
          <cell r="G1868" t="str">
            <v>개소</v>
          </cell>
          <cell r="I1868">
            <v>0</v>
          </cell>
        </row>
        <row r="1869">
          <cell r="A1869" t="str">
            <v>E2</v>
          </cell>
          <cell r="B1869">
            <v>0</v>
          </cell>
          <cell r="C1869" t="str">
            <v>계</v>
          </cell>
          <cell r="D1869">
            <v>14586431</v>
          </cell>
          <cell r="I1869">
            <v>0</v>
          </cell>
        </row>
        <row r="1870">
          <cell r="A1870" t="str">
            <v>T2</v>
          </cell>
          <cell r="B1870">
            <v>1872</v>
          </cell>
          <cell r="C1870" t="str">
            <v>b</v>
          </cell>
          <cell r="D1870">
            <v>14586447</v>
          </cell>
          <cell r="E1870" t="str">
            <v>기    초</v>
          </cell>
          <cell r="I1870">
            <v>0</v>
          </cell>
        </row>
        <row r="1871">
          <cell r="A1871" t="str">
            <v>D00909</v>
          </cell>
          <cell r="B1871">
            <v>63</v>
          </cell>
          <cell r="C1871" t="str">
            <v>-1</v>
          </cell>
          <cell r="D1871">
            <v>14586455</v>
          </cell>
          <cell r="E1871" t="str">
            <v>표준구간</v>
          </cell>
          <cell r="G1871" t="str">
            <v>EA</v>
          </cell>
          <cell r="I1871">
            <v>0</v>
          </cell>
        </row>
        <row r="1872">
          <cell r="A1872" t="str">
            <v>D01300</v>
          </cell>
          <cell r="B1872">
            <v>2</v>
          </cell>
          <cell r="C1872" t="str">
            <v>-2</v>
          </cell>
          <cell r="D1872">
            <v>14586459</v>
          </cell>
          <cell r="E1872" t="str">
            <v>단    부</v>
          </cell>
          <cell r="G1872" t="str">
            <v>EA</v>
          </cell>
          <cell r="I1872">
            <v>0</v>
          </cell>
        </row>
        <row r="1873">
          <cell r="A1873" t="str">
            <v>E2</v>
          </cell>
          <cell r="B1873">
            <v>0</v>
          </cell>
          <cell r="C1873" t="str">
            <v>계</v>
          </cell>
          <cell r="D1873">
            <v>14586461</v>
          </cell>
          <cell r="I1873">
            <v>0</v>
          </cell>
        </row>
        <row r="1874">
          <cell r="A1874" t="str">
            <v>D00892</v>
          </cell>
          <cell r="B1874">
            <v>4725</v>
          </cell>
          <cell r="C1874" t="str">
            <v>c</v>
          </cell>
          <cell r="D1874">
            <v>14586462</v>
          </cell>
          <cell r="E1874" t="str">
            <v>낙석 방지망</v>
          </cell>
          <cell r="G1874" t="str">
            <v>㎡</v>
          </cell>
          <cell r="I1874">
            <v>0</v>
          </cell>
        </row>
        <row r="1875">
          <cell r="A1875" t="str">
            <v>E3</v>
          </cell>
          <cell r="B1875">
            <v>0</v>
          </cell>
          <cell r="C1875" t="str">
            <v>합계</v>
          </cell>
          <cell r="D1875">
            <v>14586463</v>
          </cell>
          <cell r="I1875">
            <v>0</v>
          </cell>
        </row>
        <row r="1876">
          <cell r="A1876" t="str">
            <v>T3</v>
          </cell>
          <cell r="B1876">
            <v>1910</v>
          </cell>
          <cell r="C1876" t="str">
            <v>7.02</v>
          </cell>
          <cell r="D1876">
            <v>14586847</v>
          </cell>
          <cell r="E1876" t="str">
            <v>방 음 벽</v>
          </cell>
          <cell r="I1876">
            <v>0</v>
          </cell>
        </row>
        <row r="1877">
          <cell r="A1877" t="str">
            <v>T2</v>
          </cell>
          <cell r="B1877">
            <v>1895</v>
          </cell>
          <cell r="C1877" t="str">
            <v>a</v>
          </cell>
          <cell r="D1877">
            <v>14586855</v>
          </cell>
          <cell r="E1877" t="str">
            <v>방음벽 설치</v>
          </cell>
          <cell r="I1877">
            <v>0</v>
          </cell>
        </row>
        <row r="1878">
          <cell r="A1878" t="str">
            <v>D00921</v>
          </cell>
          <cell r="B1878">
            <v>1874</v>
          </cell>
          <cell r="C1878" t="str">
            <v>-1</v>
          </cell>
          <cell r="D1878">
            <v>14586863</v>
          </cell>
          <cell r="E1878" t="str">
            <v>방음벽설치(토공용)</v>
          </cell>
          <cell r="F1878" t="str">
            <v>(흡음형,H=3.0 M)</v>
          </cell>
          <cell r="G1878" t="str">
            <v>M</v>
          </cell>
          <cell r="I1878">
            <v>0</v>
          </cell>
        </row>
        <row r="1879">
          <cell r="A1879" t="str">
            <v>D03866</v>
          </cell>
          <cell r="B1879">
            <v>90</v>
          </cell>
          <cell r="C1879" t="str">
            <v>-2</v>
          </cell>
          <cell r="D1879">
            <v>14586864</v>
          </cell>
          <cell r="E1879" t="str">
            <v>방음벽설치(교량용)</v>
          </cell>
          <cell r="F1879" t="str">
            <v>(흡음형,H=3.0 M)</v>
          </cell>
          <cell r="G1879" t="str">
            <v>M</v>
          </cell>
          <cell r="I1879">
            <v>0</v>
          </cell>
        </row>
        <row r="1880">
          <cell r="A1880" t="str">
            <v>T1</v>
          </cell>
          <cell r="B1880">
            <v>1882</v>
          </cell>
          <cell r="C1880" t="str">
            <v>-3</v>
          </cell>
          <cell r="D1880">
            <v>14586961</v>
          </cell>
          <cell r="E1880" t="str">
            <v>콘크리트타설</v>
          </cell>
          <cell r="I1880">
            <v>0</v>
          </cell>
        </row>
        <row r="1881">
          <cell r="A1881" t="str">
            <v>D00237</v>
          </cell>
          <cell r="B1881">
            <v>4535</v>
          </cell>
          <cell r="C1881" t="str">
            <v>-3-1</v>
          </cell>
          <cell r="D1881">
            <v>14586977</v>
          </cell>
          <cell r="E1881" t="str">
            <v>콘크리트타설</v>
          </cell>
          <cell r="F1881" t="str">
            <v>(철근 펌프카)</v>
          </cell>
          <cell r="G1881" t="str">
            <v>㎥</v>
          </cell>
          <cell r="I1881">
            <v>0</v>
          </cell>
        </row>
        <row r="1882">
          <cell r="A1882" t="str">
            <v>D00231</v>
          </cell>
          <cell r="B1882">
            <v>505</v>
          </cell>
          <cell r="C1882" t="str">
            <v>-3-2</v>
          </cell>
          <cell r="D1882">
            <v>14586985</v>
          </cell>
          <cell r="E1882" t="str">
            <v>콘크리트타설</v>
          </cell>
          <cell r="F1882" t="str">
            <v>(무근 VIB 제외)</v>
          </cell>
          <cell r="G1882" t="str">
            <v>㎥</v>
          </cell>
          <cell r="I1882">
            <v>0</v>
          </cell>
        </row>
        <row r="1883">
          <cell r="A1883" t="str">
            <v>E1</v>
          </cell>
          <cell r="B1883">
            <v>0</v>
          </cell>
          <cell r="C1883" t="str">
            <v>소계</v>
          </cell>
          <cell r="D1883">
            <v>14586989</v>
          </cell>
          <cell r="I1883">
            <v>0</v>
          </cell>
        </row>
        <row r="1884">
          <cell r="A1884" t="str">
            <v>T1</v>
          </cell>
          <cell r="B1884">
            <v>1886</v>
          </cell>
          <cell r="C1884" t="str">
            <v>-4</v>
          </cell>
          <cell r="D1884">
            <v>14586991</v>
          </cell>
          <cell r="E1884" t="str">
            <v>거 푸 집</v>
          </cell>
          <cell r="I1884">
            <v>0</v>
          </cell>
        </row>
        <row r="1885">
          <cell r="A1885" t="str">
            <v>D00276</v>
          </cell>
          <cell r="B1885">
            <v>11468</v>
          </cell>
          <cell r="C1885" t="str">
            <v>-4-1</v>
          </cell>
          <cell r="D1885">
            <v>14586992</v>
          </cell>
          <cell r="E1885" t="str">
            <v>측    벽</v>
          </cell>
          <cell r="F1885" t="str">
            <v>합판 3 회</v>
          </cell>
          <cell r="G1885" t="str">
            <v>㎡</v>
          </cell>
          <cell r="I1885">
            <v>0</v>
          </cell>
        </row>
        <row r="1886">
          <cell r="A1886" t="str">
            <v>D00276</v>
          </cell>
          <cell r="B1886">
            <v>38</v>
          </cell>
          <cell r="C1886" t="str">
            <v>-4-2</v>
          </cell>
          <cell r="D1886">
            <v>14586993</v>
          </cell>
          <cell r="E1886" t="str">
            <v>시 종 점</v>
          </cell>
          <cell r="F1886" t="str">
            <v>합판 3 회</v>
          </cell>
          <cell r="G1886" t="str">
            <v>㎡</v>
          </cell>
          <cell r="I1886">
            <v>0</v>
          </cell>
        </row>
        <row r="1887">
          <cell r="A1887" t="str">
            <v>E1</v>
          </cell>
          <cell r="B1887">
            <v>0</v>
          </cell>
          <cell r="C1887" t="str">
            <v>소계</v>
          </cell>
          <cell r="D1887">
            <v>14587057</v>
          </cell>
          <cell r="I1887">
            <v>0</v>
          </cell>
        </row>
        <row r="1888">
          <cell r="A1888" t="str">
            <v>D00323</v>
          </cell>
          <cell r="B1888">
            <v>3748</v>
          </cell>
          <cell r="C1888" t="str">
            <v>-5</v>
          </cell>
          <cell r="D1888">
            <v>14587089</v>
          </cell>
          <cell r="E1888" t="str">
            <v>강관비계</v>
          </cell>
          <cell r="F1888" t="str">
            <v>(0∼30 M)</v>
          </cell>
          <cell r="G1888" t="str">
            <v>㎡</v>
          </cell>
          <cell r="I1888">
            <v>0</v>
          </cell>
        </row>
        <row r="1889">
          <cell r="A1889" t="str">
            <v>D00761</v>
          </cell>
          <cell r="B1889">
            <v>2061</v>
          </cell>
          <cell r="C1889" t="str">
            <v>-6</v>
          </cell>
          <cell r="D1889">
            <v>14587105</v>
          </cell>
          <cell r="E1889" t="str">
            <v>비닐깔기</v>
          </cell>
          <cell r="G1889" t="str">
            <v>㎡</v>
          </cell>
          <cell r="I1889">
            <v>0</v>
          </cell>
        </row>
        <row r="1890">
          <cell r="A1890" t="str">
            <v>D01293</v>
          </cell>
          <cell r="B1890">
            <v>281</v>
          </cell>
          <cell r="C1890" t="str">
            <v>-7</v>
          </cell>
          <cell r="D1890">
            <v>14587113</v>
          </cell>
          <cell r="E1890" t="str">
            <v>신축이음</v>
          </cell>
          <cell r="F1890" t="str">
            <v>(스치로폴 T=10 m/m)</v>
          </cell>
          <cell r="G1890" t="str">
            <v>㎡</v>
          </cell>
          <cell r="I1890">
            <v>0</v>
          </cell>
        </row>
        <row r="1891">
          <cell r="A1891" t="str">
            <v>D00887</v>
          </cell>
          <cell r="B1891">
            <v>768</v>
          </cell>
          <cell r="C1891" t="str">
            <v>-8</v>
          </cell>
          <cell r="D1891">
            <v>14587117</v>
          </cell>
          <cell r="E1891" t="str">
            <v>수축줄눈</v>
          </cell>
          <cell r="F1891" t="str">
            <v>(30x38)</v>
          </cell>
          <cell r="G1891" t="str">
            <v>㎡</v>
          </cell>
          <cell r="I1891">
            <v>0</v>
          </cell>
        </row>
        <row r="1892">
          <cell r="A1892" t="str">
            <v>D00340</v>
          </cell>
          <cell r="B1892">
            <v>1405</v>
          </cell>
          <cell r="C1892" t="str">
            <v>-9</v>
          </cell>
          <cell r="D1892">
            <v>14587119</v>
          </cell>
          <cell r="E1892" t="str">
            <v>PVC PIPE 설치</v>
          </cell>
          <cell r="F1892" t="str">
            <v>(D= 50 m/m)</v>
          </cell>
          <cell r="G1892" t="str">
            <v>M</v>
          </cell>
          <cell r="I1892">
            <v>0</v>
          </cell>
        </row>
        <row r="1893">
          <cell r="A1893" t="str">
            <v>D00271</v>
          </cell>
          <cell r="B1893">
            <v>252.99</v>
          </cell>
          <cell r="C1893" t="str">
            <v>-10</v>
          </cell>
          <cell r="D1893">
            <v>14587120</v>
          </cell>
          <cell r="E1893" t="str">
            <v>철근가공조립</v>
          </cell>
          <cell r="F1893" t="str">
            <v>(보 통)</v>
          </cell>
          <cell r="G1893" t="str">
            <v>Ton</v>
          </cell>
          <cell r="I1893">
            <v>0</v>
          </cell>
        </row>
        <row r="1894">
          <cell r="A1894" t="str">
            <v>D00168</v>
          </cell>
          <cell r="B1894">
            <v>1630</v>
          </cell>
          <cell r="C1894" t="str">
            <v>-11</v>
          </cell>
          <cell r="D1894">
            <v>14587121</v>
          </cell>
          <cell r="E1894" t="str">
            <v>기초잡석깔기</v>
          </cell>
          <cell r="F1894" t="str">
            <v>(현장암 유용)</v>
          </cell>
          <cell r="G1894" t="str">
            <v>㎥</v>
          </cell>
          <cell r="I1894">
            <v>0</v>
          </cell>
        </row>
        <row r="1895">
          <cell r="A1895" t="str">
            <v>D00160</v>
          </cell>
          <cell r="B1895">
            <v>155</v>
          </cell>
          <cell r="C1895" t="str">
            <v>-12</v>
          </cell>
          <cell r="D1895">
            <v>14587185</v>
          </cell>
          <cell r="E1895" t="str">
            <v>되메우기및다짐</v>
          </cell>
          <cell r="F1895" t="str">
            <v>(인력30%+백호우70%)</v>
          </cell>
          <cell r="G1895" t="str">
            <v>㎥</v>
          </cell>
          <cell r="I1895">
            <v>0</v>
          </cell>
        </row>
        <row r="1896">
          <cell r="A1896" t="str">
            <v>E2</v>
          </cell>
          <cell r="B1896">
            <v>0</v>
          </cell>
          <cell r="C1896" t="str">
            <v>계</v>
          </cell>
          <cell r="D1896">
            <v>14587217</v>
          </cell>
          <cell r="I1896">
            <v>0</v>
          </cell>
        </row>
        <row r="1897">
          <cell r="A1897" t="str">
            <v>T2</v>
          </cell>
          <cell r="B1897">
            <v>1900</v>
          </cell>
          <cell r="C1897" t="str">
            <v>b</v>
          </cell>
          <cell r="D1897">
            <v>14587249</v>
          </cell>
          <cell r="E1897" t="str">
            <v>가설방음벽</v>
          </cell>
          <cell r="I1897">
            <v>0</v>
          </cell>
        </row>
        <row r="1898">
          <cell r="A1898" t="str">
            <v>D00944</v>
          </cell>
          <cell r="B1898">
            <v>220</v>
          </cell>
          <cell r="C1898" t="str">
            <v>-1</v>
          </cell>
          <cell r="D1898">
            <v>14587378</v>
          </cell>
          <cell r="E1898" t="str">
            <v>가설방음벽(H:2.0MxW:</v>
          </cell>
          <cell r="F1898" t="str">
            <v>2.0M)+방진망 2.0M</v>
          </cell>
          <cell r="G1898" t="str">
            <v>M</v>
          </cell>
          <cell r="I1898">
            <v>0</v>
          </cell>
        </row>
        <row r="1899">
          <cell r="A1899" t="str">
            <v>D00945</v>
          </cell>
          <cell r="B1899">
            <v>580</v>
          </cell>
          <cell r="C1899" t="str">
            <v>-2</v>
          </cell>
          <cell r="D1899">
            <v>14587379</v>
          </cell>
          <cell r="E1899" t="str">
            <v>가설방음벽(H:3.0MxW:</v>
          </cell>
          <cell r="F1899" t="str">
            <v>2.0M)+방진망 2.0M</v>
          </cell>
          <cell r="G1899" t="str">
            <v>M</v>
          </cell>
          <cell r="I1899">
            <v>0</v>
          </cell>
        </row>
        <row r="1900">
          <cell r="A1900" t="str">
            <v>D00946</v>
          </cell>
          <cell r="B1900">
            <v>985</v>
          </cell>
          <cell r="C1900" t="str">
            <v>-3</v>
          </cell>
          <cell r="D1900">
            <v>14587443</v>
          </cell>
          <cell r="E1900" t="str">
            <v>가설방음벽(H:4.0MxW:</v>
          </cell>
          <cell r="F1900" t="str">
            <v>2.0M)+방진망 2.0M</v>
          </cell>
          <cell r="G1900" t="str">
            <v>M</v>
          </cell>
          <cell r="I1900">
            <v>0</v>
          </cell>
        </row>
        <row r="1901">
          <cell r="A1901" t="str">
            <v>E2</v>
          </cell>
          <cell r="B1901">
            <v>0</v>
          </cell>
          <cell r="C1901" t="str">
            <v>계</v>
          </cell>
          <cell r="D1901">
            <v>14587475</v>
          </cell>
          <cell r="I1901">
            <v>0</v>
          </cell>
        </row>
        <row r="1902">
          <cell r="A1902" t="str">
            <v>D00947</v>
          </cell>
          <cell r="B1902">
            <v>205</v>
          </cell>
          <cell r="C1902" t="str">
            <v>c</v>
          </cell>
          <cell r="D1902">
            <v>14587491</v>
          </cell>
          <cell r="E1902" t="str">
            <v>방진망 설치</v>
          </cell>
          <cell r="F1902" t="str">
            <v>(H:4.0MxW:2.0M)</v>
          </cell>
          <cell r="G1902" t="str">
            <v>M</v>
          </cell>
          <cell r="I1902">
            <v>0</v>
          </cell>
        </row>
        <row r="1903">
          <cell r="A1903" t="str">
            <v>T2</v>
          </cell>
          <cell r="B1903">
            <v>1909</v>
          </cell>
          <cell r="C1903" t="str">
            <v>d</v>
          </cell>
          <cell r="D1903">
            <v>14587495</v>
          </cell>
          <cell r="E1903" t="str">
            <v>차폐시설</v>
          </cell>
          <cell r="F1903" t="str">
            <v>(가림판휀스)</v>
          </cell>
          <cell r="I1903">
            <v>0</v>
          </cell>
        </row>
        <row r="1904">
          <cell r="A1904" t="str">
            <v>D00096</v>
          </cell>
          <cell r="B1904">
            <v>37</v>
          </cell>
          <cell r="C1904" t="str">
            <v>-1</v>
          </cell>
          <cell r="D1904">
            <v>14587497</v>
          </cell>
          <cell r="E1904" t="str">
            <v>구조물터파기</v>
          </cell>
          <cell r="F1904" t="str">
            <v>(육상토사 0∼2 M)</v>
          </cell>
          <cell r="G1904" t="str">
            <v>㎥</v>
          </cell>
          <cell r="I1904">
            <v>0</v>
          </cell>
        </row>
        <row r="1905">
          <cell r="A1905" t="str">
            <v>D00160</v>
          </cell>
          <cell r="B1905">
            <v>34</v>
          </cell>
          <cell r="C1905" t="str">
            <v>-2</v>
          </cell>
          <cell r="D1905">
            <v>14587498</v>
          </cell>
          <cell r="E1905" t="str">
            <v>되메우기및다짐</v>
          </cell>
          <cell r="F1905" t="str">
            <v>(인력30%+백호우70%)</v>
          </cell>
          <cell r="G1905" t="str">
            <v>㎥</v>
          </cell>
          <cell r="I1905">
            <v>0</v>
          </cell>
        </row>
        <row r="1906">
          <cell r="A1906" t="str">
            <v>D00231</v>
          </cell>
          <cell r="B1906">
            <v>3</v>
          </cell>
          <cell r="C1906" t="str">
            <v>-3</v>
          </cell>
          <cell r="D1906">
            <v>14587499</v>
          </cell>
          <cell r="E1906" t="str">
            <v>콘크리트타설</v>
          </cell>
          <cell r="F1906" t="str">
            <v>(무근 VIB 제외)</v>
          </cell>
          <cell r="G1906" t="str">
            <v>㎥</v>
          </cell>
          <cell r="I1906">
            <v>0</v>
          </cell>
        </row>
        <row r="1907">
          <cell r="A1907" t="str">
            <v>D00282</v>
          </cell>
          <cell r="B1907">
            <v>30</v>
          </cell>
          <cell r="C1907" t="str">
            <v>-4</v>
          </cell>
          <cell r="D1907">
            <v>14587563</v>
          </cell>
          <cell r="E1907" t="str">
            <v>합판거푸집</v>
          </cell>
          <cell r="F1907" t="str">
            <v>(6 회)</v>
          </cell>
          <cell r="G1907" t="str">
            <v>㎡</v>
          </cell>
          <cell r="I1907">
            <v>0</v>
          </cell>
        </row>
        <row r="1908">
          <cell r="A1908" t="str">
            <v>D01204</v>
          </cell>
          <cell r="B1908">
            <v>3</v>
          </cell>
          <cell r="C1908" t="str">
            <v>-5</v>
          </cell>
          <cell r="D1908">
            <v>14587595</v>
          </cell>
          <cell r="E1908" t="str">
            <v>잔토처리</v>
          </cell>
          <cell r="F1908" t="str">
            <v>(인 력)</v>
          </cell>
          <cell r="G1908" t="str">
            <v>㎥</v>
          </cell>
          <cell r="I1908">
            <v>0</v>
          </cell>
        </row>
        <row r="1909">
          <cell r="A1909" t="str">
            <v>D03799</v>
          </cell>
          <cell r="B1909">
            <v>60</v>
          </cell>
          <cell r="C1909" t="str">
            <v>-6</v>
          </cell>
          <cell r="D1909">
            <v>14587627</v>
          </cell>
          <cell r="E1909" t="str">
            <v>차폐시설</v>
          </cell>
          <cell r="F1909" t="str">
            <v>(가림판휀스)</v>
          </cell>
          <cell r="G1909" t="str">
            <v>M</v>
          </cell>
          <cell r="I1909">
            <v>0</v>
          </cell>
        </row>
        <row r="1910">
          <cell r="A1910" t="str">
            <v>E2</v>
          </cell>
          <cell r="B1910">
            <v>0</v>
          </cell>
          <cell r="C1910" t="str">
            <v>계</v>
          </cell>
          <cell r="D1910">
            <v>14587631</v>
          </cell>
          <cell r="I1910">
            <v>0</v>
          </cell>
        </row>
        <row r="1911">
          <cell r="A1911" t="str">
            <v>E3</v>
          </cell>
          <cell r="B1911">
            <v>0</v>
          </cell>
          <cell r="C1911" t="str">
            <v>합계</v>
          </cell>
          <cell r="D1911">
            <v>14587635</v>
          </cell>
          <cell r="I1911">
            <v>0</v>
          </cell>
        </row>
        <row r="1912">
          <cell r="A1912" t="str">
            <v>D01218</v>
          </cell>
          <cell r="B1912">
            <v>10</v>
          </cell>
          <cell r="C1912" t="str">
            <v>7.03</v>
          </cell>
          <cell r="D1912">
            <v>14587639</v>
          </cell>
          <cell r="E1912" t="str">
            <v>세륜시설</v>
          </cell>
          <cell r="F1912" t="str">
            <v>(간이식)</v>
          </cell>
          <cell r="G1912" t="str">
            <v>개소</v>
          </cell>
          <cell r="I1912">
            <v>0</v>
          </cell>
        </row>
        <row r="1913">
          <cell r="A1913" t="str">
            <v>D01103</v>
          </cell>
          <cell r="B1913">
            <v>21</v>
          </cell>
          <cell r="C1913" t="str">
            <v>7.04</v>
          </cell>
          <cell r="D1913">
            <v>14587641</v>
          </cell>
          <cell r="E1913" t="str">
            <v>침사지</v>
          </cell>
          <cell r="F1913" t="str">
            <v>(3.9x1.3)</v>
          </cell>
          <cell r="G1913" t="str">
            <v>개소</v>
          </cell>
          <cell r="I1913">
            <v>0</v>
          </cell>
        </row>
        <row r="1914">
          <cell r="A1914" t="str">
            <v>T3</v>
          </cell>
          <cell r="B1914">
            <v>1920</v>
          </cell>
          <cell r="C1914" t="str">
            <v>7.05</v>
          </cell>
          <cell r="D1914">
            <v>14587773</v>
          </cell>
          <cell r="E1914" t="str">
            <v>절토부 점검로</v>
          </cell>
          <cell r="I1914">
            <v>0</v>
          </cell>
        </row>
        <row r="1915">
          <cell r="A1915" t="str">
            <v>T2</v>
          </cell>
          <cell r="B1915">
            <v>1918</v>
          </cell>
          <cell r="C1915" t="str">
            <v>a</v>
          </cell>
          <cell r="D1915">
            <v>14587775</v>
          </cell>
          <cell r="E1915" t="str">
            <v>점검용사다리</v>
          </cell>
          <cell r="I1915">
            <v>0</v>
          </cell>
        </row>
        <row r="1916">
          <cell r="A1916" t="str">
            <v>D01303</v>
          </cell>
          <cell r="B1916">
            <v>15</v>
          </cell>
          <cell r="C1916" t="str">
            <v>-1</v>
          </cell>
          <cell r="D1916">
            <v>14587839</v>
          </cell>
          <cell r="E1916" t="str">
            <v>절토부점검로</v>
          </cell>
          <cell r="F1916" t="str">
            <v>(토사구간)</v>
          </cell>
          <cell r="G1916" t="str">
            <v>M</v>
          </cell>
          <cell r="I1916">
            <v>0</v>
          </cell>
        </row>
        <row r="1917">
          <cell r="A1917" t="str">
            <v>D01273</v>
          </cell>
          <cell r="B1917">
            <v>36</v>
          </cell>
          <cell r="C1917" t="str">
            <v>-2</v>
          </cell>
          <cell r="D1917">
            <v>14587871</v>
          </cell>
          <cell r="E1917" t="str">
            <v>절토부점검로</v>
          </cell>
          <cell r="F1917" t="str">
            <v>(리핑암구간)</v>
          </cell>
          <cell r="G1917" t="str">
            <v>M</v>
          </cell>
          <cell r="I1917">
            <v>0</v>
          </cell>
        </row>
        <row r="1918">
          <cell r="A1918" t="str">
            <v>D01274</v>
          </cell>
          <cell r="B1918">
            <v>64</v>
          </cell>
          <cell r="C1918" t="str">
            <v>-3</v>
          </cell>
          <cell r="D1918">
            <v>14587883</v>
          </cell>
          <cell r="E1918" t="str">
            <v>절토부점검로</v>
          </cell>
          <cell r="F1918" t="str">
            <v>(발파암구간 1:0.5)</v>
          </cell>
          <cell r="G1918" t="str">
            <v>M</v>
          </cell>
          <cell r="I1918">
            <v>0</v>
          </cell>
        </row>
        <row r="1919">
          <cell r="A1919" t="str">
            <v>E2</v>
          </cell>
          <cell r="B1919">
            <v>0</v>
          </cell>
          <cell r="C1919" t="str">
            <v>계</v>
          </cell>
          <cell r="D1919">
            <v>14587895</v>
          </cell>
          <cell r="I1919">
            <v>0</v>
          </cell>
        </row>
        <row r="1920">
          <cell r="A1920" t="str">
            <v>D01275</v>
          </cell>
          <cell r="B1920">
            <v>7</v>
          </cell>
          <cell r="C1920" t="str">
            <v>b</v>
          </cell>
          <cell r="D1920">
            <v>14587899</v>
          </cell>
          <cell r="E1920" t="str">
            <v>절토부점검로</v>
          </cell>
          <cell r="F1920" t="str">
            <v>(소단부)</v>
          </cell>
          <cell r="G1920" t="str">
            <v>EA</v>
          </cell>
          <cell r="I1920">
            <v>0</v>
          </cell>
        </row>
        <row r="1921">
          <cell r="A1921" t="str">
            <v>E3</v>
          </cell>
          <cell r="B1921">
            <v>0</v>
          </cell>
          <cell r="C1921" t="str">
            <v>합계</v>
          </cell>
          <cell r="D1921">
            <v>14587901</v>
          </cell>
          <cell r="I1921">
            <v>0</v>
          </cell>
        </row>
        <row r="1922">
          <cell r="A1922" t="str">
            <v>T3</v>
          </cell>
          <cell r="B1922">
            <v>1947</v>
          </cell>
          <cell r="C1922" t="str">
            <v>7.06</v>
          </cell>
          <cell r="D1922">
            <v>14588271</v>
          </cell>
          <cell r="E1922" t="str">
            <v>가 도 공</v>
          </cell>
          <cell r="I1922">
            <v>0</v>
          </cell>
        </row>
        <row r="1923">
          <cell r="A1923" t="str">
            <v>T2</v>
          </cell>
          <cell r="B1923">
            <v>1925</v>
          </cell>
          <cell r="C1923" t="str">
            <v>a</v>
          </cell>
          <cell r="D1923">
            <v>14588274</v>
          </cell>
          <cell r="E1923" t="str">
            <v>아스콘표층</v>
          </cell>
          <cell r="I1923">
            <v>0</v>
          </cell>
        </row>
        <row r="1924">
          <cell r="A1924" t="str">
            <v>M00056</v>
          </cell>
          <cell r="B1924">
            <v>789</v>
          </cell>
          <cell r="C1924" t="str">
            <v>-1</v>
          </cell>
          <cell r="D1924">
            <v>14588276</v>
          </cell>
          <cell r="E1924" t="str">
            <v>아 스 콘</v>
          </cell>
          <cell r="F1924" t="str">
            <v>표층용</v>
          </cell>
          <cell r="G1924" t="str">
            <v>TON</v>
          </cell>
          <cell r="I1924">
            <v>0</v>
          </cell>
        </row>
        <row r="1925">
          <cell r="A1925" t="str">
            <v>D00816</v>
          </cell>
          <cell r="B1925">
            <v>66</v>
          </cell>
          <cell r="C1925" t="str">
            <v>-2</v>
          </cell>
          <cell r="D1925">
            <v>14588277</v>
          </cell>
          <cell r="E1925" t="str">
            <v>아스콘표층</v>
          </cell>
          <cell r="F1925" t="str">
            <v>(포설다짐 T=5 Cm)</v>
          </cell>
          <cell r="G1925" t="str">
            <v>ａ</v>
          </cell>
          <cell r="I1925">
            <v>0</v>
          </cell>
        </row>
        <row r="1926">
          <cell r="A1926" t="str">
            <v>E2</v>
          </cell>
          <cell r="B1926">
            <v>0</v>
          </cell>
          <cell r="C1926" t="str">
            <v>계</v>
          </cell>
          <cell r="D1926">
            <v>14588278</v>
          </cell>
          <cell r="I1926">
            <v>0</v>
          </cell>
        </row>
        <row r="1927">
          <cell r="A1927" t="str">
            <v>D00814</v>
          </cell>
          <cell r="B1927">
            <v>102</v>
          </cell>
          <cell r="C1927" t="str">
            <v>b</v>
          </cell>
          <cell r="D1927">
            <v>14588406</v>
          </cell>
          <cell r="E1927" t="str">
            <v>택 코 팅</v>
          </cell>
          <cell r="F1927" t="str">
            <v>(RSC-4 20 L/a)</v>
          </cell>
          <cell r="G1927" t="str">
            <v>ａ</v>
          </cell>
          <cell r="I1927">
            <v>0</v>
          </cell>
        </row>
        <row r="1928">
          <cell r="A1928" t="str">
            <v>T2</v>
          </cell>
          <cell r="B1928">
            <v>1930</v>
          </cell>
          <cell r="C1928" t="str">
            <v>c</v>
          </cell>
          <cell r="D1928">
            <v>14588534</v>
          </cell>
          <cell r="E1928" t="str">
            <v>아스콘기층</v>
          </cell>
          <cell r="I1928">
            <v>0</v>
          </cell>
        </row>
        <row r="1929">
          <cell r="A1929" t="str">
            <v>M00059</v>
          </cell>
          <cell r="B1929">
            <v>1634</v>
          </cell>
          <cell r="C1929" t="str">
            <v>-1</v>
          </cell>
          <cell r="D1929">
            <v>14588535</v>
          </cell>
          <cell r="E1929" t="str">
            <v>아 스 콘</v>
          </cell>
          <cell r="F1929" t="str">
            <v>기층용</v>
          </cell>
          <cell r="G1929" t="str">
            <v>TON</v>
          </cell>
          <cell r="I1929">
            <v>0</v>
          </cell>
        </row>
        <row r="1930">
          <cell r="A1930" t="str">
            <v>D00809</v>
          </cell>
          <cell r="B1930">
            <v>68</v>
          </cell>
          <cell r="C1930" t="str">
            <v>-2</v>
          </cell>
          <cell r="D1930">
            <v>14588599</v>
          </cell>
          <cell r="E1930" t="str">
            <v>아스콘기층</v>
          </cell>
          <cell r="F1930" t="str">
            <v>(포설및다짐 T=10 Cm)</v>
          </cell>
          <cell r="G1930" t="str">
            <v>ａ</v>
          </cell>
          <cell r="I1930">
            <v>0</v>
          </cell>
        </row>
        <row r="1931">
          <cell r="A1931" t="str">
            <v>E2</v>
          </cell>
          <cell r="B1931">
            <v>0</v>
          </cell>
          <cell r="C1931" t="str">
            <v>계</v>
          </cell>
          <cell r="D1931">
            <v>14588631</v>
          </cell>
          <cell r="I1931">
            <v>0</v>
          </cell>
        </row>
        <row r="1932">
          <cell r="A1932" t="str">
            <v>D00805</v>
          </cell>
          <cell r="B1932">
            <v>69</v>
          </cell>
          <cell r="C1932" t="str">
            <v>d</v>
          </cell>
          <cell r="D1932">
            <v>14588662</v>
          </cell>
          <cell r="E1932" t="str">
            <v>프라임코팅</v>
          </cell>
          <cell r="F1932" t="str">
            <v>(MC-1,75 L/a)</v>
          </cell>
          <cell r="G1932" t="str">
            <v>ａ</v>
          </cell>
          <cell r="I1932">
            <v>0</v>
          </cell>
        </row>
        <row r="1933">
          <cell r="A1933" t="str">
            <v>T2</v>
          </cell>
          <cell r="B1933">
            <v>1935</v>
          </cell>
          <cell r="C1933" t="str">
            <v>e</v>
          </cell>
          <cell r="D1933">
            <v>14588663</v>
          </cell>
          <cell r="E1933" t="str">
            <v>보조기층</v>
          </cell>
          <cell r="I1933">
            <v>0</v>
          </cell>
        </row>
        <row r="1934">
          <cell r="A1934" t="str">
            <v>D03742</v>
          </cell>
          <cell r="B1934">
            <v>1847</v>
          </cell>
          <cell r="C1934" t="str">
            <v>-1</v>
          </cell>
          <cell r="D1934">
            <v>14588679</v>
          </cell>
          <cell r="E1934" t="str">
            <v>보조기층생산</v>
          </cell>
          <cell r="F1934" t="str">
            <v>(현장암유용)</v>
          </cell>
          <cell r="G1934" t="str">
            <v>㎥</v>
          </cell>
          <cell r="I1934">
            <v>0</v>
          </cell>
        </row>
        <row r="1935">
          <cell r="A1935" t="str">
            <v>D00798</v>
          </cell>
          <cell r="B1935">
            <v>1438</v>
          </cell>
          <cell r="C1935" t="str">
            <v>-2</v>
          </cell>
          <cell r="D1935">
            <v>14588687</v>
          </cell>
          <cell r="E1935" t="str">
            <v>보조기층</v>
          </cell>
          <cell r="F1935" t="str">
            <v>(포설및다짐 T=20 Cm)</v>
          </cell>
          <cell r="G1935" t="str">
            <v>㎥</v>
          </cell>
          <cell r="I1935">
            <v>0</v>
          </cell>
        </row>
        <row r="1936">
          <cell r="A1936" t="str">
            <v>E2</v>
          </cell>
          <cell r="B1936">
            <v>0</v>
          </cell>
          <cell r="C1936" t="str">
            <v>계</v>
          </cell>
          <cell r="D1936">
            <v>14588691</v>
          </cell>
          <cell r="I1936">
            <v>0</v>
          </cell>
        </row>
        <row r="1937">
          <cell r="A1937" t="str">
            <v>T2</v>
          </cell>
          <cell r="B1937">
            <v>1940</v>
          </cell>
          <cell r="C1937" t="str">
            <v>f</v>
          </cell>
          <cell r="D1937">
            <v>14588692</v>
          </cell>
          <cell r="E1937" t="str">
            <v>차선도색</v>
          </cell>
          <cell r="I1937">
            <v>0</v>
          </cell>
        </row>
        <row r="1938">
          <cell r="A1938" t="str">
            <v>D01152</v>
          </cell>
          <cell r="B1938">
            <v>239</v>
          </cell>
          <cell r="C1938" t="str">
            <v>-1</v>
          </cell>
          <cell r="D1938">
            <v>14588693</v>
          </cell>
          <cell r="E1938" t="str">
            <v>가도차선도색(상온형)</v>
          </cell>
          <cell r="F1938" t="str">
            <v>(백색실선)</v>
          </cell>
          <cell r="G1938" t="str">
            <v>㎡</v>
          </cell>
          <cell r="I1938">
            <v>0</v>
          </cell>
        </row>
        <row r="1939">
          <cell r="A1939" t="str">
            <v>D00869</v>
          </cell>
          <cell r="B1939">
            <v>414</v>
          </cell>
          <cell r="C1939" t="str">
            <v>-2</v>
          </cell>
          <cell r="D1939">
            <v>14588694</v>
          </cell>
          <cell r="E1939" t="str">
            <v>가도차선도색(상온형)</v>
          </cell>
          <cell r="F1939" t="str">
            <v>(백색파선)</v>
          </cell>
          <cell r="G1939" t="str">
            <v>㎡</v>
          </cell>
          <cell r="I1939">
            <v>0</v>
          </cell>
        </row>
        <row r="1940">
          <cell r="A1940" t="str">
            <v>D01151</v>
          </cell>
          <cell r="B1940">
            <v>252</v>
          </cell>
          <cell r="C1940" t="str">
            <v>-3</v>
          </cell>
          <cell r="D1940">
            <v>14588695</v>
          </cell>
          <cell r="E1940" t="str">
            <v>가도차선도색(상온형)</v>
          </cell>
          <cell r="F1940" t="str">
            <v>(황색실선)</v>
          </cell>
          <cell r="G1940" t="str">
            <v>㎡</v>
          </cell>
          <cell r="I1940">
            <v>0</v>
          </cell>
        </row>
        <row r="1941">
          <cell r="A1941" t="str">
            <v>E2</v>
          </cell>
          <cell r="B1941">
            <v>0</v>
          </cell>
          <cell r="C1941" t="str">
            <v>계</v>
          </cell>
          <cell r="D1941">
            <v>14588759</v>
          </cell>
          <cell r="I1941">
            <v>0</v>
          </cell>
        </row>
        <row r="1942">
          <cell r="A1942" t="str">
            <v>T2</v>
          </cell>
          <cell r="B1942">
            <v>1945</v>
          </cell>
          <cell r="C1942" t="str">
            <v>g</v>
          </cell>
          <cell r="D1942">
            <v>14588823</v>
          </cell>
          <cell r="E1942" t="str">
            <v>아스팔트</v>
          </cell>
          <cell r="I1942">
            <v>0</v>
          </cell>
        </row>
        <row r="1943">
          <cell r="A1943" t="str">
            <v>D00964</v>
          </cell>
          <cell r="B1943">
            <v>36</v>
          </cell>
          <cell r="C1943" t="str">
            <v>-1</v>
          </cell>
          <cell r="D1943">
            <v>14588855</v>
          </cell>
          <cell r="E1943" t="str">
            <v>아스팔트운반</v>
          </cell>
          <cell r="F1943" t="str">
            <v>(RSC-4, MC-1)</v>
          </cell>
          <cell r="G1943" t="str">
            <v>D/M</v>
          </cell>
          <cell r="I1943">
            <v>0</v>
          </cell>
        </row>
        <row r="1944">
          <cell r="A1944" t="str">
            <v>M00052</v>
          </cell>
          <cell r="B1944">
            <v>26</v>
          </cell>
          <cell r="C1944" t="str">
            <v>-2</v>
          </cell>
          <cell r="D1944">
            <v>14588887</v>
          </cell>
          <cell r="E1944" t="str">
            <v>아스팔트</v>
          </cell>
          <cell r="F1944" t="str">
            <v>MC-1</v>
          </cell>
          <cell r="G1944" t="str">
            <v>D/M</v>
          </cell>
          <cell r="I1944">
            <v>0</v>
          </cell>
        </row>
        <row r="1945">
          <cell r="A1945" t="str">
            <v>M00055</v>
          </cell>
          <cell r="B1945">
            <v>10</v>
          </cell>
          <cell r="C1945" t="str">
            <v>-3</v>
          </cell>
          <cell r="D1945">
            <v>14588895</v>
          </cell>
          <cell r="E1945" t="str">
            <v>아스팔트</v>
          </cell>
          <cell r="F1945" t="str">
            <v>RSC-4</v>
          </cell>
          <cell r="G1945" t="str">
            <v>D/M</v>
          </cell>
          <cell r="I1945">
            <v>0</v>
          </cell>
        </row>
        <row r="1946">
          <cell r="A1946" t="str">
            <v>E2</v>
          </cell>
          <cell r="B1946">
            <v>0</v>
          </cell>
          <cell r="C1946" t="str">
            <v>계</v>
          </cell>
          <cell r="D1946">
            <v>14588903</v>
          </cell>
          <cell r="I1946">
            <v>0</v>
          </cell>
        </row>
        <row r="1947">
          <cell r="A1947" t="str">
            <v>D00384</v>
          </cell>
          <cell r="B1947">
            <v>30</v>
          </cell>
          <cell r="C1947" t="str">
            <v>h</v>
          </cell>
          <cell r="D1947">
            <v>14588906</v>
          </cell>
          <cell r="E1947" t="str">
            <v>가배수관</v>
          </cell>
          <cell r="F1947" t="str">
            <v>(D=1000 m/m)</v>
          </cell>
          <cell r="G1947" t="str">
            <v>M</v>
          </cell>
          <cell r="I1947">
            <v>0</v>
          </cell>
        </row>
        <row r="1948">
          <cell r="A1948" t="str">
            <v>E3</v>
          </cell>
          <cell r="B1948">
            <v>0</v>
          </cell>
          <cell r="C1948" t="str">
            <v>합계</v>
          </cell>
          <cell r="D1948">
            <v>14588915</v>
          </cell>
          <cell r="I1948">
            <v>0</v>
          </cell>
        </row>
        <row r="1949">
          <cell r="A1949" t="str">
            <v>D01154</v>
          </cell>
          <cell r="B1949">
            <v>330</v>
          </cell>
          <cell r="C1949" t="str">
            <v>7.07</v>
          </cell>
          <cell r="D1949">
            <v>14588917</v>
          </cell>
          <cell r="E1949" t="str">
            <v>암파쇄방호시설</v>
          </cell>
          <cell r="G1949" t="str">
            <v>M</v>
          </cell>
          <cell r="I1949">
            <v>0</v>
          </cell>
        </row>
        <row r="1950">
          <cell r="A1950" t="str">
            <v>T3</v>
          </cell>
          <cell r="B1950">
            <v>1952</v>
          </cell>
          <cell r="C1950" t="str">
            <v>7.08</v>
          </cell>
          <cell r="D1950">
            <v>14588918</v>
          </cell>
          <cell r="E1950" t="str">
            <v>가로수이식</v>
          </cell>
          <cell r="I1950">
            <v>0</v>
          </cell>
        </row>
        <row r="1951">
          <cell r="A1951" t="str">
            <v>D00019</v>
          </cell>
          <cell r="B1951">
            <v>129</v>
          </cell>
          <cell r="C1951" t="str">
            <v>a</v>
          </cell>
          <cell r="D1951">
            <v>14589046</v>
          </cell>
          <cell r="E1951" t="str">
            <v>가로수이식</v>
          </cell>
          <cell r="F1951" t="str">
            <v>(소나무)</v>
          </cell>
          <cell r="G1951" t="str">
            <v>주</v>
          </cell>
          <cell r="I1951">
            <v>0</v>
          </cell>
        </row>
        <row r="1952">
          <cell r="A1952" t="str">
            <v>D03865</v>
          </cell>
          <cell r="B1952">
            <v>66</v>
          </cell>
          <cell r="C1952" t="str">
            <v>b</v>
          </cell>
          <cell r="D1952">
            <v>14589111</v>
          </cell>
          <cell r="E1952" t="str">
            <v>가로수이식</v>
          </cell>
          <cell r="F1952" t="str">
            <v>(참나무)</v>
          </cell>
          <cell r="G1952" t="str">
            <v>주</v>
          </cell>
          <cell r="I1952">
            <v>0</v>
          </cell>
        </row>
        <row r="1953">
          <cell r="A1953" t="str">
            <v>E3</v>
          </cell>
          <cell r="B1953">
            <v>0</v>
          </cell>
          <cell r="C1953" t="str">
            <v>합계</v>
          </cell>
          <cell r="D1953">
            <v>14589143</v>
          </cell>
          <cell r="I1953">
            <v>0</v>
          </cell>
        </row>
        <row r="1954">
          <cell r="A1954" t="str">
            <v>D00778</v>
          </cell>
          <cell r="B1954">
            <v>1845</v>
          </cell>
          <cell r="C1954" t="str">
            <v>7.09</v>
          </cell>
          <cell r="D1954">
            <v>14589175</v>
          </cell>
          <cell r="E1954" t="str">
            <v>지장가옥철거</v>
          </cell>
          <cell r="G1954" t="str">
            <v>㎥</v>
          </cell>
          <cell r="I1954">
            <v>0</v>
          </cell>
        </row>
        <row r="1955">
          <cell r="A1955" t="str">
            <v>D01336</v>
          </cell>
          <cell r="B1955">
            <v>1845</v>
          </cell>
          <cell r="C1955" t="str">
            <v>7.10</v>
          </cell>
          <cell r="D1955">
            <v>14589303</v>
          </cell>
          <cell r="E1955" t="str">
            <v>폐기물처리비</v>
          </cell>
          <cell r="G1955" t="str">
            <v>㎥</v>
          </cell>
          <cell r="I1955">
            <v>0</v>
          </cell>
        </row>
        <row r="1956">
          <cell r="A1956" t="str">
            <v>D03938</v>
          </cell>
          <cell r="B1956">
            <v>1</v>
          </cell>
          <cell r="C1956" t="str">
            <v>7.11</v>
          </cell>
          <cell r="D1956">
            <v>14589431</v>
          </cell>
          <cell r="E1956" t="str">
            <v>기존도로유지관리.</v>
          </cell>
          <cell r="G1956" t="str">
            <v>P.S</v>
          </cell>
          <cell r="H1956">
            <v>3000000000</v>
          </cell>
          <cell r="I1956">
            <v>3000000000</v>
          </cell>
        </row>
        <row r="1957">
          <cell r="A1957" t="str">
            <v>D01337</v>
          </cell>
          <cell r="B1957">
            <v>258</v>
          </cell>
          <cell r="C1957" t="str">
            <v>7.12</v>
          </cell>
          <cell r="D1957">
            <v>14589437</v>
          </cell>
          <cell r="E1957" t="str">
            <v>접도구역경계표주</v>
          </cell>
          <cell r="G1957" t="str">
            <v>EA</v>
          </cell>
          <cell r="I1957">
            <v>0</v>
          </cell>
        </row>
        <row r="1958">
          <cell r="A1958" t="str">
            <v>D00874</v>
          </cell>
          <cell r="B1958">
            <v>2</v>
          </cell>
          <cell r="C1958" t="str">
            <v>7.13</v>
          </cell>
          <cell r="D1958">
            <v>14589566</v>
          </cell>
          <cell r="E1958" t="str">
            <v>준공표지석</v>
          </cell>
          <cell r="G1958" t="str">
            <v>EA</v>
          </cell>
          <cell r="I1958">
            <v>0</v>
          </cell>
        </row>
        <row r="1959">
          <cell r="A1959" t="str">
            <v>D03945</v>
          </cell>
          <cell r="B1959">
            <v>1</v>
          </cell>
          <cell r="C1959" t="str">
            <v>7.14</v>
          </cell>
          <cell r="D1959">
            <v>14589694</v>
          </cell>
          <cell r="E1959" t="str">
            <v>가설사무실.</v>
          </cell>
          <cell r="G1959" t="str">
            <v>식</v>
          </cell>
          <cell r="I1959">
            <v>0</v>
          </cell>
        </row>
        <row r="1960">
          <cell r="A1960" t="str">
            <v>D00956</v>
          </cell>
          <cell r="B1960">
            <v>1</v>
          </cell>
          <cell r="C1960" t="str">
            <v>7.15</v>
          </cell>
          <cell r="D1960">
            <v>14591401</v>
          </cell>
          <cell r="E1960" t="str">
            <v>시 험 비</v>
          </cell>
          <cell r="G1960" t="str">
            <v>식</v>
          </cell>
          <cell r="I1960">
            <v>0</v>
          </cell>
        </row>
        <row r="1961">
          <cell r="A1961" t="str">
            <v>D00886</v>
          </cell>
          <cell r="B1961">
            <v>60</v>
          </cell>
          <cell r="C1961" t="str">
            <v>7.16</v>
          </cell>
          <cell r="D1961">
            <v>14591433</v>
          </cell>
          <cell r="E1961" t="str">
            <v>품질관리차량비</v>
          </cell>
          <cell r="G1961" t="str">
            <v>개월</v>
          </cell>
          <cell r="I1961">
            <v>0</v>
          </cell>
        </row>
        <row r="1962">
          <cell r="A1962" t="str">
            <v>D01339</v>
          </cell>
          <cell r="B1962">
            <v>8.68</v>
          </cell>
          <cell r="C1962" t="str">
            <v>7.17</v>
          </cell>
          <cell r="D1962">
            <v>14591462</v>
          </cell>
          <cell r="E1962" t="str">
            <v>시공측량비</v>
          </cell>
          <cell r="G1962" t="str">
            <v>Km</v>
          </cell>
          <cell r="I1962">
            <v>0</v>
          </cell>
        </row>
        <row r="1963">
          <cell r="A1963" t="str">
            <v>D01340</v>
          </cell>
          <cell r="B1963">
            <v>1</v>
          </cell>
          <cell r="C1963" t="str">
            <v>7.18</v>
          </cell>
          <cell r="D1963">
            <v>14591465</v>
          </cell>
          <cell r="E1963" t="str">
            <v>안전시설비</v>
          </cell>
          <cell r="F1963" t="str">
            <v>(공사중 안전시설)</v>
          </cell>
          <cell r="G1963" t="str">
            <v>P.S</v>
          </cell>
          <cell r="H1963">
            <v>97715144</v>
          </cell>
          <cell r="I1963">
            <v>97715144</v>
          </cell>
        </row>
        <row r="1964">
          <cell r="A1964" t="str">
            <v>D00955</v>
          </cell>
          <cell r="B1964">
            <v>1</v>
          </cell>
          <cell r="C1964" t="str">
            <v>7.19</v>
          </cell>
          <cell r="D1964">
            <v>14591503</v>
          </cell>
          <cell r="E1964" t="str">
            <v>중기운반비</v>
          </cell>
          <cell r="G1964" t="str">
            <v>식</v>
          </cell>
          <cell r="I1964">
            <v>0</v>
          </cell>
        </row>
        <row r="1965">
          <cell r="A1965" t="str">
            <v>D00918</v>
          </cell>
          <cell r="B1965">
            <v>1</v>
          </cell>
          <cell r="C1965" t="str">
            <v>7.20</v>
          </cell>
          <cell r="D1965">
            <v>14591517</v>
          </cell>
          <cell r="E1965" t="str">
            <v>확인보링비</v>
          </cell>
          <cell r="G1965" t="str">
            <v>식</v>
          </cell>
          <cell r="I1965">
            <v>0</v>
          </cell>
        </row>
        <row r="1966">
          <cell r="A1966" t="str">
            <v>T3</v>
          </cell>
          <cell r="B1966">
            <v>1969</v>
          </cell>
          <cell r="C1966" t="str">
            <v>7.21</v>
          </cell>
          <cell r="D1966">
            <v>14591521</v>
          </cell>
          <cell r="E1966" t="str">
            <v>자재운반비</v>
          </cell>
          <cell r="I1966">
            <v>0</v>
          </cell>
        </row>
        <row r="1967">
          <cell r="A1967" t="str">
            <v>D00960</v>
          </cell>
          <cell r="B1967">
            <v>7344.2539999999999</v>
          </cell>
          <cell r="C1967" t="str">
            <v>a</v>
          </cell>
          <cell r="D1967">
            <v>14591523</v>
          </cell>
          <cell r="E1967" t="str">
            <v>철근운반</v>
          </cell>
          <cell r="G1967" t="str">
            <v>Ton</v>
          </cell>
          <cell r="I1967">
            <v>0</v>
          </cell>
        </row>
        <row r="1968">
          <cell r="A1968" t="str">
            <v>D00958</v>
          </cell>
          <cell r="B1968">
            <v>85313</v>
          </cell>
          <cell r="C1968" t="str">
            <v>b</v>
          </cell>
          <cell r="D1968">
            <v>14591525</v>
          </cell>
          <cell r="E1968" t="str">
            <v>시멘트운반</v>
          </cell>
          <cell r="F1968" t="str">
            <v>(40 Kg/ⓐ)</v>
          </cell>
          <cell r="G1968" t="str">
            <v>대</v>
          </cell>
          <cell r="I1968">
            <v>0</v>
          </cell>
        </row>
        <row r="1969">
          <cell r="A1969" t="str">
            <v>D00964</v>
          </cell>
          <cell r="B1969">
            <v>1638</v>
          </cell>
          <cell r="C1969" t="str">
            <v>c</v>
          </cell>
          <cell r="D1969">
            <v>14603662</v>
          </cell>
          <cell r="E1969" t="str">
            <v>아스팔트운반</v>
          </cell>
          <cell r="F1969" t="str">
            <v>(RSC-4, MC-1)</v>
          </cell>
          <cell r="G1969" t="str">
            <v>D/M</v>
          </cell>
          <cell r="I1969">
            <v>0</v>
          </cell>
        </row>
        <row r="1970">
          <cell r="A1970" t="str">
            <v>E3</v>
          </cell>
          <cell r="B1970">
            <v>0</v>
          </cell>
          <cell r="C1970" t="str">
            <v>합계</v>
          </cell>
          <cell r="D1970">
            <v>14609731</v>
          </cell>
          <cell r="I1970">
            <v>0</v>
          </cell>
        </row>
        <row r="1971">
          <cell r="A1971" t="str">
            <v>T3</v>
          </cell>
          <cell r="B1971">
            <v>1974</v>
          </cell>
          <cell r="C1971" t="str">
            <v>7.22</v>
          </cell>
          <cell r="D1971">
            <v>14610869</v>
          </cell>
          <cell r="E1971" t="str">
            <v>크랏샤설치및해체</v>
          </cell>
          <cell r="I1971">
            <v>0</v>
          </cell>
        </row>
        <row r="1972">
          <cell r="A1972" t="str">
            <v>D00937</v>
          </cell>
          <cell r="B1972">
            <v>1</v>
          </cell>
          <cell r="C1972" t="str">
            <v>a</v>
          </cell>
          <cell r="D1972">
            <v>14612007</v>
          </cell>
          <cell r="E1972" t="str">
            <v>크랏샤 설치및해체</v>
          </cell>
          <cell r="F1972" t="str">
            <v>이동식(150 Ton)</v>
          </cell>
          <cell r="G1972" t="str">
            <v>식</v>
          </cell>
          <cell r="I1972">
            <v>0</v>
          </cell>
        </row>
        <row r="1973">
          <cell r="A1973" t="str">
            <v>D01218</v>
          </cell>
          <cell r="B1973">
            <v>1</v>
          </cell>
          <cell r="C1973" t="str">
            <v>b</v>
          </cell>
          <cell r="D1973">
            <v>14612386</v>
          </cell>
          <cell r="E1973" t="str">
            <v>세륜시설</v>
          </cell>
          <cell r="F1973" t="str">
            <v>(간이식)</v>
          </cell>
          <cell r="G1973" t="str">
            <v>개소</v>
          </cell>
          <cell r="I1973">
            <v>0</v>
          </cell>
        </row>
        <row r="1974">
          <cell r="A1974" t="str">
            <v>D00944</v>
          </cell>
          <cell r="B1974">
            <v>142</v>
          </cell>
          <cell r="C1974" t="str">
            <v>c</v>
          </cell>
          <cell r="D1974">
            <v>14612576</v>
          </cell>
          <cell r="E1974" t="str">
            <v>가설방음벽(H:2.0MxW:</v>
          </cell>
          <cell r="F1974" t="str">
            <v>2.0M)+방진망 2.0M</v>
          </cell>
          <cell r="G1974" t="str">
            <v>M</v>
          </cell>
          <cell r="I1974">
            <v>0</v>
          </cell>
        </row>
        <row r="1975">
          <cell r="A1975" t="str">
            <v>E3</v>
          </cell>
          <cell r="B1975">
            <v>0</v>
          </cell>
          <cell r="C1975" t="str">
            <v>합계</v>
          </cell>
          <cell r="D1975">
            <v>14612671</v>
          </cell>
          <cell r="I1975">
            <v>0</v>
          </cell>
        </row>
        <row r="1976">
          <cell r="A1976" t="str">
            <v>T3</v>
          </cell>
          <cell r="B1976">
            <v>2034</v>
          </cell>
          <cell r="C1976" t="str">
            <v>7.23</v>
          </cell>
          <cell r="D1976">
            <v>14612765</v>
          </cell>
          <cell r="E1976" t="str">
            <v>자 재 대</v>
          </cell>
          <cell r="I1976">
            <v>0</v>
          </cell>
        </row>
        <row r="1977">
          <cell r="A1977" t="str">
            <v>T2</v>
          </cell>
          <cell r="B1977">
            <v>1990</v>
          </cell>
          <cell r="C1977" t="str">
            <v>a</v>
          </cell>
          <cell r="D1977">
            <v>14614282</v>
          </cell>
          <cell r="E1977" t="str">
            <v>레 미 콘</v>
          </cell>
          <cell r="I1977">
            <v>0</v>
          </cell>
        </row>
        <row r="1978">
          <cell r="A1978" t="str">
            <v>M00062</v>
          </cell>
          <cell r="B1978">
            <v>11518</v>
          </cell>
          <cell r="C1978" t="str">
            <v>-1</v>
          </cell>
          <cell r="D1978">
            <v>14615610</v>
          </cell>
          <cell r="E1978" t="str">
            <v>레 미 콘</v>
          </cell>
          <cell r="F1978" t="str">
            <v>25-270-15</v>
          </cell>
          <cell r="G1978" t="str">
            <v>㎥</v>
          </cell>
          <cell r="I1978">
            <v>0</v>
          </cell>
        </row>
        <row r="1979">
          <cell r="A1979" t="str">
            <v>M00061</v>
          </cell>
          <cell r="B1979">
            <v>29</v>
          </cell>
          <cell r="C1979" t="str">
            <v>-2</v>
          </cell>
          <cell r="D1979">
            <v>14615658</v>
          </cell>
          <cell r="E1979" t="str">
            <v>레 미 콘</v>
          </cell>
          <cell r="F1979" t="str">
            <v>25-270-8</v>
          </cell>
          <cell r="G1979" t="str">
            <v>㎥</v>
          </cell>
          <cell r="I1979">
            <v>0</v>
          </cell>
        </row>
        <row r="1980">
          <cell r="A1980" t="str">
            <v>M00063</v>
          </cell>
          <cell r="B1980">
            <v>37126</v>
          </cell>
          <cell r="C1980" t="str">
            <v>-3</v>
          </cell>
          <cell r="D1980">
            <v>14615705</v>
          </cell>
          <cell r="E1980" t="str">
            <v>레 미 콘</v>
          </cell>
          <cell r="F1980" t="str">
            <v>25-240-15</v>
          </cell>
          <cell r="G1980" t="str">
            <v>㎥</v>
          </cell>
          <cell r="I1980">
            <v>0</v>
          </cell>
        </row>
        <row r="1981">
          <cell r="A1981" t="str">
            <v>M00067</v>
          </cell>
          <cell r="B1981">
            <v>2291</v>
          </cell>
          <cell r="C1981" t="str">
            <v>-4</v>
          </cell>
          <cell r="D1981">
            <v>14615717</v>
          </cell>
          <cell r="E1981" t="str">
            <v>레 미 콘</v>
          </cell>
          <cell r="F1981" t="str">
            <v>25-240-5</v>
          </cell>
          <cell r="G1981" t="str">
            <v>㎥</v>
          </cell>
          <cell r="I1981">
            <v>0</v>
          </cell>
        </row>
        <row r="1982">
          <cell r="A1982" t="str">
            <v>M00068</v>
          </cell>
          <cell r="B1982">
            <v>1526</v>
          </cell>
          <cell r="C1982" t="str">
            <v>-5</v>
          </cell>
          <cell r="D1982">
            <v>14615752</v>
          </cell>
          <cell r="E1982" t="str">
            <v>레 미 콘</v>
          </cell>
          <cell r="F1982" t="str">
            <v>25-210-15</v>
          </cell>
          <cell r="G1982" t="str">
            <v>㎥</v>
          </cell>
          <cell r="I1982">
            <v>0</v>
          </cell>
        </row>
        <row r="1983">
          <cell r="A1983" t="str">
            <v>M00069</v>
          </cell>
          <cell r="B1983">
            <v>12124</v>
          </cell>
          <cell r="C1983" t="str">
            <v>-6</v>
          </cell>
          <cell r="D1983">
            <v>14615764</v>
          </cell>
          <cell r="E1983" t="str">
            <v>레 미 콘</v>
          </cell>
          <cell r="F1983" t="str">
            <v>25-210-8</v>
          </cell>
          <cell r="G1983" t="str">
            <v>㎥</v>
          </cell>
          <cell r="I1983">
            <v>0</v>
          </cell>
        </row>
        <row r="1984">
          <cell r="A1984" t="str">
            <v>M02778</v>
          </cell>
          <cell r="B1984">
            <v>1150</v>
          </cell>
          <cell r="C1984" t="str">
            <v>-7</v>
          </cell>
          <cell r="D1984">
            <v>14615770</v>
          </cell>
          <cell r="E1984" t="str">
            <v>레 미 콘</v>
          </cell>
          <cell r="F1984" t="str">
            <v>25-180-5</v>
          </cell>
          <cell r="G1984" t="str">
            <v>㎥</v>
          </cell>
          <cell r="I1984">
            <v>0</v>
          </cell>
        </row>
        <row r="1985">
          <cell r="A1985" t="str">
            <v>M00070</v>
          </cell>
          <cell r="B1985">
            <v>4650</v>
          </cell>
          <cell r="C1985" t="str">
            <v>-8</v>
          </cell>
          <cell r="D1985">
            <v>14615776</v>
          </cell>
          <cell r="E1985" t="str">
            <v>레 미 콘</v>
          </cell>
          <cell r="F1985" t="str">
            <v>25-180-15</v>
          </cell>
          <cell r="G1985" t="str">
            <v>㎥</v>
          </cell>
          <cell r="I1985">
            <v>0</v>
          </cell>
        </row>
        <row r="1986">
          <cell r="A1986" t="str">
            <v>M00080</v>
          </cell>
          <cell r="B1986">
            <v>9427</v>
          </cell>
          <cell r="C1986" t="str">
            <v>-9</v>
          </cell>
          <cell r="D1986">
            <v>14615797</v>
          </cell>
          <cell r="E1986" t="str">
            <v>레 미 콘</v>
          </cell>
          <cell r="F1986" t="str">
            <v>25-180-8</v>
          </cell>
          <cell r="G1986" t="str">
            <v>㎥</v>
          </cell>
          <cell r="I1986">
            <v>0</v>
          </cell>
        </row>
        <row r="1987">
          <cell r="A1987" t="str">
            <v>M00079</v>
          </cell>
          <cell r="B1987">
            <v>1197</v>
          </cell>
          <cell r="C1987" t="str">
            <v>-10</v>
          </cell>
          <cell r="D1987">
            <v>14615798</v>
          </cell>
          <cell r="E1987" t="str">
            <v>레 미 콘</v>
          </cell>
          <cell r="F1987" t="str">
            <v>25-160-15</v>
          </cell>
          <cell r="G1987" t="str">
            <v>㎥</v>
          </cell>
          <cell r="I1987">
            <v>0</v>
          </cell>
        </row>
        <row r="1988">
          <cell r="A1988" t="str">
            <v>M00078</v>
          </cell>
          <cell r="B1988">
            <v>1599</v>
          </cell>
          <cell r="C1988" t="str">
            <v>-11</v>
          </cell>
          <cell r="D1988">
            <v>14615926</v>
          </cell>
          <cell r="E1988" t="str">
            <v>레 미 콘</v>
          </cell>
          <cell r="F1988" t="str">
            <v>25-160-8</v>
          </cell>
          <cell r="G1988" t="str">
            <v>㎥</v>
          </cell>
          <cell r="I1988">
            <v>0</v>
          </cell>
        </row>
        <row r="1989">
          <cell r="A1989" t="str">
            <v>M00075</v>
          </cell>
          <cell r="B1989">
            <v>395</v>
          </cell>
          <cell r="C1989" t="str">
            <v>-12</v>
          </cell>
          <cell r="D1989">
            <v>14615927</v>
          </cell>
          <cell r="E1989" t="str">
            <v>레 미 콘</v>
          </cell>
          <cell r="F1989" t="str">
            <v>40-210-8</v>
          </cell>
          <cell r="G1989" t="str">
            <v>㎥</v>
          </cell>
          <cell r="I1989">
            <v>0</v>
          </cell>
        </row>
        <row r="1990">
          <cell r="A1990" t="str">
            <v>M01073</v>
          </cell>
          <cell r="B1990">
            <v>1963</v>
          </cell>
          <cell r="C1990" t="str">
            <v>-13</v>
          </cell>
          <cell r="D1990">
            <v>14615991</v>
          </cell>
          <cell r="E1990" t="str">
            <v>레 미 콘</v>
          </cell>
          <cell r="F1990" t="str">
            <v>19-400-15</v>
          </cell>
          <cell r="G1990" t="str">
            <v>㎥</v>
          </cell>
          <cell r="I1990">
            <v>0</v>
          </cell>
        </row>
        <row r="1991">
          <cell r="A1991" t="str">
            <v>E2</v>
          </cell>
          <cell r="B1991">
            <v>0</v>
          </cell>
          <cell r="C1991" t="str">
            <v>계</v>
          </cell>
          <cell r="D1991">
            <v>14616055</v>
          </cell>
          <cell r="I1991">
            <v>0</v>
          </cell>
        </row>
        <row r="1992">
          <cell r="A1992" t="str">
            <v>M00083</v>
          </cell>
          <cell r="B1992">
            <v>85313</v>
          </cell>
          <cell r="C1992" t="str">
            <v>b</v>
          </cell>
          <cell r="D1992">
            <v>14616119</v>
          </cell>
          <cell r="E1992" t="str">
            <v>시 멘 트</v>
          </cell>
          <cell r="F1992" t="str">
            <v>40 Kg/ⓐ</v>
          </cell>
          <cell r="G1992" t="str">
            <v>대</v>
          </cell>
          <cell r="I1992">
            <v>0</v>
          </cell>
        </row>
        <row r="1993">
          <cell r="A1993" t="str">
            <v>T2</v>
          </cell>
          <cell r="B1993">
            <v>2011</v>
          </cell>
          <cell r="C1993" t="str">
            <v>c</v>
          </cell>
          <cell r="D1993">
            <v>14616151</v>
          </cell>
          <cell r="E1993" t="str">
            <v>철  근</v>
          </cell>
          <cell r="I1993">
            <v>0</v>
          </cell>
        </row>
        <row r="1994">
          <cell r="A1994" t="str">
            <v>T1</v>
          </cell>
          <cell r="B1994">
            <v>2000</v>
          </cell>
          <cell r="C1994" t="str">
            <v>-1</v>
          </cell>
          <cell r="D1994">
            <v>14616167</v>
          </cell>
          <cell r="E1994" t="str">
            <v>철근(SD40)</v>
          </cell>
          <cell r="I1994">
            <v>0</v>
          </cell>
        </row>
        <row r="1995">
          <cell r="A1995" t="str">
            <v>M00101</v>
          </cell>
          <cell r="B1995">
            <v>445.03300000000002</v>
          </cell>
          <cell r="D1995">
            <v>14616173</v>
          </cell>
          <cell r="E1995" t="str">
            <v>철근(SD40A)</v>
          </cell>
          <cell r="F1995" t="str">
            <v>D=29m/m</v>
          </cell>
          <cell r="G1995" t="str">
            <v>TON</v>
          </cell>
          <cell r="I1995">
            <v>0</v>
          </cell>
        </row>
        <row r="1996">
          <cell r="A1996" t="str">
            <v>M00100</v>
          </cell>
          <cell r="B1996">
            <v>284.92200000000003</v>
          </cell>
          <cell r="D1996">
            <v>14616175</v>
          </cell>
          <cell r="E1996" t="str">
            <v>철근(SD40A)</v>
          </cell>
          <cell r="F1996" t="str">
            <v>D=25m/m</v>
          </cell>
          <cell r="G1996" t="str">
            <v>TON</v>
          </cell>
          <cell r="I1996">
            <v>0</v>
          </cell>
        </row>
        <row r="1997">
          <cell r="A1997" t="str">
            <v>M00099</v>
          </cell>
          <cell r="B1997">
            <v>442.52699999999999</v>
          </cell>
          <cell r="D1997">
            <v>14616179</v>
          </cell>
          <cell r="E1997" t="str">
            <v>철근(SD40A)</v>
          </cell>
          <cell r="F1997" t="str">
            <v>D=22m/m</v>
          </cell>
          <cell r="G1997" t="str">
            <v>TON</v>
          </cell>
          <cell r="I1997">
            <v>0</v>
          </cell>
        </row>
        <row r="1998">
          <cell r="A1998" t="str">
            <v>M00098</v>
          </cell>
          <cell r="B1998">
            <v>413.56200000000001</v>
          </cell>
          <cell r="D1998">
            <v>14616181</v>
          </cell>
          <cell r="E1998" t="str">
            <v>철근(SD40A)</v>
          </cell>
          <cell r="F1998" t="str">
            <v>D=19m/m</v>
          </cell>
          <cell r="G1998" t="str">
            <v>TON</v>
          </cell>
          <cell r="I1998">
            <v>0</v>
          </cell>
        </row>
        <row r="1999">
          <cell r="A1999" t="str">
            <v>M00097</v>
          </cell>
          <cell r="B1999">
            <v>732.17399999999998</v>
          </cell>
          <cell r="D1999">
            <v>14616182</v>
          </cell>
          <cell r="E1999" t="str">
            <v>철근(SD40A)</v>
          </cell>
          <cell r="F1999" t="str">
            <v>D=16m/m</v>
          </cell>
          <cell r="G1999" t="str">
            <v>TON</v>
          </cell>
          <cell r="I1999">
            <v>0</v>
          </cell>
        </row>
        <row r="2000">
          <cell r="A2000" t="str">
            <v>M00096</v>
          </cell>
          <cell r="B2000">
            <v>99.533000000000001</v>
          </cell>
          <cell r="D2000">
            <v>14616183</v>
          </cell>
          <cell r="E2000" t="str">
            <v>철근(SD40A)</v>
          </cell>
          <cell r="F2000" t="str">
            <v>D=13m/m</v>
          </cell>
          <cell r="G2000" t="str">
            <v>TON</v>
          </cell>
          <cell r="I2000">
            <v>0</v>
          </cell>
        </row>
        <row r="2001">
          <cell r="A2001" t="str">
            <v>E1</v>
          </cell>
          <cell r="B2001">
            <v>0</v>
          </cell>
          <cell r="C2001" t="str">
            <v>소계</v>
          </cell>
          <cell r="D2001">
            <v>14616215</v>
          </cell>
          <cell r="I2001">
            <v>0</v>
          </cell>
        </row>
        <row r="2002">
          <cell r="A2002" t="str">
            <v>T1</v>
          </cell>
          <cell r="B2002">
            <v>2010</v>
          </cell>
          <cell r="C2002" t="str">
            <v>-2</v>
          </cell>
          <cell r="D2002">
            <v>14616247</v>
          </cell>
          <cell r="E2002" t="str">
            <v>철근(SD30)</v>
          </cell>
          <cell r="I2002">
            <v>0</v>
          </cell>
        </row>
        <row r="2003">
          <cell r="A2003" t="str">
            <v>M00094</v>
          </cell>
          <cell r="B2003">
            <v>378.55099999999999</v>
          </cell>
          <cell r="D2003">
            <v>14616279</v>
          </cell>
          <cell r="E2003" t="str">
            <v>철근(SD30A)</v>
          </cell>
          <cell r="F2003" t="str">
            <v>D=32m/m</v>
          </cell>
          <cell r="G2003" t="str">
            <v>TON</v>
          </cell>
          <cell r="I2003">
            <v>0</v>
          </cell>
        </row>
        <row r="2004">
          <cell r="A2004" t="str">
            <v>M00093</v>
          </cell>
          <cell r="B2004">
            <v>384.72199999999998</v>
          </cell>
          <cell r="D2004">
            <v>14616295</v>
          </cell>
          <cell r="E2004" t="str">
            <v>철근(SD30A)</v>
          </cell>
          <cell r="F2004" t="str">
            <v>D=29m/m</v>
          </cell>
          <cell r="G2004" t="str">
            <v>TON</v>
          </cell>
          <cell r="I2004">
            <v>0</v>
          </cell>
        </row>
        <row r="2005">
          <cell r="A2005" t="str">
            <v>M00092</v>
          </cell>
          <cell r="B2005">
            <v>610.17700000000002</v>
          </cell>
          <cell r="D2005">
            <v>14616303</v>
          </cell>
          <cell r="E2005" t="str">
            <v>철근(SD30A)</v>
          </cell>
          <cell r="F2005" t="str">
            <v>D=25m/m</v>
          </cell>
          <cell r="G2005" t="str">
            <v>TON</v>
          </cell>
          <cell r="I2005">
            <v>0</v>
          </cell>
        </row>
        <row r="2006">
          <cell r="A2006" t="str">
            <v>M00091</v>
          </cell>
          <cell r="B2006">
            <v>694.68799999999999</v>
          </cell>
          <cell r="D2006">
            <v>14616307</v>
          </cell>
          <cell r="E2006" t="str">
            <v>철근(SD30A)</v>
          </cell>
          <cell r="F2006" t="str">
            <v>D=22m/m</v>
          </cell>
          <cell r="G2006" t="str">
            <v>TON</v>
          </cell>
          <cell r="I2006">
            <v>0</v>
          </cell>
        </row>
        <row r="2007">
          <cell r="A2007" t="str">
            <v>M00090</v>
          </cell>
          <cell r="B2007">
            <v>794.56799999999998</v>
          </cell>
          <cell r="D2007">
            <v>14616309</v>
          </cell>
          <cell r="E2007" t="str">
            <v>철근(SD30A)</v>
          </cell>
          <cell r="F2007" t="str">
            <v>D=19m/m</v>
          </cell>
          <cell r="G2007" t="str">
            <v>TON</v>
          </cell>
          <cell r="I2007">
            <v>0</v>
          </cell>
        </row>
        <row r="2008">
          <cell r="A2008" t="str">
            <v>M00089</v>
          </cell>
          <cell r="B2008">
            <v>1391.3989999999999</v>
          </cell>
          <cell r="D2008">
            <v>14616310</v>
          </cell>
          <cell r="E2008" t="str">
            <v>철근(SD30A)</v>
          </cell>
          <cell r="F2008" t="str">
            <v>D=16m/m</v>
          </cell>
          <cell r="G2008" t="str">
            <v>TON</v>
          </cell>
          <cell r="I2008">
            <v>0</v>
          </cell>
        </row>
        <row r="2009">
          <cell r="A2009" t="str">
            <v>M00088</v>
          </cell>
          <cell r="B2009">
            <v>632.44399999999996</v>
          </cell>
          <cell r="D2009">
            <v>14616311</v>
          </cell>
          <cell r="E2009" t="str">
            <v>철근(SD30A)</v>
          </cell>
          <cell r="F2009" t="str">
            <v>D=13m/m</v>
          </cell>
          <cell r="G2009" t="str">
            <v>TON</v>
          </cell>
          <cell r="I2009">
            <v>0</v>
          </cell>
        </row>
        <row r="2010">
          <cell r="A2010" t="str">
            <v>M00087</v>
          </cell>
          <cell r="B2010">
            <v>39.954000000000001</v>
          </cell>
          <cell r="D2010">
            <v>14616375</v>
          </cell>
          <cell r="E2010" t="str">
            <v>철근(SD30A)</v>
          </cell>
          <cell r="F2010" t="str">
            <v>D=10m/m</v>
          </cell>
          <cell r="G2010" t="str">
            <v>TON</v>
          </cell>
          <cell r="I2010">
            <v>0</v>
          </cell>
        </row>
        <row r="2011">
          <cell r="A2011" t="str">
            <v>E1</v>
          </cell>
          <cell r="B2011">
            <v>0</v>
          </cell>
          <cell r="C2011" t="str">
            <v>소계</v>
          </cell>
          <cell r="D2011">
            <v>14616391</v>
          </cell>
          <cell r="I2011">
            <v>0</v>
          </cell>
        </row>
        <row r="2012">
          <cell r="A2012" t="str">
            <v>E2</v>
          </cell>
          <cell r="B2012">
            <v>0</v>
          </cell>
          <cell r="C2012" t="str">
            <v>계</v>
          </cell>
          <cell r="D2012">
            <v>14616407</v>
          </cell>
          <cell r="I2012">
            <v>0</v>
          </cell>
        </row>
        <row r="2013">
          <cell r="A2013" t="str">
            <v>T2</v>
          </cell>
          <cell r="B2013">
            <v>2015</v>
          </cell>
          <cell r="C2013" t="str">
            <v>d</v>
          </cell>
          <cell r="D2013">
            <v>14616415</v>
          </cell>
          <cell r="E2013" t="str">
            <v>아스팔트</v>
          </cell>
          <cell r="I2013">
            <v>0</v>
          </cell>
        </row>
        <row r="2014">
          <cell r="A2014" t="str">
            <v>M00055</v>
          </cell>
          <cell r="B2014">
            <v>870</v>
          </cell>
          <cell r="C2014" t="str">
            <v>-1</v>
          </cell>
          <cell r="D2014">
            <v>14616419</v>
          </cell>
          <cell r="E2014" t="str">
            <v>아스팔트</v>
          </cell>
          <cell r="F2014" t="str">
            <v>RSC-4</v>
          </cell>
          <cell r="G2014" t="str">
            <v>D/M</v>
          </cell>
          <cell r="I2014">
            <v>0</v>
          </cell>
        </row>
        <row r="2015">
          <cell r="A2015" t="str">
            <v>M00052</v>
          </cell>
          <cell r="B2015">
            <v>768</v>
          </cell>
          <cell r="C2015" t="str">
            <v>-2</v>
          </cell>
          <cell r="D2015">
            <v>14616421</v>
          </cell>
          <cell r="E2015" t="str">
            <v>아스팔트</v>
          </cell>
          <cell r="F2015" t="str">
            <v>MC-1</v>
          </cell>
          <cell r="G2015" t="str">
            <v>D/M</v>
          </cell>
          <cell r="I2015">
            <v>0</v>
          </cell>
        </row>
        <row r="2016">
          <cell r="A2016" t="str">
            <v>E2</v>
          </cell>
          <cell r="B2016">
            <v>0</v>
          </cell>
          <cell r="C2016" t="str">
            <v>계</v>
          </cell>
          <cell r="D2016">
            <v>14616422</v>
          </cell>
          <cell r="I2016">
            <v>0</v>
          </cell>
        </row>
        <row r="2017">
          <cell r="A2017" t="str">
            <v>T2</v>
          </cell>
          <cell r="B2017">
            <v>2022</v>
          </cell>
          <cell r="C2017" t="str">
            <v>e</v>
          </cell>
          <cell r="D2017">
            <v>14616423</v>
          </cell>
          <cell r="E2017" t="str">
            <v>흄   관</v>
          </cell>
          <cell r="I2017">
            <v>0</v>
          </cell>
        </row>
        <row r="2018">
          <cell r="A2018" t="str">
            <v>M00314</v>
          </cell>
          <cell r="B2018">
            <v>394</v>
          </cell>
          <cell r="C2018" t="str">
            <v>-1</v>
          </cell>
          <cell r="D2018">
            <v>14616455</v>
          </cell>
          <cell r="E2018" t="str">
            <v>흄   관</v>
          </cell>
          <cell r="F2018" t="str">
            <v>D= 450 m/m</v>
          </cell>
          <cell r="G2018" t="str">
            <v>본</v>
          </cell>
          <cell r="I2018">
            <v>0</v>
          </cell>
        </row>
        <row r="2019">
          <cell r="A2019" t="str">
            <v>M00316</v>
          </cell>
          <cell r="B2019">
            <v>460</v>
          </cell>
          <cell r="C2019" t="str">
            <v>-2</v>
          </cell>
          <cell r="D2019">
            <v>14616487</v>
          </cell>
          <cell r="E2019" t="str">
            <v>흄   관</v>
          </cell>
          <cell r="F2019" t="str">
            <v>D= 600 m/m</v>
          </cell>
          <cell r="G2019" t="str">
            <v>본</v>
          </cell>
          <cell r="I2019">
            <v>0</v>
          </cell>
        </row>
        <row r="2020">
          <cell r="A2020" t="str">
            <v>M00318</v>
          </cell>
          <cell r="B2020">
            <v>492</v>
          </cell>
          <cell r="C2020" t="str">
            <v>-3</v>
          </cell>
          <cell r="D2020">
            <v>14616519</v>
          </cell>
          <cell r="E2020" t="str">
            <v>흄   관</v>
          </cell>
          <cell r="F2020" t="str">
            <v>D= 800 m/m</v>
          </cell>
          <cell r="G2020" t="str">
            <v>본</v>
          </cell>
          <cell r="I2020">
            <v>0</v>
          </cell>
        </row>
        <row r="2021">
          <cell r="A2021" t="str">
            <v>M00320</v>
          </cell>
          <cell r="B2021">
            <v>92</v>
          </cell>
          <cell r="C2021" t="str">
            <v>-4</v>
          </cell>
          <cell r="D2021">
            <v>14616535</v>
          </cell>
          <cell r="E2021" t="str">
            <v>흄   관</v>
          </cell>
          <cell r="F2021" t="str">
            <v>D=1000 m/m</v>
          </cell>
          <cell r="G2021" t="str">
            <v>본</v>
          </cell>
          <cell r="I2021">
            <v>0</v>
          </cell>
        </row>
        <row r="2022">
          <cell r="A2022" t="str">
            <v>M00322</v>
          </cell>
          <cell r="B2022">
            <v>44</v>
          </cell>
          <cell r="C2022" t="str">
            <v>-5</v>
          </cell>
          <cell r="D2022">
            <v>14616539</v>
          </cell>
          <cell r="E2022" t="str">
            <v>흄   관</v>
          </cell>
          <cell r="F2022" t="str">
            <v>D=1200 m/m</v>
          </cell>
          <cell r="G2022" t="str">
            <v>본</v>
          </cell>
          <cell r="I2022">
            <v>0</v>
          </cell>
        </row>
        <row r="2023">
          <cell r="A2023" t="str">
            <v>E2</v>
          </cell>
          <cell r="B2023">
            <v>0</v>
          </cell>
          <cell r="C2023" t="str">
            <v>계</v>
          </cell>
          <cell r="D2023">
            <v>14616543</v>
          </cell>
          <cell r="I2023">
            <v>0</v>
          </cell>
        </row>
        <row r="2024">
          <cell r="A2024" t="str">
            <v>T2</v>
          </cell>
          <cell r="B2024">
            <v>2028</v>
          </cell>
          <cell r="C2024" t="str">
            <v>f</v>
          </cell>
          <cell r="D2024">
            <v>14616545</v>
          </cell>
          <cell r="E2024" t="str">
            <v>진동전압철근콘크리트</v>
          </cell>
          <cell r="F2024" t="str">
            <v>관(V.R관)</v>
          </cell>
          <cell r="I2024">
            <v>0</v>
          </cell>
        </row>
        <row r="2025">
          <cell r="A2025" t="str">
            <v>M00301</v>
          </cell>
          <cell r="B2025">
            <v>185</v>
          </cell>
          <cell r="C2025" t="str">
            <v>-1</v>
          </cell>
          <cell r="D2025">
            <v>14616546</v>
          </cell>
          <cell r="E2025" t="str">
            <v>진동및전압관</v>
          </cell>
          <cell r="F2025" t="str">
            <v>D= 600 m/m</v>
          </cell>
          <cell r="G2025" t="str">
            <v>본</v>
          </cell>
          <cell r="I2025">
            <v>0</v>
          </cell>
        </row>
        <row r="2026">
          <cell r="A2026" t="str">
            <v>M00303</v>
          </cell>
          <cell r="B2026">
            <v>449</v>
          </cell>
          <cell r="C2026" t="str">
            <v>-2</v>
          </cell>
          <cell r="D2026">
            <v>14616547</v>
          </cell>
          <cell r="E2026" t="str">
            <v>진동및전압관</v>
          </cell>
          <cell r="F2026" t="str">
            <v>D= 800 m/m</v>
          </cell>
          <cell r="G2026" t="str">
            <v>본</v>
          </cell>
          <cell r="I2026">
            <v>0</v>
          </cell>
        </row>
        <row r="2027">
          <cell r="A2027" t="str">
            <v>M00305</v>
          </cell>
          <cell r="B2027">
            <v>136</v>
          </cell>
          <cell r="C2027" t="str">
            <v>-3</v>
          </cell>
          <cell r="D2027">
            <v>14616611</v>
          </cell>
          <cell r="E2027" t="str">
            <v>진동및전압관</v>
          </cell>
          <cell r="F2027" t="str">
            <v>D=1000 m/m</v>
          </cell>
          <cell r="G2027" t="str">
            <v>본</v>
          </cell>
          <cell r="I2027">
            <v>0</v>
          </cell>
        </row>
        <row r="2028">
          <cell r="A2028" t="str">
            <v>M00307</v>
          </cell>
          <cell r="B2028">
            <v>228</v>
          </cell>
          <cell r="C2028" t="str">
            <v>-4</v>
          </cell>
          <cell r="D2028">
            <v>14616643</v>
          </cell>
          <cell r="E2028" t="str">
            <v>진동및전압관</v>
          </cell>
          <cell r="F2028" t="str">
            <v>D=1200 m/m</v>
          </cell>
          <cell r="G2028" t="str">
            <v>본</v>
          </cell>
          <cell r="I2028">
            <v>0</v>
          </cell>
        </row>
        <row r="2029">
          <cell r="A2029" t="str">
            <v>E2</v>
          </cell>
          <cell r="B2029">
            <v>0</v>
          </cell>
          <cell r="C2029" t="str">
            <v>계</v>
          </cell>
          <cell r="D2029">
            <v>14616659</v>
          </cell>
          <cell r="I2029">
            <v>0</v>
          </cell>
        </row>
        <row r="2030">
          <cell r="A2030" t="str">
            <v>T2</v>
          </cell>
          <cell r="B2030">
            <v>2033</v>
          </cell>
          <cell r="C2030" t="str">
            <v>g</v>
          </cell>
          <cell r="D2030">
            <v>14616675</v>
          </cell>
          <cell r="E2030" t="str">
            <v>아 스 콘</v>
          </cell>
          <cell r="I2030">
            <v>0</v>
          </cell>
        </row>
        <row r="2031">
          <cell r="A2031" t="str">
            <v>M00056</v>
          </cell>
          <cell r="B2031">
            <v>28916</v>
          </cell>
          <cell r="C2031" t="str">
            <v>-1</v>
          </cell>
          <cell r="D2031">
            <v>14616677</v>
          </cell>
          <cell r="E2031" t="str">
            <v>아 스 콘</v>
          </cell>
          <cell r="F2031" t="str">
            <v>표층용</v>
          </cell>
          <cell r="G2031" t="str">
            <v>TON</v>
          </cell>
          <cell r="I2031">
            <v>0</v>
          </cell>
        </row>
        <row r="2032">
          <cell r="A2032" t="str">
            <v>M00059</v>
          </cell>
          <cell r="B2032">
            <v>97232</v>
          </cell>
          <cell r="C2032" t="str">
            <v>-2</v>
          </cell>
          <cell r="D2032">
            <v>14616678</v>
          </cell>
          <cell r="E2032" t="str">
            <v>아 스 콘</v>
          </cell>
          <cell r="F2032" t="str">
            <v>기층용</v>
          </cell>
          <cell r="G2032" t="str">
            <v>TON</v>
          </cell>
          <cell r="I2032">
            <v>0</v>
          </cell>
        </row>
        <row r="2033">
          <cell r="A2033" t="str">
            <v>M00058</v>
          </cell>
          <cell r="B2033">
            <v>31103</v>
          </cell>
          <cell r="C2033" t="str">
            <v>-3</v>
          </cell>
          <cell r="D2033">
            <v>14616679</v>
          </cell>
          <cell r="E2033" t="str">
            <v>아 스 콘</v>
          </cell>
          <cell r="F2033" t="str">
            <v>중간층용</v>
          </cell>
          <cell r="G2033" t="str">
            <v>TON</v>
          </cell>
          <cell r="I2033">
            <v>0</v>
          </cell>
        </row>
        <row r="2034">
          <cell r="A2034" t="str">
            <v>E2</v>
          </cell>
          <cell r="B2034">
            <v>0</v>
          </cell>
          <cell r="C2034" t="str">
            <v>계</v>
          </cell>
          <cell r="D2034">
            <v>14616743</v>
          </cell>
          <cell r="I2034">
            <v>0</v>
          </cell>
        </row>
        <row r="2035">
          <cell r="A2035" t="str">
            <v>E3</v>
          </cell>
          <cell r="B2035">
            <v>0</v>
          </cell>
          <cell r="C2035" t="str">
            <v>합계</v>
          </cell>
          <cell r="D2035">
            <v>14616807</v>
          </cell>
          <cell r="I2035">
            <v>0</v>
          </cell>
        </row>
        <row r="2036">
          <cell r="A2036" t="str">
            <v>M00751</v>
          </cell>
          <cell r="B2036">
            <v>220.328</v>
          </cell>
          <cell r="C2036" t="str">
            <v>7.24</v>
          </cell>
          <cell r="D2036">
            <v>14616815</v>
          </cell>
          <cell r="E2036" t="str">
            <v>공 제 대</v>
          </cell>
          <cell r="F2036" t="str">
            <v>고  철</v>
          </cell>
          <cell r="G2036" t="str">
            <v>TON</v>
          </cell>
          <cell r="I2036">
            <v>0</v>
          </cell>
        </row>
        <row r="2037">
          <cell r="A2037" t="str">
            <v>T3</v>
          </cell>
          <cell r="B2037">
            <v>2058</v>
          </cell>
          <cell r="C2037" t="str">
            <v>7.25</v>
          </cell>
          <cell r="D2037">
            <v>14616880</v>
          </cell>
          <cell r="E2037" t="str">
            <v>전기공사</v>
          </cell>
          <cell r="I2037">
            <v>0</v>
          </cell>
        </row>
        <row r="2038">
          <cell r="A2038" t="str">
            <v>T2</v>
          </cell>
          <cell r="B2038">
            <v>2043</v>
          </cell>
          <cell r="C2038" t="str">
            <v>a</v>
          </cell>
          <cell r="D2038">
            <v>14616912</v>
          </cell>
          <cell r="E2038" t="str">
            <v>터널전기공사</v>
          </cell>
          <cell r="I2038">
            <v>0</v>
          </cell>
        </row>
        <row r="2039">
          <cell r="A2039" t="str">
            <v>D03876</v>
          </cell>
          <cell r="B2039">
            <v>1</v>
          </cell>
          <cell r="C2039" t="str">
            <v>-1</v>
          </cell>
          <cell r="D2039">
            <v>14616928</v>
          </cell>
          <cell r="E2039" t="str">
            <v>터널 전기공사</v>
          </cell>
          <cell r="F2039" t="str">
            <v>(변전실 전기공사)</v>
          </cell>
          <cell r="G2039" t="str">
            <v>식</v>
          </cell>
          <cell r="I2039">
            <v>0</v>
          </cell>
        </row>
        <row r="2040">
          <cell r="A2040" t="str">
            <v>D03883</v>
          </cell>
          <cell r="B2040">
            <v>1</v>
          </cell>
          <cell r="C2040" t="str">
            <v>-2</v>
          </cell>
          <cell r="D2040">
            <v>14616936</v>
          </cell>
          <cell r="E2040" t="str">
            <v>터널 전기공사</v>
          </cell>
          <cell r="F2040" t="str">
            <v>(조명 설비공사)</v>
          </cell>
          <cell r="G2040" t="str">
            <v>식</v>
          </cell>
          <cell r="I2040">
            <v>0</v>
          </cell>
        </row>
        <row r="2041">
          <cell r="A2041" t="str">
            <v>D03884</v>
          </cell>
          <cell r="B2041">
            <v>1</v>
          </cell>
          <cell r="C2041" t="str">
            <v>-3</v>
          </cell>
          <cell r="D2041">
            <v>14616940</v>
          </cell>
          <cell r="E2041" t="str">
            <v>터널 전기공사</v>
          </cell>
          <cell r="F2041" t="str">
            <v>(소방 설비공사)</v>
          </cell>
          <cell r="G2041" t="str">
            <v>식</v>
          </cell>
          <cell r="I2041">
            <v>0</v>
          </cell>
        </row>
        <row r="2042">
          <cell r="A2042" t="str">
            <v>D03885</v>
          </cell>
          <cell r="B2042">
            <v>1</v>
          </cell>
          <cell r="C2042" t="str">
            <v>-4</v>
          </cell>
          <cell r="D2042">
            <v>14616942</v>
          </cell>
          <cell r="E2042" t="str">
            <v>터널 전기공사</v>
          </cell>
          <cell r="F2042" t="str">
            <v>(무선통신및지하재해)</v>
          </cell>
          <cell r="G2042" t="str">
            <v>식</v>
          </cell>
          <cell r="I2042">
            <v>0</v>
          </cell>
        </row>
        <row r="2043">
          <cell r="A2043" t="str">
            <v>D03886</v>
          </cell>
          <cell r="B2043">
            <v>1</v>
          </cell>
          <cell r="C2043" t="str">
            <v>-5</v>
          </cell>
          <cell r="D2043">
            <v>14616943</v>
          </cell>
          <cell r="E2043" t="str">
            <v>가로등설치공사</v>
          </cell>
          <cell r="G2043" t="str">
            <v>식</v>
          </cell>
          <cell r="I2043">
            <v>0</v>
          </cell>
        </row>
        <row r="2044">
          <cell r="A2044" t="str">
            <v>E2</v>
          </cell>
          <cell r="B2044">
            <v>0</v>
          </cell>
          <cell r="C2044" t="str">
            <v>계</v>
          </cell>
          <cell r="D2044">
            <v>14617071</v>
          </cell>
          <cell r="I2044">
            <v>0</v>
          </cell>
        </row>
        <row r="2045">
          <cell r="A2045" t="str">
            <v>T2</v>
          </cell>
          <cell r="B2045">
            <v>2048</v>
          </cell>
          <cell r="C2045" t="str">
            <v>b</v>
          </cell>
          <cell r="D2045">
            <v>14617072</v>
          </cell>
          <cell r="E2045" t="str">
            <v>강교전기공사</v>
          </cell>
          <cell r="I2045">
            <v>0</v>
          </cell>
        </row>
        <row r="2046">
          <cell r="A2046" t="str">
            <v>D03873</v>
          </cell>
          <cell r="B2046">
            <v>1</v>
          </cell>
          <cell r="C2046" t="str">
            <v>-1</v>
          </cell>
          <cell r="D2046">
            <v>14617136</v>
          </cell>
          <cell r="E2046" t="str">
            <v>강교 전기공사</v>
          </cell>
          <cell r="F2046" t="str">
            <v>(간선설비공사)</v>
          </cell>
          <cell r="G2046" t="str">
            <v>식</v>
          </cell>
          <cell r="I2046">
            <v>0</v>
          </cell>
        </row>
        <row r="2047">
          <cell r="A2047" t="str">
            <v>D03874</v>
          </cell>
          <cell r="B2047">
            <v>1</v>
          </cell>
          <cell r="C2047" t="str">
            <v>-2</v>
          </cell>
          <cell r="D2047">
            <v>14617168</v>
          </cell>
          <cell r="E2047" t="str">
            <v>강교 전기공사</v>
          </cell>
          <cell r="F2047" t="str">
            <v>(전열설비공사)</v>
          </cell>
          <cell r="G2047" t="str">
            <v>식</v>
          </cell>
          <cell r="I2047">
            <v>0</v>
          </cell>
        </row>
        <row r="2048">
          <cell r="A2048" t="str">
            <v>D03875</v>
          </cell>
          <cell r="B2048">
            <v>1</v>
          </cell>
          <cell r="C2048" t="str">
            <v>-3</v>
          </cell>
          <cell r="D2048">
            <v>14617184</v>
          </cell>
          <cell r="E2048" t="str">
            <v>강교 전기공사</v>
          </cell>
          <cell r="F2048" t="str">
            <v>(전등설비공사)</v>
          </cell>
          <cell r="G2048" t="str">
            <v>식</v>
          </cell>
          <cell r="I2048">
            <v>0</v>
          </cell>
        </row>
        <row r="2049">
          <cell r="A2049" t="str">
            <v>E2</v>
          </cell>
          <cell r="B2049">
            <v>0</v>
          </cell>
          <cell r="C2049" t="str">
            <v>계</v>
          </cell>
          <cell r="D2049">
            <v>14617192</v>
          </cell>
          <cell r="I2049">
            <v>0</v>
          </cell>
        </row>
        <row r="2050">
          <cell r="A2050" t="str">
            <v>T2</v>
          </cell>
          <cell r="B2050">
            <v>2052</v>
          </cell>
          <cell r="C2050" t="str">
            <v>c</v>
          </cell>
          <cell r="D2050">
            <v>14617196</v>
          </cell>
          <cell r="E2050" t="str">
            <v>지하차도전기공사</v>
          </cell>
          <cell r="I2050">
            <v>0</v>
          </cell>
        </row>
        <row r="2051">
          <cell r="A2051" t="str">
            <v>D03887</v>
          </cell>
          <cell r="B2051">
            <v>1</v>
          </cell>
          <cell r="C2051" t="str">
            <v>-1</v>
          </cell>
          <cell r="D2051">
            <v>14617198</v>
          </cell>
          <cell r="E2051" t="str">
            <v>지하차도 전기공사</v>
          </cell>
          <cell r="F2051" t="str">
            <v>(장성 지하차도)</v>
          </cell>
          <cell r="G2051" t="str">
            <v>식</v>
          </cell>
          <cell r="I2051">
            <v>0</v>
          </cell>
        </row>
        <row r="2052">
          <cell r="A2052" t="str">
            <v>D03888</v>
          </cell>
          <cell r="B2052">
            <v>1</v>
          </cell>
          <cell r="C2052" t="str">
            <v>-2</v>
          </cell>
          <cell r="D2052">
            <v>14617199</v>
          </cell>
          <cell r="E2052" t="str">
            <v>지하차도 전기공사</v>
          </cell>
          <cell r="F2052" t="str">
            <v>(옥암 지하차도)</v>
          </cell>
          <cell r="G2052" t="str">
            <v>식</v>
          </cell>
          <cell r="I2052">
            <v>0</v>
          </cell>
        </row>
        <row r="2053">
          <cell r="A2053" t="str">
            <v>E2</v>
          </cell>
          <cell r="B2053">
            <v>0</v>
          </cell>
          <cell r="C2053" t="str">
            <v>계</v>
          </cell>
          <cell r="D2053">
            <v>14617200</v>
          </cell>
          <cell r="I2053">
            <v>0</v>
          </cell>
        </row>
        <row r="2054">
          <cell r="A2054" t="str">
            <v>T2</v>
          </cell>
          <cell r="B2054">
            <v>2057</v>
          </cell>
          <cell r="C2054" t="str">
            <v>d</v>
          </cell>
          <cell r="D2054">
            <v>14617216</v>
          </cell>
          <cell r="E2054" t="str">
            <v>교통신호등</v>
          </cell>
          <cell r="I2054">
            <v>0</v>
          </cell>
        </row>
        <row r="2055">
          <cell r="A2055" t="str">
            <v>D00859</v>
          </cell>
          <cell r="B2055">
            <v>1</v>
          </cell>
          <cell r="C2055" t="str">
            <v>-1</v>
          </cell>
          <cell r="D2055">
            <v>14617232</v>
          </cell>
          <cell r="E2055" t="str">
            <v>교통신호기</v>
          </cell>
          <cell r="F2055" t="str">
            <v>(고암교차로)</v>
          </cell>
          <cell r="G2055" t="str">
            <v>EA</v>
          </cell>
          <cell r="I2055">
            <v>0</v>
          </cell>
        </row>
        <row r="2056">
          <cell r="A2056" t="str">
            <v>D00860</v>
          </cell>
          <cell r="B2056">
            <v>1</v>
          </cell>
          <cell r="C2056" t="str">
            <v>-2</v>
          </cell>
          <cell r="D2056">
            <v>14617248</v>
          </cell>
          <cell r="E2056" t="str">
            <v>교통신호기</v>
          </cell>
          <cell r="F2056" t="str">
            <v>(영암교차로)</v>
          </cell>
          <cell r="G2056" t="str">
            <v>EA</v>
          </cell>
          <cell r="I2056">
            <v>0</v>
          </cell>
        </row>
        <row r="2057">
          <cell r="A2057" t="str">
            <v>D00863</v>
          </cell>
          <cell r="B2057">
            <v>1</v>
          </cell>
          <cell r="C2057" t="str">
            <v>-3</v>
          </cell>
          <cell r="D2057">
            <v>14617256</v>
          </cell>
          <cell r="E2057" t="str">
            <v>교통신호기</v>
          </cell>
          <cell r="F2057" t="str">
            <v>(마온교차로)</v>
          </cell>
          <cell r="G2057" t="str">
            <v>EA</v>
          </cell>
          <cell r="I2057">
            <v>0</v>
          </cell>
        </row>
        <row r="2058">
          <cell r="A2058" t="str">
            <v>E2</v>
          </cell>
          <cell r="B2058">
            <v>0</v>
          </cell>
          <cell r="C2058" t="str">
            <v>계</v>
          </cell>
          <cell r="D2058">
            <v>14617260</v>
          </cell>
          <cell r="I2058">
            <v>0</v>
          </cell>
        </row>
        <row r="2059">
          <cell r="A2059" t="str">
            <v>E3</v>
          </cell>
          <cell r="B2059">
            <v>0</v>
          </cell>
          <cell r="C2059" t="str">
            <v>합계</v>
          </cell>
          <cell r="D2059">
            <v>14617264</v>
          </cell>
          <cell r="I2059">
            <v>0</v>
          </cell>
        </row>
        <row r="2060">
          <cell r="A2060" t="str">
            <v>T3</v>
          </cell>
          <cell r="B2060">
            <v>2071</v>
          </cell>
          <cell r="C2060" t="str">
            <v>7.26</v>
          </cell>
          <cell r="D2060">
            <v>14617296</v>
          </cell>
          <cell r="E2060" t="str">
            <v>건축공사</v>
          </cell>
          <cell r="I2060">
            <v>0</v>
          </cell>
        </row>
        <row r="2061">
          <cell r="A2061" t="str">
            <v>D03926</v>
          </cell>
          <cell r="B2061">
            <v>1</v>
          </cell>
          <cell r="C2061" t="str">
            <v>a</v>
          </cell>
          <cell r="D2061">
            <v>14617312</v>
          </cell>
          <cell r="E2061" t="str">
            <v>건축공사</v>
          </cell>
          <cell r="F2061" t="str">
            <v>(가설공사)</v>
          </cell>
          <cell r="G2061" t="str">
            <v>식</v>
          </cell>
          <cell r="I2061">
            <v>0</v>
          </cell>
        </row>
        <row r="2062">
          <cell r="A2062" t="str">
            <v>D03928</v>
          </cell>
          <cell r="B2062">
            <v>1</v>
          </cell>
          <cell r="C2062" t="str">
            <v>b</v>
          </cell>
          <cell r="D2062">
            <v>14617320</v>
          </cell>
          <cell r="E2062" t="str">
            <v>건축공사</v>
          </cell>
          <cell r="F2062" t="str">
            <v>(철근콘크리트공사)</v>
          </cell>
          <cell r="G2062" t="str">
            <v>식</v>
          </cell>
          <cell r="I2062">
            <v>0</v>
          </cell>
        </row>
        <row r="2063">
          <cell r="A2063" t="str">
            <v>D03929</v>
          </cell>
          <cell r="B2063">
            <v>1</v>
          </cell>
          <cell r="C2063" t="str">
            <v>c</v>
          </cell>
          <cell r="D2063">
            <v>14617324</v>
          </cell>
          <cell r="E2063" t="str">
            <v>건축공사</v>
          </cell>
          <cell r="F2063" t="str">
            <v>(조적공사)</v>
          </cell>
          <cell r="G2063" t="str">
            <v>식</v>
          </cell>
          <cell r="I2063">
            <v>0</v>
          </cell>
        </row>
        <row r="2064">
          <cell r="A2064" t="str">
            <v>D03930</v>
          </cell>
          <cell r="B2064">
            <v>1</v>
          </cell>
          <cell r="C2064" t="str">
            <v>d</v>
          </cell>
          <cell r="D2064">
            <v>14617326</v>
          </cell>
          <cell r="E2064" t="str">
            <v>건축공사</v>
          </cell>
          <cell r="F2064" t="str">
            <v>(방수및미장공사)</v>
          </cell>
          <cell r="G2064" t="str">
            <v>식</v>
          </cell>
          <cell r="I2064">
            <v>0</v>
          </cell>
        </row>
        <row r="2065">
          <cell r="A2065" t="str">
            <v>D03931</v>
          </cell>
          <cell r="B2065">
            <v>1</v>
          </cell>
          <cell r="C2065" t="str">
            <v>e</v>
          </cell>
          <cell r="D2065">
            <v>14617327</v>
          </cell>
          <cell r="E2065" t="str">
            <v>건축공사</v>
          </cell>
          <cell r="F2065" t="str">
            <v>(창호공사)</v>
          </cell>
          <cell r="G2065" t="str">
            <v>식</v>
          </cell>
          <cell r="I2065">
            <v>0</v>
          </cell>
        </row>
        <row r="2066">
          <cell r="A2066" t="str">
            <v>D03932</v>
          </cell>
          <cell r="B2066">
            <v>1</v>
          </cell>
          <cell r="C2066" t="str">
            <v>f</v>
          </cell>
          <cell r="D2066">
            <v>14617328</v>
          </cell>
          <cell r="E2066" t="str">
            <v>건축공사</v>
          </cell>
          <cell r="F2066" t="str">
            <v>(도장공사)</v>
          </cell>
          <cell r="G2066" t="str">
            <v>식</v>
          </cell>
          <cell r="I2066">
            <v>0</v>
          </cell>
        </row>
        <row r="2067">
          <cell r="A2067" t="str">
            <v>D03933</v>
          </cell>
          <cell r="B2067">
            <v>1</v>
          </cell>
          <cell r="C2067" t="str">
            <v>g</v>
          </cell>
          <cell r="D2067">
            <v>14617392</v>
          </cell>
          <cell r="E2067" t="str">
            <v>건축공사</v>
          </cell>
          <cell r="F2067" t="str">
            <v>(수장공사및잡공사)</v>
          </cell>
          <cell r="G2067" t="str">
            <v>식</v>
          </cell>
          <cell r="I2067">
            <v>0</v>
          </cell>
        </row>
        <row r="2068">
          <cell r="A2068" t="str">
            <v>T2</v>
          </cell>
          <cell r="B2068">
            <v>2070</v>
          </cell>
          <cell r="C2068" t="str">
            <v>h</v>
          </cell>
          <cell r="D2068">
            <v>14617424</v>
          </cell>
          <cell r="E2068" t="str">
            <v>자 재 대</v>
          </cell>
          <cell r="I2068">
            <v>0</v>
          </cell>
        </row>
        <row r="2069">
          <cell r="A2069" t="str">
            <v>D00958</v>
          </cell>
          <cell r="B2069">
            <v>294</v>
          </cell>
          <cell r="C2069" t="str">
            <v>-1</v>
          </cell>
          <cell r="D2069">
            <v>14617440</v>
          </cell>
          <cell r="E2069" t="str">
            <v>시멘트운반</v>
          </cell>
          <cell r="F2069" t="str">
            <v>(40 Kg/ⓐ)</v>
          </cell>
          <cell r="G2069" t="str">
            <v>대</v>
          </cell>
          <cell r="I2069">
            <v>0</v>
          </cell>
        </row>
        <row r="2070">
          <cell r="A2070" t="str">
            <v>M00083</v>
          </cell>
          <cell r="B2070">
            <v>294</v>
          </cell>
          <cell r="C2070" t="str">
            <v>-2</v>
          </cell>
          <cell r="D2070">
            <v>14617448</v>
          </cell>
          <cell r="E2070" t="str">
            <v>시 멘 트</v>
          </cell>
          <cell r="F2070" t="str">
            <v>40 Kg/ⓐ</v>
          </cell>
          <cell r="G2070" t="str">
            <v>대</v>
          </cell>
          <cell r="I2070">
            <v>0</v>
          </cell>
        </row>
        <row r="2071">
          <cell r="A2071" t="str">
            <v>E2</v>
          </cell>
          <cell r="B2071">
            <v>0</v>
          </cell>
          <cell r="C2071" t="str">
            <v>계</v>
          </cell>
          <cell r="D2071">
            <v>14617452</v>
          </cell>
          <cell r="I2071">
            <v>0</v>
          </cell>
        </row>
        <row r="2072">
          <cell r="A2072" t="str">
            <v>E3</v>
          </cell>
          <cell r="B2072">
            <v>0</v>
          </cell>
          <cell r="C2072" t="str">
            <v>합계</v>
          </cell>
          <cell r="D2072">
            <v>14617454</v>
          </cell>
          <cell r="I2072">
            <v>0</v>
          </cell>
        </row>
        <row r="2073">
          <cell r="A2073" t="str">
            <v>E4</v>
          </cell>
          <cell r="B2073">
            <v>3097715144</v>
          </cell>
          <cell r="C2073" t="str">
            <v>총계</v>
          </cell>
          <cell r="D2073">
            <v>14617456</v>
          </cell>
          <cell r="I2073">
            <v>3097715144</v>
          </cell>
        </row>
        <row r="2074">
          <cell r="A2074" t="str">
            <v>E5</v>
          </cell>
          <cell r="B2074">
            <v>3097715144</v>
          </cell>
          <cell r="C2074" t="str">
            <v>총합계</v>
          </cell>
          <cell r="D2074">
            <v>14617584</v>
          </cell>
          <cell r="I2074">
            <v>3097715144</v>
          </cell>
        </row>
        <row r="2075">
          <cell r="A2075" t="str">
            <v>K1</v>
          </cell>
          <cell r="B2075">
            <v>1</v>
          </cell>
          <cell r="D2075">
            <v>14617712</v>
          </cell>
          <cell r="E2075" t="str">
            <v>간접 노무비</v>
          </cell>
          <cell r="G2075" t="str">
            <v>식</v>
          </cell>
          <cell r="I2075">
            <v>0</v>
          </cell>
        </row>
        <row r="2076">
          <cell r="A2076" t="str">
            <v>K2</v>
          </cell>
          <cell r="B2076">
            <v>1</v>
          </cell>
          <cell r="D2076">
            <v>14617840</v>
          </cell>
          <cell r="E2076" t="str">
            <v>산재 보험료</v>
          </cell>
          <cell r="G2076" t="str">
            <v>식</v>
          </cell>
          <cell r="I2076">
            <v>0</v>
          </cell>
        </row>
        <row r="2077">
          <cell r="A2077" t="str">
            <v>K3</v>
          </cell>
          <cell r="B2077">
            <v>1</v>
          </cell>
          <cell r="D2077">
            <v>14617968</v>
          </cell>
          <cell r="E2077" t="str">
            <v>안전 관리비</v>
          </cell>
          <cell r="G2077" t="str">
            <v>식</v>
          </cell>
          <cell r="I2077">
            <v>0</v>
          </cell>
        </row>
        <row r="2078">
          <cell r="A2078" t="str">
            <v>K4</v>
          </cell>
          <cell r="B2078">
            <v>1</v>
          </cell>
          <cell r="D2078">
            <v>14618096</v>
          </cell>
          <cell r="E2078" t="str">
            <v>기타   경비</v>
          </cell>
          <cell r="G2078" t="str">
            <v>식</v>
          </cell>
          <cell r="I2078">
            <v>0</v>
          </cell>
        </row>
        <row r="2079">
          <cell r="A2079" t="str">
            <v>K5</v>
          </cell>
          <cell r="B2079">
            <v>1</v>
          </cell>
          <cell r="D2079">
            <v>14618224</v>
          </cell>
          <cell r="E2079" t="str">
            <v>일반 관리비</v>
          </cell>
          <cell r="G2079" t="str">
            <v>식</v>
          </cell>
          <cell r="I2079">
            <v>0</v>
          </cell>
        </row>
        <row r="2080">
          <cell r="A2080" t="str">
            <v>K6</v>
          </cell>
          <cell r="B2080">
            <v>1</v>
          </cell>
          <cell r="D2080">
            <v>14618352</v>
          </cell>
          <cell r="E2080" t="str">
            <v>이       윤</v>
          </cell>
          <cell r="G2080" t="str">
            <v>식</v>
          </cell>
          <cell r="I2080">
            <v>0</v>
          </cell>
        </row>
        <row r="2081">
          <cell r="A2081" t="str">
            <v>K7</v>
          </cell>
          <cell r="B2081">
            <v>1</v>
          </cell>
          <cell r="D2081">
            <v>14618480</v>
          </cell>
          <cell r="E2081" t="str">
            <v>도로대장작성비</v>
          </cell>
          <cell r="G2081" t="str">
            <v>식</v>
          </cell>
          <cell r="I2081">
            <v>0</v>
          </cell>
        </row>
        <row r="2082">
          <cell r="A2082" t="str">
            <v>K8</v>
          </cell>
          <cell r="B2082">
            <v>1</v>
          </cell>
          <cell r="D2082">
            <v>14618608</v>
          </cell>
          <cell r="E2082" t="str">
            <v>준공도서작성비</v>
          </cell>
          <cell r="G2082" t="str">
            <v>식</v>
          </cell>
          <cell r="I2082">
            <v>0</v>
          </cell>
        </row>
        <row r="2083">
          <cell r="A2083" t="str">
            <v>K9</v>
          </cell>
          <cell r="B2083">
            <v>1</v>
          </cell>
          <cell r="D2083">
            <v>14618736</v>
          </cell>
          <cell r="E2083" t="str">
            <v>사후환경영향조사</v>
          </cell>
          <cell r="G2083" t="str">
            <v>P.S</v>
          </cell>
          <cell r="H2083">
            <v>150000000</v>
          </cell>
          <cell r="I2083">
            <v>150000000</v>
          </cell>
        </row>
        <row r="2084">
          <cell r="A2084" t="str">
            <v>K10</v>
          </cell>
          <cell r="B2084">
            <v>1</v>
          </cell>
          <cell r="D2084">
            <v>14618864</v>
          </cell>
          <cell r="E2084" t="str">
            <v>안전점검비</v>
          </cell>
          <cell r="G2084" t="str">
            <v>P.S</v>
          </cell>
          <cell r="H2084">
            <v>15865961</v>
          </cell>
          <cell r="I2084">
            <v>15865961</v>
          </cell>
        </row>
        <row r="2085">
          <cell r="A2085" t="str">
            <v>K11</v>
          </cell>
          <cell r="B2085">
            <v>1</v>
          </cell>
          <cell r="D2085">
            <v>14618992</v>
          </cell>
          <cell r="E2085" t="str">
            <v>고용보험료</v>
          </cell>
          <cell r="G2085" t="str">
            <v>식</v>
          </cell>
          <cell r="I2085">
            <v>0</v>
          </cell>
        </row>
        <row r="2086">
          <cell r="A2086" t="str">
            <v>K12</v>
          </cell>
          <cell r="B2086">
            <v>1</v>
          </cell>
          <cell r="D2086">
            <v>14619120</v>
          </cell>
          <cell r="E2086" t="str">
            <v>퇴직공제부금비</v>
          </cell>
          <cell r="G2086" t="str">
            <v>식</v>
          </cell>
          <cell r="I2086">
            <v>0</v>
          </cell>
        </row>
        <row r="2087">
          <cell r="A2087" t="str">
            <v>K13</v>
          </cell>
          <cell r="B2087">
            <v>1</v>
          </cell>
          <cell r="D2087">
            <v>14619248</v>
          </cell>
          <cell r="E2087" t="str">
            <v>공사손해보험료</v>
          </cell>
          <cell r="G2087" t="str">
            <v>식</v>
          </cell>
          <cell r="I2087">
            <v>0</v>
          </cell>
        </row>
        <row r="2088">
          <cell r="A2088" t="str">
            <v>K14</v>
          </cell>
          <cell r="B2088">
            <v>1</v>
          </cell>
          <cell r="D2088">
            <v>14619376</v>
          </cell>
          <cell r="E2088" t="str">
            <v>기술사용료</v>
          </cell>
          <cell r="G2088" t="str">
            <v>식</v>
          </cell>
          <cell r="I2088">
            <v>0</v>
          </cell>
        </row>
        <row r="2089">
          <cell r="A2089" t="str">
            <v>K15</v>
          </cell>
          <cell r="B2089">
            <v>1</v>
          </cell>
          <cell r="D2089">
            <v>14619504</v>
          </cell>
          <cell r="E2089" t="str">
            <v>폐기물위탁수수료</v>
          </cell>
          <cell r="G2089" t="str">
            <v>식</v>
          </cell>
          <cell r="I2089">
            <v>0</v>
          </cell>
        </row>
        <row r="2090">
          <cell r="A2090" t="str">
            <v>K16</v>
          </cell>
          <cell r="B2090">
            <v>1</v>
          </cell>
          <cell r="D2090">
            <v>14619632</v>
          </cell>
          <cell r="E2090" t="str">
            <v>부가 가치세</v>
          </cell>
          <cell r="G2090" t="str">
            <v>식</v>
          </cell>
          <cell r="I2090">
            <v>0</v>
          </cell>
        </row>
        <row r="2091">
          <cell r="A2091" t="str">
            <v>K17</v>
          </cell>
          <cell r="B2091">
            <v>1</v>
          </cell>
          <cell r="D2091">
            <v>14619760</v>
          </cell>
          <cell r="E2091" t="str">
            <v>한전수탁비</v>
          </cell>
          <cell r="G2091" t="str">
            <v>식</v>
          </cell>
          <cell r="I2091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가설건물"/>
      <sheetName val="시추조사비"/>
      <sheetName val="측량조사수량산출근거"/>
      <sheetName val="측량수량집계"/>
      <sheetName val="가도공"/>
      <sheetName val="precast"/>
      <sheetName val="감독차량비"/>
      <sheetName val="시험비(선정)"/>
      <sheetName val="시험비(관리)"/>
      <sheetName val="교통관리비"/>
      <sheetName val="가도표지판"/>
      <sheetName val="BID"/>
      <sheetName val="토사(PE)"/>
      <sheetName val="Price List"/>
      <sheetName val="일위"/>
      <sheetName val="#REF"/>
      <sheetName val="ABUT수량-A1"/>
      <sheetName val="말뚝지지력산정"/>
      <sheetName val="위치조서"/>
      <sheetName val="산출근거(9)"/>
      <sheetName val="suk(mac)"/>
      <sheetName val="주현(해보)"/>
      <sheetName val="주현(영광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비집계"/>
      <sheetName val="원가계산서 (기성)"/>
      <sheetName val="노임체불"/>
      <sheetName val="청구서"/>
      <sheetName val="내역서"/>
      <sheetName val="기성율"/>
      <sheetName val="내역서(기성청구)"/>
      <sheetName val="순공사비산출서(기성)"/>
      <sheetName val="철개틀수량"/>
      <sheetName val="균열.박리수량"/>
      <sheetName val="사다리"/>
      <sheetName val="킷대수량"/>
      <sheetName val="이토수량"/>
      <sheetName val="실행철강하도"/>
      <sheetName val="약품공급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토(벽체시점)"/>
      <sheetName val="토(벽체종점)"/>
      <sheetName val="가도공사"/>
      <sheetName val="토공(호안블럭)"/>
      <sheetName val="토공총괄집계"/>
      <sheetName val="수량산출서"/>
      <sheetName val="호안블럭"/>
      <sheetName val="수량집계표"/>
      <sheetName val="철근"/>
      <sheetName val="주요자재집계"/>
      <sheetName val="간지"/>
      <sheetName val="ABUT수량-A1"/>
      <sheetName val="실행철강하도"/>
      <sheetName val="NOMUBI"/>
      <sheetName val="sw1"/>
      <sheetName val="Sheet1 (2)"/>
      <sheetName val="1SPAN"/>
      <sheetName val="내역"/>
      <sheetName val="노임"/>
      <sheetName val="수안보-MBR1"/>
      <sheetName val="우각부보강"/>
      <sheetName val="인건-측정"/>
      <sheetName val="예정(3)"/>
      <sheetName val="동원(3)"/>
      <sheetName val="원형1호맨홀토공수량"/>
      <sheetName val="DATE"/>
      <sheetName val="자재단가"/>
      <sheetName val="터널조도"/>
      <sheetName val="3.바닥판설계"/>
      <sheetName val="단위수량"/>
      <sheetName val="8.PILE  (돌출)"/>
      <sheetName val="단면가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철집"/>
      <sheetName val="가도공"/>
      <sheetName val="교각계산"/>
      <sheetName val="BID"/>
      <sheetName val="실행철강하도"/>
      <sheetName val="1. 설계조건 2.단면가정 3. 하중계산"/>
      <sheetName val="DATA 입력란"/>
      <sheetName val="노임단가"/>
      <sheetName val="ABUT수량-A1"/>
      <sheetName val="총괄표"/>
      <sheetName val="원내역"/>
      <sheetName val="계약내역"/>
      <sheetName val="설변 "/>
      <sheetName val="증감"/>
      <sheetName val="증감표"/>
      <sheetName val="사유표지"/>
      <sheetName val="사유서"/>
      <sheetName val="내역표지"/>
      <sheetName val="표지"/>
      <sheetName val="표"/>
      <sheetName val="표지 (3)"/>
      <sheetName val="Sheet1"/>
      <sheetName val="검토"/>
      <sheetName val="Sheet3 (4)"/>
      <sheetName val="Sheet1 (2)"/>
      <sheetName val="Sheet2"/>
      <sheetName val="표지4 (2)"/>
      <sheetName val="48일위(기존)"/>
      <sheetName val="전체변경"/>
      <sheetName val="bm(CIcable)"/>
      <sheetName val="준검 내역서"/>
      <sheetName val="수량"/>
      <sheetName val="날개벽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금액내역서"/>
      <sheetName val="FCM"/>
      <sheetName val="정부노임단가"/>
      <sheetName val="3.3"/>
      <sheetName val="실행"/>
      <sheetName val="3_3"/>
      <sheetName val="조건표"/>
      <sheetName val="건축내역서"/>
      <sheetName val="6호기"/>
      <sheetName val="보할최종(준공)only"/>
      <sheetName val="소방사항"/>
      <sheetName val="연돌일위집계"/>
      <sheetName val="#REF"/>
      <sheetName val="PRICE"/>
      <sheetName val="데이타"/>
      <sheetName val="식재인부"/>
      <sheetName val="9GNG운반"/>
      <sheetName val="전계가"/>
      <sheetName val="일위대가"/>
      <sheetName val="원가계산서"/>
      <sheetName val="지급자재"/>
      <sheetName val="제경비"/>
      <sheetName val="총괄표 (입찰이후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곽도로"/>
      <sheetName val="심도"/>
      <sheetName val="견적"/>
      <sheetName val="Sheet3"/>
      <sheetName val="개산공사비"/>
      <sheetName val="기안"/>
      <sheetName val="입찰안"/>
      <sheetName val="설계명세서"/>
      <sheetName val="정부노임단가"/>
      <sheetName val="인천공항외곽도로"/>
      <sheetName val="Breakdown"/>
      <sheetName val="UnitRate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간지1"/>
      <sheetName val="간지2"/>
      <sheetName val="개산공사비"/>
      <sheetName val="기안"/>
      <sheetName val="건축-물가변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본댐"/>
      <sheetName val="도수"/>
      <sheetName val="ssb"/>
      <sheetName val="증감"/>
      <sheetName val="토목"/>
      <sheetName val="국고"/>
      <sheetName val="발전"/>
      <sheetName val="건축"/>
      <sheetName val="건축내역"/>
      <sheetName val="기계"/>
      <sheetName val="전기"/>
      <sheetName val="통신"/>
      <sheetName val="집계"/>
      <sheetName val="챠트"/>
      <sheetName val="물가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개산공사비"/>
      <sheetName val="단가"/>
      <sheetName val="일위집계표"/>
      <sheetName val="정공공사"/>
      <sheetName val="13차"/>
      <sheetName val="수량산출"/>
      <sheetName val="갑지"/>
      <sheetName val="집계표"/>
      <sheetName val="기본단가표"/>
      <sheetName val="용수량(생활용수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개요"/>
      <sheetName val="군남내역서"/>
      <sheetName val="군남일위"/>
      <sheetName val="군남계산서"/>
      <sheetName val="일반시방서"/>
      <sheetName val="기술시방서"/>
      <sheetName val="수량산출"/>
      <sheetName val="제경비"/>
      <sheetName val="노임단가"/>
      <sheetName val="수목단가"/>
      <sheetName val="시설수량표"/>
      <sheetName val="식재수량표"/>
      <sheetName val="자재단가"/>
      <sheetName val="한전납입금"/>
      <sheetName val="8.설치품셈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개요"/>
      <sheetName val="군남내역서"/>
      <sheetName val="군남일위"/>
      <sheetName val="군남계산서"/>
      <sheetName val="일반시방서"/>
      <sheetName val="기술시방서"/>
      <sheetName val="수량산출"/>
      <sheetName val="제경비"/>
      <sheetName val="노임단가"/>
      <sheetName val="수목단가"/>
      <sheetName val="시설수량표"/>
      <sheetName val="식재수량표"/>
      <sheetName val="자재단가"/>
      <sheetName val="한전납입금"/>
      <sheetName val="8.설치품셈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구천"/>
      <sheetName val="군남내역서"/>
      <sheetName val="DATE"/>
      <sheetName val="평가데이터"/>
      <sheetName val="Y-WORK"/>
      <sheetName val="총괄표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구천"/>
      <sheetName val="군남내역서"/>
      <sheetName val="DATE"/>
      <sheetName val="평가데이터"/>
      <sheetName val="Y-WORK"/>
      <sheetName val="총괄표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내역작성"/>
      <sheetName val="기본자료입력"/>
      <sheetName val="기성실행현황"/>
      <sheetName val="설계예산서"/>
      <sheetName val="도급내역서"/>
      <sheetName val="실행내역서"/>
      <sheetName val="도급실행대비표"/>
      <sheetName val="견적대비표"/>
      <sheetName val="견적품의서"/>
      <sheetName val="내역서표지"/>
      <sheetName val="원가계산서"/>
      <sheetName val="공사예정공정표"/>
      <sheetName val="변경내역서"/>
      <sheetName val="변경실행내역서"/>
      <sheetName val="공사원가계산서"/>
      <sheetName val="원도급자변경설계서"/>
      <sheetName val="하도급비교내역서"/>
      <sheetName val="하도급비교내역서표지"/>
      <sheetName val="하도급비교변경내역서"/>
      <sheetName val="변경설명서"/>
      <sheetName val="변경설계서갑지"/>
      <sheetName val="변경증감(물량)대비표"/>
      <sheetName val="변경증감(금액)대비표"/>
      <sheetName val="변경설계서표지"/>
      <sheetName val="변경내역서간지"/>
      <sheetName val="기성내역서표지"/>
      <sheetName val="기성부분내역서1"/>
      <sheetName val="기성부분내역서2"/>
      <sheetName val="기성부분내역서3"/>
      <sheetName val="기성부분내역서4"/>
      <sheetName val="기성부분내역서5"/>
      <sheetName val="실행기성내역서1"/>
      <sheetName val="실행기성내역서2"/>
      <sheetName val="실행기성내역서3"/>
      <sheetName val="실행기성내역서4"/>
      <sheetName val="실행기성내역서5"/>
      <sheetName val="실행률기성내역서1"/>
      <sheetName val="실행률기성내역서2"/>
      <sheetName val="실행률기성내역서3"/>
      <sheetName val="실행률기성내역서4"/>
      <sheetName val="실행률기성내역서5"/>
      <sheetName val="파일의이용"/>
      <sheetName val="DATE"/>
      <sheetName val="구천"/>
      <sheetName val="설비"/>
      <sheetName val="2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>
        <row r="2">
          <cell r="O2" t="str">
            <v>원도급</v>
          </cell>
          <cell r="P2" t="str">
            <v>강구조물공사</v>
          </cell>
        </row>
        <row r="3">
          <cell r="O3" t="str">
            <v>하도급</v>
          </cell>
          <cell r="P3" t="str">
            <v>건축물조립공사</v>
          </cell>
        </row>
        <row r="4">
          <cell r="P4" t="str">
            <v>도장공사</v>
          </cell>
        </row>
        <row r="5">
          <cell r="P5" t="str">
            <v>미장방수공사</v>
          </cell>
        </row>
        <row r="6">
          <cell r="P6" t="str">
            <v>보링그라우팅공사</v>
          </cell>
        </row>
        <row r="7">
          <cell r="P7" t="str">
            <v>비계공사</v>
          </cell>
        </row>
        <row r="8">
          <cell r="P8" t="str">
            <v>상하수도공사</v>
          </cell>
        </row>
        <row r="9">
          <cell r="P9" t="str">
            <v>석공사</v>
          </cell>
        </row>
        <row r="10">
          <cell r="P10" t="str">
            <v>수중공사</v>
          </cell>
        </row>
        <row r="11">
          <cell r="P11" t="str">
            <v>승강기공사</v>
          </cell>
        </row>
        <row r="12">
          <cell r="P12" t="str">
            <v>시설물유지공사</v>
          </cell>
        </row>
        <row r="13">
          <cell r="P13" t="str">
            <v>실내건축공사</v>
          </cell>
        </row>
        <row r="14">
          <cell r="P14" t="str">
            <v>온실공사</v>
          </cell>
        </row>
        <row r="15">
          <cell r="P15" t="str">
            <v>조경시설물공사</v>
          </cell>
        </row>
        <row r="16">
          <cell r="P16" t="str">
            <v>조경식재공사</v>
          </cell>
        </row>
        <row r="17">
          <cell r="P17" t="str">
            <v>조적공사</v>
          </cell>
        </row>
        <row r="18">
          <cell r="P18" t="str">
            <v>지붕공사</v>
          </cell>
        </row>
        <row r="19">
          <cell r="P19" t="str">
            <v>창호공사</v>
          </cell>
        </row>
        <row r="20">
          <cell r="P20" t="str">
            <v>철도궤도공사</v>
          </cell>
        </row>
        <row r="21">
          <cell r="P21" t="str">
            <v>철물공사</v>
          </cell>
        </row>
        <row r="22">
          <cell r="P22" t="str">
            <v>철근콘크리트공사</v>
          </cell>
        </row>
        <row r="23">
          <cell r="P23" t="str">
            <v>토공사</v>
          </cell>
        </row>
        <row r="24">
          <cell r="P24" t="str">
            <v>포장공사</v>
          </cell>
        </row>
      </sheetData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"/>
      <sheetName val="지구별"/>
      <sheetName val="이용총괄표"/>
      <sheetName val="이용내역서"/>
      <sheetName val="양수장"/>
      <sheetName val="관로공사"/>
      <sheetName val="토목일위대가"/>
      <sheetName val="터파기물량"/>
      <sheetName val="양수장내역"/>
      <sheetName val="모터"/>
      <sheetName val="전기공사"/>
      <sheetName val="단가자료"/>
      <sheetName val="데이타"/>
      <sheetName val="식재인부"/>
      <sheetName val="산출내역"/>
      <sheetName val="3연box"/>
      <sheetName val="단 box"/>
      <sheetName val="파일의이용"/>
      <sheetName val="구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양수장"/>
      <sheetName val="양수장내역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갑,을"/>
      <sheetName val="노임단가"/>
      <sheetName val="한전납입금"/>
      <sheetName val="N賃率-職"/>
      <sheetName val="수량집계"/>
      <sheetName val="잡비계산"/>
      <sheetName val="Sheet5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양수장"/>
      <sheetName val="양수장내역"/>
      <sheetName val="Sheet1"/>
    </sheetNames>
    <sheetDataSet>
      <sheetData sheetId="0"/>
      <sheetData sheetId="1"/>
      <sheetData sheetId="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갑,을"/>
      <sheetName val="노임단가"/>
      <sheetName val="단가조사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반공사"/>
      <sheetName val="별표1-1"/>
      <sheetName val="신인도"/>
      <sheetName val="별표1-2"/>
      <sheetName val="별표1-3"/>
      <sheetName val="별표1-4"/>
      <sheetName val="예산총괄표"/>
      <sheetName val="Baby일위대가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A간지"/>
      <sheetName val="A집계"/>
      <sheetName val="A관자재계"/>
      <sheetName val="A관로"/>
      <sheetName val="A토공계"/>
      <sheetName val="A관로토공"/>
      <sheetName val="A평균H"/>
      <sheetName val="A맨홀계"/>
      <sheetName val="A맨홀"/>
      <sheetName val="A맨홀H"/>
      <sheetName val="A연결관"/>
      <sheetName val="A연결토공"/>
      <sheetName val="A연결조서"/>
      <sheetName val="A터파기단위"/>
      <sheetName val="배수관공(IC)"/>
      <sheetName val="배수관수량집계(1)"/>
      <sheetName val="배수관수량집계(2)"/>
      <sheetName val="횡배수관공수량집계"/>
      <sheetName val="횡배수관연장조서"/>
      <sheetName val="제작관수량집계"/>
      <sheetName val="토피별RC관현황"/>
      <sheetName val="보강흄관수량집계"/>
      <sheetName val="토피별보강흄관현황"/>
      <sheetName val="흄관수량집계"/>
      <sheetName val="토피별흄관현황"/>
      <sheetName val="종배수관수량집계"/>
      <sheetName val="종배수관현황"/>
      <sheetName val="배수날개면벽수량집계"/>
      <sheetName val="날개벽수량(RC관)"/>
      <sheetName val="날개벽수량(보강흄관)"/>
      <sheetName val="날개벽수량(흄관)"/>
      <sheetName val="면벽수량"/>
      <sheetName val="집수정수량집계(1)"/>
      <sheetName val="집수정수량집계(2)"/>
      <sheetName val="흙쌓기부집수정"/>
      <sheetName val="땅깍기부집수정(1)"/>
      <sheetName val="땅깍기부집수정(2)"/>
      <sheetName val="땅깍기부집수정(3)"/>
      <sheetName val="집수정현황"/>
      <sheetName val="C.배수관공"/>
      <sheetName val="가배수관"/>
      <sheetName val="2.10횡배수관"/>
      <sheetName val="전체현황"/>
      <sheetName val="평균터파기"/>
      <sheetName val="RC관집계"/>
      <sheetName val="RC관현황"/>
      <sheetName val="보강집계"/>
      <sheetName val="보강현황"/>
      <sheetName val="흄관집계"/>
      <sheetName val="흄관현황"/>
      <sheetName val="종배수관집계"/>
      <sheetName val="종배수관단위"/>
      <sheetName val="2.12기존배수관세척"/>
      <sheetName val="2.13날개벽및면벽"/>
      <sheetName val="RC관날개벽"/>
      <sheetName val="보강날개벽"/>
      <sheetName val="흄관날개벽"/>
      <sheetName val="면벽수량집계"/>
      <sheetName val="2.14집수정"/>
      <sheetName val="성토부집수정집계"/>
      <sheetName val="절토부집수정집계"/>
      <sheetName val="집수정부분합"/>
      <sheetName val="Sheet13"/>
      <sheetName val="날개벽유동집계표"/>
      <sheetName val="유입방지턱수량"/>
      <sheetName val="유입방지턱표지"/>
      <sheetName val="유입방지턱단위수량"/>
      <sheetName val="xxxxxx"/>
      <sheetName val="배수관공집계"/>
      <sheetName val="횡집계"/>
      <sheetName val="배수관집계표"/>
      <sheetName val="횡배수관현황"/>
      <sheetName val="날개면벽집계"/>
      <sheetName val="날개벽"/>
      <sheetName val="단위수량"/>
      <sheetName val="평균터파기고"/>
      <sheetName val="평균터파기1"/>
      <sheetName val="H"/>
      <sheetName val="깍기공"/>
      <sheetName val="배수관로집계"/>
      <sheetName val="배수관로수량현황"/>
      <sheetName val="배수관로수량집계"/>
      <sheetName val="배수관로수량집계L-8,9,11"/>
      <sheetName val="제목"/>
      <sheetName val="자재"/>
      <sheetName val="집계표"/>
      <sheetName val="관로토공"/>
      <sheetName val="제수변실토공"/>
      <sheetName val="공기변실토공"/>
      <sheetName val="펌프실토공"/>
      <sheetName val="제수변실"/>
      <sheetName val="공기변실"/>
      <sheetName val="제수변보호통"/>
      <sheetName val="지상식소화전"/>
      <sheetName val="펌프실"/>
      <sheetName val="수량양식"/>
      <sheetName val="갑지"/>
      <sheetName val="목차"/>
      <sheetName val="변경사유서간지"/>
      <sheetName val="변경사유서"/>
      <sheetName val="공사비집계표간지"/>
      <sheetName val="공사비집계표"/>
      <sheetName val="공사비증감내역서간지"/>
      <sheetName val="공사비증감내역서"/>
      <sheetName val="수량산출서간지"/>
      <sheetName val="상림1교간지"/>
      <sheetName val="상림1교수량집계표"/>
      <sheetName val="상림1교(교대A1)당초"/>
      <sheetName val="상림1교(교대A1)변경"/>
      <sheetName val="횡단면도"/>
      <sheetName val="사진대지"/>
      <sheetName val="상림1A1"/>
      <sheetName val="암거간지1"/>
      <sheetName val="총괄집계"/>
      <sheetName val="구체집계표"/>
      <sheetName val="암거간지2"/>
      <sheetName val="암거간지3"/>
      <sheetName val="암거간지5"/>
      <sheetName val="구체집계2.0x2.0(0-3)"/>
      <sheetName val="구체2.0X2.0(0-3)"/>
      <sheetName val="구체집계2.0x2.0(3-5)"/>
      <sheetName val="구체2.0x2.0(3-5)"/>
      <sheetName val="구체집계2.0x2.0(5-7)"/>
      <sheetName val="구체2.0x2.0(5-7)"/>
      <sheetName val="구체집계2.0x2.0(7-10)"/>
      <sheetName val="구체2.0x2.0(7-10)"/>
      <sheetName val="암거간지2@"/>
      <sheetName val="구체집계2@2.5x2.5"/>
      <sheetName val="구체2@2.5x2.5"/>
      <sheetName val="암거간지"/>
      <sheetName val="구체집계3.0x2.0(0-3)"/>
      <sheetName val="구체3.0x2.0(0-3)"/>
      <sheetName val="구체집계3.0x2.0(6-8)"/>
      <sheetName val="구체3.0x2.0(6-8)"/>
      <sheetName val=""/>
      <sheetName val="암거간지8"/>
      <sheetName val="구체집계3.5x3.5(8-10)"/>
      <sheetName val="구체3.5x3.5(8-10)"/>
      <sheetName val="암거간지10"/>
      <sheetName val="구체집계4.5x4.5(2-3)"/>
      <sheetName val="구체4.5x4.5(2-3)"/>
      <sheetName val="구체집계4.5x4.5(4-5)"/>
      <sheetName val="구체4.5x4.5(4-5)"/>
      <sheetName val="암거현황"/>
      <sheetName val="터파기"/>
      <sheetName val="구체2.5x2.0(6-8)"/>
      <sheetName val="구체3.5x3.5-8-10"/>
      <sheetName val="암거간지4"/>
      <sheetName val="암거간지7"/>
      <sheetName val="원가계산서(년도별)"/>
      <sheetName val="집계표(도급)"/>
      <sheetName val="내역서(도급)"/>
      <sheetName val="6월호"/>
      <sheetName val="증감총괄"/>
      <sheetName val="내역"/>
      <sheetName val="잡비"/>
      <sheetName val="증감"/>
      <sheetName val="표지(하천명)"/>
      <sheetName val="총괄자재"/>
      <sheetName val="표지"/>
      <sheetName val="제목(집계)"/>
      <sheetName val="주요"/>
      <sheetName val="주요자재"/>
      <sheetName val="제목 (토공)"/>
      <sheetName val="토공집계표"/>
      <sheetName val="토공수량(좌안)"/>
      <sheetName val="토적표좌안"/>
      <sheetName val="규준틀및경계말목 (좌안)"/>
      <sheetName val="제목(호안)"/>
      <sheetName val="호안공집계"/>
      <sheetName val="전석집계"/>
      <sheetName val="전석수량(좌1)"/>
      <sheetName val="전석면적(좌1)"/>
      <sheetName val="u형측구 집계표"/>
      <sheetName val="1지구u형측구"/>
      <sheetName val="2지구u형측구 "/>
      <sheetName val="AA3000"/>
      <sheetName val="AA3100"/>
      <sheetName val="비계"/>
      <sheetName val="AA3200"/>
      <sheetName val="동바리"/>
      <sheetName val="AA3300"/>
      <sheetName val="특수거푸집"/>
      <sheetName val="AA3400"/>
      <sheetName val="지급자재명세서(1)"/>
      <sheetName val="지급자재명세서(2)"/>
      <sheetName val="지급자재명세서(3)"/>
      <sheetName val="철근"/>
      <sheetName val="시멘트및콘크리트"/>
      <sheetName val="골재"/>
      <sheetName val="아스콘및코팅재집계표"/>
      <sheetName val="골재집계"/>
      <sheetName val="타공종이월수량"/>
      <sheetName val="타공종이기수량"/>
      <sheetName val="측구공수량집계표"/>
      <sheetName val="맹암거수량집계표"/>
      <sheetName val="배수관수량집계표"/>
      <sheetName val="배수관공총괄수량집계표"/>
      <sheetName val="절성경계보강공현황및집계 "/>
      <sheetName val="집수정공수량집계표"/>
      <sheetName val="암거공토공수량집계표"/>
      <sheetName val="암거공일반수량집계표"/>
      <sheetName val="암거공철근집계표"/>
      <sheetName val="강판집계표"/>
      <sheetName val="수로보호공현황및집계"/>
      <sheetName val="도수로집계표"/>
      <sheetName val="U형개거집계표"/>
      <sheetName val="침전조집계표"/>
      <sheetName val="석축집계표"/>
      <sheetName val="수량산출"/>
      <sheetName val="CB"/>
      <sheetName val="일위대가(가설)"/>
      <sheetName val="신일위"/>
      <sheetName val="변일위"/>
      <sheetName val="재집"/>
      <sheetName val="종평"/>
      <sheetName val="토집"/>
      <sheetName val="담장"/>
      <sheetName val="조경"/>
      <sheetName val="옹집"/>
      <sheetName val="옹벽수량"/>
      <sheetName val="간지"/>
      <sheetName val="파형강판 총수량집계표"/>
      <sheetName val="통로"/>
      <sheetName val="철근수량 집계표"/>
      <sheetName val="기타공표지"/>
      <sheetName val="기타공유동수량집계"/>
      <sheetName val="a,수로보호공"/>
      <sheetName val="수로보호공집계"/>
      <sheetName val="수로보호공현황(형식1~3)"/>
      <sheetName val="수로보호공현황(형식-4)"/>
      <sheetName val="수로보호공현황(형식-5)"/>
      <sheetName val="b.수로이설"/>
      <sheetName val="c.돌붙임후면배수표지"/>
      <sheetName val="d.기존배수관폐쇄표지"/>
      <sheetName val="e.기존BOX폐쇄표지"/>
      <sheetName val="f기존배수관세척"/>
      <sheetName val="g계단"/>
      <sheetName val="j.제작집수정표지"/>
      <sheetName val="제작집수정유동집"/>
      <sheetName val="제작집수정집계"/>
      <sheetName val="제작집수정현황"/>
      <sheetName val="제작집수정수량(1)"/>
      <sheetName val="제작집수정수량(2)"/>
      <sheetName val="k. 문비"/>
      <sheetName val="문비수량집계"/>
      <sheetName val="문비현황"/>
      <sheetName val="문비단위수량"/>
      <sheetName val="Module1"/>
      <sheetName val="역T형옹벽(3.0)"/>
      <sheetName val="C.간지"/>
      <sheetName val="배수관공집계표"/>
      <sheetName val="2.10간지"/>
      <sheetName val="횡배수관집계표(현장)"/>
      <sheetName val="횡배수관현황(현장)"/>
      <sheetName val="평균터파기(현장)"/>
      <sheetName val="횡배수산근(현장)"/>
      <sheetName val="2.11간지"/>
      <sheetName val="종배수관및흄관집계표"/>
      <sheetName val="종배수관수량"/>
      <sheetName val="흄관수집계"/>
      <sheetName val="흄관평균터파기"/>
      <sheetName val="흄관산출(0+725)"/>
      <sheetName val="2.13간지"/>
      <sheetName val="날개벽및면벽집계표"/>
      <sheetName val="날개벽수량집계표"/>
      <sheetName val="날개벽단위수량"/>
      <sheetName val="2.14간지"/>
      <sheetName val="콘크리트집수정수량집계"/>
      <sheetName val="땅깍기부집수정집계"/>
      <sheetName val="DATE"/>
      <sheetName val="직노"/>
      <sheetName val="일반공사"/>
      <sheetName val="Baby일위대가"/>
      <sheetName val="내역서"/>
      <sheetName val="토공(우물통,기타) "/>
      <sheetName val="시멘트,모래"/>
      <sheetName val="배수관공수량집계"/>
      <sheetName val="면벽단위"/>
      <sheetName val="흄관단위"/>
      <sheetName val="흄관토공수량"/>
      <sheetName val="흄관설치현황"/>
      <sheetName val="저"/>
      <sheetName val="말뚝지지력산정"/>
      <sheetName val="노임단가"/>
      <sheetName val="중기일위대가"/>
      <sheetName val="을지"/>
      <sheetName val="1+214(수로)"/>
      <sheetName val="1+185(통로)"/>
      <sheetName val="구체,날개,보강철근수량"/>
      <sheetName val="난간및차수벽철근량"/>
      <sheetName val="접속저판"/>
      <sheetName val="INPUT"/>
      <sheetName val="총괄갑 "/>
      <sheetName val="정화조동내역"/>
      <sheetName val="J형측구단위수량"/>
      <sheetName val="위치조서"/>
      <sheetName val="8.PILE  (돌출)"/>
      <sheetName val="BOQ"/>
      <sheetName val="전신환매도율"/>
      <sheetName val="금액내역서"/>
      <sheetName val="수량-가로등"/>
      <sheetName val="45,46"/>
      <sheetName val="일위대가표"/>
      <sheetName val="일위대가"/>
      <sheetName val="포장공"/>
      <sheetName val="교각1"/>
      <sheetName val="만수배관단가"/>
      <sheetName val="FRP배관단가(만수)"/>
      <sheetName val="골재산출"/>
      <sheetName val="Macro1"/>
      <sheetName val="공사비증감"/>
      <sheetName val="원형1호맨홀토공수량"/>
      <sheetName val="견적서"/>
      <sheetName val="터파기및재료"/>
      <sheetName val="단면가정"/>
      <sheetName val="99총공사내역서"/>
      <sheetName val="BOQ(전체)"/>
      <sheetName val="2"/>
      <sheetName val="96보완계획7.12"/>
      <sheetName val="준검 내역서"/>
      <sheetName val="교대(A1)"/>
      <sheetName val="하도금액분계"/>
      <sheetName val="2000년1차"/>
      <sheetName val="건축공사실행"/>
      <sheetName val="날개벽(시점좌측)"/>
      <sheetName val="산출서"/>
      <sheetName val="보도포장산출"/>
      <sheetName val="물가시세"/>
      <sheetName val="토목"/>
      <sheetName val="개비온집계"/>
      <sheetName val="개비온 단위"/>
      <sheetName val="공사개요"/>
      <sheetName val="기본사항"/>
      <sheetName val="실행철강하도"/>
      <sheetName val="표층포설및다짐"/>
      <sheetName val="철근계"/>
      <sheetName val="7.PILE  (돌출)"/>
      <sheetName val="BID"/>
      <sheetName val="인사자료총집계"/>
      <sheetName val="TOTAL_BOQ"/>
      <sheetName val="데리네이타현황"/>
      <sheetName val="A LINE"/>
      <sheetName val="연결관암거"/>
      <sheetName val="기초단가"/>
      <sheetName val="내역(설계)"/>
      <sheetName val="1차설계변경내역"/>
      <sheetName val="내역(원안-대안)"/>
      <sheetName val="200"/>
      <sheetName val="관급"/>
      <sheetName val="COPING"/>
      <sheetName val="단가조사"/>
      <sheetName val="부대내역"/>
      <sheetName val="MAIN_TABLE"/>
      <sheetName val="남양시작동자105노65기1.3화1.2"/>
      <sheetName val="수량산출서"/>
      <sheetName val="5.공종별예산내역서"/>
      <sheetName val="철거산출근거"/>
      <sheetName val="가도공"/>
      <sheetName val="J直材4"/>
      <sheetName val="매매"/>
      <sheetName val="차액보증"/>
      <sheetName val="보차도경계석"/>
      <sheetName val="슬래브(유곡)"/>
      <sheetName val="도급내역"/>
      <sheetName val="기타#9"/>
      <sheetName val="지수"/>
      <sheetName val="guard(mac)"/>
      <sheetName val="ABUT수량-A1"/>
      <sheetName val="6PILE  (돌출)"/>
      <sheetName val="7기초"/>
      <sheetName val="덕전리"/>
      <sheetName val="내역서(삼호)"/>
      <sheetName val="단가산출"/>
      <sheetName val="U-TYPE(1)"/>
      <sheetName val="접도구역경계표주현황"/>
      <sheetName val="포장수량산출"/>
      <sheetName val="토공총괄집계표"/>
      <sheetName val="제목(수량)"/>
      <sheetName val="수량총괄집계"/>
      <sheetName val="DATA2000"/>
      <sheetName val="#REF"/>
      <sheetName val="우배수"/>
      <sheetName val="단위중량"/>
      <sheetName val="단가산출서"/>
      <sheetName val="단가 "/>
      <sheetName val="노임"/>
      <sheetName val="고정보수량집계"/>
      <sheetName val="진주방향"/>
      <sheetName val="웅진교-S2"/>
      <sheetName val="도급-집계"/>
      <sheetName val="가로등내역서"/>
      <sheetName val="소비자가"/>
      <sheetName val="품셈TABLE"/>
      <sheetName val="E총"/>
      <sheetName val="구조물공"/>
      <sheetName val="배수공"/>
      <sheetName val="부대공"/>
      <sheetName val="토공"/>
      <sheetName val="70%"/>
      <sheetName val="집수정공수량집勄표"/>
      <sheetName val="암거공일반수량집계呜"/>
      <sheetName val="수로보호공현황갏집계"/>
      <sheetName val="배수관로수량집Ⳅ"/>
      <sheetName val="변경사유서간줮"/>
      <sheetName val="롴벽단위"/>
      <sheetName val="흀관토공수량"/>
      <sheetName val="FRP배관단가(㧌수)"/>
      <sheetName val="노무비"/>
      <sheetName val="현금"/>
      <sheetName val="총괄내역서"/>
      <sheetName val="데이타"/>
      <sheetName val="식재인부"/>
      <sheetName val="1차증가원가계산"/>
      <sheetName val="국도접속 차도부수량"/>
      <sheetName val="변수값"/>
      <sheetName val="중기상차"/>
      <sheetName val="AS복구"/>
      <sheetName val="중기터파기"/>
      <sheetName val="단가"/>
      <sheetName val="내역(2000년)"/>
      <sheetName val="제경비"/>
      <sheetName val="1,2,3,4,5단위수량"/>
      <sheetName val="2공구산출내역"/>
      <sheetName val="맨홀"/>
      <sheetName val="자재단가"/>
      <sheetName val="암거날개벽재료집계"/>
      <sheetName val="대로근거"/>
      <sheetName val="입찰안"/>
      <sheetName val="산출근거"/>
      <sheetName val="기둥(원형)"/>
      <sheetName val="기초공"/>
      <sheetName val="건축내역"/>
      <sheetName val="용산1(해보)"/>
      <sheetName val="내역을"/>
      <sheetName val="도근좌표"/>
      <sheetName val="마산방향"/>
      <sheetName val="마산방향철근집계"/>
      <sheetName val="내역서전체"/>
      <sheetName val="현장"/>
      <sheetName val="원가계산서"/>
      <sheetName val="관급자재"/>
      <sheetName val="VXXXXXX"/>
      <sheetName val="표지-내역서 (2)"/>
      <sheetName val="연건보고현황"/>
      <sheetName val="공사비증(-)감대비표"/>
      <sheetName val="원가계산서(1공구)-전기"/>
      <sheetName val="원가계산서(1공구)-소방"/>
      <sheetName val="중총괄표(1공구)"/>
      <sheetName val="소총괄표(1공구)"/>
      <sheetName val="내역서(1공구)"/>
      <sheetName val="변경개요"/>
      <sheetName val="지급자재 단가비교"/>
      <sheetName val="표지-일위대가"/>
      <sheetName val="합산자재"/>
      <sheetName val="일목"/>
      <sheetName val="일위대가(통신)"/>
      <sheetName val="일위"/>
      <sheetName val="원격(노무)"/>
      <sheetName val="원격(자재)"/>
      <sheetName val="일위(원격)"/>
      <sheetName val="원격(노임)"/>
      <sheetName val="옵션"/>
      <sheetName val="감독차량비"/>
      <sheetName val="가로등주설치(9M)"/>
      <sheetName val="가로등주설치(10~12M)"/>
      <sheetName val="보안등설치(5~7M)"/>
      <sheetName val="터널등기구지지금구노무비"/>
      <sheetName val="기계화터파기"/>
      <sheetName val="한전인입공사비(1공구)"/>
      <sheetName val="한전공사비(대전-당진)"/>
      <sheetName val="기초입력 DATA"/>
      <sheetName val="49-119"/>
      <sheetName val="3.하중산정4.양수압5.지지력"/>
      <sheetName val="재정비직인"/>
      <sheetName val="재정비내역"/>
      <sheetName val="지적고시내역"/>
      <sheetName val="DANGA"/>
      <sheetName val="기본자료"/>
      <sheetName val="집1"/>
      <sheetName val="수자재단위당"/>
      <sheetName val="공비대비"/>
      <sheetName val="Sheet1 (2)"/>
      <sheetName val="절취및터파기"/>
      <sheetName val="쌍송교"/>
      <sheetName val="구조     ."/>
      <sheetName val="우수받이재료집계표"/>
      <sheetName val="부대시설"/>
      <sheetName val="Apt내역"/>
      <sheetName val="기기리스트"/>
      <sheetName val="97 사업추정(WEKI)"/>
      <sheetName val="VXXXXX"/>
      <sheetName val="Sheet15"/>
      <sheetName val="주형"/>
      <sheetName val="6호기"/>
      <sheetName val="(포장)BOQ-실적공사"/>
      <sheetName val="TIE-IN"/>
      <sheetName val="교각토공"/>
      <sheetName val="고창방향"/>
      <sheetName val="(A)내역서"/>
      <sheetName val="C_배수관공"/>
      <sheetName val="2_10횡배수관"/>
      <sheetName val="2_12기존배수관세척"/>
      <sheetName val="2_13날개벽및면벽"/>
      <sheetName val="2_14집수정"/>
      <sheetName val="구체집계2_0x2_0(0-3)"/>
      <sheetName val="구체2_0X2_0(0-3)"/>
      <sheetName val="구체집계2_0x2_0(3-5)"/>
      <sheetName val="구체2_0x2_0(3-5)"/>
      <sheetName val="구체집계2_0x2_0(5-7)"/>
      <sheetName val="구체2_0x2_0(5-7)"/>
      <sheetName val="구체집계2_0x2_0(7-10)"/>
      <sheetName val="구체2_0x2_0(7-10)"/>
      <sheetName val="구체집계2@2_5x2_5"/>
      <sheetName val="전신"/>
      <sheetName val="OPGW기별"/>
      <sheetName val="(집계) 노면표시"/>
      <sheetName val="일위목록"/>
      <sheetName val="요율"/>
      <sheetName val="주요량(96)"/>
      <sheetName val="내역서(사업소)"/>
      <sheetName val="투찰"/>
      <sheetName val="일위대가목록"/>
      <sheetName val="본체"/>
      <sheetName val="안정검토"/>
      <sheetName val="사다리"/>
      <sheetName val="횡배수관"/>
      <sheetName val="청천내"/>
      <sheetName val="리스(CIF)산출"/>
      <sheetName val="길어깨(현황)"/>
      <sheetName val="산출"/>
      <sheetName val="일반전기"/>
      <sheetName val="유림골조"/>
      <sheetName val="참고자료"/>
      <sheetName val="참고사항"/>
      <sheetName val="WEIGHT LIST"/>
      <sheetName val="총차분(토목)"/>
      <sheetName val="단가표"/>
      <sheetName val="설계조건 및 단면가정"/>
      <sheetName val="부재치수입력"/>
      <sheetName val="총괄표"/>
      <sheetName val="노무비단가"/>
      <sheetName val="시점교대"/>
      <sheetName val="1.설계조건"/>
      <sheetName val="9902"/>
      <sheetName val="구체2@2_5x2_5"/>
      <sheetName val="구체집계3_0x2_0(0-3)"/>
      <sheetName val="구체3_0x2_0(0-3)"/>
      <sheetName val="구체집계3_0x2_0(6-8)"/>
      <sheetName val="구체3_0x2_0(6-8)"/>
      <sheetName val="구체집계3_5x3_5(8-10)"/>
      <sheetName val="구체3_5x3_5(8-10)"/>
      <sheetName val="구체집계4_5x4_5(2-3)"/>
      <sheetName val="구체4_5x4_5(2-3)"/>
      <sheetName val="구체집계4_5x4_5(4-5)"/>
      <sheetName val="구체4_5x4_5(4-5)"/>
      <sheetName val="구체2_5x2_0(6-8)"/>
      <sheetName val="구체3_5x3_5-8-10"/>
      <sheetName val="절성경계보강공현황및집계_"/>
      <sheetName val="b_수로이설"/>
      <sheetName val="c_돌붙임후면배수표지"/>
      <sheetName val="d_기존배수관폐쇄표지"/>
      <sheetName val="e_기존BOX폐쇄표지"/>
      <sheetName val="j_제작집수정표지"/>
      <sheetName val="k__문비"/>
      <sheetName val="파형강판_총수량집계표"/>
      <sheetName val="철근수량_집계표"/>
      <sheetName val="제목_(토공)"/>
      <sheetName val="규준틀및경계말목_(좌안)"/>
      <sheetName val="u형측구_집계표"/>
      <sheetName val="2지구u형측구_"/>
      <sheetName val="토공(우물통,기타)_"/>
      <sheetName val="C_간지"/>
      <sheetName val="2_10간지"/>
      <sheetName val="2_11간지"/>
      <sheetName val="2_13간지"/>
      <sheetName val="2_14간지"/>
      <sheetName val="하부철근수량"/>
      <sheetName val="단위수량산출"/>
      <sheetName val="노면표시수량집계"/>
      <sheetName val="노면표지 수량"/>
      <sheetName val="일위대가목차"/>
      <sheetName val="DATA98"/>
      <sheetName val="연결임시"/>
      <sheetName val="N賃率-職"/>
      <sheetName val="흄ꔀ수량집계"/>
      <sheetName val="토공총"/>
      <sheetName val="단가목록"/>
      <sheetName val="설계예산서"/>
      <sheetName val="장비단가표"/>
      <sheetName val="깨기수량"/>
      <sheetName val="FRP산출근거"/>
      <sheetName val="횡배수관집현황(2공구)"/>
      <sheetName val="자재 집계표"/>
      <sheetName val="토공사(흙막이)"/>
      <sheetName val="토공사"/>
      <sheetName val="고분전시관"/>
      <sheetName val="설비"/>
      <sheetName val="수안보-MBR1"/>
      <sheetName val="토적표(1)"/>
      <sheetName val="기초일위"/>
      <sheetName val="1호맨홀토공"/>
      <sheetName val="상부공"/>
      <sheetName val="초기화면"/>
      <sheetName val="단가표 (2)"/>
      <sheetName val="단가비교표"/>
      <sheetName val="예산서"/>
      <sheetName val="도로구조공사비"/>
      <sheetName val="도로토공공사비"/>
      <sheetName val="여수토공사비"/>
      <sheetName val="표  지"/>
      <sheetName val="000000"/>
      <sheetName val="파일의이용"/>
      <sheetName val="YM-IL1"/>
      <sheetName val="DAN"/>
      <sheetName val="백호우계수"/>
      <sheetName val="DATA"/>
      <sheetName val="수량집계표(舊)"/>
      <sheetName val="맨홀수량산출"/>
      <sheetName val="교대(A1-A2)"/>
      <sheetName val="앨범표지"/>
      <sheetName val="식재"/>
      <sheetName val="시설물"/>
      <sheetName val="식재출력용"/>
      <sheetName val="유지관리"/>
      <sheetName val="본선집계표"/>
      <sheetName val="개요"/>
      <sheetName val="역T형교대(직접기초)"/>
      <sheetName val="설계내역서"/>
      <sheetName val="내역서적용수량"/>
      <sheetName val="퇴직금(울산천상)"/>
      <sheetName val="이토변실(A3-LINE)"/>
      <sheetName val="공사비_NDE"/>
      <sheetName val="L_RPTB~1"/>
      <sheetName val="건물"/>
      <sheetName val="코드표"/>
      <sheetName val="단가산출(총괄)"/>
      <sheetName val="일위총괄"/>
      <sheetName val="소업1교"/>
      <sheetName val="4)유동표"/>
      <sheetName val="공비현2"/>
      <sheetName val="적용건축"/>
      <sheetName val="수량집계"/>
      <sheetName val="잡비계산"/>
      <sheetName val="설계기준"/>
      <sheetName val="토 적 표"/>
      <sheetName val="시점부수량산출서"/>
      <sheetName val="취수탑"/>
      <sheetName val="기초자료입력"/>
      <sheetName val="기계경비(시간당)"/>
      <sheetName val="램머"/>
      <sheetName val="양지교"/>
      <sheetName val="지수산정"/>
      <sheetName val="02자재"/>
      <sheetName val="Mc1"/>
      <sheetName val="흥양2교토공집계표"/>
      <sheetName val="DATA 입력부"/>
      <sheetName val="조경시설물"/>
      <sheetName val="도급"/>
      <sheetName val="맨홀토공"/>
      <sheetName val="4차월말"/>
      <sheetName val="횡배수관설치현황"/>
      <sheetName val="주beam"/>
      <sheetName val="갱문및옹벽집계"/>
      <sheetName val="내역표지"/>
      <sheetName val="발주설계서(당초)"/>
      <sheetName val="9GNG운반"/>
      <sheetName val="경율산정"/>
      <sheetName val="설직재-1"/>
      <sheetName val="내역률노무비"/>
      <sheetName val="당진1,2호기전선관설치및접지4차공사내역서-을지"/>
      <sheetName val="수량집계_x0000__x0000_Ԁ_x0000_"/>
      <sheetName val="집수정(600-700)"/>
      <sheetName val="조명시설"/>
      <sheetName val="두앙"/>
      <sheetName val="횡배수관수량집계"/>
      <sheetName val="토공정보"/>
      <sheetName val="건축기성"/>
      <sheetName val="자"/>
      <sheetName val="1. 설계조건 2.단면가정 3. 하중계산"/>
      <sheetName val="DATA 입력란"/>
      <sheetName val="마감산출(다1)"/>
      <sheetName val="5지진시"/>
      <sheetName val="Source"/>
      <sheetName val="Preface"/>
      <sheetName val="Total"/>
      <sheetName val="투찰금액"/>
      <sheetName val="공조기(삭제)"/>
      <sheetName val="동해title"/>
      <sheetName val="SALE"/>
      <sheetName val="평형공사비"/>
      <sheetName val="SORCE1"/>
      <sheetName val="1.일반수량산출단면"/>
      <sheetName val="을"/>
      <sheetName val="설계"/>
      <sheetName val="설비내역"/>
      <sheetName val="본공사"/>
      <sheetName val="간선계산"/>
      <sheetName val="정부노임단가"/>
      <sheetName val="조명율표"/>
      <sheetName val="증감대비"/>
      <sheetName val="기중"/>
      <sheetName val="일위2"/>
      <sheetName val="COA-17"/>
      <sheetName val="C-18"/>
      <sheetName val="가설공사비"/>
      <sheetName val="횡 연장"/>
      <sheetName val="증감내역서"/>
      <sheetName val="스톱로그내역"/>
      <sheetName val="98NS-N"/>
      <sheetName val="정렬"/>
      <sheetName val="맨홀(2~4)"/>
      <sheetName val="날개벽수량표"/>
      <sheetName val="신공항A-9(원가수정)"/>
      <sheetName val="중분대수량산출"/>
      <sheetName val="월말"/>
      <sheetName val="급수"/>
      <sheetName val="오동"/>
      <sheetName val="대조"/>
      <sheetName val="나한"/>
      <sheetName val="2.재료비"/>
      <sheetName val="호표"/>
      <sheetName val="현장식당(1)"/>
      <sheetName val="감리원배치기준"/>
      <sheetName val="평균높이산출근거"/>
      <sheetName val="EACT10"/>
      <sheetName val="마감"/>
      <sheetName val="환경기계공정표 (3)"/>
      <sheetName val="기본단가표"/>
      <sheetName val="단가산출서총괄"/>
      <sheetName val="산근(1)"/>
      <sheetName val="일용노임단가"/>
      <sheetName val="1TL종점(1)"/>
      <sheetName val="자재목록"/>
      <sheetName val="산출내역(하도)"/>
      <sheetName val="패널"/>
      <sheetName val="조도계산서 (도서)"/>
      <sheetName val="기간등록"/>
      <sheetName val="내역1"/>
      <sheetName val="암거단위-1련"/>
      <sheetName val="PSCbeam설계"/>
      <sheetName val="총괄갑_"/>
      <sheetName val="역T형옹벽(3_0)"/>
      <sheetName val="96보완계획7_12"/>
      <sheetName val="준검_내역서"/>
      <sheetName val="A_LINE"/>
      <sheetName val="7_PILE__(돌출)"/>
      <sheetName val="5_공종별예산내역서"/>
      <sheetName val="날개벽(TYPE1)"/>
      <sheetName val="자료"/>
      <sheetName val="특수기호강도거푸집"/>
      <sheetName val="종배수관면벽신"/>
      <sheetName val="종배수관(신)"/>
      <sheetName val="토공집계"/>
      <sheetName val="천안IP공장자100노100물량110할증"/>
      <sheetName val="설계조건"/>
      <sheetName val="토공A"/>
      <sheetName val="기술조건"/>
      <sheetName val="상-교대(A1-A2)"/>
      <sheetName val="손익차9월2"/>
      <sheetName val="unit 4"/>
      <sheetName val="비탈면보호공수량산출"/>
      <sheetName val="3BL공동구 수량"/>
      <sheetName val="시설물기초"/>
      <sheetName val="3.하중산정4.지지력"/>
      <sheetName val="단위단가"/>
      <sheetName val="수량3"/>
      <sheetName val="간지양식"/>
      <sheetName val="98지급계획"/>
      <sheetName val="구체3_5x3_5-8-1԰"/>
      <sheetName val="원가계산서(1԰_x0000_缀_x0000__x0000__x0000_"/>
      <sheetName val="구체집계4_5x4_5_x0005__x0000__x0000__x0000_"/>
      <sheetName val="구체3_0x2_0(԰_x0000_缀_x0000_"/>
      <sheetName val="접도구역경계표주_x0005__x0000_"/>
      <sheetName val="접도구역경계표주齘_x0013_"/>
      <sheetName val="접도구역경계표주挔_x0012_"/>
      <sheetName val="접도구역경계표주窨_x0013_"/>
      <sheetName val="접도구역경계표주竈_x0013_"/>
      <sheetName val="접도구역경계표주傠_x0013_"/>
      <sheetName val="접도구역경계표주畠_x0013_"/>
      <sheetName val="접도구역경계표주僀_x0013_"/>
      <sheetName val="접도구역경계표주헾】"/>
      <sheetName val="일위怀፵"/>
      <sheetName val="접도구역경계표주贸_x0013_"/>
      <sheetName val="화설내"/>
      <sheetName val="물가자료"/>
      <sheetName val="구조물"/>
      <sheetName val="구체집계4_5x4_5尜_x0013_層_x0013_闰"/>
      <sheetName val="원가계산서(1ᰀ፜搀፜ን"/>
      <sheetName val="구체3_5x3_5-8-1렀"/>
      <sheetName val="구체3_0x2_0(᳇፜搀፜"/>
      <sheetName val="내역서(설비+소방)"/>
      <sheetName val="구체3_0x2_0(렀቟԰_x0000_"/>
      <sheetName val="구체집계4_5x4_5徸〒_x0005__x0000_"/>
      <sheetName val="통로암거 4.5 ×4.5 토피0~3m  수량 집계표0"/>
      <sheetName val="재료비 (2)"/>
      <sheetName val="C1ㅇ"/>
      <sheetName val="재료비_(2)"/>
      <sheetName val="라멘기초"/>
      <sheetName val="구체3_0x2_0(ﻇᇕ԰_x0000_"/>
      <sheetName val="구체3_5x3_5-8-1㔀"/>
      <sheetName val="구체3_0x2_0(㗇቎԰_x0000_"/>
      <sheetName val="구체3_0x2_0(㔀቎԰_x0000_"/>
      <sheetName val="투洬"/>
      <sheetName val="콘_재료분리(1)"/>
      <sheetName val="구체집계4_5x4丵〒_x0005__x0000__x0000__x0000_"/>
      <sheetName val="접도구역경계표주丵〒"/>
      <sheetName val="원가"/>
      <sheetName val="구체집계3_0x2尜_x0013_層_x0013_闰〒_x0005_"/>
      <sheetName val="단면설계"/>
      <sheetName val="구체집계4_5x4_5丵〒_x0005__x0000_"/>
      <sheetName val="현장경비"/>
      <sheetName val="XL4Poppy"/>
      <sheetName val="ESC(K치)"/>
      <sheetName val="구체집계3_0x2壸5丵⿋_x0005__x0000_"/>
      <sheetName val="변경내역"/>
      <sheetName val="구체집계3_0x2喐6嗜6丵⿄_x0005_"/>
      <sheetName val="구체집계4_5x4_5헾】_x0005__x0000_"/>
      <sheetName val="구체3_0x2_0(Ⰰ⡛琀⡛"/>
      <sheetName val="내역서(전체)"/>
      <sheetName val="예가내역서"/>
      <sheetName val="6공구(당초)"/>
      <sheetName val="지급자재缀ᨪ԰_x0000_缀"/>
      <sheetName val="지급자재ᰀ፜搀፜"/>
      <sheetName val="대비"/>
      <sheetName val="원가계산서(1공구)-헾⿆"/>
      <sheetName val="인입관수량총괄"/>
      <sheetName val="R-F-타공종"/>
      <sheetName val="slab집계"/>
      <sheetName val="슬래브(0)"/>
      <sheetName val="슬래브"/>
      <sheetName val="슬래브(1)"/>
      <sheetName val="mb1슬래브송도"/>
      <sheetName val="mb1슬래브송도2"/>
      <sheetName val="ABUT집계"/>
      <sheetName val="단중표"/>
      <sheetName val="수목데이타 "/>
      <sheetName val="내역서(기계)"/>
      <sheetName val="전력구구조물산근"/>
      <sheetName val="전차선로 물량표"/>
      <sheetName val="한강운반비"/>
      <sheetName val="공통(20-91)"/>
      <sheetName val="돈암사업"/>
      <sheetName val="기계설비표선정수장"/>
      <sheetName val="시점교︀"/>
      <sheetName val="구체3_5x3_5-8-1 "/>
      <sheetName val="구체3_0x2_0( ⱗ氀ⱗ"/>
      <sheetName val="나.다.라.마.바.피복재 산정"/>
      <sheetName val="깨기"/>
      <sheetName val="Back"/>
      <sheetName val="201동 산출근거"/>
      <sheetName val="구조물공1"/>
      <sheetName val="배수및구조물공1"/>
      <sheetName val="구체3_0x2_0(䈀ᅪ԰_x0000_"/>
      <sheetName val="woo(mac)"/>
      <sheetName val="초"/>
      <sheetName val="현대물량"/>
      <sheetName val="중기손료"/>
      <sheetName val=" 냉각수펌프"/>
      <sheetName val="공조기휀"/>
      <sheetName val="상부집계표"/>
      <sheetName val="경비2내역"/>
      <sheetName val="건축수량산출"/>
      <sheetName val="단砀⫵"/>
      <sheetName val="단가 및 재료비"/>
      <sheetName val="중기사용료산출근거"/>
      <sheetName val="06 일위대가목록"/>
      <sheetName val="파형강관및곡선부보강및날개벽"/>
      <sheetName val="배수공시멘트 및 골재량산출"/>
      <sheetName val="7_PILE__ԯ_x0000_缀_x0000_"/>
      <sheetName val="토사(PE)"/>
      <sheetName val="7_PILE__頀⮿︀䛕"/>
      <sheetName val="가도뻸"/>
      <sheetName val="7_PILE__䈀ᅪ԰_x0000_"/>
      <sheetName val="설계서식"/>
      <sheetName val="2호맨홀공제수량"/>
      <sheetName val="평교-내역"/>
      <sheetName val="99년신청"/>
      <sheetName val="제1차변경도급"/>
      <sheetName val="기본(98)"/>
      <sheetName val="통합"/>
      <sheetName val="총괄"/>
      <sheetName val="제2호단위수량"/>
      <sheetName val="수입"/>
      <sheetName val="수목표준대가"/>
      <sheetName val="24분기"/>
      <sheetName val="안산기계장치"/>
      <sheetName val="과"/>
      <sheetName val="-레미콘집계"/>
      <sheetName val="-몰탈콘크리트"/>
      <sheetName val="자갈,시멘트,모래산출"/>
      <sheetName val="-철근집계"/>
      <sheetName val="포장재료(1)"/>
      <sheetName val="-흄관집계"/>
      <sheetName val="지급자재"/>
      <sheetName val="4.2.1 마루높이 검토"/>
      <sheetName val="대치판정"/>
      <sheetName val="wall"/>
      <sheetName val="단가(1)"/>
      <sheetName val="표지-내역서壒〚_x0005__x0000_"/>
      <sheetName val="JUCKEYK"/>
      <sheetName val="포장직선구간"/>
      <sheetName val="SULKEA"/>
      <sheetName val="CON'C"/>
      <sheetName val="맨홀수량"/>
      <sheetName val="단  가  대  비  표"/>
      <sheetName val="일  위  대  가  목  록"/>
      <sheetName val="별표 "/>
      <sheetName val="분양금할인"/>
      <sheetName val="출입구총집계"/>
      <sheetName val="Sheet17"/>
      <sheetName val="흄관수睽꛲"/>
      <sheetName val="SG"/>
      <sheetName val="사업부배부A"/>
      <sheetName val="도기류"/>
      <sheetName val="노임이"/>
      <sheetName val="9811"/>
      <sheetName val="부표총괄"/>
      <sheetName val="9509"/>
      <sheetName val="PipWT"/>
      <sheetName val="산근"/>
      <sheetName val="TYPE1"/>
      <sheetName val="토목내역서"/>
      <sheetName val="Macro3"/>
      <sheetName val="Macro2"/>
      <sheetName val="구체집계2_0x2_0(7-렀቟԰"/>
      <sheetName val="공내역"/>
      <sheetName val="문화재 시굴조사비(표지)"/>
      <sheetName val="원심력수로관"/>
      <sheetName val="6.교좌면보강"/>
      <sheetName val="단면 (2)"/>
      <sheetName val="기㔀቎԰"/>
      <sheetName val="(4)소요정착장검토"/>
      <sheetName val="BQ"/>
      <sheetName val="관접합및부설"/>
      <sheetName val="재료집계"/>
      <sheetName val="Bid_Detail"/>
      <sheetName val="구체집계2_0x2䈀㉪ԯ_x0000_缀_x0000__x0000_"/>
      <sheetName val="토적표"/>
      <sheetName val="세계수요종합OK"/>
      <sheetName val="CANOPY"/>
      <sheetName val="하수급견적대비"/>
      <sheetName val="투澘"/>
      <sheetName val="로우프"/>
      <sheetName val="구체3_5x3_5-8-1ׂ"/>
      <sheetName val="투吐"/>
      <sheetName val="자재단가 (2)"/>
      <sheetName val="내역5"/>
      <sheetName val="골조시행"/>
      <sheetName val="ELECTRIC"/>
      <sheetName val="전등설비"/>
      <sheetName val="삭제금지단가"/>
      <sheetName val="구조물견적서"/>
      <sheetName val="표지 (2)"/>
      <sheetName val="마감산출"/>
      <sheetName val="업체별기성내역"/>
      <sheetName val="난간,앙카"/>
      <sheetName val="기둥설계(no)"/>
      <sheetName val="기초판설계(교축직각)"/>
      <sheetName val="용소리교"/>
      <sheetName val="5흙막이"/>
      <sheetName val="정산서 "/>
      <sheetName val="SLAB"/>
      <sheetName val="찍기"/>
      <sheetName val="원가계산서(1공구)-蒈+"/>
      <sheetName val=" 상부공통집계(총괄)"/>
      <sheetName val="대,유,램"/>
      <sheetName val="G.R300경비"/>
      <sheetName val="투䱨"/>
      <sheetName val="투헾"/>
      <sheetName val="50201련박스"/>
      <sheetName val="특판제외"/>
      <sheetName val="일위대가 집계표"/>
      <sheetName val="투_x0010_"/>
      <sheetName val="투䴨"/>
      <sheetName val="투䡲"/>
      <sheetName val="조명율_x0005_"/>
      <sheetName val="갑지(추정)"/>
      <sheetName val="실행내역서을지"/>
      <sheetName val="단가일람"/>
      <sheetName val="조경일람"/>
      <sheetName val="매탄-오"/>
      <sheetName val="매탄-합"/>
      <sheetName val="매산"/>
      <sheetName val="송죽"/>
      <sheetName val="3.하중계산"/>
      <sheetName val="판정1교토공"/>
      <sheetName val="맨홀_공사비"/>
      <sheetName val="직재"/>
      <sheetName val="95MAKER"/>
      <sheetName val="농로수량집계"/>
      <sheetName val="농로토공집계"/>
      <sheetName val="단면별연장"/>
      <sheetName val="인부노임"/>
      <sheetName val="교통처리우회도로"/>
      <sheetName val="설계예시"/>
      <sheetName val="품셈"/>
      <sheetName val="예산"/>
      <sheetName val="상행-교대(A1-A2)"/>
      <sheetName val="외국인산업연수생"/>
      <sheetName val="3.7교축하중"/>
      <sheetName val="8.석축단위(H=1.5M)"/>
      <sheetName val="구조물철거타공정이월"/>
      <sheetName val="총괄수량집계표"/>
      <sheetName val="중로근거"/>
      <sheetName val="부표(010427)"/>
      <sheetName val="Sheet1_(2)"/>
      <sheetName val="국도접속_차도부수량"/>
      <sheetName val="노임단가 (2)"/>
      <sheetName val="순성토"/>
      <sheetName val="공통가설공사"/>
      <sheetName val="경산"/>
      <sheetName val="토 傠_x0013__xdaa2_"/>
      <sheetName val="토 捀_x0013__xdaa2_"/>
      <sheetName val="토 _x0005__x0000_"/>
      <sheetName val="ABUT수량-︀ᇕ"/>
      <sheetName val="ABUT수량-缀ᨪ"/>
      <sheetName val="ABUT수량-㔀቎"/>
      <sheetName val="토 挔_x0012_竖"/>
      <sheetName val="구체집계3_0x2__x0000__x0000_䤰_x0000__x0000__x0000_"/>
      <sheetName val="토 _x0000__x0000_"/>
      <sheetName val="Ⅱ실행비목"/>
      <sheetName val="구체집계2@︀ᇕ԰_x0000_缀_x0000__x0000_"/>
      <sheetName val="요_x0005_"/>
      <sheetName val="부대tu"/>
      <sheetName val="현ᰀ"/>
      <sheetName val="FRP산출근橂"/>
      <sheetName val="일위대橂⿭_x0005_"/>
      <sheetName val="공사비집계"/>
      <sheetName val="적용단위길이"/>
      <sheetName val="피벗테이블데이터분석"/>
      <sheetName val="NYS"/>
      <sheetName val="변압기 및 발전기 용량"/>
      <sheetName val="기계설비"/>
      <sheetName val="특별교실"/>
      <sheetName val="C-C(output)"/>
      <sheetName val="기초자료"/>
      <sheetName val="환산"/>
      <sheetName val="4.주beam"/>
      <sheetName val="5.세운W-A"/>
      <sheetName val="0506생활권구적"/>
      <sheetName val="결과조달"/>
      <sheetName val="경상비"/>
      <sheetName val="공사비예산서(토목분)"/>
      <sheetName val="전체도급"/>
      <sheetName val="CODE"/>
      <sheetName val="전기일위대가"/>
      <sheetName val="부대대비"/>
      <sheetName val="냉연집계"/>
      <sheetName val="부하(성남)"/>
      <sheetName val="부하계산서"/>
      <sheetName val="조건"/>
      <sheetName val="충주"/>
      <sheetName val="입출재고현황 (2)"/>
      <sheetName val="산출내역서집계표"/>
      <sheetName val="정공공사"/>
      <sheetName val="원가계산"/>
      <sheetName val="실행대비"/>
      <sheetName val="2공구하도급내역서"/>
      <sheetName val="구천"/>
      <sheetName val="세부내역"/>
      <sheetName val="투찰추정"/>
      <sheetName val="도급내역5+800"/>
      <sheetName val="토량1-1"/>
      <sheetName val="도급금액"/>
      <sheetName val="재노경"/>
      <sheetName val="전선 및 전선관"/>
      <sheetName val="적현로"/>
      <sheetName val="경상직원"/>
      <sheetName val="수목단가"/>
      <sheetName val="우수공"/>
      <sheetName val="교대일반수량"/>
      <sheetName val="가로등위치"/>
      <sheetName val="장비집계"/>
      <sheetName val="ITEM"/>
      <sheetName val="ilch"/>
      <sheetName val="▣횡배수수량산출참고"/>
      <sheetName val="아파트건축"/>
      <sheetName val="tggwan(mac)"/>
      <sheetName val="배수문수량산출(3)"/>
      <sheetName val="Total 단위경유량집계"/>
      <sheetName val="수로암거"/>
      <sheetName val="경영혁신본부"/>
      <sheetName val="내역서 제출"/>
      <sheetName val="단   산"/>
      <sheetName val="실    단"/>
      <sheetName val="시설수량표"/>
      <sheetName val="식재수량표"/>
      <sheetName val="도"/>
      <sheetName val="Base_Data"/>
      <sheetName val="OCT.FDN"/>
      <sheetName val="PI"/>
      <sheetName val="working load at the btm ft."/>
      <sheetName val="stability check"/>
      <sheetName val="design criteria"/>
      <sheetName val="D-3503"/>
      <sheetName val="CAL"/>
      <sheetName val="DRAIN DRUM PIT D-301"/>
      <sheetName val="2.설계제원"/>
      <sheetName val="WIND"/>
      <sheetName val="calcul"/>
      <sheetName val="HORI. VESSEL"/>
      <sheetName val="단면검토"/>
      <sheetName val="TYPE-A"/>
      <sheetName val="부재력정리"/>
      <sheetName val="REBAR"/>
      <sheetName val="POL6차-PIPING"/>
      <sheetName val="8설7발"/>
      <sheetName val="★도급내역"/>
      <sheetName val="매출"/>
      <sheetName val="단락전류-A"/>
      <sheetName val="위치조렀"/>
      <sheetName val="위치조怀"/>
      <sheetName val="위치조ࠀ"/>
      <sheetName val="안양1공구_건축"/>
      <sheetName val="토공산근"/>
      <sheetName val="소야공정계획표"/>
      <sheetName val="unitpric"/>
      <sheetName val="지점별강우량"/>
      <sheetName val="97_사업추정(WEKI)"/>
      <sheetName val="가설건물"/>
      <sheetName val="인수공규격"/>
      <sheetName val="96노임기준"/>
      <sheetName val="총수량집계표"/>
      <sheetName val="2축기둥해석"/>
      <sheetName val="출력은 금물"/>
      <sheetName val="4차원가계산서"/>
      <sheetName val="삼성동50"/>
      <sheetName val="특수선일위대가"/>
      <sheetName val="공문(신)"/>
      <sheetName val="집수정단위수량 "/>
      <sheetName val="예가표"/>
      <sheetName val="도급자재"/>
      <sheetName val="토목공사"/>
      <sheetName val="건축원가"/>
      <sheetName val="구체집계2@栀ᚃ가ᚃ︀崙ԯ"/>
      <sheetName val="CONCRETE"/>
      <sheetName val="교통처리우회도㄁"/>
      <sheetName val="(4-2)열관류값-2"/>
      <sheetName val="송죽c"/>
      <sheetName val="구체3_5x3_5-8-1退"/>
      <sheetName val="접도구역경계표주橂】"/>
      <sheetName val="위치조"/>
      <sheetName val="날개수량1.5"/>
      <sheetName val="고양시"/>
      <sheetName val="토목내역서 (도급단가)"/>
      <sheetName val="내역서(삼礊め"/>
      <sheetName val="업체별기성"/>
      <sheetName val="식재가격"/>
      <sheetName val="식재총괄"/>
      <sheetName val="상선"/>
      <sheetName val="계정"/>
      <sheetName val="3.바닥판설계"/>
      <sheetName val="약품공급2"/>
      <sheetName val="工관리비율"/>
      <sheetName val="工완성공사율"/>
      <sheetName val="배수내역"/>
      <sheetName val="MixBed"/>
      <sheetName val="CondPol"/>
      <sheetName val="코드1(매출계정)"/>
      <sheetName val="코드2(원가계정)"/>
      <sheetName val="코드5(투자비계정)"/>
      <sheetName val="자료입력"/>
      <sheetName val="마스터원본"/>
      <sheetName val="예산총괄표"/>
      <sheetName val="견적"/>
      <sheetName val="2000전체분"/>
      <sheetName val="단﹃ᇕ"/>
      <sheetName val="인건비 "/>
      <sheetName val="※참고자료※"/>
      <sheetName val="담장산출"/>
      <sheetName val="전기"/>
      <sheetName val="3.2산출근거(감독)"/>
      <sheetName val="별첨-기계경비 산출목록"/>
      <sheetName val="약전닥트"/>
      <sheetName val="건축부하"/>
      <sheetName val="FA설치명세"/>
      <sheetName val="FD"/>
      <sheetName val="기성고"/>
      <sheetName val="음성방향"/>
      <sheetName val="위치조쐀"/>
      <sheetName val="위치조䈀"/>
      <sheetName val="7⠀ᩗ"/>
      <sheetName val="구체집계2_0x2_0(7-1렀቟"/>
      <sheetName val="설계서(본관)"/>
      <sheetName val="바닥판"/>
      <sheetName val="입력DATA"/>
      <sheetName val="일반수량총괄집계"/>
      <sheetName val="1,2공구원가계산서"/>
      <sheetName val="1공구산출내역서"/>
      <sheetName val="A_7"/>
      <sheetName val="화산경계"/>
      <sheetName val="사업수지"/>
      <sheetName val="투㟨"/>
      <sheetName val="자재수량"/>
      <sheetName val="기본단가"/>
      <sheetName val="인건비단가"/>
      <sheetName val="구체2_0x︀ᇕ԰_x0000_缀_x0000__x0000__x0000_"/>
      <sheetName val="계산조건"/>
      <sheetName val="국내조달(통합-1)"/>
      <sheetName val="토량산출서"/>
      <sheetName val="주차구획선수량"/>
      <sheetName val="맨홀조서"/>
      <sheetName val="단가대비표"/>
      <sheetName val="관기초"/>
      <sheetName val="관기초1"/>
      <sheetName val="박스규격"/>
      <sheetName val="보통암3"/>
      <sheetName val="BOX토공"/>
      <sheetName val="연결관수량-전공구"/>
      <sheetName val="연약지반"/>
      <sheetName val="토사3"/>
      <sheetName val="리핑암3"/>
      <sheetName val="공구"/>
      <sheetName val="경영계획1월"/>
      <sheetName val="전睮"/>
      <sheetName val="변수"/>
      <sheetName val="SLAB&quot;1&quot;"/>
      <sheetName val="우수"/>
      <sheetName val="포장공자재집계표"/>
      <sheetName val="설계서을"/>
      <sheetName val="6჈_x0000_"/>
      <sheetName val="6狈譈"/>
      <sheetName val="6磈᎙"/>
      <sheetName val="6È_x0000_"/>
      <sheetName val="위치조_x0001_"/>
      <sheetName val="교통대책내역"/>
      <sheetName val="교육종류"/>
      <sheetName val="투_x0000_"/>
      <sheetName val="투暷"/>
      <sheetName val="값"/>
      <sheetName val="원가계산서(1栆ⅎ_x0000_⷇쐋ꍣ"/>
      <sheetName val="투㚈"/>
      <sheetName val="FRP산출근ᛅ"/>
      <sheetName val="일위총괄표"/>
      <sheetName val="FRP산출근헾"/>
      <sheetName val="C_배수ԯ_x0000_"/>
      <sheetName val="C_배수︀ᇕ"/>
      <sheetName val="포장수량집계표"/>
      <sheetName val="단䈀ᅪ"/>
      <sheetName val="Proposal"/>
      <sheetName val="고유코드_설계"/>
      <sheetName val="설계개요"/>
      <sheetName val="포장총괄집계표"/>
      <sheetName val="부속동"/>
      <sheetName val="APT"/>
      <sheetName val="토공수량산출"/>
      <sheetName val="토적계산서"/>
      <sheetName val="외주비"/>
      <sheetName val="원가계䘭畲"/>
      <sheetName val="원가계葘C"/>
      <sheetName val="원가계䘭瘆"/>
      <sheetName val="원가계䘭眙"/>
      <sheetName val="원가계尜_x0013_"/>
      <sheetName val="원가계䘭皙"/>
      <sheetName val="원가계_x0000__x0000_"/>
      <sheetName val="원가계☦ŀ"/>
      <sheetName val="원가계☦:"/>
      <sheetName val="원가계뇣ė"/>
      <sheetName val="원가계瘱Ē"/>
      <sheetName val="원가계챔B"/>
      <sheetName val="BOX날개벽"/>
      <sheetName val="원가계䘭癙"/>
      <sheetName val="일반부표"/>
      <sheetName val="3련 BOX"/>
      <sheetName val="다곡2교"/>
      <sheetName val="C_배䤊⾛_x0005_"/>
      <sheetName val="C_배哐.唜"/>
      <sheetName val="상수도토공집계표"/>
      <sheetName val="이름표지정"/>
      <sheetName val="1000 DB구축 부표"/>
      <sheetName val="열린교실"/>
      <sheetName val="형틀공사"/>
      <sheetName val="도급내역서"/>
      <sheetName val="일반0_x0000_"/>
      <sheetName val="일반䢬ፓ"/>
      <sheetName val="일반䣈ፓ"/>
      <sheetName val="일반ﻈᇕ"/>
      <sheetName val="일반ﺬᇕ"/>
      <sheetName val="일반︀ᇕ"/>
      <sheetName val="일반ቀ"/>
      <sheetName val="건축설비"/>
      <sheetName val="검토"/>
      <sheetName val="WORK"/>
      <sheetName val="종배수관"/>
      <sheetName val="[배수관공(IC).xls]원가계☦:"/>
      <sheetName val="1__설계조건_2_단면가정_3__하중계산"/>
      <sheetName val="DATA_입력란"/>
      <sheetName val="변화치수"/>
      <sheetName val="일반_x0005__x0000_"/>
      <sheetName val="일반圠_x0018_"/>
      <sheetName val="2공구자재집"/>
      <sheetName val="위치조Ԁ"/>
      <sheetName val="도급기성"/>
      <sheetName val="단가산출2"/>
      <sheetName val="단가산출1"/>
      <sheetName val="일반맨홀수량집계(A-7 LINE)"/>
      <sheetName val="실행예산 명세표"/>
      <sheetName val="S1,3"/>
      <sheetName val="여과지동"/>
      <sheetName val="Sheet6"/>
      <sheetName val="부대공-수량증감 내역서"/>
      <sheetName val="물가시세표"/>
      <sheetName val="설계명세"/>
      <sheetName val="편입용지조서"/>
      <sheetName val="원가계산서 (변경계약) (3)"/>
      <sheetName val="임시전기공사설계서"/>
      <sheetName val="원가서"/>
      <sheetName val="원가계산서 "/>
      <sheetName val="철근량"/>
      <sheetName val="도로정위치부표"/>
      <sheetName val="도로조사부표"/>
      <sheetName val="일위대가(1)"/>
      <sheetName val="전체"/>
      <sheetName val="입상내역"/>
      <sheetName val="총공사내역서"/>
      <sheetName val="설 계"/>
      <sheetName val="포장자재집계표"/>
      <sheetName val="대비표"/>
      <sheetName val="대호방조제 접속공"/>
      <sheetName val="GSTOTAL"/>
      <sheetName val="구분자"/>
      <sheetName val="시설물일위"/>
      <sheetName val="A4"/>
      <sheetName val="이름정의"/>
      <sheetName val="98비정기소모"/>
      <sheetName val="목재동바리"/>
      <sheetName val="수량집계표저ᡛ簀"/>
      <sheetName val="일위대가(_x0005__x0000_"/>
      <sheetName val="수량집계표渀빷ԯ"/>
      <sheetName val="산근터빈"/>
      <sheetName val="용수량(생활용수)"/>
      <sheetName val="수목데이타"/>
      <sheetName val="공사예산하조서(O.K)"/>
      <sheetName val="참조"/>
      <sheetName val="1"/>
      <sheetName val="토적표(_x0000__x0000_"/>
      <sheetName val="토적표(˯"/>
      <sheetName val="토적표(摠ˌ"/>
      <sheetName val="토적표(狘Ĕ"/>
      <sheetName val="토적표(_xd9a0_ط"/>
      <sheetName val="토적표(矠ˌ"/>
      <sheetName val="상 부"/>
      <sheetName val="강전사 (2)"/>
      <sheetName val="투㤸"/>
      <sheetName val="투㖈"/>
      <sheetName val="위치조 "/>
      <sheetName val="위치조ꀀ"/>
      <sheetName val="위치조"/>
      <sheetName val="위치조僅"/>
      <sheetName val="위치조退"/>
      <sheetName val="위치조뀀"/>
      <sheetName val="조명율丵"/>
      <sheetName val="조명율汐"/>
      <sheetName val="조명율橂"/>
      <sheetName val="조명율劀"/>
      <sheetName val="L40 B19.9"/>
      <sheetName val="내역서 "/>
      <sheetName val="1~69"/>
      <sheetName val="규준틀"/>
      <sheetName val="위치조瀀"/>
      <sheetName val="개소별수량산출"/>
      <sheetName val="MOTOR"/>
      <sheetName val="유역면적"/>
      <sheetName val="지우기"/>
      <sheetName val="Library"/>
      <sheetName val="Checklist"/>
      <sheetName val="WORK-VOL"/>
      <sheetName val="Condition"/>
      <sheetName val="DESIGN(77C-102A)-2"/>
      <sheetName val="BOQ.vts"/>
      <sheetName val="95신규호표"/>
      <sheetName val="1련박스"/>
      <sheetName val="PLP"/>
      <sheetName val="일반㉚"/>
      <sheetName val="일반_x0000__x0000_"/>
      <sheetName val="배열수식"/>
      <sheetName val="역T형"/>
      <sheetName val="기자재비"/>
      <sheetName val="터널조도"/>
      <sheetName val="TTL"/>
      <sheetName val="출금실적"/>
      <sheetName val="제잡비계산"/>
      <sheetName val="배수장토목공사비"/>
      <sheetName val="공조기"/>
      <sheetName val="구체집계2_0x2_0(5-7ׇ"/>
      <sheetName val="구체집계2_0x2_0(5-7ԯ"/>
      <sheetName val="변경현황"/>
      <sheetName val="noyim"/>
      <sheetName val="횡배수관위치조서"/>
      <sheetName val="제잡비집계"/>
      <sheetName val="6PILE__(돌출)"/>
      <sheetName val="남양시작동자105노65기1_3화1_2"/>
      <sheetName val="2. 공원조도"/>
      <sheetName val="7_PILE__︀ᇕ԰_x0000_"/>
      <sheetName val="토공분배표"/>
      <sheetName val="1.설계기준"/>
      <sheetName val="조서"/>
      <sheetName val="배수계"/>
      <sheetName val="수량집계︀⫕ԯ_x0000_"/>
      <sheetName val="수량집계ԯ_x0000_缀_x0000_"/>
      <sheetName val="수량집계저㪃ఀ㪄"/>
      <sheetName val="미비용95"/>
      <sheetName val="토지-2731"/>
      <sheetName val="토지-181(2)"/>
      <sheetName val="단관데이터"/>
      <sheetName val="이형관데이터"/>
      <sheetName val="배수량"/>
      <sheetName val="노임목록"/>
      <sheetName val="견적대비"/>
      <sheetName val="프로젝트"/>
      <sheetName val="TYPE-A,B,C,D"/>
      <sheetName val="계림(함평)"/>
      <sheetName val="계림(장성)"/>
      <sheetName val="1호철근량"/>
      <sheetName val="저판(버림100)"/>
      <sheetName val="기둥"/>
      <sheetName val="집수정단위수량600 "/>
      <sheetName val="몰탈콘크리트"/>
      <sheetName val="철근집계"/>
      <sheetName val="주요자재단가"/>
      <sheetName val="포장재료집계표"/>
      <sheetName val="포장면적산출"/>
      <sheetName val="포장수량집계"/>
      <sheetName val="역T형(H=6.0) (2)"/>
      <sheetName val="공사비내역서"/>
      <sheetName val="물가"/>
      <sheetName val="기계변경"/>
    </sheetNames>
    <definedNames>
      <definedName name="매크로11"/>
      <definedName name="매크로4" sheetId="44"/>
      <definedName name="매크로4" sheetId="44"/>
      <definedName name="매크로4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 refreshError="1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 refreshError="1"/>
      <sheetData sheetId="251"/>
      <sheetData sheetId="252"/>
      <sheetData sheetId="253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 refreshError="1"/>
      <sheetData sheetId="289" refreshError="1"/>
      <sheetData sheetId="290" refreshError="1"/>
      <sheetData sheetId="291"/>
      <sheetData sheetId="292"/>
      <sheetData sheetId="293" refreshError="1"/>
      <sheetData sheetId="294"/>
      <sheetData sheetId="295" refreshError="1"/>
      <sheetData sheetId="296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/>
      <sheetData sheetId="304" refreshError="1"/>
      <sheetData sheetId="305" refreshError="1"/>
      <sheetData sheetId="306"/>
      <sheetData sheetId="307"/>
      <sheetData sheetId="308" refreshError="1"/>
      <sheetData sheetId="309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 refreshError="1"/>
      <sheetData sheetId="320" refreshError="1"/>
      <sheetData sheetId="321"/>
      <sheetData sheetId="322" refreshError="1"/>
      <sheetData sheetId="323" refreshError="1"/>
      <sheetData sheetId="324" refreshError="1"/>
      <sheetData sheetId="325" refreshError="1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/>
      <sheetData sheetId="340"/>
      <sheetData sheetId="341" refreshError="1"/>
      <sheetData sheetId="342" refreshError="1"/>
      <sheetData sheetId="343"/>
      <sheetData sheetId="344" refreshError="1"/>
      <sheetData sheetId="345" refreshError="1"/>
      <sheetData sheetId="346" refreshError="1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 refreshError="1"/>
      <sheetData sheetId="359" refreshError="1"/>
      <sheetData sheetId="360"/>
      <sheetData sheetId="361" refreshError="1"/>
      <sheetData sheetId="362" refreshError="1"/>
      <sheetData sheetId="363"/>
      <sheetData sheetId="364"/>
      <sheetData sheetId="365" refreshError="1"/>
      <sheetData sheetId="366" refreshError="1"/>
      <sheetData sheetId="367" refreshError="1"/>
      <sheetData sheetId="368"/>
      <sheetData sheetId="369" refreshError="1"/>
      <sheetData sheetId="370"/>
      <sheetData sheetId="371"/>
      <sheetData sheetId="372" refreshError="1"/>
      <sheetData sheetId="373" refreshError="1"/>
      <sheetData sheetId="374" refreshError="1"/>
      <sheetData sheetId="375"/>
      <sheetData sheetId="376" refreshError="1"/>
      <sheetData sheetId="377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/>
      <sheetData sheetId="429" refreshError="1"/>
      <sheetData sheetId="430" refreshError="1"/>
      <sheetData sheetId="431" refreshError="1"/>
      <sheetData sheetId="432"/>
      <sheetData sheetId="433" refreshError="1"/>
      <sheetData sheetId="434"/>
      <sheetData sheetId="435"/>
      <sheetData sheetId="436" refreshError="1"/>
      <sheetData sheetId="437" refreshError="1"/>
      <sheetData sheetId="438"/>
      <sheetData sheetId="439"/>
      <sheetData sheetId="440" refreshError="1"/>
      <sheetData sheetId="441" refreshError="1"/>
      <sheetData sheetId="442" refreshError="1"/>
      <sheetData sheetId="443" refreshError="1"/>
      <sheetData sheetId="444"/>
      <sheetData sheetId="445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/>
      <sheetData sheetId="476"/>
      <sheetData sheetId="477"/>
      <sheetData sheetId="478" refreshError="1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 refreshError="1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 refreshError="1"/>
      <sheetData sheetId="502" refreshError="1"/>
      <sheetData sheetId="503"/>
      <sheetData sheetId="504" refreshError="1"/>
      <sheetData sheetId="505" refreshError="1"/>
      <sheetData sheetId="506"/>
      <sheetData sheetId="507" refreshError="1"/>
      <sheetData sheetId="508"/>
      <sheetData sheetId="509" refreshError="1"/>
      <sheetData sheetId="510"/>
      <sheetData sheetId="511" refreshError="1"/>
      <sheetData sheetId="512" refreshError="1"/>
      <sheetData sheetId="513" refreshError="1"/>
      <sheetData sheetId="514" refreshError="1"/>
      <sheetData sheetId="515"/>
      <sheetData sheetId="516" refreshError="1"/>
      <sheetData sheetId="517" refreshError="1"/>
      <sheetData sheetId="518" refreshError="1"/>
      <sheetData sheetId="519" refreshError="1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/>
      <sheetData sheetId="595"/>
      <sheetData sheetId="596"/>
      <sheetData sheetId="597" refreshError="1"/>
      <sheetData sheetId="598" refreshError="1"/>
      <sheetData sheetId="599" refreshError="1"/>
      <sheetData sheetId="600" refreshError="1"/>
      <sheetData sheetId="601"/>
      <sheetData sheetId="602"/>
      <sheetData sheetId="603"/>
      <sheetData sheetId="604" refreshError="1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/>
      <sheetData sheetId="616" refreshError="1"/>
      <sheetData sheetId="617" refreshError="1"/>
      <sheetData sheetId="618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/>
      <sheetData sheetId="651"/>
      <sheetData sheetId="652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/>
      <sheetData sheetId="831"/>
      <sheetData sheetId="832"/>
      <sheetData sheetId="833"/>
      <sheetData sheetId="834"/>
      <sheetData sheetId="835"/>
      <sheetData sheetId="836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/>
      <sheetData sheetId="882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/>
      <sheetData sheetId="1418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준공검사"/>
      <sheetName val="원가계산"/>
      <sheetName val="표지"/>
      <sheetName val="총괄표"/>
      <sheetName val="설계내역서"/>
      <sheetName val="제경비계산서"/>
      <sheetName val="횡배수관1"/>
      <sheetName val="횡배수관"/>
      <sheetName val="Sheet2"/>
      <sheetName val="자재집계"/>
      <sheetName val="포장"/>
      <sheetName val="측구"/>
      <sheetName val="교량확장"/>
      <sheetName val="옹벽"/>
      <sheetName val="박스"/>
      <sheetName val="날개벽"/>
      <sheetName val="평면도"/>
      <sheetName val="위치조서"/>
      <sheetName val="위치도"/>
      <sheetName val="인건비"/>
    </sheetNames>
    <sheetDataSet>
      <sheetData sheetId="0"/>
      <sheetData sheetId="1"/>
      <sheetData sheetId="2">
        <row r="7">
          <cell r="T7" t="str">
            <v>변경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준공검사"/>
      <sheetName val="원가계산"/>
      <sheetName val="표지"/>
      <sheetName val="총괄표"/>
      <sheetName val="설계내역서"/>
      <sheetName val="제경비계산서"/>
      <sheetName val="횡배수관1"/>
      <sheetName val="횡배수관"/>
      <sheetName val="Sheet2"/>
      <sheetName val="자재집계"/>
      <sheetName val="포장"/>
      <sheetName val="측구"/>
      <sheetName val="교량확장"/>
      <sheetName val="옹벽"/>
      <sheetName val="박스"/>
      <sheetName val="날개벽"/>
      <sheetName val="평면도"/>
      <sheetName val="위치조서"/>
      <sheetName val="위치도"/>
      <sheetName val="인건비"/>
    </sheetNames>
    <sheetDataSet>
      <sheetData sheetId="0"/>
      <sheetData sheetId="1"/>
      <sheetData sheetId="2">
        <row r="7">
          <cell r="T7" t="str">
            <v>변경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1"/>
      <sheetName val="표지2"/>
      <sheetName val="총괄집계표"/>
      <sheetName val="산출내역서"/>
      <sheetName val="원가계산"/>
      <sheetName val="순공사비"/>
      <sheetName val="일위집계"/>
      <sheetName val="일위대가"/>
      <sheetName val="단가산출"/>
      <sheetName val="수량계산"/>
      <sheetName val="도면 (1부)"/>
      <sheetName val="도면 (2부)"/>
      <sheetName val="공사개요"/>
      <sheetName val="예정공정"/>
      <sheetName val="개산공사비"/>
      <sheetName val="4.설계예산내역서"/>
      <sheetName val="Sheet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고"/>
      <sheetName val="BID"/>
      <sheetName val="내역서"/>
      <sheetName val="터파기및재료"/>
    </sheetNames>
    <sheetDataSet>
      <sheetData sheetId="0" refreshError="1"/>
      <sheetData sheetId="1">
        <row r="1">
          <cell r="A1" t="str">
            <v>BDCODE</v>
          </cell>
          <cell r="B1" t="str">
            <v>QTY</v>
          </cell>
          <cell r="C1" t="str">
            <v>ITNUM</v>
          </cell>
          <cell r="D1" t="str">
            <v>SORTCODE</v>
          </cell>
          <cell r="E1" t="str">
            <v>F_DESC</v>
          </cell>
          <cell r="F1" t="str">
            <v>F_SIZE</v>
          </cell>
          <cell r="G1" t="str">
            <v>F_UNIT</v>
          </cell>
          <cell r="H1" t="str">
            <v>T_UPRICE</v>
          </cell>
          <cell r="I1" t="str">
            <v>T_AMOUNT</v>
          </cell>
        </row>
        <row r="2">
          <cell r="A2" t="str">
            <v>T5</v>
          </cell>
          <cell r="B2">
            <v>2073</v>
          </cell>
          <cell r="C2" t="str">
            <v>I</v>
          </cell>
          <cell r="D2">
            <v>1184</v>
          </cell>
          <cell r="E2" t="str">
            <v>직 접 공 사 비</v>
          </cell>
          <cell r="I2">
            <v>3097715144</v>
          </cell>
        </row>
        <row r="3">
          <cell r="A3" t="str">
            <v>T4</v>
          </cell>
          <cell r="B3">
            <v>87</v>
          </cell>
          <cell r="C3" t="str">
            <v>1.</v>
          </cell>
          <cell r="D3">
            <v>2368</v>
          </cell>
          <cell r="E3" t="str">
            <v>토          공</v>
          </cell>
          <cell r="I3">
            <v>0</v>
          </cell>
        </row>
        <row r="4">
          <cell r="A4" t="str">
            <v>T2</v>
          </cell>
          <cell r="B4">
            <v>21</v>
          </cell>
          <cell r="C4" t="str">
            <v>1.01</v>
          </cell>
          <cell r="D4">
            <v>3104</v>
          </cell>
          <cell r="E4" t="str">
            <v>기존구조물철거공</v>
          </cell>
          <cell r="I4">
            <v>0</v>
          </cell>
        </row>
        <row r="5">
          <cell r="A5" t="str">
            <v>T1</v>
          </cell>
          <cell r="B5">
            <v>7</v>
          </cell>
          <cell r="C5" t="str">
            <v>a</v>
          </cell>
          <cell r="D5">
            <v>3228</v>
          </cell>
          <cell r="E5" t="str">
            <v>무근콘크리트깨기</v>
          </cell>
          <cell r="I5">
            <v>0</v>
          </cell>
        </row>
        <row r="6">
          <cell r="A6" t="str">
            <v>D00003</v>
          </cell>
          <cell r="B6">
            <v>68</v>
          </cell>
          <cell r="C6" t="str">
            <v>-1</v>
          </cell>
          <cell r="D6">
            <v>3600</v>
          </cell>
          <cell r="E6" t="str">
            <v>무근콘크리트깨기</v>
          </cell>
          <cell r="F6" t="str">
            <v>(30 Cm 이상)</v>
          </cell>
          <cell r="G6" t="str">
            <v>㎥</v>
          </cell>
          <cell r="I6">
            <v>0</v>
          </cell>
        </row>
        <row r="7">
          <cell r="A7" t="str">
            <v>D00002</v>
          </cell>
          <cell r="B7">
            <v>405</v>
          </cell>
          <cell r="C7" t="str">
            <v>-2</v>
          </cell>
          <cell r="D7">
            <v>3728</v>
          </cell>
          <cell r="E7" t="str">
            <v>무근콘크리트깨기</v>
          </cell>
          <cell r="F7" t="str">
            <v>(30 Cm 미만)</v>
          </cell>
          <cell r="G7" t="str">
            <v>㎥</v>
          </cell>
          <cell r="I7">
            <v>0</v>
          </cell>
        </row>
        <row r="8">
          <cell r="A8" t="str">
            <v>E1</v>
          </cell>
          <cell r="B8">
            <v>0</v>
          </cell>
          <cell r="C8" t="str">
            <v>소계</v>
          </cell>
          <cell r="D8">
            <v>3912</v>
          </cell>
          <cell r="I8">
            <v>0</v>
          </cell>
        </row>
        <row r="9">
          <cell r="A9" t="str">
            <v>T1</v>
          </cell>
          <cell r="B9">
            <v>11</v>
          </cell>
          <cell r="C9" t="str">
            <v>b</v>
          </cell>
          <cell r="D9">
            <v>4004</v>
          </cell>
          <cell r="E9" t="str">
            <v>철근콘크리트깨기</v>
          </cell>
          <cell r="I9">
            <v>0</v>
          </cell>
        </row>
        <row r="10">
          <cell r="A10" t="str">
            <v>D00006</v>
          </cell>
          <cell r="B10">
            <v>14</v>
          </cell>
          <cell r="C10" t="str">
            <v>-1</v>
          </cell>
          <cell r="D10">
            <v>4096</v>
          </cell>
          <cell r="E10" t="str">
            <v>철근콘크리트깨기</v>
          </cell>
          <cell r="F10" t="str">
            <v>(30 Cm 이상)</v>
          </cell>
          <cell r="G10" t="str">
            <v>㎥</v>
          </cell>
          <cell r="I10">
            <v>0</v>
          </cell>
        </row>
        <row r="11">
          <cell r="A11" t="str">
            <v>D00005</v>
          </cell>
          <cell r="B11">
            <v>1</v>
          </cell>
          <cell r="C11" t="str">
            <v>-2</v>
          </cell>
          <cell r="D11">
            <v>4128</v>
          </cell>
          <cell r="E11" t="str">
            <v>철근콘크리트깨기</v>
          </cell>
          <cell r="F11" t="str">
            <v>(30 Cm 미만)</v>
          </cell>
          <cell r="G11" t="str">
            <v>㎥</v>
          </cell>
          <cell r="I11">
            <v>0</v>
          </cell>
        </row>
        <row r="12">
          <cell r="A12" t="str">
            <v>E1</v>
          </cell>
          <cell r="B12">
            <v>0</v>
          </cell>
          <cell r="C12" t="str">
            <v>소계</v>
          </cell>
          <cell r="D12">
            <v>4160</v>
          </cell>
          <cell r="I12">
            <v>0</v>
          </cell>
        </row>
        <row r="13">
          <cell r="A13" t="str">
            <v>D00013</v>
          </cell>
          <cell r="B13">
            <v>96</v>
          </cell>
          <cell r="C13" t="str">
            <v>c</v>
          </cell>
          <cell r="D13">
            <v>4168</v>
          </cell>
          <cell r="E13" t="str">
            <v>석축헐기</v>
          </cell>
          <cell r="G13" t="str">
            <v>㎡</v>
          </cell>
          <cell r="I13">
            <v>0</v>
          </cell>
        </row>
        <row r="14">
          <cell r="A14" t="str">
            <v>T1</v>
          </cell>
          <cell r="B14">
            <v>16</v>
          </cell>
          <cell r="C14" t="str">
            <v>d</v>
          </cell>
          <cell r="D14">
            <v>4176</v>
          </cell>
          <cell r="E14" t="str">
            <v>기존포장깨기</v>
          </cell>
          <cell r="I14">
            <v>0</v>
          </cell>
        </row>
        <row r="15">
          <cell r="A15" t="str">
            <v>D00007</v>
          </cell>
          <cell r="B15">
            <v>268</v>
          </cell>
          <cell r="C15" t="str">
            <v>-1</v>
          </cell>
          <cell r="D15">
            <v>4304</v>
          </cell>
          <cell r="E15" t="str">
            <v>콘크리트포장깨기</v>
          </cell>
          <cell r="F15" t="str">
            <v>(기 계)</v>
          </cell>
          <cell r="G15" t="str">
            <v>㎥</v>
          </cell>
          <cell r="I15">
            <v>0</v>
          </cell>
        </row>
        <row r="16">
          <cell r="A16" t="str">
            <v>D00009</v>
          </cell>
          <cell r="B16">
            <v>1316</v>
          </cell>
          <cell r="C16" t="str">
            <v>-2</v>
          </cell>
          <cell r="D16">
            <v>4312</v>
          </cell>
          <cell r="E16" t="str">
            <v>아스팔트포장깨기</v>
          </cell>
          <cell r="F16" t="str">
            <v>(기 계)</v>
          </cell>
          <cell r="G16" t="str">
            <v>㎥</v>
          </cell>
          <cell r="I16">
            <v>0</v>
          </cell>
        </row>
        <row r="17">
          <cell r="A17" t="str">
            <v>E1</v>
          </cell>
          <cell r="B17">
            <v>0</v>
          </cell>
          <cell r="C17" t="str">
            <v>소계</v>
          </cell>
          <cell r="D17">
            <v>4319</v>
          </cell>
          <cell r="I17">
            <v>0</v>
          </cell>
        </row>
        <row r="18">
          <cell r="A18" t="str">
            <v>T1</v>
          </cell>
          <cell r="B18">
            <v>20</v>
          </cell>
          <cell r="C18" t="str">
            <v>e</v>
          </cell>
          <cell r="D18">
            <v>4927</v>
          </cell>
          <cell r="E18" t="str">
            <v>기계절단</v>
          </cell>
          <cell r="I18">
            <v>0</v>
          </cell>
        </row>
        <row r="19">
          <cell r="A19" t="str">
            <v>D00011</v>
          </cell>
          <cell r="B19">
            <v>38</v>
          </cell>
          <cell r="C19" t="str">
            <v>-1</v>
          </cell>
          <cell r="D19">
            <v>4968</v>
          </cell>
          <cell r="E19" t="str">
            <v>콘크리트절단</v>
          </cell>
          <cell r="F19" t="str">
            <v>(기 계)</v>
          </cell>
          <cell r="G19" t="str">
            <v>M</v>
          </cell>
          <cell r="I19">
            <v>0</v>
          </cell>
        </row>
        <row r="20">
          <cell r="A20" t="str">
            <v>D00012</v>
          </cell>
          <cell r="B20">
            <v>1358</v>
          </cell>
          <cell r="C20" t="str">
            <v>-2</v>
          </cell>
          <cell r="D20">
            <v>5096</v>
          </cell>
          <cell r="E20" t="str">
            <v>아스콘절단</v>
          </cell>
          <cell r="F20" t="str">
            <v>(기 계)</v>
          </cell>
          <cell r="G20" t="str">
            <v>M</v>
          </cell>
          <cell r="I20">
            <v>0</v>
          </cell>
        </row>
        <row r="21">
          <cell r="A21" t="str">
            <v>E1</v>
          </cell>
          <cell r="B21">
            <v>0</v>
          </cell>
          <cell r="C21" t="str">
            <v>소계</v>
          </cell>
          <cell r="D21">
            <v>5436</v>
          </cell>
          <cell r="I21">
            <v>0</v>
          </cell>
        </row>
        <row r="22">
          <cell r="A22" t="str">
            <v>E2</v>
          </cell>
          <cell r="B22">
            <v>0</v>
          </cell>
          <cell r="C22" t="str">
            <v>계</v>
          </cell>
          <cell r="D22">
            <v>5856</v>
          </cell>
          <cell r="I22">
            <v>0</v>
          </cell>
        </row>
        <row r="23">
          <cell r="A23" t="str">
            <v>D00161</v>
          </cell>
          <cell r="B23">
            <v>1452</v>
          </cell>
          <cell r="C23" t="str">
            <v>1.02</v>
          </cell>
          <cell r="D23">
            <v>5896</v>
          </cell>
          <cell r="E23" t="str">
            <v>토사다이크 축조공</v>
          </cell>
          <cell r="G23" t="str">
            <v>㎥</v>
          </cell>
          <cell r="I23">
            <v>0</v>
          </cell>
        </row>
        <row r="24">
          <cell r="A24" t="str">
            <v>T2</v>
          </cell>
          <cell r="B24">
            <v>26</v>
          </cell>
          <cell r="C24" t="str">
            <v>1.03</v>
          </cell>
          <cell r="D24">
            <v>5936</v>
          </cell>
          <cell r="E24" t="str">
            <v>표토제거</v>
          </cell>
          <cell r="I24">
            <v>0</v>
          </cell>
        </row>
        <row r="25">
          <cell r="A25" t="str">
            <v>D00016</v>
          </cell>
          <cell r="B25">
            <v>52754</v>
          </cell>
          <cell r="C25" t="str">
            <v>a</v>
          </cell>
          <cell r="D25">
            <v>6016</v>
          </cell>
          <cell r="E25" t="str">
            <v>표토제거</v>
          </cell>
          <cell r="F25" t="str">
            <v>(답 구 간)</v>
          </cell>
          <cell r="G25" t="str">
            <v>㎡</v>
          </cell>
          <cell r="I25">
            <v>0</v>
          </cell>
        </row>
        <row r="26">
          <cell r="A26" t="str">
            <v>D00017</v>
          </cell>
          <cell r="B26">
            <v>54039</v>
          </cell>
          <cell r="C26" t="str">
            <v>b</v>
          </cell>
          <cell r="D26">
            <v>6144</v>
          </cell>
          <cell r="E26" t="str">
            <v>표토제거</v>
          </cell>
          <cell r="F26" t="str">
            <v>(답외구간)</v>
          </cell>
          <cell r="G26" t="str">
            <v>㎡</v>
          </cell>
          <cell r="I26">
            <v>0</v>
          </cell>
        </row>
        <row r="27">
          <cell r="A27" t="str">
            <v>E2</v>
          </cell>
          <cell r="B27">
            <v>0</v>
          </cell>
          <cell r="C27" t="str">
            <v>계</v>
          </cell>
          <cell r="D27">
            <v>6272</v>
          </cell>
          <cell r="I27">
            <v>0</v>
          </cell>
        </row>
        <row r="28">
          <cell r="A28" t="str">
            <v>D00018</v>
          </cell>
          <cell r="B28">
            <v>172967</v>
          </cell>
          <cell r="C28" t="str">
            <v>1.04</v>
          </cell>
          <cell r="D28">
            <v>6400</v>
          </cell>
          <cell r="E28" t="str">
            <v>벌개제근</v>
          </cell>
          <cell r="G28" t="str">
            <v>㎡</v>
          </cell>
          <cell r="I28">
            <v>0</v>
          </cell>
        </row>
        <row r="29">
          <cell r="A29" t="str">
            <v>T2</v>
          </cell>
          <cell r="B29">
            <v>36</v>
          </cell>
          <cell r="C29" t="str">
            <v>1.05</v>
          </cell>
          <cell r="D29">
            <v>6528</v>
          </cell>
          <cell r="E29" t="str">
            <v>깍  기  공</v>
          </cell>
          <cell r="I29">
            <v>0</v>
          </cell>
        </row>
        <row r="30">
          <cell r="A30" t="str">
            <v>D00022</v>
          </cell>
          <cell r="B30">
            <v>397643</v>
          </cell>
          <cell r="C30" t="str">
            <v>a</v>
          </cell>
          <cell r="D30">
            <v>6752</v>
          </cell>
          <cell r="E30" t="str">
            <v>토  사깎기</v>
          </cell>
          <cell r="F30" t="str">
            <v>(불도쟈 32 Ton)</v>
          </cell>
          <cell r="G30" t="str">
            <v>㎥</v>
          </cell>
          <cell r="I30">
            <v>0</v>
          </cell>
        </row>
        <row r="31">
          <cell r="A31" t="str">
            <v>D00024</v>
          </cell>
          <cell r="B31">
            <v>510465</v>
          </cell>
          <cell r="C31" t="str">
            <v>b</v>
          </cell>
          <cell r="D31">
            <v>6976</v>
          </cell>
          <cell r="E31" t="str">
            <v>리핑암깍기</v>
          </cell>
          <cell r="F31" t="str">
            <v>(리퍼도쟈 32 Ton)</v>
          </cell>
          <cell r="G31" t="str">
            <v>㎥</v>
          </cell>
          <cell r="I31">
            <v>0</v>
          </cell>
        </row>
        <row r="32">
          <cell r="A32" t="str">
            <v>T1</v>
          </cell>
          <cell r="B32">
            <v>35</v>
          </cell>
          <cell r="C32" t="str">
            <v>c</v>
          </cell>
          <cell r="D32">
            <v>7040</v>
          </cell>
          <cell r="E32" t="str">
            <v>발파암깍기</v>
          </cell>
          <cell r="I32">
            <v>0</v>
          </cell>
        </row>
        <row r="33">
          <cell r="A33" t="str">
            <v>D01225</v>
          </cell>
          <cell r="B33">
            <v>41672</v>
          </cell>
          <cell r="C33" t="str">
            <v>-1</v>
          </cell>
          <cell r="D33">
            <v>7072</v>
          </cell>
          <cell r="E33" t="str">
            <v>발파암깍기</v>
          </cell>
          <cell r="F33" t="str">
            <v>(미진동발파)</v>
          </cell>
          <cell r="G33" t="str">
            <v>㎥</v>
          </cell>
          <cell r="I33">
            <v>0</v>
          </cell>
        </row>
        <row r="34">
          <cell r="A34" t="str">
            <v>D00033</v>
          </cell>
          <cell r="B34">
            <v>76716</v>
          </cell>
          <cell r="C34" t="str">
            <v>-2</v>
          </cell>
          <cell r="D34">
            <v>7154</v>
          </cell>
          <cell r="E34" t="str">
            <v>발파암깍기</v>
          </cell>
          <cell r="F34" t="str">
            <v>(백호우+브레이카)</v>
          </cell>
          <cell r="G34" t="str">
            <v>㎥</v>
          </cell>
          <cell r="I34">
            <v>0</v>
          </cell>
        </row>
        <row r="35">
          <cell r="A35" t="str">
            <v>D00034</v>
          </cell>
          <cell r="B35">
            <v>439959</v>
          </cell>
          <cell r="C35" t="str">
            <v>-3</v>
          </cell>
          <cell r="D35">
            <v>7159</v>
          </cell>
          <cell r="E35" t="str">
            <v>발파암깍기</v>
          </cell>
          <cell r="F35" t="str">
            <v>(크로울러드릴)</v>
          </cell>
          <cell r="G35" t="str">
            <v>㎥</v>
          </cell>
          <cell r="I35">
            <v>0</v>
          </cell>
        </row>
        <row r="36">
          <cell r="A36" t="str">
            <v>E1</v>
          </cell>
          <cell r="B36">
            <v>0</v>
          </cell>
          <cell r="C36" t="str">
            <v>소계</v>
          </cell>
          <cell r="D36">
            <v>7163</v>
          </cell>
          <cell r="I36">
            <v>0</v>
          </cell>
        </row>
        <row r="37">
          <cell r="A37" t="str">
            <v>E2</v>
          </cell>
          <cell r="B37">
            <v>0</v>
          </cell>
          <cell r="C37" t="str">
            <v>계</v>
          </cell>
          <cell r="D37">
            <v>7168</v>
          </cell>
          <cell r="I37">
            <v>0</v>
          </cell>
        </row>
        <row r="38">
          <cell r="A38" t="str">
            <v>T2</v>
          </cell>
          <cell r="B38">
            <v>54</v>
          </cell>
          <cell r="C38" t="str">
            <v>1.06</v>
          </cell>
          <cell r="D38">
            <v>8728</v>
          </cell>
          <cell r="E38" t="str">
            <v>운 반 공</v>
          </cell>
          <cell r="I38">
            <v>0</v>
          </cell>
        </row>
        <row r="39">
          <cell r="A39" t="str">
            <v>T1</v>
          </cell>
          <cell r="B39">
            <v>42</v>
          </cell>
          <cell r="C39" t="str">
            <v>a</v>
          </cell>
          <cell r="D39">
            <v>8760</v>
          </cell>
          <cell r="E39" t="str">
            <v>토    사</v>
          </cell>
          <cell r="I39">
            <v>0</v>
          </cell>
        </row>
        <row r="40">
          <cell r="A40" t="str">
            <v>W00002</v>
          </cell>
          <cell r="B40">
            <v>30672</v>
          </cell>
          <cell r="C40" t="str">
            <v>-1</v>
          </cell>
          <cell r="D40">
            <v>8776</v>
          </cell>
          <cell r="E40" t="str">
            <v>무대운반</v>
          </cell>
          <cell r="G40" t="str">
            <v>㎥</v>
          </cell>
          <cell r="I40">
            <v>0</v>
          </cell>
        </row>
        <row r="41">
          <cell r="A41" t="str">
            <v>D00045</v>
          </cell>
          <cell r="B41">
            <v>3228</v>
          </cell>
          <cell r="C41" t="str">
            <v>-2</v>
          </cell>
          <cell r="D41">
            <v>8783</v>
          </cell>
          <cell r="E41" t="str">
            <v>도쟈운반</v>
          </cell>
          <cell r="F41" t="str">
            <v>L=45.0 m</v>
          </cell>
          <cell r="G41" t="str">
            <v>㎥</v>
          </cell>
          <cell r="I41">
            <v>0</v>
          </cell>
        </row>
        <row r="42">
          <cell r="A42" t="str">
            <v>D00052</v>
          </cell>
          <cell r="B42">
            <v>80189</v>
          </cell>
          <cell r="C42" t="str">
            <v>-3</v>
          </cell>
          <cell r="D42">
            <v>8787</v>
          </cell>
          <cell r="E42" t="str">
            <v>덤프운반</v>
          </cell>
          <cell r="F42" t="str">
            <v>L=2.2 Km</v>
          </cell>
          <cell r="G42" t="str">
            <v>㎥</v>
          </cell>
          <cell r="I42">
            <v>0</v>
          </cell>
        </row>
        <row r="43">
          <cell r="A43" t="str">
            <v>E1</v>
          </cell>
          <cell r="B43">
            <v>0</v>
          </cell>
          <cell r="C43" t="str">
            <v>소계</v>
          </cell>
          <cell r="D43">
            <v>8790</v>
          </cell>
          <cell r="I43">
            <v>0</v>
          </cell>
        </row>
        <row r="44">
          <cell r="A44" t="str">
            <v>T1</v>
          </cell>
          <cell r="B44">
            <v>47</v>
          </cell>
          <cell r="C44" t="str">
            <v>b</v>
          </cell>
          <cell r="D44">
            <v>8792</v>
          </cell>
          <cell r="E44" t="str">
            <v>리 핑 암</v>
          </cell>
          <cell r="I44">
            <v>0</v>
          </cell>
        </row>
        <row r="45">
          <cell r="A45" t="str">
            <v>W00003</v>
          </cell>
          <cell r="B45">
            <v>72394</v>
          </cell>
          <cell r="C45" t="str">
            <v>-1</v>
          </cell>
          <cell r="D45">
            <v>8888</v>
          </cell>
          <cell r="E45" t="str">
            <v>무대운반</v>
          </cell>
          <cell r="G45" t="str">
            <v>㎥</v>
          </cell>
          <cell r="I45">
            <v>0</v>
          </cell>
        </row>
        <row r="46">
          <cell r="A46" t="str">
            <v>D00046</v>
          </cell>
          <cell r="B46">
            <v>17195</v>
          </cell>
          <cell r="C46" t="str">
            <v>-2</v>
          </cell>
          <cell r="D46">
            <v>8984</v>
          </cell>
          <cell r="E46" t="str">
            <v>도쟈운반</v>
          </cell>
          <cell r="F46" t="str">
            <v>L=45.0 m</v>
          </cell>
          <cell r="G46" t="str">
            <v>㎥</v>
          </cell>
          <cell r="I46">
            <v>0</v>
          </cell>
        </row>
        <row r="47">
          <cell r="A47" t="str">
            <v>D00053</v>
          </cell>
          <cell r="B47">
            <v>548671</v>
          </cell>
          <cell r="C47" t="str">
            <v>-3</v>
          </cell>
          <cell r="D47">
            <v>9112</v>
          </cell>
          <cell r="E47" t="str">
            <v>덤프운반</v>
          </cell>
          <cell r="F47" t="str">
            <v>L=2.9 Km</v>
          </cell>
          <cell r="G47" t="str">
            <v>㎥</v>
          </cell>
          <cell r="I47">
            <v>0</v>
          </cell>
        </row>
        <row r="48">
          <cell r="A48" t="str">
            <v>E1</v>
          </cell>
          <cell r="B48">
            <v>0</v>
          </cell>
          <cell r="C48" t="str">
            <v>소계</v>
          </cell>
          <cell r="D48">
            <v>9208</v>
          </cell>
          <cell r="I48">
            <v>0</v>
          </cell>
        </row>
        <row r="49">
          <cell r="A49" t="str">
            <v>T1</v>
          </cell>
          <cell r="B49">
            <v>52</v>
          </cell>
          <cell r="C49" t="str">
            <v>c</v>
          </cell>
          <cell r="D49">
            <v>9224</v>
          </cell>
          <cell r="E49" t="str">
            <v>발 파 암</v>
          </cell>
          <cell r="I49">
            <v>0</v>
          </cell>
        </row>
        <row r="50">
          <cell r="A50" t="str">
            <v>W00004</v>
          </cell>
          <cell r="B50">
            <v>65011</v>
          </cell>
          <cell r="C50" t="str">
            <v>-1</v>
          </cell>
          <cell r="D50">
            <v>9280</v>
          </cell>
          <cell r="E50" t="str">
            <v>무대운반</v>
          </cell>
          <cell r="G50" t="str">
            <v>㎥</v>
          </cell>
          <cell r="I50">
            <v>0</v>
          </cell>
        </row>
        <row r="51">
          <cell r="A51" t="str">
            <v>D00047</v>
          </cell>
          <cell r="B51">
            <v>10117</v>
          </cell>
          <cell r="C51" t="str">
            <v>-2</v>
          </cell>
          <cell r="D51">
            <v>9350</v>
          </cell>
          <cell r="E51" t="str">
            <v>도쟈운반</v>
          </cell>
          <cell r="F51" t="str">
            <v>L=47.0 m</v>
          </cell>
          <cell r="G51" t="str">
            <v>㎥</v>
          </cell>
          <cell r="I51">
            <v>0</v>
          </cell>
        </row>
        <row r="52">
          <cell r="A52" t="str">
            <v>D00054</v>
          </cell>
          <cell r="B52">
            <v>568110</v>
          </cell>
          <cell r="C52" t="str">
            <v>-3</v>
          </cell>
          <cell r="D52">
            <v>9420</v>
          </cell>
          <cell r="E52" t="str">
            <v>덤프운반</v>
          </cell>
          <cell r="F52" t="str">
            <v>L=3.2 Km</v>
          </cell>
          <cell r="G52" t="str">
            <v>㎥</v>
          </cell>
          <cell r="I52">
            <v>0</v>
          </cell>
        </row>
        <row r="53">
          <cell r="A53" t="str">
            <v>E1</v>
          </cell>
          <cell r="B53">
            <v>0</v>
          </cell>
          <cell r="C53" t="str">
            <v>소계</v>
          </cell>
          <cell r="D53">
            <v>9448</v>
          </cell>
          <cell r="I53">
            <v>0</v>
          </cell>
        </row>
        <row r="54">
          <cell r="A54" t="str">
            <v>D00065</v>
          </cell>
          <cell r="B54">
            <v>71547</v>
          </cell>
          <cell r="C54" t="str">
            <v>d</v>
          </cell>
          <cell r="D54">
            <v>11323</v>
          </cell>
          <cell r="E54" t="str">
            <v>사토운반</v>
          </cell>
          <cell r="F54" t="str">
            <v>(토  사)</v>
          </cell>
          <cell r="G54" t="str">
            <v>㎥</v>
          </cell>
          <cell r="I54">
            <v>0</v>
          </cell>
        </row>
        <row r="55">
          <cell r="A55" t="str">
            <v>E2</v>
          </cell>
          <cell r="B55">
            <v>0</v>
          </cell>
          <cell r="C55" t="str">
            <v>계</v>
          </cell>
          <cell r="D55">
            <v>11448</v>
          </cell>
          <cell r="I55">
            <v>0</v>
          </cell>
        </row>
        <row r="56">
          <cell r="A56" t="str">
            <v>T2</v>
          </cell>
          <cell r="B56">
            <v>59</v>
          </cell>
          <cell r="C56" t="str">
            <v>1.07</v>
          </cell>
          <cell r="D56">
            <v>11672</v>
          </cell>
          <cell r="E56" t="str">
            <v>흙 쌓 기</v>
          </cell>
          <cell r="I56">
            <v>0</v>
          </cell>
        </row>
        <row r="57">
          <cell r="A57" t="str">
            <v>D00038</v>
          </cell>
          <cell r="B57">
            <v>159342</v>
          </cell>
          <cell r="C57" t="str">
            <v>a</v>
          </cell>
          <cell r="D57">
            <v>11800</v>
          </cell>
          <cell r="E57" t="str">
            <v>노상다짐</v>
          </cell>
          <cell r="G57" t="str">
            <v>㎥</v>
          </cell>
          <cell r="I57">
            <v>0</v>
          </cell>
        </row>
        <row r="58">
          <cell r="A58" t="str">
            <v>D00037</v>
          </cell>
          <cell r="B58">
            <v>1388650</v>
          </cell>
          <cell r="C58" t="str">
            <v>b</v>
          </cell>
          <cell r="D58">
            <v>11928</v>
          </cell>
          <cell r="E58" t="str">
            <v>노체다짐</v>
          </cell>
          <cell r="G58" t="str">
            <v>㎥</v>
          </cell>
          <cell r="I58">
            <v>0</v>
          </cell>
        </row>
        <row r="59">
          <cell r="A59" t="str">
            <v>D00039</v>
          </cell>
          <cell r="B59">
            <v>7582</v>
          </cell>
          <cell r="C59" t="str">
            <v>c</v>
          </cell>
          <cell r="D59">
            <v>12536</v>
          </cell>
          <cell r="E59" t="str">
            <v>녹 지 대</v>
          </cell>
          <cell r="G59" t="str">
            <v>㎥</v>
          </cell>
          <cell r="I59">
            <v>0</v>
          </cell>
        </row>
        <row r="60">
          <cell r="A60" t="str">
            <v>E2</v>
          </cell>
          <cell r="B60">
            <v>0</v>
          </cell>
          <cell r="C60" t="str">
            <v>계</v>
          </cell>
          <cell r="D60">
            <v>12712</v>
          </cell>
          <cell r="I60">
            <v>0</v>
          </cell>
        </row>
        <row r="61">
          <cell r="A61" t="str">
            <v>D00021</v>
          </cell>
          <cell r="B61">
            <v>42910</v>
          </cell>
          <cell r="C61" t="str">
            <v>1.08</v>
          </cell>
          <cell r="D61">
            <v>12928</v>
          </cell>
          <cell r="E61" t="str">
            <v>노상준비공</v>
          </cell>
          <cell r="F61" t="str">
            <v>(절 토 부)</v>
          </cell>
          <cell r="G61" t="str">
            <v>㎡</v>
          </cell>
          <cell r="I61">
            <v>0</v>
          </cell>
        </row>
        <row r="62">
          <cell r="A62" t="str">
            <v>T2</v>
          </cell>
          <cell r="B62">
            <v>75</v>
          </cell>
          <cell r="C62" t="str">
            <v>1.09</v>
          </cell>
          <cell r="D62">
            <v>13144</v>
          </cell>
          <cell r="E62" t="str">
            <v>법면 보호공</v>
          </cell>
          <cell r="I62">
            <v>0</v>
          </cell>
        </row>
        <row r="63">
          <cell r="A63" t="str">
            <v>D01235</v>
          </cell>
          <cell r="B63">
            <v>169210</v>
          </cell>
          <cell r="C63" t="str">
            <v>a</v>
          </cell>
          <cell r="D63">
            <v>13156</v>
          </cell>
          <cell r="E63" t="str">
            <v>거적덮기</v>
          </cell>
          <cell r="G63" t="str">
            <v>㎡</v>
          </cell>
          <cell r="I63">
            <v>0</v>
          </cell>
        </row>
        <row r="64">
          <cell r="A64" t="str">
            <v>D01172</v>
          </cell>
          <cell r="B64">
            <v>75390</v>
          </cell>
          <cell r="C64" t="str">
            <v>b</v>
          </cell>
          <cell r="D64">
            <v>13162</v>
          </cell>
          <cell r="E64" t="str">
            <v>NET-잔디</v>
          </cell>
          <cell r="G64" t="str">
            <v>㎡</v>
          </cell>
          <cell r="I64">
            <v>0</v>
          </cell>
        </row>
        <row r="65">
          <cell r="A65" t="str">
            <v>D00766</v>
          </cell>
          <cell r="B65">
            <v>39806</v>
          </cell>
          <cell r="C65" t="str">
            <v>c</v>
          </cell>
          <cell r="D65">
            <v>13166</v>
          </cell>
          <cell r="E65" t="str">
            <v>암절개면보호식제공</v>
          </cell>
          <cell r="F65" t="str">
            <v>(T=10 Cm)</v>
          </cell>
          <cell r="G65" t="str">
            <v>㎡</v>
          </cell>
          <cell r="I65">
            <v>0</v>
          </cell>
        </row>
        <row r="66">
          <cell r="A66" t="str">
            <v>D00071</v>
          </cell>
          <cell r="B66">
            <v>15663</v>
          </cell>
          <cell r="C66" t="str">
            <v>d</v>
          </cell>
          <cell r="D66">
            <v>13295</v>
          </cell>
          <cell r="E66" t="str">
            <v>녹지대떼</v>
          </cell>
          <cell r="G66" t="str">
            <v>㎡</v>
          </cell>
          <cell r="I66">
            <v>0</v>
          </cell>
        </row>
        <row r="67">
          <cell r="A67" t="str">
            <v>T1</v>
          </cell>
          <cell r="B67">
            <v>69</v>
          </cell>
          <cell r="C67" t="str">
            <v>e</v>
          </cell>
          <cell r="D67">
            <v>13296</v>
          </cell>
          <cell r="E67" t="str">
            <v>법면고르기</v>
          </cell>
          <cell r="I67">
            <v>0</v>
          </cell>
        </row>
        <row r="68">
          <cell r="A68" t="str">
            <v>D00077</v>
          </cell>
          <cell r="B68">
            <v>35985</v>
          </cell>
          <cell r="C68" t="str">
            <v>-1</v>
          </cell>
          <cell r="D68">
            <v>13360</v>
          </cell>
          <cell r="E68" t="str">
            <v>법면고르기</v>
          </cell>
          <cell r="F68" t="str">
            <v>(리핑암)</v>
          </cell>
          <cell r="G68" t="str">
            <v>㎡</v>
          </cell>
          <cell r="I68">
            <v>0</v>
          </cell>
        </row>
        <row r="69">
          <cell r="A69" t="str">
            <v>D00078</v>
          </cell>
          <cell r="B69">
            <v>36954</v>
          </cell>
          <cell r="C69" t="str">
            <v>-2</v>
          </cell>
          <cell r="D69">
            <v>13392</v>
          </cell>
          <cell r="E69" t="str">
            <v>법면고르기</v>
          </cell>
          <cell r="F69" t="str">
            <v>(발파암)</v>
          </cell>
          <cell r="G69" t="str">
            <v>㎡</v>
          </cell>
          <cell r="I69">
            <v>0</v>
          </cell>
        </row>
        <row r="70">
          <cell r="A70" t="str">
            <v>E1</v>
          </cell>
          <cell r="B70">
            <v>0</v>
          </cell>
          <cell r="C70" t="str">
            <v>소계</v>
          </cell>
          <cell r="D70">
            <v>13408</v>
          </cell>
          <cell r="I70">
            <v>0</v>
          </cell>
        </row>
        <row r="71">
          <cell r="A71" t="str">
            <v>T1</v>
          </cell>
          <cell r="B71">
            <v>74</v>
          </cell>
          <cell r="C71" t="str">
            <v>f</v>
          </cell>
          <cell r="D71">
            <v>13424</v>
          </cell>
          <cell r="E71" t="str">
            <v>공사중법면보호</v>
          </cell>
          <cell r="I71">
            <v>0</v>
          </cell>
        </row>
        <row r="72">
          <cell r="A72" t="str">
            <v>D00074</v>
          </cell>
          <cell r="B72">
            <v>173014</v>
          </cell>
          <cell r="C72" t="str">
            <v>-1</v>
          </cell>
          <cell r="D72">
            <v>13456</v>
          </cell>
          <cell r="E72" t="str">
            <v>법면다짐</v>
          </cell>
          <cell r="F72" t="str">
            <v>(성토부)</v>
          </cell>
          <cell r="G72" t="str">
            <v>㎡</v>
          </cell>
          <cell r="I72">
            <v>0</v>
          </cell>
        </row>
        <row r="73">
          <cell r="A73" t="str">
            <v>D01255</v>
          </cell>
          <cell r="B73">
            <v>68403</v>
          </cell>
          <cell r="C73" t="str">
            <v>-2</v>
          </cell>
          <cell r="D73">
            <v>13488</v>
          </cell>
          <cell r="E73" t="str">
            <v>법면보호망</v>
          </cell>
          <cell r="G73" t="str">
            <v>㎡</v>
          </cell>
          <cell r="I73">
            <v>0</v>
          </cell>
        </row>
        <row r="74">
          <cell r="A74" t="str">
            <v>D01256</v>
          </cell>
          <cell r="B74">
            <v>2438</v>
          </cell>
          <cell r="C74" t="str">
            <v>-3</v>
          </cell>
          <cell r="D74">
            <v>13520</v>
          </cell>
          <cell r="E74" t="str">
            <v>가도수로</v>
          </cell>
          <cell r="G74" t="str">
            <v>㎡</v>
          </cell>
          <cell r="I74">
            <v>0</v>
          </cell>
        </row>
        <row r="75">
          <cell r="A75" t="str">
            <v>E1</v>
          </cell>
          <cell r="B75">
            <v>0</v>
          </cell>
          <cell r="C75" t="str">
            <v>소계</v>
          </cell>
          <cell r="D75">
            <v>13536</v>
          </cell>
          <cell r="I75">
            <v>0</v>
          </cell>
        </row>
        <row r="76">
          <cell r="A76" t="str">
            <v>E2</v>
          </cell>
          <cell r="B76">
            <v>0</v>
          </cell>
          <cell r="C76" t="str">
            <v>계</v>
          </cell>
          <cell r="D76">
            <v>14287</v>
          </cell>
          <cell r="I76">
            <v>0</v>
          </cell>
        </row>
        <row r="77">
          <cell r="A77" t="str">
            <v>D00087</v>
          </cell>
          <cell r="B77">
            <v>12206</v>
          </cell>
          <cell r="C77" t="str">
            <v>1.10</v>
          </cell>
          <cell r="D77">
            <v>14868</v>
          </cell>
          <cell r="E77" t="str">
            <v>층 따 기</v>
          </cell>
          <cell r="F77" t="str">
            <v>(도쟈 19 Ton)</v>
          </cell>
          <cell r="G77" t="str">
            <v>㎥</v>
          </cell>
          <cell r="I77">
            <v>0</v>
          </cell>
        </row>
        <row r="78">
          <cell r="A78" t="str">
            <v>T2</v>
          </cell>
          <cell r="B78">
            <v>82</v>
          </cell>
          <cell r="C78" t="str">
            <v>1.11</v>
          </cell>
          <cell r="D78">
            <v>15158</v>
          </cell>
          <cell r="E78" t="str">
            <v>연약지반처리</v>
          </cell>
          <cell r="I78">
            <v>0</v>
          </cell>
        </row>
        <row r="79">
          <cell r="A79" t="str">
            <v>D00073</v>
          </cell>
          <cell r="B79">
            <v>17700</v>
          </cell>
          <cell r="C79" t="str">
            <v>a</v>
          </cell>
          <cell r="D79">
            <v>15303</v>
          </cell>
          <cell r="E79" t="str">
            <v>P.P  MAT</v>
          </cell>
          <cell r="F79" t="str">
            <v>(5.0 T/M)</v>
          </cell>
          <cell r="G79" t="str">
            <v>㎡</v>
          </cell>
          <cell r="I79">
            <v>0</v>
          </cell>
        </row>
        <row r="80">
          <cell r="A80" t="str">
            <v>D00072</v>
          </cell>
          <cell r="B80">
            <v>7618</v>
          </cell>
          <cell r="C80" t="str">
            <v>b</v>
          </cell>
          <cell r="D80">
            <v>15376</v>
          </cell>
          <cell r="E80" t="str">
            <v>SAND MAT</v>
          </cell>
          <cell r="F80" t="str">
            <v>(T=0.5 M)</v>
          </cell>
          <cell r="G80" t="str">
            <v>㎥</v>
          </cell>
          <cell r="I80">
            <v>0</v>
          </cell>
        </row>
        <row r="81">
          <cell r="A81" t="str">
            <v>D00081</v>
          </cell>
          <cell r="B81">
            <v>21</v>
          </cell>
          <cell r="C81" t="str">
            <v>c</v>
          </cell>
          <cell r="D81">
            <v>15412</v>
          </cell>
          <cell r="E81" t="str">
            <v>침 하 판</v>
          </cell>
          <cell r="G81" t="str">
            <v>EA</v>
          </cell>
          <cell r="I81">
            <v>0</v>
          </cell>
        </row>
        <row r="82">
          <cell r="A82" t="str">
            <v>D00089</v>
          </cell>
          <cell r="B82">
            <v>904</v>
          </cell>
          <cell r="C82" t="str">
            <v>d</v>
          </cell>
          <cell r="D82">
            <v>15421</v>
          </cell>
          <cell r="E82" t="str">
            <v>계측관리</v>
          </cell>
          <cell r="F82" t="str">
            <v>(지표침하판)</v>
          </cell>
          <cell r="G82" t="str">
            <v>회</v>
          </cell>
          <cell r="I82">
            <v>0</v>
          </cell>
        </row>
        <row r="83">
          <cell r="A83" t="str">
            <v>E2</v>
          </cell>
          <cell r="B83">
            <v>0</v>
          </cell>
          <cell r="C83" t="str">
            <v>계</v>
          </cell>
          <cell r="D83">
            <v>15430</v>
          </cell>
          <cell r="I83">
            <v>0</v>
          </cell>
        </row>
        <row r="84">
          <cell r="A84" t="str">
            <v>T2</v>
          </cell>
          <cell r="B84">
            <v>86</v>
          </cell>
          <cell r="C84" t="str">
            <v>1.12</v>
          </cell>
          <cell r="D84">
            <v>15448</v>
          </cell>
          <cell r="E84" t="str">
            <v>토공규준틀</v>
          </cell>
          <cell r="I84">
            <v>0</v>
          </cell>
        </row>
        <row r="85">
          <cell r="A85" t="str">
            <v>D00088</v>
          </cell>
          <cell r="B85">
            <v>820</v>
          </cell>
          <cell r="C85" t="str">
            <v>a</v>
          </cell>
          <cell r="D85">
            <v>15736</v>
          </cell>
          <cell r="E85" t="str">
            <v>토공규준틀</v>
          </cell>
          <cell r="F85" t="str">
            <v>(비탈면)</v>
          </cell>
          <cell r="G85" t="str">
            <v>EA</v>
          </cell>
          <cell r="I85">
            <v>0</v>
          </cell>
        </row>
        <row r="86">
          <cell r="A86" t="str">
            <v>D03844</v>
          </cell>
          <cell r="B86">
            <v>82</v>
          </cell>
          <cell r="C86" t="str">
            <v>b</v>
          </cell>
          <cell r="D86">
            <v>15880</v>
          </cell>
          <cell r="E86" t="str">
            <v>토공규준틀</v>
          </cell>
          <cell r="F86" t="str">
            <v>(수  평)</v>
          </cell>
          <cell r="G86" t="str">
            <v>EA</v>
          </cell>
          <cell r="I86">
            <v>0</v>
          </cell>
        </row>
        <row r="87">
          <cell r="A87" t="str">
            <v>E2</v>
          </cell>
          <cell r="B87">
            <v>0</v>
          </cell>
          <cell r="C87" t="str">
            <v>계</v>
          </cell>
          <cell r="D87">
            <v>15952</v>
          </cell>
          <cell r="I87">
            <v>0</v>
          </cell>
        </row>
        <row r="88">
          <cell r="A88" t="str">
            <v>E4</v>
          </cell>
          <cell r="B88">
            <v>0</v>
          </cell>
          <cell r="C88" t="str">
            <v>총계</v>
          </cell>
          <cell r="D88">
            <v>16024</v>
          </cell>
          <cell r="I88">
            <v>0</v>
          </cell>
        </row>
        <row r="89">
          <cell r="A89" t="str">
            <v>T4</v>
          </cell>
          <cell r="B89">
            <v>337</v>
          </cell>
          <cell r="C89" t="str">
            <v>2.</v>
          </cell>
          <cell r="D89">
            <v>16600</v>
          </cell>
          <cell r="E89" t="str">
            <v>배    수    공</v>
          </cell>
          <cell r="I89">
            <v>0</v>
          </cell>
        </row>
        <row r="90">
          <cell r="A90" t="str">
            <v>T3</v>
          </cell>
          <cell r="B90">
            <v>119</v>
          </cell>
          <cell r="C90" t="str">
            <v>2.A</v>
          </cell>
          <cell r="D90">
            <v>16708</v>
          </cell>
          <cell r="E90" t="str">
            <v>토          공</v>
          </cell>
          <cell r="I90">
            <v>0</v>
          </cell>
        </row>
        <row r="91">
          <cell r="A91" t="str">
            <v>T2</v>
          </cell>
          <cell r="B91">
            <v>94</v>
          </cell>
          <cell r="C91" t="str">
            <v>2.01</v>
          </cell>
          <cell r="D91">
            <v>17238</v>
          </cell>
          <cell r="E91" t="str">
            <v>측구터파기</v>
          </cell>
          <cell r="I91">
            <v>0</v>
          </cell>
        </row>
        <row r="92">
          <cell r="A92" t="str">
            <v>D00092</v>
          </cell>
          <cell r="B92">
            <v>20203</v>
          </cell>
          <cell r="C92" t="str">
            <v>a</v>
          </cell>
          <cell r="D92">
            <v>17503</v>
          </cell>
          <cell r="E92" t="str">
            <v>측구터파기</v>
          </cell>
          <cell r="F92" t="str">
            <v>(토  사)</v>
          </cell>
          <cell r="G92" t="str">
            <v>㎥</v>
          </cell>
          <cell r="I92">
            <v>0</v>
          </cell>
        </row>
        <row r="93">
          <cell r="A93" t="str">
            <v>D00093</v>
          </cell>
          <cell r="B93">
            <v>378</v>
          </cell>
          <cell r="C93" t="str">
            <v>b</v>
          </cell>
          <cell r="D93">
            <v>17636</v>
          </cell>
          <cell r="E93" t="str">
            <v>측구터파기</v>
          </cell>
          <cell r="F93" t="str">
            <v>(리핑암)</v>
          </cell>
          <cell r="G93" t="str">
            <v>㎥</v>
          </cell>
          <cell r="I93">
            <v>0</v>
          </cell>
        </row>
        <row r="94">
          <cell r="A94" t="str">
            <v>D00094</v>
          </cell>
          <cell r="B94">
            <v>677</v>
          </cell>
          <cell r="C94" t="str">
            <v>c</v>
          </cell>
          <cell r="D94">
            <v>17702</v>
          </cell>
          <cell r="E94" t="str">
            <v>측구터파기</v>
          </cell>
          <cell r="F94" t="str">
            <v>(발파암)</v>
          </cell>
          <cell r="G94" t="str">
            <v>㎥</v>
          </cell>
          <cell r="I94">
            <v>0</v>
          </cell>
        </row>
        <row r="95">
          <cell r="A95" t="str">
            <v>E2</v>
          </cell>
          <cell r="B95">
            <v>0</v>
          </cell>
          <cell r="C95" t="str">
            <v>계</v>
          </cell>
          <cell r="D95">
            <v>17735</v>
          </cell>
          <cell r="I95">
            <v>0</v>
          </cell>
        </row>
        <row r="96">
          <cell r="A96" t="str">
            <v>T2</v>
          </cell>
          <cell r="B96">
            <v>115</v>
          </cell>
          <cell r="C96" t="str">
            <v>2.02</v>
          </cell>
          <cell r="D96">
            <v>17752</v>
          </cell>
          <cell r="E96" t="str">
            <v>구조물터파기</v>
          </cell>
          <cell r="I96">
            <v>0</v>
          </cell>
        </row>
        <row r="97">
          <cell r="A97" t="str">
            <v>T1</v>
          </cell>
          <cell r="B97">
            <v>104</v>
          </cell>
          <cell r="C97" t="str">
            <v>a</v>
          </cell>
          <cell r="D97">
            <v>17816</v>
          </cell>
          <cell r="E97" t="str">
            <v>구조물터파기</v>
          </cell>
          <cell r="F97" t="str">
            <v>토  사</v>
          </cell>
          <cell r="I97">
            <v>0</v>
          </cell>
        </row>
        <row r="98">
          <cell r="A98" t="str">
            <v>D00124</v>
          </cell>
          <cell r="B98">
            <v>18909</v>
          </cell>
          <cell r="C98" t="str">
            <v>-1</v>
          </cell>
          <cell r="D98">
            <v>17848</v>
          </cell>
          <cell r="E98" t="str">
            <v>구조물터파기</v>
          </cell>
          <cell r="F98" t="str">
            <v>(육상토사 0∼1 M)</v>
          </cell>
          <cell r="G98" t="str">
            <v>㎥</v>
          </cell>
          <cell r="I98">
            <v>0</v>
          </cell>
        </row>
        <row r="99">
          <cell r="A99" t="str">
            <v>D00125</v>
          </cell>
          <cell r="B99">
            <v>5745</v>
          </cell>
          <cell r="C99" t="str">
            <v>-2</v>
          </cell>
          <cell r="D99">
            <v>17876</v>
          </cell>
          <cell r="E99" t="str">
            <v>구조물터파기</v>
          </cell>
          <cell r="F99" t="str">
            <v>(육상토사 1∼2 M)</v>
          </cell>
          <cell r="G99" t="str">
            <v>㎥</v>
          </cell>
          <cell r="I99">
            <v>0</v>
          </cell>
        </row>
        <row r="100">
          <cell r="A100" t="str">
            <v>D00126</v>
          </cell>
          <cell r="B100">
            <v>1477</v>
          </cell>
          <cell r="C100" t="str">
            <v>-3</v>
          </cell>
          <cell r="D100">
            <v>17890</v>
          </cell>
          <cell r="E100" t="str">
            <v>구조물터파기</v>
          </cell>
          <cell r="F100" t="str">
            <v>(육상토사 2∼3 M)</v>
          </cell>
          <cell r="G100" t="str">
            <v>㎥</v>
          </cell>
          <cell r="I100">
            <v>0</v>
          </cell>
        </row>
        <row r="101">
          <cell r="A101" t="str">
            <v>D00127</v>
          </cell>
          <cell r="B101">
            <v>449</v>
          </cell>
          <cell r="C101" t="str">
            <v>-4</v>
          </cell>
          <cell r="D101">
            <v>17897</v>
          </cell>
          <cell r="E101" t="str">
            <v>구조물터파기</v>
          </cell>
          <cell r="F101" t="str">
            <v>(육상토사 3∼4 M)</v>
          </cell>
          <cell r="G101" t="str">
            <v>㎥</v>
          </cell>
          <cell r="I101">
            <v>0</v>
          </cell>
        </row>
        <row r="102">
          <cell r="A102" t="str">
            <v>D00128</v>
          </cell>
          <cell r="B102">
            <v>343</v>
          </cell>
          <cell r="C102" t="str">
            <v>-5</v>
          </cell>
          <cell r="D102">
            <v>17901</v>
          </cell>
          <cell r="E102" t="str">
            <v>구조물터파기</v>
          </cell>
          <cell r="F102" t="str">
            <v>(육상토사 4∼5 M)</v>
          </cell>
          <cell r="G102" t="str">
            <v>㎥</v>
          </cell>
          <cell r="I102">
            <v>0</v>
          </cell>
        </row>
        <row r="103">
          <cell r="A103" t="str">
            <v>D00129</v>
          </cell>
          <cell r="B103">
            <v>237</v>
          </cell>
          <cell r="C103" t="str">
            <v>-6</v>
          </cell>
          <cell r="D103">
            <v>17903</v>
          </cell>
          <cell r="E103" t="str">
            <v>구조물터파기</v>
          </cell>
          <cell r="F103" t="str">
            <v>(육상토사 5∼6 M)</v>
          </cell>
          <cell r="G103" t="str">
            <v>㎥</v>
          </cell>
          <cell r="I103">
            <v>0</v>
          </cell>
        </row>
        <row r="104">
          <cell r="A104" t="str">
            <v>D00132</v>
          </cell>
          <cell r="B104">
            <v>56</v>
          </cell>
          <cell r="C104" t="str">
            <v>-7</v>
          </cell>
          <cell r="D104">
            <v>17904</v>
          </cell>
          <cell r="E104" t="str">
            <v>구조물터파기</v>
          </cell>
          <cell r="F104" t="str">
            <v>(육상토사 6∼7 M)</v>
          </cell>
          <cell r="G104" t="str">
            <v>㎥</v>
          </cell>
          <cell r="I104">
            <v>0</v>
          </cell>
        </row>
        <row r="105">
          <cell r="A105" t="str">
            <v>E1</v>
          </cell>
          <cell r="B105">
            <v>0</v>
          </cell>
          <cell r="C105" t="str">
            <v>소계</v>
          </cell>
          <cell r="D105">
            <v>18032</v>
          </cell>
          <cell r="I105">
            <v>0</v>
          </cell>
        </row>
        <row r="106">
          <cell r="A106" t="str">
            <v>T1</v>
          </cell>
          <cell r="B106">
            <v>108</v>
          </cell>
          <cell r="C106" t="str">
            <v>b</v>
          </cell>
          <cell r="D106">
            <v>18035</v>
          </cell>
          <cell r="E106" t="str">
            <v>구조물터파기</v>
          </cell>
          <cell r="F106" t="str">
            <v>리핑암</v>
          </cell>
          <cell r="I106">
            <v>0</v>
          </cell>
        </row>
        <row r="107">
          <cell r="A107" t="str">
            <v>D00133</v>
          </cell>
          <cell r="B107">
            <v>1227</v>
          </cell>
          <cell r="C107" t="str">
            <v>-1</v>
          </cell>
          <cell r="D107">
            <v>18038</v>
          </cell>
          <cell r="E107" t="str">
            <v>구조물터파기</v>
          </cell>
          <cell r="F107" t="str">
            <v>(육상리핑암 0∼1 M)</v>
          </cell>
          <cell r="G107" t="str">
            <v>㎥</v>
          </cell>
          <cell r="I107">
            <v>0</v>
          </cell>
        </row>
        <row r="108">
          <cell r="A108" t="str">
            <v>D00134</v>
          </cell>
          <cell r="B108">
            <v>1</v>
          </cell>
          <cell r="C108" t="str">
            <v>-2</v>
          </cell>
          <cell r="D108">
            <v>18071</v>
          </cell>
          <cell r="E108" t="str">
            <v>구조물터파기</v>
          </cell>
          <cell r="F108" t="str">
            <v>(육상리핑암 1∼2 M)</v>
          </cell>
          <cell r="G108" t="str">
            <v>㎥</v>
          </cell>
          <cell r="I108">
            <v>0</v>
          </cell>
        </row>
        <row r="109">
          <cell r="A109" t="str">
            <v>E1</v>
          </cell>
          <cell r="B109">
            <v>0</v>
          </cell>
          <cell r="C109" t="str">
            <v>소계</v>
          </cell>
          <cell r="D109">
            <v>18088</v>
          </cell>
          <cell r="I109">
            <v>0</v>
          </cell>
        </row>
        <row r="110">
          <cell r="A110" t="str">
            <v>T1</v>
          </cell>
          <cell r="B110">
            <v>114</v>
          </cell>
          <cell r="C110" t="str">
            <v>c</v>
          </cell>
          <cell r="D110">
            <v>18104</v>
          </cell>
          <cell r="E110" t="str">
            <v>구조물터파기</v>
          </cell>
          <cell r="F110" t="str">
            <v>발파암</v>
          </cell>
          <cell r="I110">
            <v>0</v>
          </cell>
        </row>
        <row r="111">
          <cell r="A111" t="str">
            <v>D00135</v>
          </cell>
          <cell r="B111">
            <v>2915</v>
          </cell>
          <cell r="C111" t="str">
            <v>-1</v>
          </cell>
          <cell r="D111">
            <v>18168</v>
          </cell>
          <cell r="E111" t="str">
            <v>구조물터파기</v>
          </cell>
          <cell r="F111" t="str">
            <v>(육상발파암 0∼1 M)</v>
          </cell>
          <cell r="G111" t="str">
            <v>㎥</v>
          </cell>
          <cell r="I111">
            <v>0</v>
          </cell>
        </row>
        <row r="112">
          <cell r="A112" t="str">
            <v>D00136</v>
          </cell>
          <cell r="B112">
            <v>2362</v>
          </cell>
          <cell r="C112" t="str">
            <v>-2</v>
          </cell>
          <cell r="D112">
            <v>18204</v>
          </cell>
          <cell r="E112" t="str">
            <v>구조물터파기</v>
          </cell>
          <cell r="F112" t="str">
            <v>(육상발파암 1∼2 M)</v>
          </cell>
          <cell r="G112" t="str">
            <v>㎥</v>
          </cell>
          <cell r="I112">
            <v>0</v>
          </cell>
        </row>
        <row r="113">
          <cell r="A113" t="str">
            <v>D03810</v>
          </cell>
          <cell r="B113">
            <v>200</v>
          </cell>
          <cell r="C113" t="str">
            <v>-3</v>
          </cell>
          <cell r="D113">
            <v>18452</v>
          </cell>
          <cell r="E113" t="str">
            <v>구조물터파기</v>
          </cell>
          <cell r="F113" t="str">
            <v>(육상발파암 2∼3 M)</v>
          </cell>
          <cell r="G113" t="str">
            <v>㎥</v>
          </cell>
          <cell r="I113">
            <v>0</v>
          </cell>
        </row>
        <row r="114">
          <cell r="A114" t="str">
            <v>D03811</v>
          </cell>
          <cell r="B114">
            <v>66</v>
          </cell>
          <cell r="C114" t="str">
            <v>-4</v>
          </cell>
          <cell r="D114">
            <v>18576</v>
          </cell>
          <cell r="E114" t="str">
            <v>구조물터파기</v>
          </cell>
          <cell r="F114" t="str">
            <v>(육상발파암 3∼4 M)</v>
          </cell>
          <cell r="G114" t="str">
            <v>㎥</v>
          </cell>
          <cell r="I114">
            <v>0</v>
          </cell>
        </row>
        <row r="115">
          <cell r="A115" t="str">
            <v>E1</v>
          </cell>
          <cell r="B115">
            <v>0</v>
          </cell>
          <cell r="C115" t="str">
            <v>소계</v>
          </cell>
          <cell r="D115">
            <v>18700</v>
          </cell>
          <cell r="I115">
            <v>0</v>
          </cell>
        </row>
        <row r="116">
          <cell r="A116" t="str">
            <v>E2</v>
          </cell>
          <cell r="B116">
            <v>0</v>
          </cell>
          <cell r="C116" t="str">
            <v>계</v>
          </cell>
          <cell r="D116">
            <v>19195</v>
          </cell>
          <cell r="I116">
            <v>0</v>
          </cell>
        </row>
        <row r="117">
          <cell r="A117" t="str">
            <v>D00156</v>
          </cell>
          <cell r="B117">
            <v>43324</v>
          </cell>
          <cell r="C117" t="str">
            <v>2.03</v>
          </cell>
          <cell r="D117">
            <v>19245</v>
          </cell>
          <cell r="E117" t="str">
            <v>되메우기및다짐</v>
          </cell>
          <cell r="F117" t="str">
            <v>(인력50%+백호우50%)</v>
          </cell>
          <cell r="G117" t="str">
            <v>㎥</v>
          </cell>
          <cell r="I117">
            <v>0</v>
          </cell>
        </row>
        <row r="118">
          <cell r="A118" t="str">
            <v>D01204</v>
          </cell>
          <cell r="B118">
            <v>2871</v>
          </cell>
          <cell r="C118" t="str">
            <v>2.04</v>
          </cell>
          <cell r="D118">
            <v>19286</v>
          </cell>
          <cell r="E118" t="str">
            <v>잔토처리</v>
          </cell>
          <cell r="F118" t="str">
            <v>(인 력)</v>
          </cell>
          <cell r="G118" t="str">
            <v>㎥</v>
          </cell>
          <cell r="I118">
            <v>0</v>
          </cell>
        </row>
        <row r="119">
          <cell r="A119" t="str">
            <v>D00166</v>
          </cell>
          <cell r="B119">
            <v>1453</v>
          </cell>
          <cell r="C119" t="str">
            <v>2.05</v>
          </cell>
          <cell r="D119">
            <v>19326</v>
          </cell>
          <cell r="E119" t="str">
            <v>측구뚝쌓기</v>
          </cell>
          <cell r="F119" t="str">
            <v>(인 력)</v>
          </cell>
          <cell r="G119" t="str">
            <v>㎡</v>
          </cell>
          <cell r="I119">
            <v>0</v>
          </cell>
        </row>
        <row r="120">
          <cell r="A120" t="str">
            <v>E3</v>
          </cell>
          <cell r="B120">
            <v>0</v>
          </cell>
          <cell r="C120" t="str">
            <v>합계</v>
          </cell>
          <cell r="D120">
            <v>19406</v>
          </cell>
          <cell r="I120">
            <v>0</v>
          </cell>
        </row>
        <row r="121">
          <cell r="A121" t="str">
            <v>T3</v>
          </cell>
          <cell r="B121">
            <v>149</v>
          </cell>
          <cell r="C121" t="str">
            <v>2.B</v>
          </cell>
          <cell r="D121">
            <v>19414</v>
          </cell>
          <cell r="E121" t="str">
            <v>측    구    공</v>
          </cell>
          <cell r="I121">
            <v>0</v>
          </cell>
        </row>
        <row r="122">
          <cell r="A122" t="str">
            <v>T2</v>
          </cell>
          <cell r="B122">
            <v>127</v>
          </cell>
          <cell r="C122" t="str">
            <v>2.06</v>
          </cell>
          <cell r="D122">
            <v>19435</v>
          </cell>
          <cell r="E122" t="str">
            <v>L 형측구</v>
          </cell>
          <cell r="I122">
            <v>0</v>
          </cell>
        </row>
        <row r="123">
          <cell r="A123" t="str">
            <v>D00358</v>
          </cell>
          <cell r="B123">
            <v>2037</v>
          </cell>
          <cell r="C123" t="str">
            <v>a</v>
          </cell>
          <cell r="D123">
            <v>19471</v>
          </cell>
          <cell r="E123" t="str">
            <v>L 형측구</v>
          </cell>
          <cell r="F123" t="str">
            <v>(형식-1, H=0.515m)</v>
          </cell>
          <cell r="G123" t="str">
            <v>M</v>
          </cell>
          <cell r="I123">
            <v>0</v>
          </cell>
        </row>
        <row r="124">
          <cell r="A124" t="str">
            <v>D00359</v>
          </cell>
          <cell r="B124">
            <v>1974</v>
          </cell>
          <cell r="C124" t="str">
            <v>b</v>
          </cell>
          <cell r="D124">
            <v>19479</v>
          </cell>
          <cell r="E124" t="str">
            <v>L 형측구</v>
          </cell>
          <cell r="F124" t="str">
            <v>(형식-2, H=1.282m)</v>
          </cell>
          <cell r="G124" t="str">
            <v>M</v>
          </cell>
          <cell r="I124">
            <v>0</v>
          </cell>
        </row>
        <row r="125">
          <cell r="A125" t="str">
            <v>D00361</v>
          </cell>
          <cell r="B125">
            <v>1861</v>
          </cell>
          <cell r="C125" t="str">
            <v>c</v>
          </cell>
          <cell r="D125">
            <v>19481</v>
          </cell>
          <cell r="E125" t="str">
            <v>L 형측구</v>
          </cell>
          <cell r="F125" t="str">
            <v>(형식-3, H=2.215 M)</v>
          </cell>
          <cell r="G125" t="str">
            <v>M</v>
          </cell>
          <cell r="I125">
            <v>0</v>
          </cell>
        </row>
        <row r="126">
          <cell r="A126" t="str">
            <v>D01250</v>
          </cell>
          <cell r="B126">
            <v>4088</v>
          </cell>
          <cell r="C126" t="str">
            <v>d</v>
          </cell>
          <cell r="D126">
            <v>19483</v>
          </cell>
          <cell r="E126" t="str">
            <v>L 형측구</v>
          </cell>
          <cell r="F126" t="str">
            <v>(형식-4, H=0.35 m)</v>
          </cell>
          <cell r="G126" t="str">
            <v>M</v>
          </cell>
          <cell r="I126">
            <v>0</v>
          </cell>
        </row>
        <row r="127">
          <cell r="A127" t="str">
            <v>D00653</v>
          </cell>
          <cell r="B127">
            <v>20173</v>
          </cell>
          <cell r="C127" t="str">
            <v>e</v>
          </cell>
          <cell r="D127">
            <v>19485</v>
          </cell>
          <cell r="E127" t="str">
            <v>L 형측구</v>
          </cell>
          <cell r="F127" t="str">
            <v>(성토부, H=0.40 m)</v>
          </cell>
          <cell r="G127" t="str">
            <v>M</v>
          </cell>
          <cell r="I127">
            <v>0</v>
          </cell>
        </row>
        <row r="128">
          <cell r="A128" t="str">
            <v>E2</v>
          </cell>
          <cell r="B128">
            <v>0</v>
          </cell>
          <cell r="C128" t="str">
            <v>계</v>
          </cell>
          <cell r="D128">
            <v>19487</v>
          </cell>
          <cell r="I128">
            <v>0</v>
          </cell>
        </row>
        <row r="129">
          <cell r="A129" t="str">
            <v>T2</v>
          </cell>
          <cell r="B129">
            <v>133</v>
          </cell>
          <cell r="C129" t="str">
            <v>2.07</v>
          </cell>
          <cell r="D129">
            <v>19615</v>
          </cell>
          <cell r="E129" t="str">
            <v>U 형측구</v>
          </cell>
          <cell r="I129">
            <v>0</v>
          </cell>
        </row>
        <row r="130">
          <cell r="A130" t="str">
            <v>D00369</v>
          </cell>
          <cell r="B130">
            <v>5806</v>
          </cell>
          <cell r="C130" t="str">
            <v>a</v>
          </cell>
          <cell r="D130">
            <v>19647</v>
          </cell>
          <cell r="E130" t="str">
            <v>V 형측구</v>
          </cell>
          <cell r="F130" t="str">
            <v>(H=0.6 m)</v>
          </cell>
          <cell r="G130" t="str">
            <v>M</v>
          </cell>
          <cell r="I130">
            <v>0</v>
          </cell>
        </row>
        <row r="131">
          <cell r="A131" t="str">
            <v>D01178</v>
          </cell>
          <cell r="B131">
            <v>1120</v>
          </cell>
          <cell r="C131" t="str">
            <v>b</v>
          </cell>
          <cell r="D131">
            <v>19679</v>
          </cell>
          <cell r="E131" t="str">
            <v>U 형측구</v>
          </cell>
          <cell r="F131" t="str">
            <v>(형식-1)</v>
          </cell>
          <cell r="G131" t="str">
            <v>M</v>
          </cell>
          <cell r="I131">
            <v>0</v>
          </cell>
        </row>
        <row r="132">
          <cell r="A132" t="str">
            <v>D01179</v>
          </cell>
          <cell r="B132">
            <v>570</v>
          </cell>
          <cell r="C132" t="str">
            <v>c</v>
          </cell>
          <cell r="D132">
            <v>19711</v>
          </cell>
          <cell r="E132" t="str">
            <v>U 형측구</v>
          </cell>
          <cell r="F132" t="str">
            <v>(형식-2)</v>
          </cell>
          <cell r="G132" t="str">
            <v>M</v>
          </cell>
          <cell r="I132">
            <v>0</v>
          </cell>
        </row>
        <row r="133">
          <cell r="A133" t="str">
            <v>D01252</v>
          </cell>
          <cell r="B133">
            <v>116</v>
          </cell>
          <cell r="C133" t="str">
            <v>d</v>
          </cell>
          <cell r="D133">
            <v>19727</v>
          </cell>
          <cell r="E133" t="str">
            <v>U 형측구</v>
          </cell>
          <cell r="F133" t="str">
            <v>(형식-3)</v>
          </cell>
          <cell r="G133" t="str">
            <v>M</v>
          </cell>
          <cell r="I133">
            <v>0</v>
          </cell>
        </row>
        <row r="134">
          <cell r="A134" t="str">
            <v>E2</v>
          </cell>
          <cell r="B134">
            <v>0</v>
          </cell>
          <cell r="C134" t="str">
            <v>계</v>
          </cell>
          <cell r="D134">
            <v>19735</v>
          </cell>
          <cell r="I134">
            <v>0</v>
          </cell>
        </row>
        <row r="135">
          <cell r="A135" t="str">
            <v>T2</v>
          </cell>
          <cell r="B135">
            <v>140</v>
          </cell>
          <cell r="C135" t="str">
            <v>2.08</v>
          </cell>
          <cell r="D135">
            <v>19739</v>
          </cell>
          <cell r="E135" t="str">
            <v>버 팀 보</v>
          </cell>
          <cell r="I135">
            <v>0</v>
          </cell>
        </row>
        <row r="136">
          <cell r="A136" t="str">
            <v>D00237</v>
          </cell>
          <cell r="B136">
            <v>22</v>
          </cell>
          <cell r="C136" t="str">
            <v>a</v>
          </cell>
          <cell r="D136">
            <v>19741</v>
          </cell>
          <cell r="E136" t="str">
            <v>콘크리트타설</v>
          </cell>
          <cell r="F136" t="str">
            <v>(철근 펌프카)</v>
          </cell>
          <cell r="G136" t="str">
            <v>㎥</v>
          </cell>
          <cell r="I136">
            <v>0</v>
          </cell>
        </row>
        <row r="137">
          <cell r="A137" t="str">
            <v>D00276</v>
          </cell>
          <cell r="B137">
            <v>155</v>
          </cell>
          <cell r="C137" t="str">
            <v>b</v>
          </cell>
          <cell r="D137">
            <v>19742</v>
          </cell>
          <cell r="E137" t="str">
            <v>합판거푸집</v>
          </cell>
          <cell r="F137" t="str">
            <v>(3 회)</v>
          </cell>
          <cell r="G137" t="str">
            <v>㎡</v>
          </cell>
          <cell r="I137">
            <v>0</v>
          </cell>
        </row>
        <row r="138">
          <cell r="A138" t="str">
            <v>D00327</v>
          </cell>
          <cell r="B138">
            <v>122</v>
          </cell>
          <cell r="C138" t="str">
            <v>c</v>
          </cell>
          <cell r="D138">
            <v>19743</v>
          </cell>
          <cell r="E138" t="str">
            <v>동바리공</v>
          </cell>
          <cell r="F138" t="str">
            <v>(목재 4 회)</v>
          </cell>
          <cell r="G138" t="str">
            <v>공㎥</v>
          </cell>
          <cell r="I138">
            <v>0</v>
          </cell>
        </row>
        <row r="139">
          <cell r="A139" t="str">
            <v>D00270</v>
          </cell>
          <cell r="B139">
            <v>4.024</v>
          </cell>
          <cell r="C139" t="str">
            <v>d</v>
          </cell>
          <cell r="D139">
            <v>19807</v>
          </cell>
          <cell r="E139" t="str">
            <v>철근가공조립</v>
          </cell>
          <cell r="F139" t="str">
            <v>(간 단)</v>
          </cell>
          <cell r="G139" t="str">
            <v>Ton</v>
          </cell>
          <cell r="I139">
            <v>0</v>
          </cell>
        </row>
        <row r="140">
          <cell r="A140" t="str">
            <v>D00588</v>
          </cell>
          <cell r="B140">
            <v>111</v>
          </cell>
          <cell r="C140" t="str">
            <v>e</v>
          </cell>
          <cell r="D140">
            <v>19839</v>
          </cell>
          <cell r="E140" t="str">
            <v>스페이서 설치</v>
          </cell>
          <cell r="F140" t="str">
            <v>(슬라브및기초용)</v>
          </cell>
          <cell r="G140" t="str">
            <v>㎡</v>
          </cell>
          <cell r="I140">
            <v>0</v>
          </cell>
        </row>
        <row r="141">
          <cell r="A141" t="str">
            <v>E2</v>
          </cell>
          <cell r="B141">
            <v>0</v>
          </cell>
          <cell r="C141" t="str">
            <v>계</v>
          </cell>
          <cell r="D141">
            <v>19871</v>
          </cell>
          <cell r="I141">
            <v>0</v>
          </cell>
        </row>
        <row r="142">
          <cell r="A142" t="str">
            <v>D00360</v>
          </cell>
          <cell r="B142">
            <v>2050</v>
          </cell>
          <cell r="C142" t="str">
            <v>2.09</v>
          </cell>
          <cell r="D142">
            <v>19935</v>
          </cell>
          <cell r="E142" t="str">
            <v>산마루측구</v>
          </cell>
          <cell r="F142" t="str">
            <v>(H=0.65 M)</v>
          </cell>
          <cell r="G142" t="str">
            <v>M</v>
          </cell>
          <cell r="I142">
            <v>0</v>
          </cell>
        </row>
        <row r="143">
          <cell r="A143" t="str">
            <v>D01216</v>
          </cell>
          <cell r="B143">
            <v>1181</v>
          </cell>
          <cell r="C143" t="str">
            <v>2.10</v>
          </cell>
          <cell r="D143">
            <v>20031</v>
          </cell>
          <cell r="E143" t="str">
            <v>소단부측구</v>
          </cell>
          <cell r="G143" t="str">
            <v>M</v>
          </cell>
          <cell r="I143">
            <v>0</v>
          </cell>
        </row>
        <row r="144">
          <cell r="A144" t="str">
            <v>D03801</v>
          </cell>
          <cell r="B144">
            <v>1040</v>
          </cell>
          <cell r="C144" t="str">
            <v>2.11</v>
          </cell>
          <cell r="D144">
            <v>21889</v>
          </cell>
          <cell r="E144" t="str">
            <v>녹지대측구</v>
          </cell>
          <cell r="G144" t="str">
            <v>M</v>
          </cell>
          <cell r="I144">
            <v>0</v>
          </cell>
        </row>
        <row r="145">
          <cell r="A145" t="str">
            <v>T2</v>
          </cell>
          <cell r="B145">
            <v>148</v>
          </cell>
          <cell r="C145" t="str">
            <v>2.12</v>
          </cell>
          <cell r="D145">
            <v>23746</v>
          </cell>
          <cell r="E145" t="str">
            <v>맹  암  거</v>
          </cell>
          <cell r="I145">
            <v>0</v>
          </cell>
        </row>
        <row r="146">
          <cell r="A146" t="str">
            <v>D00356</v>
          </cell>
          <cell r="B146">
            <v>1367</v>
          </cell>
          <cell r="C146" t="str">
            <v>a</v>
          </cell>
          <cell r="D146">
            <v>24314</v>
          </cell>
          <cell r="E146" t="str">
            <v>맹암거설치</v>
          </cell>
          <cell r="F146" t="str">
            <v>(형식-1, 토사구간)</v>
          </cell>
          <cell r="G146" t="str">
            <v>M</v>
          </cell>
          <cell r="I146">
            <v>0</v>
          </cell>
        </row>
        <row r="147">
          <cell r="A147" t="str">
            <v>D00357</v>
          </cell>
          <cell r="B147">
            <v>4394</v>
          </cell>
          <cell r="C147" t="str">
            <v>b</v>
          </cell>
          <cell r="D147">
            <v>24614</v>
          </cell>
          <cell r="E147" t="str">
            <v>맹암거설치</v>
          </cell>
          <cell r="F147" t="str">
            <v>(형식-2, 암구간)</v>
          </cell>
          <cell r="G147" t="str">
            <v>M</v>
          </cell>
          <cell r="I147">
            <v>0</v>
          </cell>
        </row>
        <row r="148">
          <cell r="A148" t="str">
            <v>D00362</v>
          </cell>
          <cell r="B148">
            <v>619</v>
          </cell>
          <cell r="C148" t="str">
            <v>c</v>
          </cell>
          <cell r="D148">
            <v>25068</v>
          </cell>
          <cell r="E148" t="str">
            <v>맹암거설치</v>
          </cell>
          <cell r="F148" t="str">
            <v>(형식-3, 절성경계부)</v>
          </cell>
          <cell r="G148" t="str">
            <v>M</v>
          </cell>
          <cell r="I148">
            <v>0</v>
          </cell>
        </row>
        <row r="149">
          <cell r="A149" t="str">
            <v>E2</v>
          </cell>
          <cell r="B149">
            <v>0</v>
          </cell>
          <cell r="C149" t="str">
            <v>계</v>
          </cell>
          <cell r="D149">
            <v>26130</v>
          </cell>
          <cell r="I149">
            <v>0</v>
          </cell>
        </row>
        <row r="150">
          <cell r="A150" t="str">
            <v>E3</v>
          </cell>
          <cell r="B150">
            <v>0</v>
          </cell>
          <cell r="C150" t="str">
            <v>합계</v>
          </cell>
          <cell r="D150">
            <v>26278</v>
          </cell>
          <cell r="I150">
            <v>0</v>
          </cell>
        </row>
        <row r="151">
          <cell r="A151" t="str">
            <v>T3</v>
          </cell>
          <cell r="B151">
            <v>209</v>
          </cell>
          <cell r="C151" t="str">
            <v>2.C</v>
          </cell>
          <cell r="D151">
            <v>26425</v>
          </cell>
          <cell r="E151" t="str">
            <v>배  수  관  공</v>
          </cell>
          <cell r="I151">
            <v>0</v>
          </cell>
        </row>
        <row r="152">
          <cell r="A152" t="str">
            <v>T2</v>
          </cell>
          <cell r="B152">
            <v>173</v>
          </cell>
          <cell r="C152" t="str">
            <v>2.13</v>
          </cell>
          <cell r="D152">
            <v>26426</v>
          </cell>
          <cell r="E152" t="str">
            <v>횡배수관부설</v>
          </cell>
          <cell r="F152" t="str">
            <v>V.R 관</v>
          </cell>
          <cell r="I152">
            <v>0</v>
          </cell>
        </row>
        <row r="153">
          <cell r="A153" t="str">
            <v>T1</v>
          </cell>
          <cell r="B153">
            <v>157</v>
          </cell>
          <cell r="C153" t="str">
            <v>a</v>
          </cell>
          <cell r="D153">
            <v>26447</v>
          </cell>
          <cell r="E153" t="str">
            <v>V.R 관부설</v>
          </cell>
          <cell r="F153" t="str">
            <v>일반부</v>
          </cell>
          <cell r="I153">
            <v>0</v>
          </cell>
        </row>
        <row r="154">
          <cell r="A154" t="str">
            <v>D00367</v>
          </cell>
          <cell r="B154">
            <v>450</v>
          </cell>
          <cell r="C154" t="str">
            <v>-1</v>
          </cell>
          <cell r="D154">
            <v>26458</v>
          </cell>
          <cell r="E154" t="str">
            <v>횡배수관부설</v>
          </cell>
          <cell r="F154" t="str">
            <v>(D= 600m/m)일반구간</v>
          </cell>
          <cell r="G154" t="str">
            <v>M</v>
          </cell>
          <cell r="I154">
            <v>0</v>
          </cell>
        </row>
        <row r="155">
          <cell r="A155" t="str">
            <v>D00368</v>
          </cell>
          <cell r="B155">
            <v>340</v>
          </cell>
          <cell r="C155" t="str">
            <v>-2</v>
          </cell>
          <cell r="D155">
            <v>26463</v>
          </cell>
          <cell r="E155" t="str">
            <v>횡배수관부설</v>
          </cell>
          <cell r="F155" t="str">
            <v>(D= 800m/m)일반구간</v>
          </cell>
          <cell r="G155" t="str">
            <v>M</v>
          </cell>
          <cell r="I155">
            <v>0</v>
          </cell>
        </row>
        <row r="156">
          <cell r="A156" t="str">
            <v>D00370</v>
          </cell>
          <cell r="B156">
            <v>105</v>
          </cell>
          <cell r="C156" t="str">
            <v>-3</v>
          </cell>
          <cell r="D156">
            <v>26466</v>
          </cell>
          <cell r="E156" t="str">
            <v>횡배수관부설</v>
          </cell>
          <cell r="F156" t="str">
            <v>(D=1000m/m)일반구간</v>
          </cell>
          <cell r="G156" t="str">
            <v>M</v>
          </cell>
          <cell r="I156">
            <v>0</v>
          </cell>
        </row>
        <row r="157">
          <cell r="A157" t="str">
            <v>D00372</v>
          </cell>
          <cell r="B157">
            <v>121</v>
          </cell>
          <cell r="C157" t="str">
            <v>-4</v>
          </cell>
          <cell r="D157">
            <v>26467</v>
          </cell>
          <cell r="E157" t="str">
            <v>횡배수관부설</v>
          </cell>
          <cell r="F157" t="str">
            <v>(D=1200 m/m)일반구간</v>
          </cell>
          <cell r="G157" t="str">
            <v>M</v>
          </cell>
          <cell r="I157">
            <v>0</v>
          </cell>
        </row>
        <row r="158">
          <cell r="A158" t="str">
            <v>E1</v>
          </cell>
          <cell r="B158">
            <v>0</v>
          </cell>
          <cell r="C158" t="str">
            <v>소계</v>
          </cell>
          <cell r="D158">
            <v>26468</v>
          </cell>
          <cell r="I158">
            <v>0</v>
          </cell>
        </row>
        <row r="159">
          <cell r="A159" t="str">
            <v>T1</v>
          </cell>
          <cell r="B159">
            <v>162</v>
          </cell>
          <cell r="C159" t="str">
            <v>b</v>
          </cell>
          <cell r="D159">
            <v>26532</v>
          </cell>
          <cell r="E159" t="str">
            <v>V.R 관부설</v>
          </cell>
          <cell r="F159" t="str">
            <v>보강부</v>
          </cell>
          <cell r="I159">
            <v>0</v>
          </cell>
        </row>
        <row r="160">
          <cell r="A160" t="str">
            <v>D01258</v>
          </cell>
          <cell r="B160">
            <v>751</v>
          </cell>
          <cell r="C160" t="str">
            <v>-1</v>
          </cell>
          <cell r="D160">
            <v>26945</v>
          </cell>
          <cell r="E160" t="str">
            <v>횡배수관부설</v>
          </cell>
          <cell r="F160" t="str">
            <v>(D= 800m/m)보강구간</v>
          </cell>
          <cell r="G160" t="str">
            <v>M</v>
          </cell>
          <cell r="I160">
            <v>0</v>
          </cell>
        </row>
        <row r="161">
          <cell r="A161" t="str">
            <v>D01261</v>
          </cell>
          <cell r="B161">
            <v>226</v>
          </cell>
          <cell r="C161" t="str">
            <v>-2</v>
          </cell>
          <cell r="D161">
            <v>27160</v>
          </cell>
          <cell r="E161" t="str">
            <v>횡배수관부설</v>
          </cell>
          <cell r="F161" t="str">
            <v>(D=1000m/m)보강구간</v>
          </cell>
          <cell r="G161" t="str">
            <v>M</v>
          </cell>
          <cell r="I161">
            <v>0</v>
          </cell>
        </row>
        <row r="162">
          <cell r="A162" t="str">
            <v>D01264</v>
          </cell>
          <cell r="B162">
            <v>434</v>
          </cell>
          <cell r="C162" t="str">
            <v>-3</v>
          </cell>
          <cell r="D162">
            <v>27213</v>
          </cell>
          <cell r="E162" t="str">
            <v>횡배수관부설</v>
          </cell>
          <cell r="F162" t="str">
            <v>(D=1200m/m)보강구간</v>
          </cell>
          <cell r="G162" t="str">
            <v>M</v>
          </cell>
          <cell r="I162">
            <v>0</v>
          </cell>
        </row>
        <row r="163">
          <cell r="A163" t="str">
            <v>E1</v>
          </cell>
          <cell r="B163">
            <v>0</v>
          </cell>
          <cell r="C163" t="str">
            <v>소계</v>
          </cell>
          <cell r="D163">
            <v>27239</v>
          </cell>
          <cell r="I163">
            <v>0</v>
          </cell>
        </row>
        <row r="164">
          <cell r="A164" t="str">
            <v>T1</v>
          </cell>
          <cell r="B164">
            <v>166</v>
          </cell>
          <cell r="C164" t="str">
            <v>c</v>
          </cell>
          <cell r="D164">
            <v>27366</v>
          </cell>
          <cell r="E164" t="str">
            <v>날 개 벽</v>
          </cell>
          <cell r="I164">
            <v>0</v>
          </cell>
        </row>
        <row r="165">
          <cell r="A165" t="str">
            <v>D00285</v>
          </cell>
          <cell r="B165">
            <v>1092</v>
          </cell>
          <cell r="C165" t="str">
            <v>-1</v>
          </cell>
          <cell r="D165">
            <v>27890</v>
          </cell>
          <cell r="E165" t="str">
            <v>합판거푸집</v>
          </cell>
          <cell r="F165" t="str">
            <v>(소형 3 회)</v>
          </cell>
          <cell r="G165" t="str">
            <v>㎡</v>
          </cell>
          <cell r="I165">
            <v>0</v>
          </cell>
        </row>
        <row r="166">
          <cell r="A166" t="str">
            <v>D00236</v>
          </cell>
          <cell r="B166">
            <v>217</v>
          </cell>
          <cell r="C166" t="str">
            <v>-2</v>
          </cell>
          <cell r="D166">
            <v>27946</v>
          </cell>
          <cell r="E166" t="str">
            <v>콘크리트타설</v>
          </cell>
          <cell r="F166" t="str">
            <v>(소형 VIB 포함)</v>
          </cell>
          <cell r="G166" t="str">
            <v>㎥</v>
          </cell>
          <cell r="I166">
            <v>0</v>
          </cell>
        </row>
        <row r="167">
          <cell r="A167" t="str">
            <v>E1</v>
          </cell>
          <cell r="B167">
            <v>0</v>
          </cell>
          <cell r="C167" t="str">
            <v>소계</v>
          </cell>
          <cell r="D167">
            <v>28135</v>
          </cell>
          <cell r="I167">
            <v>0</v>
          </cell>
        </row>
        <row r="168">
          <cell r="A168" t="str">
            <v>D00385</v>
          </cell>
          <cell r="B168">
            <v>59</v>
          </cell>
          <cell r="C168" t="str">
            <v>d</v>
          </cell>
          <cell r="D168">
            <v>28229</v>
          </cell>
          <cell r="E168" t="str">
            <v>횡배수관</v>
          </cell>
          <cell r="F168" t="str">
            <v>(파형관, D=1200 m/m)</v>
          </cell>
          <cell r="G168" t="str">
            <v>M</v>
          </cell>
          <cell r="I168">
            <v>0</v>
          </cell>
        </row>
        <row r="169">
          <cell r="A169" t="str">
            <v>T1</v>
          </cell>
          <cell r="B169">
            <v>171</v>
          </cell>
          <cell r="C169" t="str">
            <v>e</v>
          </cell>
          <cell r="D169">
            <v>28276</v>
          </cell>
          <cell r="E169" t="str">
            <v>수로보호공</v>
          </cell>
          <cell r="I169">
            <v>0</v>
          </cell>
        </row>
        <row r="170">
          <cell r="A170" t="str">
            <v>D00282</v>
          </cell>
          <cell r="B170">
            <v>7</v>
          </cell>
          <cell r="C170" t="str">
            <v>-1</v>
          </cell>
          <cell r="D170">
            <v>28300</v>
          </cell>
          <cell r="E170" t="str">
            <v>합판거푸집</v>
          </cell>
          <cell r="F170" t="str">
            <v>(6 회)</v>
          </cell>
          <cell r="G170" t="str">
            <v>㎡</v>
          </cell>
          <cell r="I170">
            <v>0</v>
          </cell>
        </row>
        <row r="171">
          <cell r="A171" t="str">
            <v>D00231</v>
          </cell>
          <cell r="B171">
            <v>7</v>
          </cell>
          <cell r="C171" t="str">
            <v>-2</v>
          </cell>
          <cell r="D171">
            <v>28312</v>
          </cell>
          <cell r="E171" t="str">
            <v>콘크리트타설</v>
          </cell>
          <cell r="F171" t="str">
            <v>(무근 VIB 제외)</v>
          </cell>
          <cell r="G171" t="str">
            <v>㎥</v>
          </cell>
          <cell r="I171">
            <v>0</v>
          </cell>
        </row>
        <row r="172">
          <cell r="A172" t="str">
            <v>E1</v>
          </cell>
          <cell r="B172">
            <v>0</v>
          </cell>
          <cell r="C172" t="str">
            <v>소계</v>
          </cell>
          <cell r="D172">
            <v>28318</v>
          </cell>
          <cell r="I172">
            <v>0</v>
          </cell>
        </row>
        <row r="173">
          <cell r="A173" t="str">
            <v>D00270</v>
          </cell>
          <cell r="B173">
            <v>4.62</v>
          </cell>
          <cell r="C173" t="str">
            <v>f</v>
          </cell>
          <cell r="D173">
            <v>28321</v>
          </cell>
          <cell r="E173" t="str">
            <v>철근가공조립</v>
          </cell>
          <cell r="F173" t="str">
            <v>(간 단)</v>
          </cell>
          <cell r="G173" t="str">
            <v>Ton</v>
          </cell>
          <cell r="I173">
            <v>0</v>
          </cell>
        </row>
        <row r="174">
          <cell r="A174" t="str">
            <v>E2</v>
          </cell>
          <cell r="B174">
            <v>0</v>
          </cell>
          <cell r="C174" t="str">
            <v>계</v>
          </cell>
          <cell r="D174">
            <v>28323</v>
          </cell>
          <cell r="I174">
            <v>0</v>
          </cell>
        </row>
        <row r="175">
          <cell r="A175" t="str">
            <v>T2</v>
          </cell>
          <cell r="B175">
            <v>191</v>
          </cell>
          <cell r="C175" t="str">
            <v>2.14</v>
          </cell>
          <cell r="D175">
            <v>28634</v>
          </cell>
          <cell r="E175" t="str">
            <v>종배수관부설</v>
          </cell>
          <cell r="F175" t="str">
            <v>흄 관</v>
          </cell>
          <cell r="I175">
            <v>0</v>
          </cell>
        </row>
        <row r="176">
          <cell r="A176" t="str">
            <v>T1</v>
          </cell>
          <cell r="B176">
            <v>181</v>
          </cell>
          <cell r="C176" t="str">
            <v>a</v>
          </cell>
          <cell r="D176">
            <v>28710</v>
          </cell>
          <cell r="E176" t="str">
            <v>종배수관부설</v>
          </cell>
          <cell r="I176">
            <v>0</v>
          </cell>
        </row>
        <row r="177">
          <cell r="A177" t="str">
            <v>D01185</v>
          </cell>
          <cell r="B177">
            <v>958</v>
          </cell>
          <cell r="C177" t="str">
            <v>-1</v>
          </cell>
          <cell r="D177">
            <v>28786</v>
          </cell>
          <cell r="E177" t="str">
            <v>종배수관부설</v>
          </cell>
          <cell r="F177" t="str">
            <v>(D= 450 m/m)</v>
          </cell>
          <cell r="G177" t="str">
            <v>M</v>
          </cell>
          <cell r="I177">
            <v>0</v>
          </cell>
        </row>
        <row r="178">
          <cell r="A178" t="str">
            <v>D01186</v>
          </cell>
          <cell r="B178">
            <v>1118</v>
          </cell>
          <cell r="C178" t="str">
            <v>-2</v>
          </cell>
          <cell r="D178">
            <v>28855</v>
          </cell>
          <cell r="E178" t="str">
            <v>종배수관부설</v>
          </cell>
          <cell r="F178" t="str">
            <v>(D= 600 m/m)</v>
          </cell>
          <cell r="G178" t="str">
            <v>M</v>
          </cell>
          <cell r="I178">
            <v>0</v>
          </cell>
        </row>
        <row r="179">
          <cell r="A179" t="str">
            <v>D01187</v>
          </cell>
          <cell r="B179">
            <v>1195</v>
          </cell>
          <cell r="C179" t="str">
            <v>-3</v>
          </cell>
          <cell r="D179">
            <v>28878</v>
          </cell>
          <cell r="E179" t="str">
            <v>종배수관부설</v>
          </cell>
          <cell r="F179" t="str">
            <v>(D= 800 m/m)</v>
          </cell>
          <cell r="G179" t="str">
            <v>M</v>
          </cell>
          <cell r="I179">
            <v>0</v>
          </cell>
        </row>
        <row r="180">
          <cell r="A180" t="str">
            <v>D01188</v>
          </cell>
          <cell r="B180">
            <v>210</v>
          </cell>
          <cell r="C180" t="str">
            <v>-4</v>
          </cell>
          <cell r="D180">
            <v>28890</v>
          </cell>
          <cell r="E180" t="str">
            <v>종배수관부설</v>
          </cell>
          <cell r="F180" t="str">
            <v>(D=1000 m/m)</v>
          </cell>
          <cell r="G180" t="str">
            <v>M</v>
          </cell>
          <cell r="I180">
            <v>0</v>
          </cell>
        </row>
        <row r="181">
          <cell r="A181" t="str">
            <v>D01184</v>
          </cell>
          <cell r="B181">
            <v>108</v>
          </cell>
          <cell r="C181" t="str">
            <v>-5</v>
          </cell>
          <cell r="D181">
            <v>28913</v>
          </cell>
          <cell r="E181" t="str">
            <v>종배수관부설</v>
          </cell>
          <cell r="F181" t="str">
            <v>(D=1200 m/m)</v>
          </cell>
          <cell r="G181" t="str">
            <v>M</v>
          </cell>
          <cell r="I181">
            <v>0</v>
          </cell>
        </row>
        <row r="182">
          <cell r="A182" t="str">
            <v>E1</v>
          </cell>
          <cell r="B182">
            <v>0</v>
          </cell>
          <cell r="C182" t="str">
            <v>소계</v>
          </cell>
          <cell r="D182">
            <v>28924</v>
          </cell>
          <cell r="I182">
            <v>0</v>
          </cell>
        </row>
        <row r="183">
          <cell r="A183" t="str">
            <v>T1</v>
          </cell>
          <cell r="B183">
            <v>185</v>
          </cell>
          <cell r="C183" t="str">
            <v>b</v>
          </cell>
          <cell r="D183">
            <v>31024</v>
          </cell>
          <cell r="E183" t="str">
            <v>종배수관면벽</v>
          </cell>
          <cell r="I183">
            <v>0</v>
          </cell>
        </row>
        <row r="184">
          <cell r="A184" t="str">
            <v>D00286</v>
          </cell>
          <cell r="B184">
            <v>764</v>
          </cell>
          <cell r="C184" t="str">
            <v>-1</v>
          </cell>
          <cell r="D184">
            <v>31152</v>
          </cell>
          <cell r="E184" t="str">
            <v>합판거푸집</v>
          </cell>
          <cell r="F184" t="str">
            <v>(소형 4 회)</v>
          </cell>
          <cell r="G184" t="str">
            <v>㎡</v>
          </cell>
          <cell r="I184">
            <v>0</v>
          </cell>
        </row>
        <row r="185">
          <cell r="A185" t="str">
            <v>D00233</v>
          </cell>
          <cell r="B185">
            <v>54</v>
          </cell>
          <cell r="C185" t="str">
            <v>-2</v>
          </cell>
          <cell r="D185">
            <v>31244</v>
          </cell>
          <cell r="E185" t="str">
            <v>콘크리트타설</v>
          </cell>
          <cell r="F185" t="str">
            <v>(소형 VIB 제외)</v>
          </cell>
          <cell r="G185" t="str">
            <v>㎥</v>
          </cell>
          <cell r="I185">
            <v>0</v>
          </cell>
        </row>
        <row r="186">
          <cell r="A186" t="str">
            <v>E1</v>
          </cell>
          <cell r="B186">
            <v>0</v>
          </cell>
          <cell r="C186" t="str">
            <v>소계</v>
          </cell>
          <cell r="D186">
            <v>32986</v>
          </cell>
          <cell r="I186">
            <v>0</v>
          </cell>
        </row>
        <row r="187">
          <cell r="A187" t="str">
            <v>T1</v>
          </cell>
          <cell r="B187">
            <v>190</v>
          </cell>
          <cell r="C187" t="str">
            <v>c</v>
          </cell>
          <cell r="D187">
            <v>33586</v>
          </cell>
          <cell r="E187" t="str">
            <v>초    비</v>
          </cell>
          <cell r="I187">
            <v>0</v>
          </cell>
        </row>
        <row r="188">
          <cell r="A188" t="str">
            <v>D03831</v>
          </cell>
          <cell r="B188">
            <v>1</v>
          </cell>
          <cell r="C188" t="str">
            <v>-1</v>
          </cell>
          <cell r="D188">
            <v>33886</v>
          </cell>
          <cell r="E188" t="str">
            <v>초    비</v>
          </cell>
          <cell r="F188" t="str">
            <v>(Φ 800 m/m)</v>
          </cell>
          <cell r="G188" t="str">
            <v>EA</v>
          </cell>
          <cell r="I188">
            <v>0</v>
          </cell>
        </row>
        <row r="189">
          <cell r="A189" t="str">
            <v>D03832</v>
          </cell>
          <cell r="B189">
            <v>2</v>
          </cell>
          <cell r="C189" t="str">
            <v>-2</v>
          </cell>
          <cell r="D189">
            <v>34036</v>
          </cell>
          <cell r="E189" t="str">
            <v>초    비</v>
          </cell>
          <cell r="F189" t="str">
            <v>(Φ1000 m/m)</v>
          </cell>
          <cell r="G189" t="str">
            <v>EA</v>
          </cell>
          <cell r="I189">
            <v>0</v>
          </cell>
        </row>
        <row r="190">
          <cell r="A190" t="str">
            <v>D03833</v>
          </cell>
          <cell r="B190">
            <v>4</v>
          </cell>
          <cell r="C190" t="str">
            <v>-3</v>
          </cell>
          <cell r="D190">
            <v>34111</v>
          </cell>
          <cell r="E190" t="str">
            <v>초    비</v>
          </cell>
          <cell r="F190" t="str">
            <v>(Φ1200 m/m)</v>
          </cell>
          <cell r="G190" t="str">
            <v>EA</v>
          </cell>
          <cell r="I190">
            <v>0</v>
          </cell>
        </row>
        <row r="191">
          <cell r="A191" t="str">
            <v>E1</v>
          </cell>
          <cell r="B191">
            <v>0</v>
          </cell>
          <cell r="C191" t="str">
            <v>소계</v>
          </cell>
          <cell r="D191">
            <v>34149</v>
          </cell>
          <cell r="I191">
            <v>0</v>
          </cell>
        </row>
        <row r="192">
          <cell r="A192" t="str">
            <v>E2</v>
          </cell>
          <cell r="B192">
            <v>0</v>
          </cell>
          <cell r="C192" t="str">
            <v>계</v>
          </cell>
          <cell r="D192">
            <v>34168</v>
          </cell>
          <cell r="I192">
            <v>0</v>
          </cell>
        </row>
        <row r="193">
          <cell r="A193" t="str">
            <v>T2</v>
          </cell>
          <cell r="B193">
            <v>207</v>
          </cell>
          <cell r="C193" t="str">
            <v>2.15</v>
          </cell>
          <cell r="D193">
            <v>34186</v>
          </cell>
          <cell r="E193" t="str">
            <v>집 수 정</v>
          </cell>
          <cell r="I193">
            <v>0</v>
          </cell>
        </row>
        <row r="194">
          <cell r="A194" t="str">
            <v>T1</v>
          </cell>
          <cell r="B194">
            <v>197</v>
          </cell>
          <cell r="C194" t="str">
            <v>a</v>
          </cell>
          <cell r="D194">
            <v>34218</v>
          </cell>
          <cell r="E194" t="str">
            <v>콘크리트타설</v>
          </cell>
          <cell r="I194">
            <v>0</v>
          </cell>
        </row>
        <row r="195">
          <cell r="A195" t="str">
            <v>D00235</v>
          </cell>
          <cell r="B195">
            <v>17</v>
          </cell>
          <cell r="C195" t="str">
            <v>-1</v>
          </cell>
          <cell r="D195">
            <v>34250</v>
          </cell>
          <cell r="E195" t="str">
            <v>콘크리트타설</v>
          </cell>
          <cell r="F195" t="str">
            <v>(철근 VIB 포함)</v>
          </cell>
          <cell r="G195" t="str">
            <v>㎥</v>
          </cell>
          <cell r="I195">
            <v>0</v>
          </cell>
        </row>
        <row r="196">
          <cell r="A196" t="str">
            <v>D00234</v>
          </cell>
          <cell r="B196">
            <v>116</v>
          </cell>
          <cell r="C196" t="str">
            <v>-2</v>
          </cell>
          <cell r="D196">
            <v>34386</v>
          </cell>
          <cell r="E196" t="str">
            <v>콘크리트타설</v>
          </cell>
          <cell r="F196" t="str">
            <v>(무근 VIB 포함)</v>
          </cell>
          <cell r="G196" t="str">
            <v>㎥</v>
          </cell>
          <cell r="I196">
            <v>0</v>
          </cell>
        </row>
        <row r="197">
          <cell r="A197" t="str">
            <v>D00231</v>
          </cell>
          <cell r="B197">
            <v>157</v>
          </cell>
          <cell r="C197" t="str">
            <v>-3</v>
          </cell>
          <cell r="D197">
            <v>34422</v>
          </cell>
          <cell r="E197" t="str">
            <v>콘크리트타설</v>
          </cell>
          <cell r="F197" t="str">
            <v>(무근 VIB 제외)</v>
          </cell>
          <cell r="G197" t="str">
            <v>㎥</v>
          </cell>
          <cell r="I197">
            <v>0</v>
          </cell>
        </row>
        <row r="198">
          <cell r="A198" t="str">
            <v>E1</v>
          </cell>
          <cell r="B198">
            <v>0</v>
          </cell>
          <cell r="C198" t="str">
            <v>소계</v>
          </cell>
          <cell r="D198">
            <v>34440</v>
          </cell>
          <cell r="I198">
            <v>0</v>
          </cell>
        </row>
        <row r="199">
          <cell r="A199" t="str">
            <v>D00280</v>
          </cell>
          <cell r="B199">
            <v>2621</v>
          </cell>
          <cell r="C199" t="str">
            <v>b</v>
          </cell>
          <cell r="D199">
            <v>34456</v>
          </cell>
          <cell r="E199" t="str">
            <v>합판거푸집</v>
          </cell>
          <cell r="F199" t="str">
            <v>(4 회)</v>
          </cell>
          <cell r="G199" t="str">
            <v>㎡</v>
          </cell>
          <cell r="I199">
            <v>0</v>
          </cell>
        </row>
        <row r="200">
          <cell r="A200" t="str">
            <v>D00271</v>
          </cell>
          <cell r="B200">
            <v>3.5649999999999999</v>
          </cell>
          <cell r="C200" t="str">
            <v>c</v>
          </cell>
          <cell r="D200">
            <v>34522</v>
          </cell>
          <cell r="E200" t="str">
            <v>철근가공조립</v>
          </cell>
          <cell r="F200" t="str">
            <v>(보 통)</v>
          </cell>
          <cell r="G200" t="str">
            <v>Ton</v>
          </cell>
          <cell r="I200">
            <v>0</v>
          </cell>
        </row>
        <row r="201">
          <cell r="A201" t="str">
            <v>T1</v>
          </cell>
          <cell r="B201">
            <v>205</v>
          </cell>
          <cell r="C201" t="str">
            <v>d</v>
          </cell>
          <cell r="D201">
            <v>35014</v>
          </cell>
          <cell r="E201" t="str">
            <v>집수정뚜껑</v>
          </cell>
          <cell r="I201">
            <v>0</v>
          </cell>
        </row>
        <row r="202">
          <cell r="A202" t="str">
            <v>D00418</v>
          </cell>
          <cell r="B202">
            <v>33</v>
          </cell>
          <cell r="C202" t="str">
            <v>-1</v>
          </cell>
          <cell r="D202">
            <v>35078</v>
          </cell>
          <cell r="E202" t="str">
            <v>스틸그레이팅</v>
          </cell>
          <cell r="F202" t="str">
            <v>(1200x1400x75)</v>
          </cell>
          <cell r="G202" t="str">
            <v>EA</v>
          </cell>
          <cell r="I202">
            <v>0</v>
          </cell>
        </row>
        <row r="203">
          <cell r="A203" t="str">
            <v>D00414</v>
          </cell>
          <cell r="B203">
            <v>47</v>
          </cell>
          <cell r="C203" t="str">
            <v>-2</v>
          </cell>
          <cell r="D203">
            <v>35126</v>
          </cell>
          <cell r="E203" t="str">
            <v>스틸그레이팅</v>
          </cell>
          <cell r="F203" t="str">
            <v>(1200x700x75)</v>
          </cell>
          <cell r="G203" t="str">
            <v>EA</v>
          </cell>
          <cell r="I203">
            <v>0</v>
          </cell>
        </row>
        <row r="204">
          <cell r="A204" t="str">
            <v>D00364</v>
          </cell>
          <cell r="B204">
            <v>3</v>
          </cell>
          <cell r="C204" t="str">
            <v>-3</v>
          </cell>
          <cell r="D204">
            <v>35134</v>
          </cell>
          <cell r="E204" t="str">
            <v>스틸그레이팅</v>
          </cell>
          <cell r="F204" t="str">
            <v>(500x600x50)</v>
          </cell>
          <cell r="G204" t="str">
            <v>EA</v>
          </cell>
          <cell r="I204">
            <v>0</v>
          </cell>
        </row>
        <row r="205">
          <cell r="A205" t="str">
            <v>D00365</v>
          </cell>
          <cell r="B205">
            <v>2</v>
          </cell>
          <cell r="C205" t="str">
            <v>-4</v>
          </cell>
          <cell r="D205">
            <v>35136</v>
          </cell>
          <cell r="E205" t="str">
            <v>스틸그레이팅</v>
          </cell>
          <cell r="F205" t="str">
            <v>(1130x830x50)</v>
          </cell>
          <cell r="G205" t="str">
            <v>EA</v>
          </cell>
          <cell r="I205">
            <v>0</v>
          </cell>
        </row>
        <row r="206">
          <cell r="A206" t="str">
            <v>E1</v>
          </cell>
          <cell r="B206">
            <v>0</v>
          </cell>
          <cell r="C206" t="str">
            <v>소계</v>
          </cell>
          <cell r="D206">
            <v>35138</v>
          </cell>
          <cell r="I206">
            <v>0</v>
          </cell>
        </row>
        <row r="207">
          <cell r="A207" t="str">
            <v>D00333</v>
          </cell>
          <cell r="B207">
            <v>9</v>
          </cell>
          <cell r="C207" t="str">
            <v>e</v>
          </cell>
          <cell r="D207">
            <v>35185</v>
          </cell>
          <cell r="E207" t="str">
            <v>강관동바리</v>
          </cell>
          <cell r="F207" t="str">
            <v>(암거용)</v>
          </cell>
          <cell r="G207" t="str">
            <v>공㎥</v>
          </cell>
          <cell r="I207">
            <v>0</v>
          </cell>
        </row>
        <row r="208">
          <cell r="A208" t="str">
            <v>E2</v>
          </cell>
          <cell r="B208">
            <v>0</v>
          </cell>
          <cell r="C208" t="str">
            <v>계</v>
          </cell>
          <cell r="D208">
            <v>35232</v>
          </cell>
          <cell r="I208">
            <v>0</v>
          </cell>
        </row>
        <row r="209">
          <cell r="A209" t="str">
            <v>D01307</v>
          </cell>
          <cell r="B209">
            <v>2</v>
          </cell>
          <cell r="C209" t="str">
            <v>2.16</v>
          </cell>
          <cell r="D209">
            <v>35250</v>
          </cell>
          <cell r="E209" t="str">
            <v>원심력수로관</v>
          </cell>
          <cell r="F209" t="str">
            <v>(Φ 250)</v>
          </cell>
          <cell r="G209" t="str">
            <v>EA</v>
          </cell>
          <cell r="I209">
            <v>0</v>
          </cell>
        </row>
        <row r="210">
          <cell r="A210" t="str">
            <v>E3</v>
          </cell>
          <cell r="B210">
            <v>0</v>
          </cell>
          <cell r="C210" t="str">
            <v>합계</v>
          </cell>
          <cell r="D210">
            <v>35267</v>
          </cell>
          <cell r="I210">
            <v>0</v>
          </cell>
        </row>
        <row r="211">
          <cell r="A211" t="str">
            <v>T3</v>
          </cell>
          <cell r="B211">
            <v>248</v>
          </cell>
          <cell r="C211" t="str">
            <v>2.D</v>
          </cell>
          <cell r="D211">
            <v>35302</v>
          </cell>
          <cell r="E211" t="str">
            <v>암    거    공</v>
          </cell>
          <cell r="I211">
            <v>0</v>
          </cell>
        </row>
        <row r="212">
          <cell r="A212" t="str">
            <v>T2</v>
          </cell>
          <cell r="B212">
            <v>247</v>
          </cell>
          <cell r="C212" t="str">
            <v>2.17</v>
          </cell>
          <cell r="D212">
            <v>35372</v>
          </cell>
          <cell r="E212" t="str">
            <v>암  거  공</v>
          </cell>
          <cell r="I212">
            <v>0</v>
          </cell>
        </row>
        <row r="213">
          <cell r="A213" t="str">
            <v>D00170</v>
          </cell>
          <cell r="B213">
            <v>6200</v>
          </cell>
          <cell r="C213" t="str">
            <v>a</v>
          </cell>
          <cell r="D213">
            <v>35500</v>
          </cell>
          <cell r="E213" t="str">
            <v>뒷채움잡석</v>
          </cell>
          <cell r="F213" t="str">
            <v>(현장암유용)</v>
          </cell>
          <cell r="G213" t="str">
            <v>㎥</v>
          </cell>
          <cell r="I213">
            <v>0</v>
          </cell>
        </row>
        <row r="214">
          <cell r="A214" t="str">
            <v>T1</v>
          </cell>
          <cell r="B214">
            <v>218</v>
          </cell>
          <cell r="C214" t="str">
            <v>b</v>
          </cell>
          <cell r="D214">
            <v>35636</v>
          </cell>
          <cell r="E214" t="str">
            <v>합판거푸집</v>
          </cell>
          <cell r="I214">
            <v>0</v>
          </cell>
        </row>
        <row r="215">
          <cell r="A215" t="str">
            <v>D00276</v>
          </cell>
          <cell r="B215">
            <v>11669</v>
          </cell>
          <cell r="C215" t="str">
            <v>-1</v>
          </cell>
          <cell r="D215">
            <v>35687</v>
          </cell>
          <cell r="E215" t="str">
            <v>합판거푸집</v>
          </cell>
          <cell r="F215" t="str">
            <v>(3 회)</v>
          </cell>
          <cell r="G215" t="str">
            <v>㎡</v>
          </cell>
          <cell r="I215">
            <v>0</v>
          </cell>
        </row>
        <row r="216">
          <cell r="A216" t="str">
            <v>D00280</v>
          </cell>
          <cell r="B216">
            <v>718</v>
          </cell>
          <cell r="C216" t="str">
            <v>-2</v>
          </cell>
          <cell r="D216">
            <v>35815</v>
          </cell>
          <cell r="E216" t="str">
            <v>합판거푸집</v>
          </cell>
          <cell r="F216" t="str">
            <v>(4 회)</v>
          </cell>
          <cell r="G216" t="str">
            <v>㎡</v>
          </cell>
          <cell r="I216">
            <v>0</v>
          </cell>
        </row>
        <row r="217">
          <cell r="A217" t="str">
            <v>D00282</v>
          </cell>
          <cell r="B217">
            <v>249</v>
          </cell>
          <cell r="C217" t="str">
            <v>-3</v>
          </cell>
          <cell r="D217">
            <v>35871</v>
          </cell>
          <cell r="E217" t="str">
            <v>합판거푸집</v>
          </cell>
          <cell r="F217" t="str">
            <v>(6 회)</v>
          </cell>
          <cell r="G217" t="str">
            <v>㎡</v>
          </cell>
          <cell r="I217">
            <v>0</v>
          </cell>
        </row>
        <row r="218">
          <cell r="A218" t="str">
            <v>D00265</v>
          </cell>
          <cell r="B218">
            <v>3784</v>
          </cell>
          <cell r="C218" t="str">
            <v>-4</v>
          </cell>
          <cell r="D218">
            <v>35927</v>
          </cell>
          <cell r="E218" t="str">
            <v>문양거푸집(합판4회+</v>
          </cell>
          <cell r="F218" t="str">
            <v>문양스치로폴(0∼7M)</v>
          </cell>
          <cell r="G218" t="str">
            <v>㎡</v>
          </cell>
          <cell r="I218">
            <v>0</v>
          </cell>
        </row>
        <row r="219">
          <cell r="A219" t="str">
            <v>E1</v>
          </cell>
          <cell r="B219">
            <v>0</v>
          </cell>
          <cell r="C219" t="str">
            <v>소계</v>
          </cell>
          <cell r="D219">
            <v>36082</v>
          </cell>
          <cell r="I219">
            <v>0</v>
          </cell>
        </row>
        <row r="220">
          <cell r="A220" t="str">
            <v>T1</v>
          </cell>
          <cell r="B220">
            <v>223</v>
          </cell>
          <cell r="C220" t="str">
            <v>c</v>
          </cell>
          <cell r="D220">
            <v>36194</v>
          </cell>
          <cell r="E220" t="str">
            <v>콘크리트타설</v>
          </cell>
          <cell r="I220">
            <v>0</v>
          </cell>
        </row>
        <row r="221">
          <cell r="A221" t="str">
            <v>D00237</v>
          </cell>
          <cell r="B221">
            <v>6816</v>
          </cell>
          <cell r="C221" t="str">
            <v>-1</v>
          </cell>
          <cell r="D221">
            <v>36306</v>
          </cell>
          <cell r="E221" t="str">
            <v>콘크리트타설</v>
          </cell>
          <cell r="F221" t="str">
            <v>(철근 펌프카)</v>
          </cell>
          <cell r="G221" t="str">
            <v>㎥</v>
          </cell>
          <cell r="I221">
            <v>0</v>
          </cell>
        </row>
        <row r="222">
          <cell r="A222" t="str">
            <v>D00235</v>
          </cell>
          <cell r="B222">
            <v>231</v>
          </cell>
          <cell r="C222" t="str">
            <v>-2</v>
          </cell>
          <cell r="D222">
            <v>36322</v>
          </cell>
          <cell r="E222" t="str">
            <v>콘크리트타설</v>
          </cell>
          <cell r="F222" t="str">
            <v>(철근 VIB 포함)</v>
          </cell>
          <cell r="G222" t="str">
            <v>㎥</v>
          </cell>
          <cell r="I222">
            <v>0</v>
          </cell>
        </row>
        <row r="223">
          <cell r="A223" t="str">
            <v>D00231</v>
          </cell>
          <cell r="B223">
            <v>578</v>
          </cell>
          <cell r="C223" t="str">
            <v>-3</v>
          </cell>
          <cell r="D223">
            <v>36338</v>
          </cell>
          <cell r="E223" t="str">
            <v>콘크리트타설</v>
          </cell>
          <cell r="F223" t="str">
            <v>(무근 VIB 제외)</v>
          </cell>
          <cell r="G223" t="str">
            <v>㎥</v>
          </cell>
          <cell r="I223">
            <v>0</v>
          </cell>
        </row>
        <row r="224">
          <cell r="A224" t="str">
            <v>E1</v>
          </cell>
          <cell r="B224">
            <v>0</v>
          </cell>
          <cell r="C224" t="str">
            <v>소계</v>
          </cell>
          <cell r="D224">
            <v>36729</v>
          </cell>
          <cell r="I224">
            <v>0</v>
          </cell>
        </row>
        <row r="225">
          <cell r="A225" t="str">
            <v>T1</v>
          </cell>
          <cell r="B225">
            <v>227</v>
          </cell>
          <cell r="C225" t="str">
            <v>d</v>
          </cell>
          <cell r="D225">
            <v>37304</v>
          </cell>
          <cell r="E225" t="str">
            <v>철근가공조립</v>
          </cell>
          <cell r="I225">
            <v>0</v>
          </cell>
        </row>
        <row r="226">
          <cell r="A226" t="str">
            <v>D00271</v>
          </cell>
          <cell r="B226">
            <v>109.827</v>
          </cell>
          <cell r="C226" t="str">
            <v>-1</v>
          </cell>
          <cell r="D226">
            <v>37381</v>
          </cell>
          <cell r="E226" t="str">
            <v>철근가공조립</v>
          </cell>
          <cell r="F226" t="str">
            <v>(보 통)</v>
          </cell>
          <cell r="G226" t="str">
            <v>Ton</v>
          </cell>
          <cell r="I226">
            <v>0</v>
          </cell>
        </row>
        <row r="227">
          <cell r="A227" t="str">
            <v>D00272</v>
          </cell>
          <cell r="B227">
            <v>1017.096</v>
          </cell>
          <cell r="C227" t="str">
            <v>-2</v>
          </cell>
          <cell r="D227">
            <v>37472</v>
          </cell>
          <cell r="E227" t="str">
            <v>철근가공조립</v>
          </cell>
          <cell r="F227" t="str">
            <v>(복 잡)</v>
          </cell>
          <cell r="G227" t="str">
            <v>Ton</v>
          </cell>
          <cell r="I227">
            <v>0</v>
          </cell>
        </row>
        <row r="228">
          <cell r="A228" t="str">
            <v>E1</v>
          </cell>
          <cell r="B228">
            <v>0</v>
          </cell>
          <cell r="C228" t="str">
            <v>소계</v>
          </cell>
          <cell r="D228">
            <v>37536</v>
          </cell>
          <cell r="I228">
            <v>0</v>
          </cell>
        </row>
        <row r="229">
          <cell r="A229" t="str">
            <v>D00323</v>
          </cell>
          <cell r="B229">
            <v>5648</v>
          </cell>
          <cell r="C229" t="str">
            <v>e</v>
          </cell>
          <cell r="D229">
            <v>37664</v>
          </cell>
          <cell r="E229" t="str">
            <v>강관비계</v>
          </cell>
          <cell r="F229" t="str">
            <v>(0∼30 M)</v>
          </cell>
          <cell r="G229" t="str">
            <v>㎡</v>
          </cell>
          <cell r="I229">
            <v>0</v>
          </cell>
        </row>
        <row r="230">
          <cell r="A230" t="str">
            <v>D00333</v>
          </cell>
          <cell r="B230">
            <v>8212</v>
          </cell>
          <cell r="C230" t="str">
            <v>f</v>
          </cell>
          <cell r="D230">
            <v>37712</v>
          </cell>
          <cell r="E230" t="str">
            <v>강관동바리</v>
          </cell>
          <cell r="F230" t="str">
            <v>(암거용)</v>
          </cell>
          <cell r="G230" t="str">
            <v>공㎥</v>
          </cell>
          <cell r="I230">
            <v>0</v>
          </cell>
        </row>
        <row r="231">
          <cell r="A231" t="str">
            <v>D00514</v>
          </cell>
          <cell r="B231">
            <v>975</v>
          </cell>
          <cell r="C231" t="str">
            <v>g</v>
          </cell>
          <cell r="D231">
            <v>37716</v>
          </cell>
          <cell r="E231" t="str">
            <v>수평보강재(암거용)</v>
          </cell>
          <cell r="F231" t="str">
            <v>강관동바리</v>
          </cell>
          <cell r="G231" t="str">
            <v>㎡</v>
          </cell>
          <cell r="I231">
            <v>0</v>
          </cell>
        </row>
        <row r="232">
          <cell r="A232" t="str">
            <v>D00563</v>
          </cell>
          <cell r="B232">
            <v>3708</v>
          </cell>
          <cell r="C232" t="str">
            <v>h</v>
          </cell>
          <cell r="D232">
            <v>37726</v>
          </cell>
          <cell r="E232" t="str">
            <v>아스팔트 방수</v>
          </cell>
          <cell r="F232" t="str">
            <v>(2 회)</v>
          </cell>
          <cell r="G232" t="str">
            <v>㎡</v>
          </cell>
          <cell r="I232">
            <v>0</v>
          </cell>
        </row>
        <row r="233">
          <cell r="A233" t="str">
            <v>D00340</v>
          </cell>
          <cell r="B233">
            <v>405</v>
          </cell>
          <cell r="C233" t="str">
            <v>i</v>
          </cell>
          <cell r="D233">
            <v>37727</v>
          </cell>
          <cell r="E233" t="str">
            <v>PVC PIPE 설치</v>
          </cell>
          <cell r="F233" t="str">
            <v>(D= 50 m/m)</v>
          </cell>
          <cell r="G233" t="str">
            <v>M</v>
          </cell>
          <cell r="I233">
            <v>0</v>
          </cell>
        </row>
        <row r="234">
          <cell r="A234" t="str">
            <v>D00339</v>
          </cell>
          <cell r="B234">
            <v>413</v>
          </cell>
          <cell r="C234" t="str">
            <v>j</v>
          </cell>
          <cell r="D234">
            <v>37728</v>
          </cell>
          <cell r="E234" t="str">
            <v>지수판설치</v>
          </cell>
          <cell r="F234" t="str">
            <v>(200x5 m/m)</v>
          </cell>
          <cell r="G234" t="str">
            <v>M</v>
          </cell>
          <cell r="I234">
            <v>0</v>
          </cell>
        </row>
        <row r="235">
          <cell r="A235" t="str">
            <v>D00532</v>
          </cell>
          <cell r="B235">
            <v>285</v>
          </cell>
          <cell r="C235" t="str">
            <v>k</v>
          </cell>
          <cell r="D235">
            <v>37792</v>
          </cell>
          <cell r="E235" t="str">
            <v>스치로폴설치</v>
          </cell>
          <cell r="F235" t="str">
            <v>(T=20 m/m)</v>
          </cell>
          <cell r="G235" t="str">
            <v>㎡</v>
          </cell>
          <cell r="I235">
            <v>0</v>
          </cell>
        </row>
        <row r="236">
          <cell r="A236" t="str">
            <v>D00846</v>
          </cell>
          <cell r="B236">
            <v>549</v>
          </cell>
          <cell r="C236" t="str">
            <v>l</v>
          </cell>
          <cell r="D236">
            <v>37920</v>
          </cell>
          <cell r="E236" t="str">
            <v>폴리우레탄실란트채움</v>
          </cell>
          <cell r="F236" t="str">
            <v>(25x20)</v>
          </cell>
          <cell r="G236" t="str">
            <v>M</v>
          </cell>
          <cell r="I236">
            <v>0</v>
          </cell>
        </row>
        <row r="237">
          <cell r="A237" t="str">
            <v>D00588</v>
          </cell>
          <cell r="B237">
            <v>18925</v>
          </cell>
          <cell r="C237" t="str">
            <v>m</v>
          </cell>
          <cell r="D237">
            <v>39328</v>
          </cell>
          <cell r="E237" t="str">
            <v>스페이서 설치</v>
          </cell>
          <cell r="F237" t="str">
            <v>(슬라브및기초용)</v>
          </cell>
          <cell r="G237" t="str">
            <v>㎡</v>
          </cell>
          <cell r="I237">
            <v>0</v>
          </cell>
        </row>
        <row r="238">
          <cell r="A238" t="str">
            <v>D00419</v>
          </cell>
          <cell r="B238">
            <v>226</v>
          </cell>
          <cell r="C238" t="str">
            <v>n</v>
          </cell>
          <cell r="D238">
            <v>39456</v>
          </cell>
          <cell r="E238" t="str">
            <v>부직포설치</v>
          </cell>
          <cell r="F238" t="str">
            <v>(2.0 T/M)</v>
          </cell>
          <cell r="G238" t="str">
            <v>㎡</v>
          </cell>
          <cell r="I238">
            <v>0</v>
          </cell>
        </row>
        <row r="239">
          <cell r="A239" t="str">
            <v>D00566</v>
          </cell>
          <cell r="B239">
            <v>194</v>
          </cell>
          <cell r="C239" t="str">
            <v>o</v>
          </cell>
          <cell r="D239">
            <v>39472</v>
          </cell>
          <cell r="E239" t="str">
            <v>타르페이퍼 설치</v>
          </cell>
          <cell r="F239" t="str">
            <v>(5 겹)</v>
          </cell>
          <cell r="G239" t="str">
            <v>㎡</v>
          </cell>
          <cell r="I239">
            <v>0</v>
          </cell>
        </row>
        <row r="240">
          <cell r="A240" t="str">
            <v>D00540</v>
          </cell>
          <cell r="B240">
            <v>290</v>
          </cell>
          <cell r="C240" t="str">
            <v>p</v>
          </cell>
          <cell r="D240">
            <v>39480</v>
          </cell>
          <cell r="E240" t="str">
            <v>경질고무판</v>
          </cell>
          <cell r="F240" t="str">
            <v>(150x150)</v>
          </cell>
          <cell r="G240" t="str">
            <v>EA</v>
          </cell>
          <cell r="I240">
            <v>0</v>
          </cell>
        </row>
        <row r="241">
          <cell r="A241" t="str">
            <v>D01067</v>
          </cell>
          <cell r="B241">
            <v>290</v>
          </cell>
          <cell r="C241" t="str">
            <v>q</v>
          </cell>
          <cell r="D241">
            <v>39484</v>
          </cell>
          <cell r="E241" t="str">
            <v>다웰바 설치</v>
          </cell>
          <cell r="F241" t="str">
            <v>(D=25 m/m, L=500)</v>
          </cell>
          <cell r="G241" t="str">
            <v>EA</v>
          </cell>
          <cell r="I241">
            <v>0</v>
          </cell>
        </row>
        <row r="242">
          <cell r="A242" t="str">
            <v>D01190</v>
          </cell>
          <cell r="B242">
            <v>87</v>
          </cell>
          <cell r="C242" t="str">
            <v>r</v>
          </cell>
          <cell r="D242">
            <v>41169</v>
          </cell>
          <cell r="E242" t="str">
            <v>다웰-켑 설치</v>
          </cell>
          <cell r="F242" t="str">
            <v>(Φ60 m/m)</v>
          </cell>
          <cell r="G242" t="str">
            <v>M</v>
          </cell>
          <cell r="I242">
            <v>0</v>
          </cell>
        </row>
        <row r="243">
          <cell r="A243" t="str">
            <v>T1</v>
          </cell>
          <cell r="B243">
            <v>246</v>
          </cell>
          <cell r="C243" t="str">
            <v>s</v>
          </cell>
          <cell r="D243">
            <v>42433</v>
          </cell>
          <cell r="E243" t="str">
            <v>신축이음</v>
          </cell>
          <cell r="I243">
            <v>0</v>
          </cell>
        </row>
        <row r="244">
          <cell r="A244" t="str">
            <v>D00565</v>
          </cell>
          <cell r="B244">
            <v>1158</v>
          </cell>
          <cell r="C244" t="str">
            <v>-1</v>
          </cell>
          <cell r="D244">
            <v>42644</v>
          </cell>
          <cell r="E244" t="str">
            <v>다웰바 설치</v>
          </cell>
          <cell r="F244" t="str">
            <v>(D=25 m/m, L=1000)</v>
          </cell>
          <cell r="G244" t="str">
            <v>EA</v>
          </cell>
          <cell r="I244">
            <v>0</v>
          </cell>
        </row>
        <row r="245">
          <cell r="A245" t="str">
            <v>D01189</v>
          </cell>
          <cell r="B245">
            <v>579</v>
          </cell>
          <cell r="C245" t="str">
            <v>-2</v>
          </cell>
          <cell r="D245">
            <v>42749</v>
          </cell>
          <cell r="E245" t="str">
            <v>다웰-캡 설치</v>
          </cell>
          <cell r="F245" t="str">
            <v>(Φ30 m/m)</v>
          </cell>
          <cell r="G245" t="str">
            <v>M</v>
          </cell>
          <cell r="I245">
            <v>0</v>
          </cell>
        </row>
        <row r="246">
          <cell r="A246" t="str">
            <v>D00817</v>
          </cell>
          <cell r="B246">
            <v>0.63600000000000001</v>
          </cell>
          <cell r="C246" t="str">
            <v>-3</v>
          </cell>
          <cell r="D246">
            <v>42802</v>
          </cell>
          <cell r="E246" t="str">
            <v>아스팔트 채움</v>
          </cell>
          <cell r="F246" t="str">
            <v>(브론아스팔트)</v>
          </cell>
          <cell r="G246" t="str">
            <v>㎥</v>
          </cell>
          <cell r="I246">
            <v>0</v>
          </cell>
        </row>
        <row r="247">
          <cell r="A247" t="str">
            <v>E1</v>
          </cell>
          <cell r="B247">
            <v>0</v>
          </cell>
          <cell r="C247" t="str">
            <v>소계</v>
          </cell>
          <cell r="D247">
            <v>42854</v>
          </cell>
          <cell r="I247">
            <v>0</v>
          </cell>
        </row>
        <row r="248">
          <cell r="A248" t="str">
            <v>E2</v>
          </cell>
          <cell r="B248">
            <v>0</v>
          </cell>
          <cell r="C248" t="str">
            <v>계</v>
          </cell>
          <cell r="D248">
            <v>43554</v>
          </cell>
          <cell r="I248">
            <v>0</v>
          </cell>
        </row>
        <row r="249">
          <cell r="A249" t="str">
            <v>E3</v>
          </cell>
          <cell r="B249">
            <v>0</v>
          </cell>
          <cell r="C249" t="str">
            <v>합계</v>
          </cell>
          <cell r="D249">
            <v>44253</v>
          </cell>
          <cell r="I249">
            <v>0</v>
          </cell>
        </row>
        <row r="250">
          <cell r="A250" t="str">
            <v>T3</v>
          </cell>
          <cell r="B250">
            <v>336</v>
          </cell>
          <cell r="C250" t="str">
            <v>2.E</v>
          </cell>
          <cell r="D250">
            <v>44953</v>
          </cell>
          <cell r="E250" t="str">
            <v>기    타    공</v>
          </cell>
          <cell r="I250">
            <v>0</v>
          </cell>
        </row>
        <row r="251">
          <cell r="A251" t="str">
            <v>T2</v>
          </cell>
          <cell r="B251">
            <v>257</v>
          </cell>
          <cell r="C251" t="str">
            <v>2.18</v>
          </cell>
          <cell r="D251">
            <v>45303</v>
          </cell>
          <cell r="E251" t="str">
            <v>도수로공</v>
          </cell>
          <cell r="I251">
            <v>0</v>
          </cell>
        </row>
        <row r="252">
          <cell r="A252" t="str">
            <v>T1</v>
          </cell>
          <cell r="B252">
            <v>254</v>
          </cell>
          <cell r="C252" t="str">
            <v>a</v>
          </cell>
          <cell r="D252">
            <v>45431</v>
          </cell>
          <cell r="E252" t="str">
            <v>콘크리트타설</v>
          </cell>
          <cell r="I252">
            <v>0</v>
          </cell>
        </row>
        <row r="253">
          <cell r="A253" t="str">
            <v>D00235</v>
          </cell>
          <cell r="B253">
            <v>664</v>
          </cell>
          <cell r="C253" t="str">
            <v>-1</v>
          </cell>
          <cell r="D253">
            <v>45675</v>
          </cell>
          <cell r="E253" t="str">
            <v>콘크리트타설</v>
          </cell>
          <cell r="F253" t="str">
            <v>(철근 VIB 포함)</v>
          </cell>
          <cell r="G253" t="str">
            <v>㎥</v>
          </cell>
          <cell r="I253">
            <v>0</v>
          </cell>
        </row>
        <row r="254">
          <cell r="A254" t="str">
            <v>D00231</v>
          </cell>
          <cell r="B254">
            <v>143</v>
          </cell>
          <cell r="C254" t="str">
            <v>-2</v>
          </cell>
          <cell r="D254">
            <v>45798</v>
          </cell>
          <cell r="E254" t="str">
            <v>콘크리트타설</v>
          </cell>
          <cell r="F254" t="str">
            <v>(무근 VIB 제외)</v>
          </cell>
          <cell r="G254" t="str">
            <v>㎥</v>
          </cell>
          <cell r="I254">
            <v>0</v>
          </cell>
        </row>
        <row r="255">
          <cell r="A255" t="str">
            <v>E1</v>
          </cell>
          <cell r="B255">
            <v>0</v>
          </cell>
          <cell r="C255" t="str">
            <v>소계</v>
          </cell>
          <cell r="D255">
            <v>45852</v>
          </cell>
          <cell r="I255">
            <v>0</v>
          </cell>
        </row>
        <row r="256">
          <cell r="A256" t="str">
            <v>D00280</v>
          </cell>
          <cell r="B256">
            <v>5837</v>
          </cell>
          <cell r="C256" t="str">
            <v>b</v>
          </cell>
          <cell r="D256">
            <v>45905</v>
          </cell>
          <cell r="E256" t="str">
            <v>합판거푸집</v>
          </cell>
          <cell r="F256" t="str">
            <v>(4 회)</v>
          </cell>
          <cell r="G256" t="str">
            <v>㎡</v>
          </cell>
          <cell r="I256">
            <v>0</v>
          </cell>
        </row>
        <row r="257">
          <cell r="A257" t="str">
            <v>D00270</v>
          </cell>
          <cell r="B257">
            <v>33.005000000000003</v>
          </cell>
          <cell r="C257" t="str">
            <v>c</v>
          </cell>
          <cell r="D257">
            <v>46042</v>
          </cell>
          <cell r="E257" t="str">
            <v>철근가공조립</v>
          </cell>
          <cell r="F257" t="str">
            <v>(간 단)</v>
          </cell>
          <cell r="G257" t="str">
            <v>Ton</v>
          </cell>
          <cell r="I257">
            <v>0</v>
          </cell>
        </row>
        <row r="258">
          <cell r="A258" t="str">
            <v>E2</v>
          </cell>
          <cell r="B258">
            <v>0</v>
          </cell>
          <cell r="C258" t="str">
            <v>계</v>
          </cell>
          <cell r="D258">
            <v>46268</v>
          </cell>
          <cell r="I258">
            <v>0</v>
          </cell>
        </row>
        <row r="259">
          <cell r="A259" t="str">
            <v>T2</v>
          </cell>
          <cell r="B259">
            <v>281</v>
          </cell>
          <cell r="C259" t="str">
            <v>2.19</v>
          </cell>
          <cell r="D259">
            <v>46617</v>
          </cell>
          <cell r="E259" t="str">
            <v>역 T형 옹벽</v>
          </cell>
          <cell r="I259">
            <v>0</v>
          </cell>
        </row>
        <row r="260">
          <cell r="A260" t="str">
            <v>T1</v>
          </cell>
          <cell r="B260">
            <v>262</v>
          </cell>
          <cell r="C260" t="str">
            <v>a</v>
          </cell>
          <cell r="D260">
            <v>46862</v>
          </cell>
          <cell r="E260" t="str">
            <v>콘크리트타설</v>
          </cell>
          <cell r="I260">
            <v>0</v>
          </cell>
        </row>
        <row r="261">
          <cell r="A261" t="str">
            <v>D00237</v>
          </cell>
          <cell r="B261">
            <v>205</v>
          </cell>
          <cell r="C261" t="str">
            <v>-1</v>
          </cell>
          <cell r="D261">
            <v>47106</v>
          </cell>
          <cell r="E261" t="str">
            <v>콘크리트타설</v>
          </cell>
          <cell r="F261" t="str">
            <v>(철근 펌프카)</v>
          </cell>
          <cell r="G261" t="str">
            <v>㎥</v>
          </cell>
          <cell r="I261">
            <v>0</v>
          </cell>
        </row>
        <row r="262">
          <cell r="A262" t="str">
            <v>D00231</v>
          </cell>
          <cell r="B262">
            <v>18</v>
          </cell>
          <cell r="C262" t="str">
            <v>-2</v>
          </cell>
          <cell r="D262">
            <v>47229</v>
          </cell>
          <cell r="E262" t="str">
            <v>콘크리트타설</v>
          </cell>
          <cell r="F262" t="str">
            <v>(무근 VIB 제외)</v>
          </cell>
          <cell r="G262" t="str">
            <v>㎥</v>
          </cell>
          <cell r="I262">
            <v>0</v>
          </cell>
        </row>
        <row r="263">
          <cell r="A263" t="str">
            <v>E1</v>
          </cell>
          <cell r="B263">
            <v>0</v>
          </cell>
          <cell r="C263" t="str">
            <v>소계</v>
          </cell>
          <cell r="D263">
            <v>47283</v>
          </cell>
          <cell r="I263">
            <v>0</v>
          </cell>
        </row>
        <row r="264">
          <cell r="A264" t="str">
            <v>T1</v>
          </cell>
          <cell r="B264">
            <v>268</v>
          </cell>
          <cell r="C264" t="str">
            <v>b</v>
          </cell>
          <cell r="D264">
            <v>47336</v>
          </cell>
          <cell r="E264" t="str">
            <v>거 푸 집</v>
          </cell>
          <cell r="I264">
            <v>0</v>
          </cell>
        </row>
        <row r="265">
          <cell r="A265" t="str">
            <v>D00276</v>
          </cell>
          <cell r="B265">
            <v>192</v>
          </cell>
          <cell r="C265" t="str">
            <v>-1</v>
          </cell>
          <cell r="D265">
            <v>47405</v>
          </cell>
          <cell r="E265" t="str">
            <v>합판거푸집</v>
          </cell>
          <cell r="F265" t="str">
            <v>(3 회)</v>
          </cell>
          <cell r="G265" t="str">
            <v>㎡</v>
          </cell>
          <cell r="I265">
            <v>0</v>
          </cell>
        </row>
        <row r="266">
          <cell r="A266" t="str">
            <v>D00280</v>
          </cell>
          <cell r="B266">
            <v>97</v>
          </cell>
          <cell r="C266" t="str">
            <v>-2</v>
          </cell>
          <cell r="D266">
            <v>47439</v>
          </cell>
          <cell r="E266" t="str">
            <v>합판거푸집</v>
          </cell>
          <cell r="F266" t="str">
            <v>(4 회)</v>
          </cell>
          <cell r="G266" t="str">
            <v>㎡</v>
          </cell>
          <cell r="I266">
            <v>0</v>
          </cell>
        </row>
        <row r="267">
          <cell r="A267" t="str">
            <v>D00282</v>
          </cell>
          <cell r="B267">
            <v>8</v>
          </cell>
          <cell r="C267" t="str">
            <v>-3</v>
          </cell>
          <cell r="D267">
            <v>47456</v>
          </cell>
          <cell r="E267" t="str">
            <v>합판거푸집</v>
          </cell>
          <cell r="F267" t="str">
            <v>(6 회)</v>
          </cell>
          <cell r="G267" t="str">
            <v>㎡</v>
          </cell>
          <cell r="I267">
            <v>0</v>
          </cell>
        </row>
        <row r="268">
          <cell r="A268" t="str">
            <v>D00265</v>
          </cell>
          <cell r="B268">
            <v>204</v>
          </cell>
          <cell r="C268" t="str">
            <v>-4</v>
          </cell>
          <cell r="D268">
            <v>47461</v>
          </cell>
          <cell r="E268" t="str">
            <v>문양거푸집(합판4회+</v>
          </cell>
          <cell r="F268" t="str">
            <v>문양스치로폴(0∼7M)</v>
          </cell>
          <cell r="G268" t="str">
            <v>㎡</v>
          </cell>
          <cell r="I268">
            <v>0</v>
          </cell>
        </row>
        <row r="269">
          <cell r="A269" t="str">
            <v>E1</v>
          </cell>
          <cell r="B269">
            <v>0</v>
          </cell>
          <cell r="C269" t="str">
            <v>소계</v>
          </cell>
          <cell r="D269">
            <v>47465</v>
          </cell>
          <cell r="I269">
            <v>0</v>
          </cell>
        </row>
        <row r="270">
          <cell r="A270" t="str">
            <v>D00323</v>
          </cell>
          <cell r="B270">
            <v>368</v>
          </cell>
          <cell r="C270" t="str">
            <v>c</v>
          </cell>
          <cell r="D270">
            <v>47601</v>
          </cell>
          <cell r="E270" t="str">
            <v>강관비계</v>
          </cell>
          <cell r="F270" t="str">
            <v>(0∼30 M)</v>
          </cell>
          <cell r="G270" t="str">
            <v>㎡</v>
          </cell>
          <cell r="I270">
            <v>0</v>
          </cell>
        </row>
        <row r="271">
          <cell r="A271" t="str">
            <v>D01191</v>
          </cell>
          <cell r="B271">
            <v>42</v>
          </cell>
          <cell r="C271" t="str">
            <v>d</v>
          </cell>
          <cell r="D271">
            <v>47714</v>
          </cell>
          <cell r="E271" t="str">
            <v>PVC PIPE 설치</v>
          </cell>
          <cell r="F271" t="str">
            <v>(Φ65 m/m)</v>
          </cell>
          <cell r="G271" t="str">
            <v>M</v>
          </cell>
          <cell r="I271">
            <v>0</v>
          </cell>
        </row>
        <row r="272">
          <cell r="A272" t="str">
            <v>D00170</v>
          </cell>
          <cell r="B272">
            <v>507</v>
          </cell>
          <cell r="C272" t="str">
            <v>e</v>
          </cell>
          <cell r="D272">
            <v>47771</v>
          </cell>
          <cell r="E272" t="str">
            <v>뒷채움잡석</v>
          </cell>
          <cell r="F272" t="str">
            <v>(현장암유용)</v>
          </cell>
          <cell r="G272" t="str">
            <v>㎥</v>
          </cell>
          <cell r="I272">
            <v>0</v>
          </cell>
        </row>
        <row r="273">
          <cell r="A273" t="str">
            <v>D00419</v>
          </cell>
          <cell r="B273">
            <v>204</v>
          </cell>
          <cell r="C273" t="str">
            <v>f</v>
          </cell>
          <cell r="D273">
            <v>47799</v>
          </cell>
          <cell r="E273" t="str">
            <v>부직포설치</v>
          </cell>
          <cell r="F273" t="str">
            <v>(2.0 T/M)</v>
          </cell>
          <cell r="G273" t="str">
            <v>㎡</v>
          </cell>
          <cell r="I273">
            <v>0</v>
          </cell>
        </row>
        <row r="274">
          <cell r="A274" t="str">
            <v>D00846</v>
          </cell>
          <cell r="B274">
            <v>18</v>
          </cell>
          <cell r="C274" t="str">
            <v>g</v>
          </cell>
          <cell r="D274">
            <v>47813</v>
          </cell>
          <cell r="E274" t="str">
            <v>폴리우레탄실란트채움</v>
          </cell>
          <cell r="F274" t="str">
            <v>(25x20)</v>
          </cell>
          <cell r="G274" t="str">
            <v>M</v>
          </cell>
          <cell r="I274">
            <v>0</v>
          </cell>
        </row>
        <row r="275">
          <cell r="A275" t="str">
            <v>D03817</v>
          </cell>
          <cell r="B275">
            <v>6</v>
          </cell>
          <cell r="C275" t="str">
            <v>h</v>
          </cell>
          <cell r="D275">
            <v>47820</v>
          </cell>
          <cell r="E275" t="str">
            <v>ELASTIC FILLER</v>
          </cell>
          <cell r="F275" t="str">
            <v>(T=20 m/m)</v>
          </cell>
          <cell r="G275" t="str">
            <v>㎡</v>
          </cell>
          <cell r="I275">
            <v>0</v>
          </cell>
        </row>
        <row r="276">
          <cell r="A276" t="str">
            <v>D00588</v>
          </cell>
          <cell r="B276">
            <v>584</v>
          </cell>
          <cell r="C276" t="str">
            <v>i</v>
          </cell>
          <cell r="D276">
            <v>48716</v>
          </cell>
          <cell r="E276" t="str">
            <v>스페이서 설치</v>
          </cell>
          <cell r="F276" t="str">
            <v>(슬라브및기초용)</v>
          </cell>
          <cell r="G276" t="str">
            <v>㎡</v>
          </cell>
          <cell r="I276">
            <v>0</v>
          </cell>
        </row>
        <row r="277">
          <cell r="A277" t="str">
            <v>D03800</v>
          </cell>
          <cell r="B277">
            <v>31</v>
          </cell>
          <cell r="C277" t="str">
            <v>j</v>
          </cell>
          <cell r="D277">
            <v>48816</v>
          </cell>
          <cell r="E277" t="str">
            <v>수축줄눈</v>
          </cell>
          <cell r="F277" t="str">
            <v>(면목 60x30)</v>
          </cell>
          <cell r="G277" t="str">
            <v>M</v>
          </cell>
          <cell r="I277">
            <v>0</v>
          </cell>
        </row>
        <row r="278">
          <cell r="A278" t="str">
            <v>D00271</v>
          </cell>
          <cell r="B278">
            <v>16.233000000000001</v>
          </cell>
          <cell r="C278" t="str">
            <v>k</v>
          </cell>
          <cell r="D278">
            <v>48937</v>
          </cell>
          <cell r="E278" t="str">
            <v>철근가공조립</v>
          </cell>
          <cell r="F278" t="str">
            <v>(보 통)</v>
          </cell>
          <cell r="G278" t="str">
            <v>Ton</v>
          </cell>
          <cell r="I278">
            <v>0</v>
          </cell>
        </row>
        <row r="279">
          <cell r="A279" t="str">
            <v>D00417</v>
          </cell>
          <cell r="B279">
            <v>22</v>
          </cell>
          <cell r="C279" t="str">
            <v>l</v>
          </cell>
          <cell r="D279">
            <v>48997</v>
          </cell>
          <cell r="E279" t="str">
            <v>다웰바 설치</v>
          </cell>
          <cell r="F279" t="str">
            <v>D32 m/m L=800 m/m</v>
          </cell>
          <cell r="G279" t="str">
            <v>EA</v>
          </cell>
          <cell r="I279">
            <v>0</v>
          </cell>
        </row>
        <row r="280">
          <cell r="A280" t="str">
            <v>D00415</v>
          </cell>
          <cell r="B280">
            <v>22</v>
          </cell>
          <cell r="C280" t="str">
            <v>m</v>
          </cell>
          <cell r="D280">
            <v>49027</v>
          </cell>
          <cell r="E280" t="str">
            <v>다웰바-켑설치</v>
          </cell>
          <cell r="F280" t="str">
            <v>(D=30 m/m, L=400)</v>
          </cell>
          <cell r="G280" t="str">
            <v>EA</v>
          </cell>
          <cell r="I280">
            <v>0</v>
          </cell>
        </row>
        <row r="281">
          <cell r="A281" t="str">
            <v>D00817</v>
          </cell>
          <cell r="B281">
            <v>8.0000000000000002E-3</v>
          </cell>
          <cell r="C281" t="str">
            <v>n</v>
          </cell>
          <cell r="D281">
            <v>49042</v>
          </cell>
          <cell r="E281" t="str">
            <v>아스팔트 채움</v>
          </cell>
          <cell r="F281" t="str">
            <v>(브론아스팔트)</v>
          </cell>
          <cell r="G281" t="str">
            <v>㎥</v>
          </cell>
          <cell r="I281">
            <v>0</v>
          </cell>
        </row>
        <row r="282">
          <cell r="A282" t="str">
            <v>E2</v>
          </cell>
          <cell r="B282">
            <v>0</v>
          </cell>
          <cell r="C282" t="str">
            <v>계</v>
          </cell>
          <cell r="D282">
            <v>49057</v>
          </cell>
          <cell r="I282">
            <v>0</v>
          </cell>
        </row>
        <row r="283">
          <cell r="A283" t="str">
            <v>T2</v>
          </cell>
          <cell r="B283">
            <v>295</v>
          </cell>
          <cell r="C283" t="str">
            <v>2.20</v>
          </cell>
          <cell r="D283">
            <v>49532</v>
          </cell>
          <cell r="E283" t="str">
            <v>보강벽옹벽</v>
          </cell>
          <cell r="I283">
            <v>0</v>
          </cell>
        </row>
        <row r="284">
          <cell r="A284" t="str">
            <v>T1</v>
          </cell>
          <cell r="B284">
            <v>286</v>
          </cell>
          <cell r="C284" t="str">
            <v>a</v>
          </cell>
          <cell r="D284">
            <v>49710</v>
          </cell>
          <cell r="E284" t="str">
            <v>잡석부설</v>
          </cell>
          <cell r="I284">
            <v>0</v>
          </cell>
        </row>
        <row r="285">
          <cell r="A285" t="str">
            <v>D00168</v>
          </cell>
          <cell r="B285">
            <v>64</v>
          </cell>
          <cell r="C285" t="str">
            <v>-1</v>
          </cell>
          <cell r="D285">
            <v>49888</v>
          </cell>
          <cell r="E285" t="str">
            <v>기초잡석깔기</v>
          </cell>
          <cell r="F285" t="str">
            <v>(현장암 유용)</v>
          </cell>
          <cell r="G285" t="str">
            <v>㎥</v>
          </cell>
          <cell r="I285">
            <v>0</v>
          </cell>
        </row>
        <row r="286">
          <cell r="A286" t="str">
            <v>D03890</v>
          </cell>
          <cell r="B286">
            <v>1137</v>
          </cell>
          <cell r="C286" t="str">
            <v>-2</v>
          </cell>
          <cell r="D286">
            <v>50066</v>
          </cell>
          <cell r="E286" t="str">
            <v>속채움잡석</v>
          </cell>
          <cell r="F286" t="str">
            <v>(부설및다짐)</v>
          </cell>
          <cell r="G286" t="str">
            <v>㎥</v>
          </cell>
          <cell r="I286">
            <v>0</v>
          </cell>
        </row>
        <row r="287">
          <cell r="A287" t="str">
            <v>E1</v>
          </cell>
          <cell r="B287">
            <v>0</v>
          </cell>
          <cell r="C287" t="str">
            <v>소계</v>
          </cell>
          <cell r="D287">
            <v>50541</v>
          </cell>
          <cell r="I287">
            <v>0</v>
          </cell>
        </row>
        <row r="288">
          <cell r="A288" t="str">
            <v>D03835</v>
          </cell>
          <cell r="B288">
            <v>3065</v>
          </cell>
          <cell r="C288" t="str">
            <v>b</v>
          </cell>
          <cell r="D288">
            <v>50571</v>
          </cell>
          <cell r="E288" t="str">
            <v>블  럭</v>
          </cell>
          <cell r="F288" t="str">
            <v>(일반형)</v>
          </cell>
          <cell r="G288" t="str">
            <v>㎡</v>
          </cell>
          <cell r="I288">
            <v>0</v>
          </cell>
        </row>
        <row r="289">
          <cell r="A289" t="str">
            <v>T1</v>
          </cell>
          <cell r="B289">
            <v>292</v>
          </cell>
          <cell r="C289" t="str">
            <v>c</v>
          </cell>
          <cell r="D289">
            <v>50600</v>
          </cell>
          <cell r="E289" t="str">
            <v>그리드</v>
          </cell>
          <cell r="I289">
            <v>0</v>
          </cell>
        </row>
        <row r="290">
          <cell r="A290" t="str">
            <v>W00065</v>
          </cell>
          <cell r="B290">
            <v>4056</v>
          </cell>
          <cell r="C290" t="str">
            <v>-1</v>
          </cell>
          <cell r="D290">
            <v>50630</v>
          </cell>
          <cell r="E290" t="str">
            <v>그리드</v>
          </cell>
          <cell r="F290" t="str">
            <v>TYPE-1(45KN/M)</v>
          </cell>
          <cell r="G290" t="str">
            <v>㎡</v>
          </cell>
          <cell r="I290">
            <v>0</v>
          </cell>
        </row>
        <row r="291">
          <cell r="A291" t="str">
            <v>W00066</v>
          </cell>
          <cell r="B291">
            <v>12168</v>
          </cell>
          <cell r="C291" t="str">
            <v>-2</v>
          </cell>
          <cell r="D291">
            <v>50634</v>
          </cell>
          <cell r="E291" t="str">
            <v>그리드</v>
          </cell>
          <cell r="F291" t="str">
            <v>TYPE-2(60KN/M)</v>
          </cell>
          <cell r="G291" t="str">
            <v>㎡</v>
          </cell>
          <cell r="I291">
            <v>0</v>
          </cell>
        </row>
        <row r="292">
          <cell r="A292" t="str">
            <v>W00067</v>
          </cell>
          <cell r="B292">
            <v>5368</v>
          </cell>
          <cell r="C292" t="str">
            <v>-3</v>
          </cell>
          <cell r="D292">
            <v>50636</v>
          </cell>
          <cell r="E292" t="str">
            <v>그리드</v>
          </cell>
          <cell r="F292" t="str">
            <v>TYPE-3(90KN/M)</v>
          </cell>
          <cell r="G292" t="str">
            <v>㎡</v>
          </cell>
          <cell r="I292">
            <v>0</v>
          </cell>
        </row>
        <row r="293">
          <cell r="A293" t="str">
            <v>E1</v>
          </cell>
          <cell r="B293">
            <v>0</v>
          </cell>
          <cell r="C293" t="str">
            <v>소계</v>
          </cell>
          <cell r="D293">
            <v>50645</v>
          </cell>
          <cell r="I293">
            <v>0</v>
          </cell>
        </row>
        <row r="294">
          <cell r="A294" t="str">
            <v>W00068</v>
          </cell>
          <cell r="B294">
            <v>3064</v>
          </cell>
          <cell r="C294" t="str">
            <v>d</v>
          </cell>
          <cell r="D294">
            <v>50652</v>
          </cell>
          <cell r="E294" t="str">
            <v>블럭운반</v>
          </cell>
          <cell r="F294" t="str">
            <v>일반형</v>
          </cell>
          <cell r="G294" t="str">
            <v>㎡</v>
          </cell>
          <cell r="I294">
            <v>0</v>
          </cell>
        </row>
        <row r="295">
          <cell r="A295" t="str">
            <v>D00419</v>
          </cell>
          <cell r="B295">
            <v>10245</v>
          </cell>
          <cell r="C295" t="str">
            <v>e</v>
          </cell>
          <cell r="D295">
            <v>50656</v>
          </cell>
          <cell r="E295" t="str">
            <v>부직포설치</v>
          </cell>
          <cell r="F295" t="str">
            <v>(2.0 T/M)</v>
          </cell>
          <cell r="G295" t="str">
            <v>㎡</v>
          </cell>
          <cell r="I295">
            <v>0</v>
          </cell>
        </row>
        <row r="296">
          <cell r="A296" t="str">
            <v>E2</v>
          </cell>
          <cell r="B296">
            <v>0</v>
          </cell>
          <cell r="C296" t="str">
            <v>계</v>
          </cell>
          <cell r="D296">
            <v>50974</v>
          </cell>
          <cell r="I296">
            <v>0</v>
          </cell>
        </row>
        <row r="297">
          <cell r="A297" t="str">
            <v>T2</v>
          </cell>
          <cell r="B297">
            <v>312</v>
          </cell>
          <cell r="C297" t="str">
            <v>2.21</v>
          </cell>
          <cell r="D297">
            <v>50979</v>
          </cell>
          <cell r="E297" t="str">
            <v>파라펫및연석</v>
          </cell>
          <cell r="I297">
            <v>0</v>
          </cell>
        </row>
        <row r="298">
          <cell r="A298" t="str">
            <v>T1</v>
          </cell>
          <cell r="B298">
            <v>301</v>
          </cell>
          <cell r="C298" t="str">
            <v>a</v>
          </cell>
          <cell r="D298">
            <v>51107</v>
          </cell>
          <cell r="E298" t="str">
            <v>콘크리트타설</v>
          </cell>
          <cell r="I298">
            <v>0</v>
          </cell>
        </row>
        <row r="299">
          <cell r="A299" t="str">
            <v>D00237</v>
          </cell>
          <cell r="B299">
            <v>1010</v>
          </cell>
          <cell r="C299" t="str">
            <v>-1</v>
          </cell>
          <cell r="D299">
            <v>51219</v>
          </cell>
          <cell r="E299" t="str">
            <v>콘크리트타설</v>
          </cell>
          <cell r="F299" t="str">
            <v>(철근 펌프카)</v>
          </cell>
          <cell r="G299" t="str">
            <v>㎥</v>
          </cell>
          <cell r="I299">
            <v>0</v>
          </cell>
        </row>
        <row r="300">
          <cell r="A300" t="str">
            <v>D00234</v>
          </cell>
          <cell r="B300">
            <v>235</v>
          </cell>
          <cell r="C300" t="str">
            <v>-2</v>
          </cell>
          <cell r="D300">
            <v>51235</v>
          </cell>
          <cell r="E300" t="str">
            <v>콘크리트타설</v>
          </cell>
          <cell r="F300" t="str">
            <v>(무근 VIB 포함)</v>
          </cell>
          <cell r="G300" t="str">
            <v>㎥</v>
          </cell>
          <cell r="I300">
            <v>0</v>
          </cell>
        </row>
        <row r="301">
          <cell r="A301" t="str">
            <v>D00231</v>
          </cell>
          <cell r="B301">
            <v>108</v>
          </cell>
          <cell r="C301" t="str">
            <v>-3</v>
          </cell>
          <cell r="D301">
            <v>51251</v>
          </cell>
          <cell r="E301" t="str">
            <v>콘크리트타설</v>
          </cell>
          <cell r="F301" t="str">
            <v>(무근 VIB 제외)</v>
          </cell>
          <cell r="G301" t="str">
            <v>㎥</v>
          </cell>
          <cell r="I301">
            <v>0</v>
          </cell>
        </row>
        <row r="302">
          <cell r="A302" t="str">
            <v>E1</v>
          </cell>
          <cell r="B302">
            <v>0</v>
          </cell>
          <cell r="C302" t="str">
            <v>소계</v>
          </cell>
          <cell r="D302">
            <v>51642</v>
          </cell>
          <cell r="I302">
            <v>0</v>
          </cell>
        </row>
        <row r="303">
          <cell r="A303" t="str">
            <v>T1</v>
          </cell>
          <cell r="B303">
            <v>305</v>
          </cell>
          <cell r="C303" t="str">
            <v>b</v>
          </cell>
          <cell r="D303">
            <v>51906</v>
          </cell>
          <cell r="E303" t="str">
            <v>거 푸 집</v>
          </cell>
          <cell r="I303">
            <v>0</v>
          </cell>
        </row>
        <row r="304">
          <cell r="A304" t="str">
            <v>D00265</v>
          </cell>
          <cell r="B304">
            <v>1267</v>
          </cell>
          <cell r="C304" t="str">
            <v>-1</v>
          </cell>
          <cell r="D304">
            <v>51957</v>
          </cell>
          <cell r="E304" t="str">
            <v>문양거푸집(합판4회+</v>
          </cell>
          <cell r="F304" t="str">
            <v>문양스치로폴(0∼7M)</v>
          </cell>
          <cell r="G304" t="str">
            <v>㎡</v>
          </cell>
          <cell r="I304">
            <v>0</v>
          </cell>
        </row>
        <row r="305">
          <cell r="A305" t="str">
            <v>D00280</v>
          </cell>
          <cell r="B305">
            <v>2699</v>
          </cell>
          <cell r="C305" t="str">
            <v>-2</v>
          </cell>
          <cell r="D305">
            <v>52085</v>
          </cell>
          <cell r="E305" t="str">
            <v>합판거푸집</v>
          </cell>
          <cell r="F305" t="str">
            <v>(4 회)</v>
          </cell>
          <cell r="G305" t="str">
            <v>㎡</v>
          </cell>
          <cell r="I305">
            <v>0</v>
          </cell>
        </row>
        <row r="306">
          <cell r="A306" t="str">
            <v>E1</v>
          </cell>
          <cell r="B306">
            <v>0</v>
          </cell>
          <cell r="C306" t="str">
            <v>소계</v>
          </cell>
          <cell r="D306">
            <v>52352</v>
          </cell>
          <cell r="I306">
            <v>0</v>
          </cell>
        </row>
        <row r="307">
          <cell r="A307" t="str">
            <v>D00853</v>
          </cell>
          <cell r="B307">
            <v>90</v>
          </cell>
          <cell r="C307" t="str">
            <v>c</v>
          </cell>
          <cell r="D307">
            <v>52464</v>
          </cell>
          <cell r="E307" t="str">
            <v>신축이음</v>
          </cell>
          <cell r="F307" t="str">
            <v>스치로폴(T=10 m/m)</v>
          </cell>
          <cell r="G307" t="str">
            <v>㎡</v>
          </cell>
          <cell r="I307">
            <v>0</v>
          </cell>
        </row>
        <row r="308">
          <cell r="A308" t="str">
            <v>D03800</v>
          </cell>
          <cell r="B308">
            <v>596</v>
          </cell>
          <cell r="C308" t="str">
            <v>d</v>
          </cell>
          <cell r="D308">
            <v>52576</v>
          </cell>
          <cell r="E308" t="str">
            <v>수축줄눈</v>
          </cell>
          <cell r="F308" t="str">
            <v>(면목 60x30)</v>
          </cell>
          <cell r="G308" t="str">
            <v>M</v>
          </cell>
          <cell r="I308">
            <v>0</v>
          </cell>
        </row>
        <row r="309">
          <cell r="A309" t="str">
            <v>D00323</v>
          </cell>
          <cell r="B309">
            <v>3875</v>
          </cell>
          <cell r="C309" t="str">
            <v>e</v>
          </cell>
          <cell r="D309">
            <v>52592</v>
          </cell>
          <cell r="E309" t="str">
            <v>강관비계</v>
          </cell>
          <cell r="F309" t="str">
            <v>(0∼30 M)</v>
          </cell>
          <cell r="G309" t="str">
            <v>㎡</v>
          </cell>
          <cell r="I309">
            <v>0</v>
          </cell>
        </row>
        <row r="310">
          <cell r="A310" t="str">
            <v>D00588</v>
          </cell>
          <cell r="B310">
            <v>4567</v>
          </cell>
          <cell r="C310" t="str">
            <v>f</v>
          </cell>
          <cell r="D310">
            <v>55598</v>
          </cell>
          <cell r="E310" t="str">
            <v>스페이서 설치</v>
          </cell>
          <cell r="F310" t="str">
            <v>(슬라브및기초용)</v>
          </cell>
          <cell r="G310" t="str">
            <v>㎡</v>
          </cell>
          <cell r="I310">
            <v>0</v>
          </cell>
        </row>
        <row r="311">
          <cell r="A311" t="str">
            <v>D00270</v>
          </cell>
          <cell r="B311">
            <v>88.667000000000002</v>
          </cell>
          <cell r="C311" t="str">
            <v>g</v>
          </cell>
          <cell r="D311">
            <v>55726</v>
          </cell>
          <cell r="E311" t="str">
            <v>철근가공조립</v>
          </cell>
          <cell r="F311" t="str">
            <v>(간 단)</v>
          </cell>
          <cell r="G311" t="str">
            <v>Ton</v>
          </cell>
          <cell r="I311">
            <v>0</v>
          </cell>
        </row>
        <row r="312">
          <cell r="A312" t="str">
            <v>D00353</v>
          </cell>
          <cell r="B312">
            <v>151</v>
          </cell>
          <cell r="C312" t="str">
            <v>h</v>
          </cell>
          <cell r="D312">
            <v>55742</v>
          </cell>
          <cell r="E312" t="str">
            <v>지수판설치</v>
          </cell>
          <cell r="F312" t="str">
            <v>(150x5 m/m)</v>
          </cell>
          <cell r="G312" t="str">
            <v>M</v>
          </cell>
          <cell r="I312">
            <v>0</v>
          </cell>
        </row>
        <row r="313">
          <cell r="A313" t="str">
            <v>E2</v>
          </cell>
          <cell r="B313">
            <v>0</v>
          </cell>
          <cell r="C313" t="str">
            <v>계</v>
          </cell>
          <cell r="D313">
            <v>59124</v>
          </cell>
          <cell r="I313">
            <v>0</v>
          </cell>
        </row>
        <row r="314">
          <cell r="A314" t="str">
            <v>D00592</v>
          </cell>
          <cell r="B314">
            <v>715</v>
          </cell>
          <cell r="C314" t="str">
            <v>2.22</v>
          </cell>
          <cell r="D314">
            <v>59127</v>
          </cell>
          <cell r="E314" t="str">
            <v>돌망태(타원형)</v>
          </cell>
          <cell r="F314" t="str">
            <v>Φ45 Cm</v>
          </cell>
          <cell r="G314" t="str">
            <v>㎡</v>
          </cell>
          <cell r="I314">
            <v>0</v>
          </cell>
        </row>
        <row r="315">
          <cell r="A315" t="str">
            <v>T2</v>
          </cell>
          <cell r="B315">
            <v>335</v>
          </cell>
          <cell r="C315" t="str">
            <v>2.23</v>
          </cell>
          <cell r="D315">
            <v>59128</v>
          </cell>
          <cell r="E315" t="str">
            <v>분 수 문</v>
          </cell>
          <cell r="I315">
            <v>0</v>
          </cell>
        </row>
        <row r="316">
          <cell r="A316" t="str">
            <v>T1</v>
          </cell>
          <cell r="B316">
            <v>320</v>
          </cell>
          <cell r="C316" t="str">
            <v>a</v>
          </cell>
          <cell r="D316">
            <v>59256</v>
          </cell>
          <cell r="E316" t="str">
            <v>콘크리트타설</v>
          </cell>
          <cell r="I316">
            <v>0</v>
          </cell>
        </row>
        <row r="317">
          <cell r="A317" t="str">
            <v>D00237</v>
          </cell>
          <cell r="B317">
            <v>8</v>
          </cell>
          <cell r="C317" t="str">
            <v>-1</v>
          </cell>
          <cell r="D317">
            <v>59368</v>
          </cell>
          <cell r="E317" t="str">
            <v>콘크리트타설</v>
          </cell>
          <cell r="F317" t="str">
            <v>(철근 펌프카)</v>
          </cell>
          <cell r="G317" t="str">
            <v>㎥</v>
          </cell>
          <cell r="I317">
            <v>0</v>
          </cell>
        </row>
        <row r="318">
          <cell r="A318" t="str">
            <v>D00238</v>
          </cell>
          <cell r="B318">
            <v>5</v>
          </cell>
          <cell r="C318" t="str">
            <v>-2</v>
          </cell>
          <cell r="D318">
            <v>59384</v>
          </cell>
          <cell r="E318" t="str">
            <v>콘크리트타설</v>
          </cell>
          <cell r="F318" t="str">
            <v>(무근 펌프카)</v>
          </cell>
          <cell r="G318" t="str">
            <v>㎥</v>
          </cell>
          <cell r="I318">
            <v>0</v>
          </cell>
        </row>
        <row r="319">
          <cell r="A319" t="str">
            <v>D00232</v>
          </cell>
          <cell r="B319">
            <v>7</v>
          </cell>
          <cell r="C319" t="str">
            <v>-3</v>
          </cell>
          <cell r="D319">
            <v>59400</v>
          </cell>
          <cell r="E319" t="str">
            <v>콘크리트타설</v>
          </cell>
          <cell r="F319" t="str">
            <v>(철근 VIB 제외)</v>
          </cell>
          <cell r="G319" t="str">
            <v>㎥</v>
          </cell>
          <cell r="I319">
            <v>0</v>
          </cell>
        </row>
        <row r="320">
          <cell r="A320" t="str">
            <v>D00231</v>
          </cell>
          <cell r="B320">
            <v>2</v>
          </cell>
          <cell r="C320" t="str">
            <v>-4</v>
          </cell>
          <cell r="D320">
            <v>59596</v>
          </cell>
          <cell r="E320" t="str">
            <v>콘크리트타설</v>
          </cell>
          <cell r="F320" t="str">
            <v>(무근 VIB 제외)</v>
          </cell>
          <cell r="G320" t="str">
            <v>㎥</v>
          </cell>
          <cell r="I320">
            <v>0</v>
          </cell>
        </row>
        <row r="321">
          <cell r="A321" t="str">
            <v>E1</v>
          </cell>
          <cell r="B321">
            <v>0</v>
          </cell>
          <cell r="C321" t="str">
            <v>소계</v>
          </cell>
          <cell r="D321">
            <v>59791</v>
          </cell>
          <cell r="I321">
            <v>0</v>
          </cell>
        </row>
        <row r="322">
          <cell r="A322" t="str">
            <v>T1</v>
          </cell>
          <cell r="B322">
            <v>325</v>
          </cell>
          <cell r="C322" t="str">
            <v>b</v>
          </cell>
          <cell r="D322">
            <v>59919</v>
          </cell>
          <cell r="E322" t="str">
            <v>거 푸 집</v>
          </cell>
          <cell r="I322">
            <v>0</v>
          </cell>
        </row>
        <row r="323">
          <cell r="A323" t="str">
            <v>D00276</v>
          </cell>
          <cell r="B323">
            <v>44</v>
          </cell>
          <cell r="C323" t="str">
            <v>-1</v>
          </cell>
          <cell r="D323">
            <v>59988</v>
          </cell>
          <cell r="E323" t="str">
            <v>합판거푸집</v>
          </cell>
          <cell r="F323" t="str">
            <v>(3 회)</v>
          </cell>
          <cell r="G323" t="str">
            <v>㎡</v>
          </cell>
          <cell r="I323">
            <v>0</v>
          </cell>
        </row>
        <row r="324">
          <cell r="A324" t="str">
            <v>D00280</v>
          </cell>
          <cell r="B324">
            <v>62</v>
          </cell>
          <cell r="C324" t="str">
            <v>-2</v>
          </cell>
          <cell r="D324">
            <v>60022</v>
          </cell>
          <cell r="E324" t="str">
            <v>합판거푸집</v>
          </cell>
          <cell r="F324" t="str">
            <v>(4 회)</v>
          </cell>
          <cell r="G324" t="str">
            <v>㎡</v>
          </cell>
          <cell r="I324">
            <v>0</v>
          </cell>
        </row>
        <row r="325">
          <cell r="A325" t="str">
            <v>D00282</v>
          </cell>
          <cell r="B325">
            <v>2</v>
          </cell>
          <cell r="C325" t="str">
            <v>-3</v>
          </cell>
          <cell r="D325">
            <v>60039</v>
          </cell>
          <cell r="E325" t="str">
            <v>합판거푸집</v>
          </cell>
          <cell r="F325" t="str">
            <v>(6 회)</v>
          </cell>
          <cell r="G325" t="str">
            <v>㎡</v>
          </cell>
          <cell r="I325">
            <v>0</v>
          </cell>
        </row>
        <row r="326">
          <cell r="A326" t="str">
            <v>E1</v>
          </cell>
          <cell r="B326">
            <v>0</v>
          </cell>
          <cell r="C326" t="str">
            <v>소계</v>
          </cell>
          <cell r="D326">
            <v>60048</v>
          </cell>
          <cell r="I326">
            <v>0</v>
          </cell>
        </row>
        <row r="327">
          <cell r="A327" t="str">
            <v>D00323</v>
          </cell>
          <cell r="B327">
            <v>42</v>
          </cell>
          <cell r="C327" t="str">
            <v>c</v>
          </cell>
          <cell r="D327">
            <v>60049</v>
          </cell>
          <cell r="E327" t="str">
            <v>강관비계</v>
          </cell>
          <cell r="F327" t="str">
            <v>(0∼30 M)</v>
          </cell>
          <cell r="G327" t="str">
            <v>㎡</v>
          </cell>
          <cell r="I327">
            <v>0</v>
          </cell>
        </row>
        <row r="328">
          <cell r="A328" t="str">
            <v>D00588</v>
          </cell>
          <cell r="B328">
            <v>41</v>
          </cell>
          <cell r="C328" t="str">
            <v>d</v>
          </cell>
          <cell r="D328">
            <v>60945</v>
          </cell>
          <cell r="E328" t="str">
            <v>스페이서 설치</v>
          </cell>
          <cell r="F328" t="str">
            <v>(슬라브및기초용)</v>
          </cell>
          <cell r="G328" t="str">
            <v>㎡</v>
          </cell>
          <cell r="I328">
            <v>0</v>
          </cell>
        </row>
        <row r="329">
          <cell r="A329" t="str">
            <v>D00333</v>
          </cell>
          <cell r="B329">
            <v>15</v>
          </cell>
          <cell r="C329" t="str">
            <v>e</v>
          </cell>
          <cell r="D329">
            <v>61105</v>
          </cell>
          <cell r="E329" t="str">
            <v>강관동바리</v>
          </cell>
          <cell r="F329" t="str">
            <v>(암거용)</v>
          </cell>
          <cell r="G329" t="str">
            <v>공㎥</v>
          </cell>
          <cell r="I329">
            <v>0</v>
          </cell>
        </row>
        <row r="330">
          <cell r="A330" t="str">
            <v>D03889</v>
          </cell>
          <cell r="B330">
            <v>4.3999999999999997E-2</v>
          </cell>
          <cell r="C330" t="str">
            <v>f</v>
          </cell>
          <cell r="D330">
            <v>61137</v>
          </cell>
          <cell r="E330" t="str">
            <v>분수문 난간</v>
          </cell>
          <cell r="G330" t="str">
            <v>Ton</v>
          </cell>
          <cell r="I330">
            <v>0</v>
          </cell>
        </row>
        <row r="331">
          <cell r="A331" t="str">
            <v>D00271</v>
          </cell>
          <cell r="B331">
            <v>1.8380000000000001</v>
          </cell>
          <cell r="C331" t="str">
            <v>g</v>
          </cell>
          <cell r="D331">
            <v>61145</v>
          </cell>
          <cell r="E331" t="str">
            <v>철근가공조립</v>
          </cell>
          <cell r="F331" t="str">
            <v>(보 통)</v>
          </cell>
          <cell r="G331" t="str">
            <v>Ton</v>
          </cell>
          <cell r="I331">
            <v>0</v>
          </cell>
        </row>
        <row r="332">
          <cell r="A332" t="str">
            <v>D03836</v>
          </cell>
          <cell r="B332">
            <v>1</v>
          </cell>
          <cell r="C332" t="str">
            <v>h</v>
          </cell>
          <cell r="D332">
            <v>61149</v>
          </cell>
          <cell r="E332" t="str">
            <v>작업용계단</v>
          </cell>
          <cell r="G332" t="str">
            <v>EA</v>
          </cell>
          <cell r="I332">
            <v>0</v>
          </cell>
        </row>
        <row r="333">
          <cell r="A333" t="str">
            <v>D00347</v>
          </cell>
          <cell r="B333">
            <v>4</v>
          </cell>
          <cell r="C333" t="str">
            <v>i</v>
          </cell>
          <cell r="D333">
            <v>61151</v>
          </cell>
          <cell r="E333" t="str">
            <v>조합페인트</v>
          </cell>
          <cell r="F333" t="str">
            <v>(철재면 2 회)</v>
          </cell>
          <cell r="G333" t="str">
            <v>㎡</v>
          </cell>
          <cell r="I333">
            <v>0</v>
          </cell>
        </row>
        <row r="334">
          <cell r="A334" t="str">
            <v>D00410</v>
          </cell>
          <cell r="B334">
            <v>4</v>
          </cell>
          <cell r="C334" t="str">
            <v>j</v>
          </cell>
          <cell r="D334">
            <v>61153</v>
          </cell>
          <cell r="E334" t="str">
            <v>문비</v>
          </cell>
          <cell r="G334" t="str">
            <v>EA</v>
          </cell>
          <cell r="I334">
            <v>0</v>
          </cell>
        </row>
        <row r="335">
          <cell r="A335" t="str">
            <v>D03837</v>
          </cell>
          <cell r="B335">
            <v>1</v>
          </cell>
          <cell r="C335" t="str">
            <v>h</v>
          </cell>
          <cell r="D335">
            <v>61161</v>
          </cell>
          <cell r="E335" t="str">
            <v>권 양 기</v>
          </cell>
          <cell r="F335" t="str">
            <v>(2.5 Ton)</v>
          </cell>
          <cell r="G335" t="str">
            <v>EA</v>
          </cell>
          <cell r="I335">
            <v>0</v>
          </cell>
        </row>
        <row r="336">
          <cell r="A336" t="str">
            <v>E2</v>
          </cell>
          <cell r="B336">
            <v>0</v>
          </cell>
          <cell r="C336" t="str">
            <v>계</v>
          </cell>
          <cell r="D336">
            <v>61165</v>
          </cell>
          <cell r="I336">
            <v>0</v>
          </cell>
        </row>
        <row r="337">
          <cell r="A337" t="str">
            <v>E3</v>
          </cell>
          <cell r="B337">
            <v>0</v>
          </cell>
          <cell r="C337" t="str">
            <v>합계</v>
          </cell>
          <cell r="D337">
            <v>61169</v>
          </cell>
          <cell r="I337">
            <v>0</v>
          </cell>
        </row>
        <row r="338">
          <cell r="A338" t="str">
            <v>E4</v>
          </cell>
          <cell r="B338">
            <v>0</v>
          </cell>
          <cell r="C338" t="str">
            <v>총계</v>
          </cell>
          <cell r="D338">
            <v>61179</v>
          </cell>
          <cell r="I338">
            <v>0</v>
          </cell>
        </row>
        <row r="339">
          <cell r="A339" t="str">
            <v>T4</v>
          </cell>
          <cell r="B339">
            <v>1497</v>
          </cell>
          <cell r="C339" t="str">
            <v>3.</v>
          </cell>
          <cell r="D339">
            <v>61198</v>
          </cell>
          <cell r="E339" t="str">
            <v>구  조  물  공</v>
          </cell>
          <cell r="I339">
            <v>0</v>
          </cell>
        </row>
        <row r="340">
          <cell r="A340" t="str">
            <v>T3</v>
          </cell>
          <cell r="B340">
            <v>389</v>
          </cell>
          <cell r="C340" t="str">
            <v>3.A</v>
          </cell>
          <cell r="D340">
            <v>61262</v>
          </cell>
          <cell r="E340" t="str">
            <v>옥 암 지하차도</v>
          </cell>
          <cell r="I340">
            <v>0</v>
          </cell>
        </row>
        <row r="341">
          <cell r="A341" t="str">
            <v>T2</v>
          </cell>
          <cell r="B341">
            <v>351</v>
          </cell>
          <cell r="C341" t="str">
            <v>3.01</v>
          </cell>
          <cell r="D341">
            <v>214559</v>
          </cell>
          <cell r="E341" t="str">
            <v>토          공</v>
          </cell>
          <cell r="I341">
            <v>0</v>
          </cell>
        </row>
        <row r="342">
          <cell r="A342" t="str">
            <v>D00135</v>
          </cell>
          <cell r="B342">
            <v>1190</v>
          </cell>
          <cell r="C342" t="str">
            <v>a</v>
          </cell>
          <cell r="D342">
            <v>367856</v>
          </cell>
          <cell r="E342" t="str">
            <v>구조물터파기</v>
          </cell>
          <cell r="F342" t="str">
            <v>(육상발파암 0∼1 M)</v>
          </cell>
          <cell r="G342" t="str">
            <v>㎥</v>
          </cell>
          <cell r="I342">
            <v>0</v>
          </cell>
        </row>
        <row r="343">
          <cell r="A343" t="str">
            <v>D00136</v>
          </cell>
          <cell r="B343">
            <v>1113</v>
          </cell>
          <cell r="C343" t="str">
            <v>b</v>
          </cell>
          <cell r="D343">
            <v>368011</v>
          </cell>
          <cell r="E343" t="str">
            <v>구조물터파기</v>
          </cell>
          <cell r="F343" t="str">
            <v>(육상발파암 1∼2 M)</v>
          </cell>
          <cell r="G343" t="str">
            <v>㎥</v>
          </cell>
          <cell r="I343">
            <v>0</v>
          </cell>
        </row>
        <row r="344">
          <cell r="A344" t="str">
            <v>D03810</v>
          </cell>
          <cell r="B344">
            <v>1037</v>
          </cell>
          <cell r="C344" t="str">
            <v>c</v>
          </cell>
          <cell r="D344">
            <v>368204</v>
          </cell>
          <cell r="E344" t="str">
            <v>구조물터파기</v>
          </cell>
          <cell r="F344" t="str">
            <v>(육상발파암 2∼3 M)</v>
          </cell>
          <cell r="G344" t="str">
            <v>㎥</v>
          </cell>
          <cell r="I344">
            <v>0</v>
          </cell>
        </row>
        <row r="345">
          <cell r="A345" t="str">
            <v>D03811</v>
          </cell>
          <cell r="B345">
            <v>960</v>
          </cell>
          <cell r="C345" t="str">
            <v>d</v>
          </cell>
          <cell r="D345">
            <v>368285</v>
          </cell>
          <cell r="E345" t="str">
            <v>구조물터파기</v>
          </cell>
          <cell r="F345" t="str">
            <v>(육상발파암 3∼4 M)</v>
          </cell>
          <cell r="G345" t="str">
            <v>㎥</v>
          </cell>
          <cell r="I345">
            <v>0</v>
          </cell>
        </row>
        <row r="346">
          <cell r="A346" t="str">
            <v>D03812</v>
          </cell>
          <cell r="B346">
            <v>884</v>
          </cell>
          <cell r="C346" t="str">
            <v>e</v>
          </cell>
          <cell r="D346">
            <v>368407</v>
          </cell>
          <cell r="E346" t="str">
            <v>구조물터파기</v>
          </cell>
          <cell r="F346" t="str">
            <v>(육상발파암 4∼5 M)</v>
          </cell>
          <cell r="G346" t="str">
            <v>㎥</v>
          </cell>
          <cell r="I346">
            <v>0</v>
          </cell>
        </row>
        <row r="347">
          <cell r="A347" t="str">
            <v>D03813</v>
          </cell>
          <cell r="B347">
            <v>807</v>
          </cell>
          <cell r="C347" t="str">
            <v>f</v>
          </cell>
          <cell r="D347">
            <v>368468</v>
          </cell>
          <cell r="E347" t="str">
            <v>구조물터파기</v>
          </cell>
          <cell r="F347" t="str">
            <v>(육상발파암 5∼6 M)</v>
          </cell>
          <cell r="G347" t="str">
            <v>㎥</v>
          </cell>
          <cell r="I347">
            <v>0</v>
          </cell>
        </row>
        <row r="348">
          <cell r="A348" t="str">
            <v>D03814</v>
          </cell>
          <cell r="B348">
            <v>731</v>
          </cell>
          <cell r="C348" t="str">
            <v>g</v>
          </cell>
          <cell r="D348">
            <v>368498</v>
          </cell>
          <cell r="E348" t="str">
            <v>구조물터파기</v>
          </cell>
          <cell r="F348" t="str">
            <v>(육상발파암 6∼7 M)</v>
          </cell>
          <cell r="G348" t="str">
            <v>㎥</v>
          </cell>
          <cell r="I348">
            <v>0</v>
          </cell>
        </row>
        <row r="349">
          <cell r="A349" t="str">
            <v>D03815</v>
          </cell>
          <cell r="B349">
            <v>654</v>
          </cell>
          <cell r="C349" t="str">
            <v>h</v>
          </cell>
          <cell r="D349">
            <v>368513</v>
          </cell>
          <cell r="E349" t="str">
            <v>구조물터파기</v>
          </cell>
          <cell r="F349" t="str">
            <v>(육상발파암 7∼8 M)</v>
          </cell>
          <cell r="G349" t="str">
            <v>㎥</v>
          </cell>
          <cell r="I349">
            <v>0</v>
          </cell>
        </row>
        <row r="350">
          <cell r="A350" t="str">
            <v>D00037</v>
          </cell>
          <cell r="B350">
            <v>1023</v>
          </cell>
          <cell r="C350" t="str">
            <v>i</v>
          </cell>
          <cell r="D350">
            <v>368528</v>
          </cell>
          <cell r="E350" t="str">
            <v>되메우기</v>
          </cell>
          <cell r="F350" t="str">
            <v>(노 체)</v>
          </cell>
          <cell r="G350" t="str">
            <v>㎥</v>
          </cell>
          <cell r="I350">
            <v>0</v>
          </cell>
        </row>
        <row r="351">
          <cell r="A351" t="str">
            <v>D00170</v>
          </cell>
          <cell r="B351">
            <v>2160</v>
          </cell>
          <cell r="C351" t="str">
            <v>j</v>
          </cell>
          <cell r="D351">
            <v>368648</v>
          </cell>
          <cell r="E351" t="str">
            <v>뒷채움잡석</v>
          </cell>
          <cell r="F351" t="str">
            <v>(현장암유용)</v>
          </cell>
          <cell r="G351" t="str">
            <v>㎥</v>
          </cell>
          <cell r="I351">
            <v>0</v>
          </cell>
        </row>
        <row r="352">
          <cell r="A352" t="str">
            <v>E2</v>
          </cell>
          <cell r="B352">
            <v>0</v>
          </cell>
          <cell r="C352" t="str">
            <v>계</v>
          </cell>
          <cell r="D352">
            <v>368768</v>
          </cell>
          <cell r="I352">
            <v>0</v>
          </cell>
        </row>
        <row r="353">
          <cell r="A353" t="str">
            <v>T2</v>
          </cell>
          <cell r="B353">
            <v>357</v>
          </cell>
          <cell r="C353" t="str">
            <v>3.02</v>
          </cell>
          <cell r="D353">
            <v>369127</v>
          </cell>
          <cell r="E353" t="str">
            <v>거 푸 집</v>
          </cell>
          <cell r="I353">
            <v>0</v>
          </cell>
        </row>
        <row r="354">
          <cell r="A354" t="str">
            <v>D00276</v>
          </cell>
          <cell r="B354">
            <v>1862</v>
          </cell>
          <cell r="C354" t="str">
            <v>a</v>
          </cell>
          <cell r="D354">
            <v>369128</v>
          </cell>
          <cell r="E354" t="str">
            <v>합판거푸집</v>
          </cell>
          <cell r="F354" t="str">
            <v>(3 회)</v>
          </cell>
          <cell r="G354" t="str">
            <v>㎡</v>
          </cell>
          <cell r="I354">
            <v>0</v>
          </cell>
        </row>
        <row r="355">
          <cell r="A355" t="str">
            <v>D00280</v>
          </cell>
          <cell r="B355">
            <v>125</v>
          </cell>
          <cell r="C355" t="str">
            <v>b</v>
          </cell>
          <cell r="D355">
            <v>369192</v>
          </cell>
          <cell r="E355" t="str">
            <v>합판거푸집</v>
          </cell>
          <cell r="F355" t="str">
            <v>(4 회)</v>
          </cell>
          <cell r="G355" t="str">
            <v>㎡</v>
          </cell>
          <cell r="I355">
            <v>0</v>
          </cell>
        </row>
        <row r="356">
          <cell r="A356" t="str">
            <v>D00282</v>
          </cell>
          <cell r="B356">
            <v>29</v>
          </cell>
          <cell r="C356" t="str">
            <v>c</v>
          </cell>
          <cell r="D356">
            <v>369224</v>
          </cell>
          <cell r="E356" t="str">
            <v>합판거푸집</v>
          </cell>
          <cell r="F356" t="str">
            <v>(6 회)</v>
          </cell>
          <cell r="G356" t="str">
            <v>㎡</v>
          </cell>
          <cell r="I356">
            <v>0</v>
          </cell>
        </row>
        <row r="357">
          <cell r="A357" t="str">
            <v>D00265</v>
          </cell>
          <cell r="B357">
            <v>152</v>
          </cell>
          <cell r="C357" t="str">
            <v>d</v>
          </cell>
          <cell r="D357">
            <v>369232</v>
          </cell>
          <cell r="E357" t="str">
            <v>문양거푸집(합판4회+</v>
          </cell>
          <cell r="F357" t="str">
            <v>문양스치로폴(0∼7M)</v>
          </cell>
          <cell r="G357" t="str">
            <v>㎡</v>
          </cell>
          <cell r="I357">
            <v>0</v>
          </cell>
        </row>
        <row r="358">
          <cell r="A358" t="str">
            <v>E2</v>
          </cell>
          <cell r="B358">
            <v>0</v>
          </cell>
          <cell r="C358" t="str">
            <v>계</v>
          </cell>
          <cell r="D358">
            <v>369240</v>
          </cell>
          <cell r="I358">
            <v>0</v>
          </cell>
        </row>
        <row r="359">
          <cell r="A359" t="str">
            <v>D00323</v>
          </cell>
          <cell r="B359">
            <v>774</v>
          </cell>
          <cell r="C359" t="str">
            <v>3.03</v>
          </cell>
          <cell r="D359">
            <v>369241</v>
          </cell>
          <cell r="E359" t="str">
            <v>강관비계</v>
          </cell>
          <cell r="F359" t="str">
            <v>(0∼30 M)</v>
          </cell>
          <cell r="G359" t="str">
            <v>㎡</v>
          </cell>
          <cell r="I359">
            <v>0</v>
          </cell>
        </row>
        <row r="360">
          <cell r="A360" t="str">
            <v>D00334</v>
          </cell>
          <cell r="B360">
            <v>2514</v>
          </cell>
          <cell r="C360" t="str">
            <v>3.04</v>
          </cell>
          <cell r="D360">
            <v>369361</v>
          </cell>
          <cell r="E360" t="str">
            <v>강관동바리</v>
          </cell>
          <cell r="F360" t="str">
            <v>(교량용)</v>
          </cell>
          <cell r="G360" t="str">
            <v>공㎥</v>
          </cell>
          <cell r="I360">
            <v>0</v>
          </cell>
        </row>
        <row r="361">
          <cell r="A361" t="str">
            <v>T2</v>
          </cell>
          <cell r="B361">
            <v>363</v>
          </cell>
          <cell r="C361" t="str">
            <v>3.05</v>
          </cell>
          <cell r="D361">
            <v>369489</v>
          </cell>
          <cell r="E361" t="str">
            <v>철근가공조립</v>
          </cell>
          <cell r="I361">
            <v>0</v>
          </cell>
        </row>
        <row r="362">
          <cell r="A362" t="str">
            <v>D00271</v>
          </cell>
          <cell r="B362">
            <v>59.024999999999999</v>
          </cell>
          <cell r="C362" t="str">
            <v>a</v>
          </cell>
          <cell r="D362">
            <v>369617</v>
          </cell>
          <cell r="E362" t="str">
            <v>철근가공조립</v>
          </cell>
          <cell r="F362" t="str">
            <v>(보 통)</v>
          </cell>
          <cell r="G362" t="str">
            <v>Ton</v>
          </cell>
          <cell r="I362">
            <v>0</v>
          </cell>
        </row>
        <row r="363">
          <cell r="A363" t="str">
            <v>D00272</v>
          </cell>
          <cell r="B363">
            <v>330.56799999999998</v>
          </cell>
          <cell r="C363" t="str">
            <v>b</v>
          </cell>
          <cell r="D363">
            <v>369621</v>
          </cell>
          <cell r="E363" t="str">
            <v>철근가공조립</v>
          </cell>
          <cell r="F363" t="str">
            <v>(복 잡)</v>
          </cell>
          <cell r="G363" t="str">
            <v>Ton</v>
          </cell>
          <cell r="I363">
            <v>0</v>
          </cell>
        </row>
        <row r="364">
          <cell r="A364" t="str">
            <v>E2</v>
          </cell>
          <cell r="B364">
            <v>0</v>
          </cell>
          <cell r="C364" t="str">
            <v>계</v>
          </cell>
          <cell r="D364">
            <v>369624</v>
          </cell>
          <cell r="I364">
            <v>0</v>
          </cell>
        </row>
        <row r="365">
          <cell r="A365" t="str">
            <v>T2</v>
          </cell>
          <cell r="B365">
            <v>367</v>
          </cell>
          <cell r="C365" t="str">
            <v>3.06</v>
          </cell>
          <cell r="D365">
            <v>369625</v>
          </cell>
          <cell r="E365" t="str">
            <v>콘크리트타설</v>
          </cell>
          <cell r="I365">
            <v>0</v>
          </cell>
        </row>
        <row r="366">
          <cell r="A366" t="str">
            <v>D00237</v>
          </cell>
          <cell r="B366">
            <v>1730</v>
          </cell>
          <cell r="C366" t="str">
            <v>a</v>
          </cell>
          <cell r="D366">
            <v>369689</v>
          </cell>
          <cell r="E366" t="str">
            <v>콘크리트타설</v>
          </cell>
          <cell r="F366" t="str">
            <v>(철근 펌프카)</v>
          </cell>
          <cell r="G366" t="str">
            <v>㎥</v>
          </cell>
          <cell r="I366">
            <v>0</v>
          </cell>
        </row>
        <row r="367">
          <cell r="A367" t="str">
            <v>D00231</v>
          </cell>
          <cell r="B367">
            <v>108</v>
          </cell>
          <cell r="C367" t="str">
            <v>b</v>
          </cell>
          <cell r="D367">
            <v>369721</v>
          </cell>
          <cell r="E367" t="str">
            <v>콘크리트타설</v>
          </cell>
          <cell r="F367" t="str">
            <v>(무근 VIB 제외)</v>
          </cell>
          <cell r="G367" t="str">
            <v>㎥</v>
          </cell>
          <cell r="I367">
            <v>0</v>
          </cell>
        </row>
        <row r="368">
          <cell r="A368" t="str">
            <v>E2</v>
          </cell>
          <cell r="B368">
            <v>0</v>
          </cell>
          <cell r="C368" t="str">
            <v>계</v>
          </cell>
          <cell r="D368">
            <v>369753</v>
          </cell>
          <cell r="I368">
            <v>0</v>
          </cell>
        </row>
        <row r="369">
          <cell r="A369" t="str">
            <v>D03746</v>
          </cell>
          <cell r="B369">
            <v>423</v>
          </cell>
          <cell r="C369" t="str">
            <v>3.07</v>
          </cell>
          <cell r="D369">
            <v>369761</v>
          </cell>
          <cell r="E369" t="str">
            <v>타일붙이기</v>
          </cell>
          <cell r="F369" t="str">
            <v>(90x190x11)</v>
          </cell>
          <cell r="G369" t="str">
            <v>㎡</v>
          </cell>
          <cell r="I369">
            <v>0</v>
          </cell>
        </row>
        <row r="370">
          <cell r="A370" t="str">
            <v>D01034</v>
          </cell>
          <cell r="B370">
            <v>423</v>
          </cell>
          <cell r="C370" t="str">
            <v>3.08</v>
          </cell>
          <cell r="D370">
            <v>369765</v>
          </cell>
          <cell r="E370" t="str">
            <v>바탕고르기</v>
          </cell>
          <cell r="F370" t="str">
            <v>T=24 m/m</v>
          </cell>
          <cell r="G370" t="str">
            <v>㎡</v>
          </cell>
          <cell r="I370">
            <v>0</v>
          </cell>
        </row>
        <row r="371">
          <cell r="A371" t="str">
            <v>D00563</v>
          </cell>
          <cell r="B371">
            <v>1224</v>
          </cell>
          <cell r="C371" t="str">
            <v>3.09</v>
          </cell>
          <cell r="D371">
            <v>369767</v>
          </cell>
          <cell r="E371" t="str">
            <v>아스팔트 방수</v>
          </cell>
          <cell r="F371" t="str">
            <v>(2 회)</v>
          </cell>
          <cell r="G371" t="str">
            <v>㎡</v>
          </cell>
          <cell r="I371">
            <v>0</v>
          </cell>
        </row>
        <row r="372">
          <cell r="A372" t="str">
            <v>D03816</v>
          </cell>
          <cell r="B372">
            <v>29</v>
          </cell>
          <cell r="C372" t="str">
            <v>3.10</v>
          </cell>
          <cell r="D372">
            <v>369768</v>
          </cell>
          <cell r="E372" t="str">
            <v>시공이음면정리</v>
          </cell>
          <cell r="G372" t="str">
            <v>㎡</v>
          </cell>
          <cell r="I372">
            <v>0</v>
          </cell>
        </row>
        <row r="373">
          <cell r="A373" t="str">
            <v>D00587</v>
          </cell>
          <cell r="B373">
            <v>37</v>
          </cell>
          <cell r="C373" t="str">
            <v>3.11</v>
          </cell>
          <cell r="D373">
            <v>369896</v>
          </cell>
          <cell r="E373" t="str">
            <v>신축이음</v>
          </cell>
          <cell r="F373" t="str">
            <v>(지하차도)</v>
          </cell>
          <cell r="G373" t="str">
            <v>M</v>
          </cell>
          <cell r="I373">
            <v>0</v>
          </cell>
        </row>
        <row r="374">
          <cell r="A374" t="str">
            <v>D03748</v>
          </cell>
          <cell r="B374">
            <v>56</v>
          </cell>
          <cell r="C374" t="str">
            <v>3.12</v>
          </cell>
          <cell r="D374">
            <v>369992</v>
          </cell>
          <cell r="E374" t="str">
            <v>수축줄눈</v>
          </cell>
          <cell r="F374" t="str">
            <v>(지하차도)</v>
          </cell>
          <cell r="G374" t="str">
            <v>M</v>
          </cell>
          <cell r="I374">
            <v>0</v>
          </cell>
        </row>
        <row r="375">
          <cell r="A375" t="str">
            <v>D03817</v>
          </cell>
          <cell r="B375">
            <v>47</v>
          </cell>
          <cell r="C375" t="str">
            <v>3.13</v>
          </cell>
          <cell r="D375">
            <v>370040</v>
          </cell>
          <cell r="E375" t="str">
            <v>ELASTIC FILLER</v>
          </cell>
          <cell r="F375" t="str">
            <v>(T=20 m/m)</v>
          </cell>
          <cell r="G375" t="str">
            <v>㎡</v>
          </cell>
          <cell r="I375">
            <v>0</v>
          </cell>
        </row>
        <row r="376">
          <cell r="A376" t="str">
            <v>T2</v>
          </cell>
          <cell r="B376">
            <v>378</v>
          </cell>
          <cell r="C376" t="str">
            <v>3.14</v>
          </cell>
          <cell r="D376">
            <v>370365</v>
          </cell>
          <cell r="E376" t="str">
            <v>스페이서 설치</v>
          </cell>
          <cell r="I376">
            <v>0</v>
          </cell>
        </row>
        <row r="377">
          <cell r="A377" t="str">
            <v>D00588</v>
          </cell>
          <cell r="B377">
            <v>1095</v>
          </cell>
          <cell r="C377" t="str">
            <v>a</v>
          </cell>
          <cell r="D377">
            <v>370493</v>
          </cell>
          <cell r="E377" t="str">
            <v>스페이서 설치</v>
          </cell>
          <cell r="F377" t="str">
            <v>(슬라브및기초용)</v>
          </cell>
          <cell r="G377" t="str">
            <v>㎡</v>
          </cell>
          <cell r="I377">
            <v>0</v>
          </cell>
        </row>
        <row r="378">
          <cell r="A378" t="str">
            <v>D01070</v>
          </cell>
          <cell r="B378">
            <v>640</v>
          </cell>
          <cell r="C378" t="str">
            <v>b</v>
          </cell>
          <cell r="D378">
            <v>370501</v>
          </cell>
          <cell r="E378" t="str">
            <v>스페이서 설치</v>
          </cell>
          <cell r="F378" t="str">
            <v>(벽체용)</v>
          </cell>
          <cell r="G378" t="str">
            <v>㎡</v>
          </cell>
          <cell r="I378">
            <v>0</v>
          </cell>
        </row>
        <row r="379">
          <cell r="A379" t="str">
            <v>E2</v>
          </cell>
          <cell r="B379">
            <v>0</v>
          </cell>
          <cell r="C379" t="str">
            <v>계</v>
          </cell>
          <cell r="D379">
            <v>370505</v>
          </cell>
          <cell r="I379">
            <v>0</v>
          </cell>
        </row>
        <row r="380">
          <cell r="A380" t="str">
            <v>D03818</v>
          </cell>
          <cell r="B380">
            <v>46</v>
          </cell>
          <cell r="C380" t="str">
            <v>3.15</v>
          </cell>
          <cell r="D380">
            <v>370830</v>
          </cell>
          <cell r="E380" t="str">
            <v>스틸그레이팅</v>
          </cell>
          <cell r="F380" t="str">
            <v>(995x350x44)</v>
          </cell>
          <cell r="G380" t="str">
            <v>M</v>
          </cell>
          <cell r="I380">
            <v>0</v>
          </cell>
        </row>
        <row r="381">
          <cell r="A381" t="str">
            <v>D00846</v>
          </cell>
          <cell r="B381">
            <v>33</v>
          </cell>
          <cell r="C381" t="str">
            <v>3.16</v>
          </cell>
          <cell r="D381">
            <v>370894</v>
          </cell>
          <cell r="E381" t="str">
            <v>폴리우레탄실란트채움</v>
          </cell>
          <cell r="F381" t="str">
            <v>(25x20)</v>
          </cell>
          <cell r="G381" t="str">
            <v>M</v>
          </cell>
          <cell r="I381">
            <v>0</v>
          </cell>
        </row>
        <row r="382">
          <cell r="A382" t="str">
            <v>D03843</v>
          </cell>
          <cell r="B382">
            <v>1.605</v>
          </cell>
          <cell r="C382" t="str">
            <v>3.17</v>
          </cell>
          <cell r="D382">
            <v>370926</v>
          </cell>
          <cell r="E382" t="str">
            <v>철근망 설치</v>
          </cell>
          <cell r="F382" t="str">
            <v>(D=13 m/m)</v>
          </cell>
          <cell r="G382" t="str">
            <v>Ton</v>
          </cell>
          <cell r="I382">
            <v>0</v>
          </cell>
        </row>
        <row r="383">
          <cell r="A383" t="str">
            <v>D01191</v>
          </cell>
          <cell r="B383">
            <v>8</v>
          </cell>
          <cell r="C383" t="str">
            <v>3.18</v>
          </cell>
          <cell r="D383">
            <v>370958</v>
          </cell>
          <cell r="E383" t="str">
            <v>PVC PIPE 설치</v>
          </cell>
          <cell r="F383" t="str">
            <v>(Φ65 m/m)</v>
          </cell>
          <cell r="G383" t="str">
            <v>M</v>
          </cell>
          <cell r="I383">
            <v>0</v>
          </cell>
        </row>
        <row r="384">
          <cell r="A384" t="str">
            <v>D00539</v>
          </cell>
          <cell r="B384">
            <v>455</v>
          </cell>
          <cell r="C384" t="str">
            <v>3.19</v>
          </cell>
          <cell r="D384">
            <v>524996</v>
          </cell>
          <cell r="E384" t="str">
            <v>면고르기</v>
          </cell>
          <cell r="G384" t="str">
            <v>㎡</v>
          </cell>
          <cell r="I384">
            <v>0</v>
          </cell>
        </row>
        <row r="385">
          <cell r="A385" t="str">
            <v>D00537</v>
          </cell>
          <cell r="B385">
            <v>553</v>
          </cell>
          <cell r="C385" t="str">
            <v>3.20</v>
          </cell>
          <cell r="D385">
            <v>602015</v>
          </cell>
          <cell r="E385" t="str">
            <v>슬래브양생</v>
          </cell>
          <cell r="F385" t="str">
            <v>(양생제)</v>
          </cell>
          <cell r="G385" t="str">
            <v>㎡</v>
          </cell>
          <cell r="I385">
            <v>0</v>
          </cell>
        </row>
        <row r="386">
          <cell r="A386" t="str">
            <v>D03856</v>
          </cell>
          <cell r="B386">
            <v>137</v>
          </cell>
          <cell r="C386" t="str">
            <v>3.21</v>
          </cell>
          <cell r="D386">
            <v>650153</v>
          </cell>
          <cell r="E386" t="str">
            <v>맹암거설치</v>
          </cell>
          <cell r="F386" t="str">
            <v>(D=200 m/m)</v>
          </cell>
          <cell r="G386" t="str">
            <v>M</v>
          </cell>
          <cell r="I386">
            <v>0</v>
          </cell>
        </row>
        <row r="387">
          <cell r="A387" t="str">
            <v>D00419</v>
          </cell>
          <cell r="B387">
            <v>113</v>
          </cell>
          <cell r="C387" t="str">
            <v>3.22</v>
          </cell>
          <cell r="D387">
            <v>669407</v>
          </cell>
          <cell r="E387" t="str">
            <v>부직포설치</v>
          </cell>
          <cell r="F387" t="str">
            <v>(2.0 T/M)</v>
          </cell>
          <cell r="G387" t="str">
            <v>㎡</v>
          </cell>
          <cell r="I387">
            <v>0</v>
          </cell>
        </row>
        <row r="388">
          <cell r="A388" t="str">
            <v>D03871</v>
          </cell>
          <cell r="B388">
            <v>4</v>
          </cell>
          <cell r="C388" t="str">
            <v>3.23</v>
          </cell>
          <cell r="D388">
            <v>674221</v>
          </cell>
          <cell r="E388" t="str">
            <v>평판재하시험</v>
          </cell>
          <cell r="G388" t="str">
            <v>개소</v>
          </cell>
          <cell r="I388">
            <v>0</v>
          </cell>
        </row>
        <row r="389">
          <cell r="A389" t="str">
            <v>D03747</v>
          </cell>
          <cell r="B389">
            <v>27</v>
          </cell>
          <cell r="C389" t="str">
            <v>3.24</v>
          </cell>
          <cell r="D389">
            <v>676628</v>
          </cell>
          <cell r="E389" t="str">
            <v>워터스톱</v>
          </cell>
          <cell r="F389" t="str">
            <v>(20x25)</v>
          </cell>
          <cell r="G389" t="str">
            <v>M</v>
          </cell>
          <cell r="I389">
            <v>0</v>
          </cell>
        </row>
        <row r="390">
          <cell r="A390" t="str">
            <v>E3</v>
          </cell>
          <cell r="B390">
            <v>0</v>
          </cell>
          <cell r="C390" t="str">
            <v>합계</v>
          </cell>
          <cell r="D390">
            <v>679034</v>
          </cell>
          <cell r="I390">
            <v>0</v>
          </cell>
        </row>
        <row r="391">
          <cell r="A391" t="str">
            <v>T3</v>
          </cell>
          <cell r="B391">
            <v>477</v>
          </cell>
          <cell r="C391" t="str">
            <v>3.B</v>
          </cell>
          <cell r="D391">
            <v>679418</v>
          </cell>
          <cell r="E391" t="str">
            <v>옥  암  육  교</v>
          </cell>
          <cell r="F391" t="str">
            <v>P.S.C BEAM</v>
          </cell>
          <cell r="I391">
            <v>0</v>
          </cell>
        </row>
        <row r="392">
          <cell r="A392" t="str">
            <v>T2</v>
          </cell>
          <cell r="B392">
            <v>398</v>
          </cell>
          <cell r="C392" t="str">
            <v>3.01</v>
          </cell>
          <cell r="D392">
            <v>679546</v>
          </cell>
          <cell r="E392" t="str">
            <v>토          공</v>
          </cell>
          <cell r="I392">
            <v>0</v>
          </cell>
        </row>
        <row r="393">
          <cell r="A393" t="str">
            <v>D00096</v>
          </cell>
          <cell r="B393">
            <v>982</v>
          </cell>
          <cell r="C393" t="str">
            <v>a</v>
          </cell>
          <cell r="D393">
            <v>832843</v>
          </cell>
          <cell r="E393" t="str">
            <v>구조물터파기</v>
          </cell>
          <cell r="F393" t="str">
            <v>(육상토사 0∼2 M)</v>
          </cell>
          <cell r="G393" t="str">
            <v>㎥</v>
          </cell>
          <cell r="I393">
            <v>0</v>
          </cell>
        </row>
        <row r="394">
          <cell r="A394" t="str">
            <v>D00097</v>
          </cell>
          <cell r="B394">
            <v>520</v>
          </cell>
          <cell r="C394" t="str">
            <v>b</v>
          </cell>
          <cell r="D394">
            <v>833179</v>
          </cell>
          <cell r="E394" t="str">
            <v>구조물터파기</v>
          </cell>
          <cell r="F394" t="str">
            <v>(육상토사 2∼4 M)</v>
          </cell>
          <cell r="G394" t="str">
            <v>㎥</v>
          </cell>
          <cell r="I394">
            <v>0</v>
          </cell>
        </row>
        <row r="395">
          <cell r="A395" t="str">
            <v>D03858</v>
          </cell>
          <cell r="B395">
            <v>44</v>
          </cell>
          <cell r="C395" t="str">
            <v>c</v>
          </cell>
          <cell r="D395">
            <v>833347</v>
          </cell>
          <cell r="E395" t="str">
            <v>구조물터파기</v>
          </cell>
          <cell r="F395" t="str">
            <v>(육상풍화암 4∼5 M)</v>
          </cell>
          <cell r="G395" t="str">
            <v>㎥</v>
          </cell>
          <cell r="I395">
            <v>0</v>
          </cell>
        </row>
        <row r="396">
          <cell r="A396" t="str">
            <v>D00022</v>
          </cell>
          <cell r="B396">
            <v>4284</v>
          </cell>
          <cell r="C396" t="str">
            <v>d</v>
          </cell>
          <cell r="D396">
            <v>833431</v>
          </cell>
          <cell r="E396" t="str">
            <v>토  사깎기</v>
          </cell>
          <cell r="F396" t="str">
            <v>(불도쟈 32 Ton)</v>
          </cell>
          <cell r="G396" t="str">
            <v>㎥</v>
          </cell>
          <cell r="I396">
            <v>0</v>
          </cell>
        </row>
        <row r="397">
          <cell r="A397" t="str">
            <v>D00160</v>
          </cell>
          <cell r="B397">
            <v>5217</v>
          </cell>
          <cell r="C397" t="str">
            <v>e</v>
          </cell>
          <cell r="D397">
            <v>833515</v>
          </cell>
          <cell r="E397" t="str">
            <v>되메우기및다짐</v>
          </cell>
          <cell r="F397" t="str">
            <v>(인력30%+백호우70%)</v>
          </cell>
          <cell r="G397" t="str">
            <v>㎥</v>
          </cell>
          <cell r="I397">
            <v>0</v>
          </cell>
        </row>
        <row r="398">
          <cell r="A398" t="str">
            <v>D00170</v>
          </cell>
          <cell r="B398">
            <v>513</v>
          </cell>
          <cell r="C398" t="str">
            <v>f</v>
          </cell>
          <cell r="D398">
            <v>833635</v>
          </cell>
          <cell r="E398" t="str">
            <v>뒷채움잡석</v>
          </cell>
          <cell r="F398" t="str">
            <v>(현장암유용)</v>
          </cell>
          <cell r="G398" t="str">
            <v>㎥</v>
          </cell>
          <cell r="I398">
            <v>0</v>
          </cell>
        </row>
        <row r="399">
          <cell r="A399" t="str">
            <v>E2</v>
          </cell>
          <cell r="B399">
            <v>0</v>
          </cell>
          <cell r="C399" t="str">
            <v>계</v>
          </cell>
          <cell r="D399">
            <v>833755</v>
          </cell>
          <cell r="I399">
            <v>0</v>
          </cell>
        </row>
        <row r="400">
          <cell r="A400" t="str">
            <v>T2</v>
          </cell>
          <cell r="B400">
            <v>404</v>
          </cell>
          <cell r="C400" t="str">
            <v>3.02</v>
          </cell>
          <cell r="D400">
            <v>834541</v>
          </cell>
          <cell r="E400" t="str">
            <v>거 푸 집</v>
          </cell>
          <cell r="I400">
            <v>0</v>
          </cell>
        </row>
        <row r="401">
          <cell r="A401" t="str">
            <v>D00276</v>
          </cell>
          <cell r="B401">
            <v>546</v>
          </cell>
          <cell r="C401" t="str">
            <v>a</v>
          </cell>
          <cell r="D401">
            <v>834542</v>
          </cell>
          <cell r="E401" t="str">
            <v>합판거푸집</v>
          </cell>
          <cell r="F401" t="str">
            <v>(3 회)</v>
          </cell>
          <cell r="G401" t="str">
            <v>㎡</v>
          </cell>
          <cell r="I401">
            <v>0</v>
          </cell>
        </row>
        <row r="402">
          <cell r="A402" t="str">
            <v>D00280</v>
          </cell>
          <cell r="B402">
            <v>104</v>
          </cell>
          <cell r="C402" t="str">
            <v>b</v>
          </cell>
          <cell r="D402">
            <v>834606</v>
          </cell>
          <cell r="E402" t="str">
            <v>합판거푸집</v>
          </cell>
          <cell r="F402" t="str">
            <v>(4 회)</v>
          </cell>
          <cell r="G402" t="str">
            <v>㎡</v>
          </cell>
          <cell r="I402">
            <v>0</v>
          </cell>
        </row>
        <row r="403">
          <cell r="A403" t="str">
            <v>D00282</v>
          </cell>
          <cell r="B403">
            <v>87</v>
          </cell>
          <cell r="C403" t="str">
            <v>c</v>
          </cell>
          <cell r="D403">
            <v>834638</v>
          </cell>
          <cell r="E403" t="str">
            <v>합판거푸집</v>
          </cell>
          <cell r="F403" t="str">
            <v>(6 회)</v>
          </cell>
          <cell r="G403" t="str">
            <v>㎡</v>
          </cell>
          <cell r="I403">
            <v>0</v>
          </cell>
        </row>
        <row r="404">
          <cell r="A404" t="str">
            <v>D00265</v>
          </cell>
          <cell r="B404">
            <v>227</v>
          </cell>
          <cell r="C404" t="str">
            <v>d</v>
          </cell>
          <cell r="D404">
            <v>834646</v>
          </cell>
          <cell r="E404" t="str">
            <v>문양거푸집(합판4회+</v>
          </cell>
          <cell r="F404" t="str">
            <v>문양스치로폴(0∼7M)</v>
          </cell>
          <cell r="G404" t="str">
            <v>㎡</v>
          </cell>
          <cell r="I404">
            <v>0</v>
          </cell>
        </row>
        <row r="405">
          <cell r="A405" t="str">
            <v>E2</v>
          </cell>
          <cell r="B405">
            <v>0</v>
          </cell>
          <cell r="C405" t="str">
            <v>계</v>
          </cell>
          <cell r="D405">
            <v>834654</v>
          </cell>
          <cell r="I405">
            <v>0</v>
          </cell>
        </row>
        <row r="406">
          <cell r="A406" t="str">
            <v>D00323</v>
          </cell>
          <cell r="B406">
            <v>655</v>
          </cell>
          <cell r="C406" t="str">
            <v>3.03</v>
          </cell>
          <cell r="D406">
            <v>834655</v>
          </cell>
          <cell r="E406" t="str">
            <v>강관비계</v>
          </cell>
          <cell r="F406" t="str">
            <v>(0∼30 M)</v>
          </cell>
          <cell r="G406" t="str">
            <v>㎡</v>
          </cell>
          <cell r="I406">
            <v>0</v>
          </cell>
        </row>
        <row r="407">
          <cell r="A407" t="str">
            <v>T2</v>
          </cell>
          <cell r="B407">
            <v>410</v>
          </cell>
          <cell r="C407" t="str">
            <v>3.04</v>
          </cell>
          <cell r="D407">
            <v>834719</v>
          </cell>
          <cell r="E407" t="str">
            <v>동 바 리</v>
          </cell>
          <cell r="I407">
            <v>0</v>
          </cell>
        </row>
        <row r="408">
          <cell r="A408" t="str">
            <v>D00327</v>
          </cell>
          <cell r="B408">
            <v>346</v>
          </cell>
          <cell r="C408" t="str">
            <v>a</v>
          </cell>
          <cell r="D408">
            <v>834747</v>
          </cell>
          <cell r="E408" t="str">
            <v>동바리공</v>
          </cell>
          <cell r="F408" t="str">
            <v>(목재 4 회)</v>
          </cell>
          <cell r="G408" t="str">
            <v>공㎥</v>
          </cell>
          <cell r="I408">
            <v>0</v>
          </cell>
        </row>
        <row r="409">
          <cell r="A409" t="str">
            <v>D00334</v>
          </cell>
          <cell r="B409">
            <v>138</v>
          </cell>
          <cell r="C409" t="str">
            <v>b</v>
          </cell>
          <cell r="D409">
            <v>834775</v>
          </cell>
          <cell r="E409" t="str">
            <v>강관동바리</v>
          </cell>
          <cell r="F409" t="str">
            <v>(교량용)</v>
          </cell>
          <cell r="G409" t="str">
            <v>공㎥</v>
          </cell>
          <cell r="I409">
            <v>0</v>
          </cell>
        </row>
        <row r="410">
          <cell r="A410" t="str">
            <v>D01129</v>
          </cell>
          <cell r="B410">
            <v>34</v>
          </cell>
          <cell r="C410" t="str">
            <v>c</v>
          </cell>
          <cell r="D410">
            <v>834779</v>
          </cell>
          <cell r="E410" t="str">
            <v>수평보강재(교량용)</v>
          </cell>
          <cell r="F410" t="str">
            <v>(강관동바리)</v>
          </cell>
          <cell r="G410" t="str">
            <v>㎡</v>
          </cell>
          <cell r="I410">
            <v>0</v>
          </cell>
        </row>
        <row r="411">
          <cell r="A411" t="str">
            <v>E2</v>
          </cell>
          <cell r="B411">
            <v>0</v>
          </cell>
          <cell r="C411" t="str">
            <v>계</v>
          </cell>
          <cell r="D411">
            <v>834781</v>
          </cell>
          <cell r="I411">
            <v>0</v>
          </cell>
        </row>
        <row r="412">
          <cell r="A412" t="str">
            <v>T2</v>
          </cell>
          <cell r="B412">
            <v>414</v>
          </cell>
          <cell r="C412" t="str">
            <v>3.05</v>
          </cell>
          <cell r="D412">
            <v>834903</v>
          </cell>
          <cell r="E412" t="str">
            <v>철근가공조립</v>
          </cell>
          <cell r="I412">
            <v>0</v>
          </cell>
        </row>
        <row r="413">
          <cell r="A413" t="str">
            <v>D00271</v>
          </cell>
          <cell r="B413">
            <v>6.6219999999999999</v>
          </cell>
          <cell r="C413" t="str">
            <v>a</v>
          </cell>
          <cell r="D413">
            <v>834905</v>
          </cell>
          <cell r="E413" t="str">
            <v>철근가공조립</v>
          </cell>
          <cell r="F413" t="str">
            <v>(보 통)</v>
          </cell>
          <cell r="G413" t="str">
            <v>Ton</v>
          </cell>
          <cell r="I413">
            <v>0</v>
          </cell>
        </row>
        <row r="414">
          <cell r="A414" t="str">
            <v>D00272</v>
          </cell>
          <cell r="B414">
            <v>75.465000000000003</v>
          </cell>
          <cell r="C414" t="str">
            <v>b</v>
          </cell>
          <cell r="D414">
            <v>834907</v>
          </cell>
          <cell r="E414" t="str">
            <v>철근가공조립</v>
          </cell>
          <cell r="F414" t="str">
            <v>(복 잡)</v>
          </cell>
          <cell r="G414" t="str">
            <v>Ton</v>
          </cell>
          <cell r="I414">
            <v>0</v>
          </cell>
        </row>
        <row r="415">
          <cell r="A415" t="str">
            <v>E2</v>
          </cell>
          <cell r="B415">
            <v>0</v>
          </cell>
          <cell r="C415" t="str">
            <v>계</v>
          </cell>
          <cell r="D415">
            <v>834910</v>
          </cell>
          <cell r="I415">
            <v>0</v>
          </cell>
        </row>
        <row r="416">
          <cell r="A416" t="str">
            <v>T2</v>
          </cell>
          <cell r="B416">
            <v>419</v>
          </cell>
          <cell r="C416" t="str">
            <v>3.06</v>
          </cell>
          <cell r="D416">
            <v>834911</v>
          </cell>
          <cell r="E416" t="str">
            <v>콘크리트타설</v>
          </cell>
          <cell r="I416">
            <v>0</v>
          </cell>
        </row>
        <row r="417">
          <cell r="A417" t="str">
            <v>D00237</v>
          </cell>
          <cell r="B417">
            <v>572</v>
          </cell>
          <cell r="C417" t="str">
            <v>a</v>
          </cell>
          <cell r="D417">
            <v>834975</v>
          </cell>
          <cell r="E417" t="str">
            <v>콘크리트타설</v>
          </cell>
          <cell r="F417" t="str">
            <v>(철근 펌프카)</v>
          </cell>
          <cell r="G417" t="str">
            <v>㎥</v>
          </cell>
          <cell r="I417">
            <v>0</v>
          </cell>
        </row>
        <row r="418">
          <cell r="A418" t="str">
            <v>D00238</v>
          </cell>
          <cell r="B418">
            <v>183</v>
          </cell>
          <cell r="C418" t="str">
            <v>b</v>
          </cell>
          <cell r="D418">
            <v>834991</v>
          </cell>
          <cell r="E418" t="str">
            <v>콘크리트타설</v>
          </cell>
          <cell r="F418" t="str">
            <v>(무근 펌프카)</v>
          </cell>
          <cell r="G418" t="str">
            <v>㎥</v>
          </cell>
          <cell r="I418">
            <v>0</v>
          </cell>
        </row>
        <row r="419">
          <cell r="A419" t="str">
            <v>D00231</v>
          </cell>
          <cell r="B419">
            <v>9</v>
          </cell>
          <cell r="C419" t="str">
            <v>c</v>
          </cell>
          <cell r="D419">
            <v>835007</v>
          </cell>
          <cell r="E419" t="str">
            <v>콘크리트타설</v>
          </cell>
          <cell r="F419" t="str">
            <v>(무근 VIB 제외)</v>
          </cell>
          <cell r="G419" t="str">
            <v>㎥</v>
          </cell>
          <cell r="I419">
            <v>0</v>
          </cell>
        </row>
        <row r="420">
          <cell r="A420" t="str">
            <v>E2</v>
          </cell>
          <cell r="B420">
            <v>0</v>
          </cell>
          <cell r="C420" t="str">
            <v>계</v>
          </cell>
          <cell r="D420">
            <v>835039</v>
          </cell>
          <cell r="I420">
            <v>0</v>
          </cell>
        </row>
        <row r="421">
          <cell r="A421" t="str">
            <v>T2</v>
          </cell>
          <cell r="B421">
            <v>423</v>
          </cell>
          <cell r="C421" t="str">
            <v>3.07</v>
          </cell>
          <cell r="D421">
            <v>835047</v>
          </cell>
          <cell r="E421" t="str">
            <v>표 면 처 리</v>
          </cell>
          <cell r="I421">
            <v>0</v>
          </cell>
        </row>
        <row r="422">
          <cell r="A422" t="str">
            <v>D00537</v>
          </cell>
          <cell r="B422">
            <v>267</v>
          </cell>
          <cell r="C422" t="str">
            <v>a</v>
          </cell>
          <cell r="D422">
            <v>835051</v>
          </cell>
          <cell r="E422" t="str">
            <v>슬래브양생</v>
          </cell>
          <cell r="F422" t="str">
            <v>(양생제)</v>
          </cell>
          <cell r="G422" t="str">
            <v>㎡</v>
          </cell>
          <cell r="I422">
            <v>0</v>
          </cell>
        </row>
        <row r="423">
          <cell r="A423" t="str">
            <v>D00539</v>
          </cell>
          <cell r="B423">
            <v>240</v>
          </cell>
          <cell r="C423" t="str">
            <v>b</v>
          </cell>
          <cell r="D423">
            <v>835053</v>
          </cell>
          <cell r="E423" t="str">
            <v>슬래브면고르기</v>
          </cell>
          <cell r="F423" t="str">
            <v>(데크 피니샤)</v>
          </cell>
          <cell r="G423" t="str">
            <v>㎡</v>
          </cell>
          <cell r="I423">
            <v>0</v>
          </cell>
        </row>
        <row r="424">
          <cell r="A424" t="str">
            <v>E2</v>
          </cell>
          <cell r="B424">
            <v>0</v>
          </cell>
          <cell r="C424" t="str">
            <v>계</v>
          </cell>
          <cell r="D424">
            <v>835054</v>
          </cell>
          <cell r="I424">
            <v>0</v>
          </cell>
        </row>
        <row r="425">
          <cell r="A425" t="str">
            <v>T2</v>
          </cell>
          <cell r="B425">
            <v>429</v>
          </cell>
          <cell r="C425" t="str">
            <v>3.08</v>
          </cell>
          <cell r="D425">
            <v>835182</v>
          </cell>
          <cell r="E425" t="str">
            <v>교좌장치</v>
          </cell>
          <cell r="I425">
            <v>0</v>
          </cell>
        </row>
        <row r="426">
          <cell r="A426" t="str">
            <v>D00545</v>
          </cell>
          <cell r="B426">
            <v>1</v>
          </cell>
          <cell r="C426" t="str">
            <v>a</v>
          </cell>
          <cell r="D426">
            <v>835278</v>
          </cell>
          <cell r="E426" t="str">
            <v>교좌장치</v>
          </cell>
          <cell r="F426" t="str">
            <v>(고정단 135 Ton)</v>
          </cell>
          <cell r="G426" t="str">
            <v>EA</v>
          </cell>
          <cell r="I426">
            <v>0</v>
          </cell>
        </row>
        <row r="427">
          <cell r="A427" t="str">
            <v>D00549</v>
          </cell>
          <cell r="B427">
            <v>3</v>
          </cell>
          <cell r="C427" t="str">
            <v>b</v>
          </cell>
          <cell r="D427">
            <v>835326</v>
          </cell>
          <cell r="E427" t="str">
            <v>교좌장치</v>
          </cell>
          <cell r="F427" t="str">
            <v>(횡방향가동단135Ton)</v>
          </cell>
          <cell r="G427" t="str">
            <v>EA</v>
          </cell>
          <cell r="I427">
            <v>0</v>
          </cell>
        </row>
        <row r="428">
          <cell r="A428" t="str">
            <v>D00548</v>
          </cell>
          <cell r="B428">
            <v>1</v>
          </cell>
          <cell r="C428" t="str">
            <v>c</v>
          </cell>
          <cell r="D428">
            <v>835350</v>
          </cell>
          <cell r="E428" t="str">
            <v>교좌장치</v>
          </cell>
          <cell r="F428" t="str">
            <v>(종방향가동단135Ton)</v>
          </cell>
          <cell r="G428" t="str">
            <v>EA</v>
          </cell>
          <cell r="I428">
            <v>0</v>
          </cell>
        </row>
        <row r="429">
          <cell r="A429" t="str">
            <v>D00547</v>
          </cell>
          <cell r="B429">
            <v>3</v>
          </cell>
          <cell r="C429" t="str">
            <v>d</v>
          </cell>
          <cell r="D429">
            <v>835362</v>
          </cell>
          <cell r="E429" t="str">
            <v>교좌장치</v>
          </cell>
          <cell r="F429" t="str">
            <v>(양방향가동단135Ton)</v>
          </cell>
          <cell r="G429" t="str">
            <v>EA</v>
          </cell>
          <cell r="I429">
            <v>0</v>
          </cell>
        </row>
        <row r="430">
          <cell r="A430" t="str">
            <v>E2</v>
          </cell>
          <cell r="B430">
            <v>0</v>
          </cell>
          <cell r="C430" t="str">
            <v>계</v>
          </cell>
          <cell r="D430">
            <v>835368</v>
          </cell>
          <cell r="I430">
            <v>0</v>
          </cell>
        </row>
        <row r="431">
          <cell r="A431" t="str">
            <v>T2</v>
          </cell>
          <cell r="B431">
            <v>434</v>
          </cell>
          <cell r="C431" t="str">
            <v>3.09</v>
          </cell>
          <cell r="D431">
            <v>835496</v>
          </cell>
          <cell r="E431" t="str">
            <v>P.S.C BEAM</v>
          </cell>
          <cell r="I431">
            <v>0</v>
          </cell>
        </row>
        <row r="432">
          <cell r="A432" t="str">
            <v>D00619</v>
          </cell>
          <cell r="B432">
            <v>4</v>
          </cell>
          <cell r="C432" t="str">
            <v>a</v>
          </cell>
          <cell r="D432">
            <v>835560</v>
          </cell>
          <cell r="E432" t="str">
            <v>P.S.C BEAM 제작</v>
          </cell>
          <cell r="F432" t="str">
            <v>(L=30 M)</v>
          </cell>
          <cell r="G432" t="str">
            <v>본</v>
          </cell>
          <cell r="I432">
            <v>0</v>
          </cell>
        </row>
        <row r="433">
          <cell r="A433" t="str">
            <v>D00606</v>
          </cell>
          <cell r="B433">
            <v>4</v>
          </cell>
          <cell r="C433" t="str">
            <v>b</v>
          </cell>
          <cell r="D433">
            <v>835624</v>
          </cell>
          <cell r="E433" t="str">
            <v>P.S.C 빔 운반및설치</v>
          </cell>
          <cell r="F433" t="str">
            <v>(L=30 M)</v>
          </cell>
          <cell r="G433" t="str">
            <v>EA</v>
          </cell>
          <cell r="I433">
            <v>0</v>
          </cell>
        </row>
        <row r="434">
          <cell r="A434" t="str">
            <v>D01130</v>
          </cell>
          <cell r="B434">
            <v>4</v>
          </cell>
          <cell r="C434" t="str">
            <v>c</v>
          </cell>
          <cell r="D434">
            <v>835688</v>
          </cell>
          <cell r="E434" t="str">
            <v>P.S.C빔 전도방지시설</v>
          </cell>
          <cell r="G434" t="str">
            <v>본</v>
          </cell>
          <cell r="I434">
            <v>0</v>
          </cell>
        </row>
        <row r="435">
          <cell r="A435" t="str">
            <v>E2</v>
          </cell>
          <cell r="B435">
            <v>0</v>
          </cell>
          <cell r="C435" t="str">
            <v>계</v>
          </cell>
          <cell r="D435">
            <v>835720</v>
          </cell>
          <cell r="I435">
            <v>0</v>
          </cell>
        </row>
        <row r="436">
          <cell r="A436" t="str">
            <v>T2</v>
          </cell>
          <cell r="B436">
            <v>438</v>
          </cell>
          <cell r="C436" t="str">
            <v>3.10</v>
          </cell>
          <cell r="D436">
            <v>835784</v>
          </cell>
          <cell r="E436" t="str">
            <v>신축이음장치</v>
          </cell>
          <cell r="I436">
            <v>0</v>
          </cell>
        </row>
        <row r="437">
          <cell r="A437" t="str">
            <v>D03819</v>
          </cell>
          <cell r="B437">
            <v>8</v>
          </cell>
          <cell r="C437" t="str">
            <v>a</v>
          </cell>
          <cell r="D437">
            <v>835800</v>
          </cell>
          <cell r="E437" t="str">
            <v>신축이음장치</v>
          </cell>
          <cell r="F437" t="str">
            <v>(Rail-No 80)</v>
          </cell>
          <cell r="G437" t="str">
            <v>M</v>
          </cell>
          <cell r="I437">
            <v>0</v>
          </cell>
        </row>
        <row r="438">
          <cell r="A438" t="str">
            <v>D01313</v>
          </cell>
          <cell r="B438">
            <v>8</v>
          </cell>
          <cell r="C438" t="str">
            <v>b</v>
          </cell>
          <cell r="D438">
            <v>835816</v>
          </cell>
          <cell r="E438" t="str">
            <v>신축이음장치</v>
          </cell>
          <cell r="F438" t="str">
            <v>(Rail-No100)</v>
          </cell>
          <cell r="G438" t="str">
            <v>M</v>
          </cell>
          <cell r="I438">
            <v>0</v>
          </cell>
        </row>
        <row r="439">
          <cell r="A439" t="str">
            <v>E2</v>
          </cell>
          <cell r="B439">
            <v>0</v>
          </cell>
          <cell r="C439" t="str">
            <v>계</v>
          </cell>
          <cell r="D439">
            <v>835848</v>
          </cell>
          <cell r="I439">
            <v>0</v>
          </cell>
        </row>
        <row r="440">
          <cell r="A440" t="str">
            <v>D00535</v>
          </cell>
          <cell r="B440">
            <v>240</v>
          </cell>
          <cell r="C440" t="str">
            <v>3.11</v>
          </cell>
          <cell r="D440">
            <v>835976</v>
          </cell>
          <cell r="E440" t="str">
            <v>교면방수</v>
          </cell>
          <cell r="F440" t="str">
            <v>(도막식)</v>
          </cell>
          <cell r="G440" t="str">
            <v>㎡</v>
          </cell>
          <cell r="I440">
            <v>0</v>
          </cell>
        </row>
        <row r="441">
          <cell r="A441" t="str">
            <v>T2</v>
          </cell>
          <cell r="B441">
            <v>445</v>
          </cell>
          <cell r="C441" t="str">
            <v>3.12</v>
          </cell>
          <cell r="D441">
            <v>836040</v>
          </cell>
          <cell r="E441" t="str">
            <v>접속슬래브 접합공</v>
          </cell>
          <cell r="I441">
            <v>0</v>
          </cell>
        </row>
        <row r="442">
          <cell r="A442" t="str">
            <v>D01067</v>
          </cell>
          <cell r="B442">
            <v>36</v>
          </cell>
          <cell r="C442" t="str">
            <v>a</v>
          </cell>
          <cell r="D442">
            <v>836072</v>
          </cell>
          <cell r="E442" t="str">
            <v>다웰바 설치</v>
          </cell>
          <cell r="F442" t="str">
            <v>(D=25 m/m, L=500)</v>
          </cell>
          <cell r="G442" t="str">
            <v>EA</v>
          </cell>
          <cell r="I442">
            <v>0</v>
          </cell>
        </row>
        <row r="443">
          <cell r="A443" t="str">
            <v>D01190</v>
          </cell>
          <cell r="B443">
            <v>10</v>
          </cell>
          <cell r="C443" t="str">
            <v>b</v>
          </cell>
          <cell r="D443">
            <v>836104</v>
          </cell>
          <cell r="E443" t="str">
            <v>다웰-켑 설치</v>
          </cell>
          <cell r="F443" t="str">
            <v>(Φ60 m/m)</v>
          </cell>
          <cell r="G443" t="str">
            <v>M</v>
          </cell>
          <cell r="I443">
            <v>0</v>
          </cell>
        </row>
        <row r="444">
          <cell r="A444" t="str">
            <v>D00540</v>
          </cell>
          <cell r="B444">
            <v>36</v>
          </cell>
          <cell r="C444" t="str">
            <v>c</v>
          </cell>
          <cell r="D444">
            <v>836106</v>
          </cell>
          <cell r="E444" t="str">
            <v>경질고무판</v>
          </cell>
          <cell r="F444" t="str">
            <v>(150x150)</v>
          </cell>
          <cell r="G444" t="str">
            <v>EA</v>
          </cell>
          <cell r="I444">
            <v>0</v>
          </cell>
        </row>
        <row r="445">
          <cell r="A445" t="str">
            <v>D00566</v>
          </cell>
          <cell r="B445">
            <v>6</v>
          </cell>
          <cell r="C445" t="str">
            <v>d</v>
          </cell>
          <cell r="D445">
            <v>836107</v>
          </cell>
          <cell r="E445" t="str">
            <v>타르페이퍼 설치</v>
          </cell>
          <cell r="F445" t="str">
            <v>(5 겹)</v>
          </cell>
          <cell r="G445" t="str">
            <v>㎡</v>
          </cell>
          <cell r="I445">
            <v>0</v>
          </cell>
        </row>
        <row r="446">
          <cell r="A446" t="str">
            <v>E2</v>
          </cell>
          <cell r="B446">
            <v>0</v>
          </cell>
          <cell r="C446" t="str">
            <v>계</v>
          </cell>
          <cell r="D446">
            <v>836139</v>
          </cell>
          <cell r="I446">
            <v>0</v>
          </cell>
        </row>
        <row r="447">
          <cell r="A447" t="str">
            <v>T2</v>
          </cell>
          <cell r="B447">
            <v>449</v>
          </cell>
          <cell r="C447" t="str">
            <v>3.13</v>
          </cell>
          <cell r="D447">
            <v>836172</v>
          </cell>
          <cell r="E447" t="str">
            <v>무수축 콘크리트</v>
          </cell>
          <cell r="I447">
            <v>0</v>
          </cell>
        </row>
        <row r="448">
          <cell r="A448" t="str">
            <v>D00567</v>
          </cell>
          <cell r="B448">
            <v>0.377</v>
          </cell>
          <cell r="C448" t="str">
            <v>a</v>
          </cell>
          <cell r="D448">
            <v>836188</v>
          </cell>
          <cell r="E448" t="str">
            <v>무수축몰탈</v>
          </cell>
          <cell r="F448" t="str">
            <v>(1:1)</v>
          </cell>
          <cell r="G448" t="str">
            <v>㎥</v>
          </cell>
          <cell r="I448">
            <v>0</v>
          </cell>
        </row>
        <row r="449">
          <cell r="A449" t="str">
            <v>D00568</v>
          </cell>
          <cell r="B449">
            <v>3.04</v>
          </cell>
          <cell r="C449" t="str">
            <v>b</v>
          </cell>
          <cell r="D449">
            <v>836196</v>
          </cell>
          <cell r="E449" t="str">
            <v>무수축콘크리트</v>
          </cell>
          <cell r="G449" t="str">
            <v>㎥</v>
          </cell>
          <cell r="I449">
            <v>0</v>
          </cell>
        </row>
        <row r="450">
          <cell r="A450" t="str">
            <v>E2</v>
          </cell>
          <cell r="B450">
            <v>0</v>
          </cell>
          <cell r="C450" t="str">
            <v>계</v>
          </cell>
          <cell r="D450">
            <v>836200</v>
          </cell>
          <cell r="I450">
            <v>0</v>
          </cell>
        </row>
        <row r="451">
          <cell r="A451" t="str">
            <v>T2</v>
          </cell>
          <cell r="B451">
            <v>453</v>
          </cell>
          <cell r="C451" t="str">
            <v>3.14</v>
          </cell>
          <cell r="D451">
            <v>836202</v>
          </cell>
          <cell r="E451" t="str">
            <v>스치로폴 설치</v>
          </cell>
          <cell r="I451">
            <v>0</v>
          </cell>
        </row>
        <row r="452">
          <cell r="A452" t="str">
            <v>D00853</v>
          </cell>
          <cell r="B452">
            <v>3</v>
          </cell>
          <cell r="C452" t="str">
            <v>a</v>
          </cell>
          <cell r="D452">
            <v>836460</v>
          </cell>
          <cell r="E452" t="str">
            <v>스치로폴설치</v>
          </cell>
          <cell r="F452" t="str">
            <v>(T=10 m/m)</v>
          </cell>
          <cell r="G452" t="str">
            <v>㎡</v>
          </cell>
          <cell r="I452">
            <v>0</v>
          </cell>
        </row>
        <row r="453">
          <cell r="A453" t="str">
            <v>D00532</v>
          </cell>
          <cell r="B453">
            <v>15</v>
          </cell>
          <cell r="C453" t="str">
            <v>b</v>
          </cell>
          <cell r="D453">
            <v>836588</v>
          </cell>
          <cell r="E453" t="str">
            <v>스치로폴설치</v>
          </cell>
          <cell r="F453" t="str">
            <v>(T=20 m/m)</v>
          </cell>
          <cell r="G453" t="str">
            <v>㎡</v>
          </cell>
          <cell r="I453">
            <v>0</v>
          </cell>
        </row>
        <row r="454">
          <cell r="A454" t="str">
            <v>E2</v>
          </cell>
          <cell r="B454">
            <v>0</v>
          </cell>
          <cell r="C454" t="str">
            <v>계</v>
          </cell>
          <cell r="D454">
            <v>836589</v>
          </cell>
          <cell r="I454">
            <v>0</v>
          </cell>
        </row>
        <row r="455">
          <cell r="A455" t="str">
            <v>T2</v>
          </cell>
          <cell r="B455">
            <v>459</v>
          </cell>
          <cell r="C455" t="str">
            <v>3.15</v>
          </cell>
          <cell r="D455">
            <v>836716</v>
          </cell>
          <cell r="E455" t="str">
            <v>배수시설</v>
          </cell>
          <cell r="I455">
            <v>0</v>
          </cell>
        </row>
        <row r="456">
          <cell r="A456" t="str">
            <v>D00572</v>
          </cell>
          <cell r="B456">
            <v>4</v>
          </cell>
          <cell r="C456" t="str">
            <v>a</v>
          </cell>
          <cell r="D456">
            <v>836717</v>
          </cell>
          <cell r="E456" t="str">
            <v>집 수 구</v>
          </cell>
          <cell r="G456" t="str">
            <v>EA</v>
          </cell>
          <cell r="I456">
            <v>0</v>
          </cell>
        </row>
        <row r="457">
          <cell r="A457" t="str">
            <v>D00573</v>
          </cell>
          <cell r="B457">
            <v>17</v>
          </cell>
          <cell r="C457" t="str">
            <v>b</v>
          </cell>
          <cell r="D457">
            <v>836718</v>
          </cell>
          <cell r="E457" t="str">
            <v>배 수 구</v>
          </cell>
          <cell r="F457" t="str">
            <v>(스테인레스관)</v>
          </cell>
          <cell r="G457" t="str">
            <v>M</v>
          </cell>
          <cell r="I457">
            <v>0</v>
          </cell>
        </row>
        <row r="458">
          <cell r="A458" t="str">
            <v>D00574</v>
          </cell>
          <cell r="B458">
            <v>10</v>
          </cell>
          <cell r="C458" t="str">
            <v>c</v>
          </cell>
          <cell r="D458">
            <v>836782</v>
          </cell>
          <cell r="E458" t="str">
            <v>부착시설(A)</v>
          </cell>
          <cell r="G458" t="str">
            <v>EA</v>
          </cell>
          <cell r="I458">
            <v>0</v>
          </cell>
        </row>
        <row r="459">
          <cell r="A459" t="str">
            <v>D00577</v>
          </cell>
          <cell r="B459">
            <v>15</v>
          </cell>
          <cell r="C459" t="str">
            <v>d</v>
          </cell>
          <cell r="D459">
            <v>836814</v>
          </cell>
          <cell r="E459" t="str">
            <v>도 수 로</v>
          </cell>
          <cell r="G459" t="str">
            <v>M</v>
          </cell>
          <cell r="I459">
            <v>0</v>
          </cell>
        </row>
        <row r="460">
          <cell r="A460" t="str">
            <v>E2</v>
          </cell>
          <cell r="B460">
            <v>0</v>
          </cell>
          <cell r="C460" t="str">
            <v>계</v>
          </cell>
          <cell r="D460">
            <v>836830</v>
          </cell>
          <cell r="I460">
            <v>0</v>
          </cell>
        </row>
        <row r="461">
          <cell r="A461" t="str">
            <v>T2</v>
          </cell>
          <cell r="B461">
            <v>463</v>
          </cell>
          <cell r="C461" t="str">
            <v>3.16</v>
          </cell>
          <cell r="D461">
            <v>836846</v>
          </cell>
          <cell r="E461" t="str">
            <v>스페이서설치</v>
          </cell>
          <cell r="I461">
            <v>0</v>
          </cell>
        </row>
        <row r="462">
          <cell r="A462" t="str">
            <v>D00588</v>
          </cell>
          <cell r="B462">
            <v>488</v>
          </cell>
          <cell r="C462" t="str">
            <v>a</v>
          </cell>
          <cell r="D462">
            <v>836862</v>
          </cell>
          <cell r="E462" t="str">
            <v>스페이서 설치</v>
          </cell>
          <cell r="F462" t="str">
            <v>(슬라브및기초용)</v>
          </cell>
          <cell r="G462" t="str">
            <v>㎡</v>
          </cell>
          <cell r="I462">
            <v>0</v>
          </cell>
        </row>
        <row r="463">
          <cell r="A463" t="str">
            <v>D01070</v>
          </cell>
          <cell r="B463">
            <v>110</v>
          </cell>
          <cell r="C463" t="str">
            <v>b</v>
          </cell>
          <cell r="D463">
            <v>836870</v>
          </cell>
          <cell r="E463" t="str">
            <v>스페이서 설치</v>
          </cell>
          <cell r="F463" t="str">
            <v>(벽체용)</v>
          </cell>
          <cell r="G463" t="str">
            <v>㎡</v>
          </cell>
          <cell r="I463">
            <v>0</v>
          </cell>
        </row>
        <row r="464">
          <cell r="A464" t="str">
            <v>E2</v>
          </cell>
          <cell r="B464">
            <v>0</v>
          </cell>
          <cell r="C464" t="str">
            <v>계</v>
          </cell>
          <cell r="D464">
            <v>836874</v>
          </cell>
          <cell r="I464">
            <v>0</v>
          </cell>
        </row>
        <row r="465">
          <cell r="A465" t="str">
            <v>T2</v>
          </cell>
          <cell r="B465">
            <v>468</v>
          </cell>
          <cell r="C465" t="str">
            <v>3.17</v>
          </cell>
          <cell r="D465">
            <v>836892</v>
          </cell>
          <cell r="E465" t="str">
            <v>교명판 설명판</v>
          </cell>
          <cell r="I465">
            <v>0</v>
          </cell>
        </row>
        <row r="466">
          <cell r="A466" t="str">
            <v>D00581</v>
          </cell>
          <cell r="B466">
            <v>4</v>
          </cell>
          <cell r="C466" t="str">
            <v>a</v>
          </cell>
          <cell r="D466">
            <v>836893</v>
          </cell>
          <cell r="E466" t="str">
            <v>교 명 주</v>
          </cell>
          <cell r="F466" t="str">
            <v>(소형,화강석)</v>
          </cell>
          <cell r="G466" t="str">
            <v>기</v>
          </cell>
          <cell r="I466">
            <v>0</v>
          </cell>
        </row>
        <row r="467">
          <cell r="A467" t="str">
            <v>D00583</v>
          </cell>
          <cell r="B467">
            <v>2</v>
          </cell>
          <cell r="C467" t="str">
            <v>b</v>
          </cell>
          <cell r="D467">
            <v>836894</v>
          </cell>
          <cell r="E467" t="str">
            <v>교 명 판(황동주물)</v>
          </cell>
          <cell r="F467" t="str">
            <v>(450x200x10)</v>
          </cell>
          <cell r="G467" t="str">
            <v>EA</v>
          </cell>
          <cell r="I467">
            <v>0</v>
          </cell>
        </row>
        <row r="468">
          <cell r="A468" t="str">
            <v>D00584</v>
          </cell>
          <cell r="B468">
            <v>2</v>
          </cell>
          <cell r="C468" t="str">
            <v>c</v>
          </cell>
          <cell r="D468">
            <v>836958</v>
          </cell>
          <cell r="E468" t="str">
            <v>설 명 판(황동주물)</v>
          </cell>
          <cell r="F468" t="str">
            <v>(500x300x10)</v>
          </cell>
          <cell r="G468" t="str">
            <v>EA</v>
          </cell>
          <cell r="I468">
            <v>0</v>
          </cell>
        </row>
        <row r="469">
          <cell r="A469" t="str">
            <v>E2</v>
          </cell>
          <cell r="B469">
            <v>0</v>
          </cell>
          <cell r="C469" t="str">
            <v>계</v>
          </cell>
          <cell r="D469">
            <v>836990</v>
          </cell>
          <cell r="I469">
            <v>0</v>
          </cell>
        </row>
        <row r="470">
          <cell r="A470" t="str">
            <v>D00594</v>
          </cell>
          <cell r="B470">
            <v>1</v>
          </cell>
          <cell r="C470" t="str">
            <v>3.18</v>
          </cell>
          <cell r="D470">
            <v>836998</v>
          </cell>
          <cell r="E470" t="str">
            <v>측량기준점 설치</v>
          </cell>
          <cell r="F470" t="str">
            <v>(황동주물)</v>
          </cell>
          <cell r="G470" t="str">
            <v>EA</v>
          </cell>
          <cell r="I470">
            <v>0</v>
          </cell>
        </row>
        <row r="471">
          <cell r="A471" t="str">
            <v>D01224</v>
          </cell>
          <cell r="B471">
            <v>21</v>
          </cell>
          <cell r="C471" t="str">
            <v>3.19</v>
          </cell>
          <cell r="D471">
            <v>837426</v>
          </cell>
          <cell r="E471" t="str">
            <v>폴리우레탄실란트채움</v>
          </cell>
          <cell r="F471" t="str">
            <v>(25x10)</v>
          </cell>
          <cell r="G471" t="str">
            <v>M</v>
          </cell>
          <cell r="I471">
            <v>0</v>
          </cell>
        </row>
        <row r="472">
          <cell r="A472" t="str">
            <v>D01308</v>
          </cell>
          <cell r="B472">
            <v>111</v>
          </cell>
          <cell r="C472" t="str">
            <v>3.20</v>
          </cell>
          <cell r="D472">
            <v>837438</v>
          </cell>
          <cell r="E472" t="str">
            <v>강섬유보강재</v>
          </cell>
          <cell r="F472" t="str">
            <v>(900 g/㎥)</v>
          </cell>
          <cell r="G472" t="str">
            <v>㎥</v>
          </cell>
          <cell r="I472">
            <v>0</v>
          </cell>
        </row>
        <row r="473">
          <cell r="A473" t="str">
            <v>D01309</v>
          </cell>
          <cell r="B473">
            <v>16</v>
          </cell>
          <cell r="C473" t="str">
            <v>3.21</v>
          </cell>
          <cell r="D473">
            <v>837934</v>
          </cell>
          <cell r="E473" t="str">
            <v>모래주머니</v>
          </cell>
          <cell r="G473" t="str">
            <v>EA</v>
          </cell>
          <cell r="I473">
            <v>0</v>
          </cell>
        </row>
        <row r="474">
          <cell r="A474" t="str">
            <v>D00911</v>
          </cell>
          <cell r="B474">
            <v>82</v>
          </cell>
          <cell r="C474" t="str">
            <v>3.22</v>
          </cell>
          <cell r="D474">
            <v>990931</v>
          </cell>
          <cell r="E474" t="str">
            <v>방 호 벽</v>
          </cell>
          <cell r="F474" t="str">
            <v>(육교용)</v>
          </cell>
          <cell r="G474" t="str">
            <v>M</v>
          </cell>
          <cell r="I474">
            <v>0</v>
          </cell>
        </row>
        <row r="475">
          <cell r="A475" t="str">
            <v>D00791</v>
          </cell>
          <cell r="B475">
            <v>8</v>
          </cell>
          <cell r="C475" t="str">
            <v>3.23</v>
          </cell>
          <cell r="D475">
            <v>1067429</v>
          </cell>
          <cell r="E475" t="str">
            <v>교좌장치표지판</v>
          </cell>
          <cell r="G475" t="str">
            <v>EA</v>
          </cell>
          <cell r="I475">
            <v>0</v>
          </cell>
        </row>
        <row r="476">
          <cell r="A476" t="str">
            <v>D00817</v>
          </cell>
          <cell r="B476">
            <v>3.5999999999999997E-2</v>
          </cell>
          <cell r="C476" t="str">
            <v>3.24</v>
          </cell>
          <cell r="D476">
            <v>1105678</v>
          </cell>
          <cell r="E476" t="str">
            <v>아스팔트 채움</v>
          </cell>
          <cell r="F476" t="str">
            <v>(브론아스팔트)</v>
          </cell>
          <cell r="G476" t="str">
            <v>㎥</v>
          </cell>
          <cell r="I476">
            <v>0</v>
          </cell>
        </row>
        <row r="477">
          <cell r="A477" t="str">
            <v>D03871</v>
          </cell>
          <cell r="B477">
            <v>6</v>
          </cell>
          <cell r="C477" t="str">
            <v>3.25</v>
          </cell>
          <cell r="D477">
            <v>1124803</v>
          </cell>
          <cell r="E477" t="str">
            <v>평판재하시험</v>
          </cell>
          <cell r="G477" t="str">
            <v>개소</v>
          </cell>
          <cell r="I477">
            <v>0</v>
          </cell>
        </row>
        <row r="478">
          <cell r="A478" t="str">
            <v>E3</v>
          </cell>
          <cell r="B478">
            <v>0</v>
          </cell>
          <cell r="C478" t="str">
            <v>합계</v>
          </cell>
          <cell r="D478">
            <v>1143927</v>
          </cell>
          <cell r="I478">
            <v>0</v>
          </cell>
        </row>
        <row r="479">
          <cell r="A479" t="str">
            <v>T3</v>
          </cell>
          <cell r="B479">
            <v>588</v>
          </cell>
          <cell r="C479" t="str">
            <v>3.C</v>
          </cell>
          <cell r="D479">
            <v>1144055</v>
          </cell>
          <cell r="E479" t="str">
            <v>마    온    교</v>
          </cell>
          <cell r="F479" t="str">
            <v>PRE-FLEX BEAM</v>
          </cell>
          <cell r="I479">
            <v>0</v>
          </cell>
        </row>
        <row r="480">
          <cell r="A480" t="str">
            <v>T2</v>
          </cell>
          <cell r="B480">
            <v>488</v>
          </cell>
          <cell r="C480" t="str">
            <v>3.01</v>
          </cell>
          <cell r="D480">
            <v>1144183</v>
          </cell>
          <cell r="E480" t="str">
            <v>토          공</v>
          </cell>
          <cell r="I480">
            <v>0</v>
          </cell>
        </row>
        <row r="481">
          <cell r="A481" t="str">
            <v>D00096</v>
          </cell>
          <cell r="B481">
            <v>656</v>
          </cell>
          <cell r="C481" t="str">
            <v>a</v>
          </cell>
          <cell r="D481">
            <v>1297480</v>
          </cell>
          <cell r="E481" t="str">
            <v>구조물터파기</v>
          </cell>
          <cell r="F481" t="str">
            <v>(육상토사 0∼2 M)</v>
          </cell>
          <cell r="G481" t="str">
            <v>㎥</v>
          </cell>
          <cell r="I481">
            <v>0</v>
          </cell>
        </row>
        <row r="482">
          <cell r="A482" t="str">
            <v>D00097</v>
          </cell>
          <cell r="B482">
            <v>178</v>
          </cell>
          <cell r="C482" t="str">
            <v>b</v>
          </cell>
          <cell r="D482">
            <v>1297816</v>
          </cell>
          <cell r="E482" t="str">
            <v>구조물터파기</v>
          </cell>
          <cell r="F482" t="str">
            <v>(육상토사 2∼4 M)</v>
          </cell>
          <cell r="G482" t="str">
            <v>㎥</v>
          </cell>
          <cell r="I482">
            <v>0</v>
          </cell>
        </row>
        <row r="483">
          <cell r="A483" t="str">
            <v>D00121</v>
          </cell>
          <cell r="B483">
            <v>285</v>
          </cell>
          <cell r="C483" t="str">
            <v>c</v>
          </cell>
          <cell r="D483">
            <v>1297900</v>
          </cell>
          <cell r="E483" t="str">
            <v>구조물터파기</v>
          </cell>
          <cell r="F483" t="str">
            <v>(육상풍화암 0∼1 M)</v>
          </cell>
          <cell r="G483" t="str">
            <v>㎥</v>
          </cell>
          <cell r="I483">
            <v>0</v>
          </cell>
        </row>
        <row r="484">
          <cell r="A484" t="str">
            <v>D00130</v>
          </cell>
          <cell r="B484">
            <v>317</v>
          </cell>
          <cell r="C484" t="str">
            <v>d</v>
          </cell>
          <cell r="D484">
            <v>1297984</v>
          </cell>
          <cell r="E484" t="str">
            <v>구조물터파기</v>
          </cell>
          <cell r="F484" t="str">
            <v>(육상풍화암 1∼2 M)</v>
          </cell>
          <cell r="G484" t="str">
            <v>㎥</v>
          </cell>
          <cell r="I484">
            <v>0</v>
          </cell>
        </row>
        <row r="485">
          <cell r="A485" t="str">
            <v>D00131</v>
          </cell>
          <cell r="B485">
            <v>38</v>
          </cell>
          <cell r="C485" t="str">
            <v>e</v>
          </cell>
          <cell r="D485">
            <v>1298068</v>
          </cell>
          <cell r="E485" t="str">
            <v>구조물터파기</v>
          </cell>
          <cell r="F485" t="str">
            <v>(육상풍화암 2∼3 M)</v>
          </cell>
          <cell r="G485" t="str">
            <v>㎥</v>
          </cell>
          <cell r="I485">
            <v>0</v>
          </cell>
        </row>
        <row r="486">
          <cell r="A486" t="str">
            <v>D03820</v>
          </cell>
          <cell r="B486">
            <v>84</v>
          </cell>
          <cell r="C486" t="str">
            <v>f</v>
          </cell>
          <cell r="D486">
            <v>1298110</v>
          </cell>
          <cell r="E486" t="str">
            <v>구조물터파기</v>
          </cell>
          <cell r="F486" t="str">
            <v>(육상풍화암 3∼4 M)</v>
          </cell>
          <cell r="G486" t="str">
            <v>㎥</v>
          </cell>
          <cell r="I486">
            <v>0</v>
          </cell>
        </row>
        <row r="487">
          <cell r="A487" t="str">
            <v>D00160</v>
          </cell>
          <cell r="B487">
            <v>1127</v>
          </cell>
          <cell r="C487" t="str">
            <v>g</v>
          </cell>
          <cell r="D487">
            <v>1298152</v>
          </cell>
          <cell r="E487" t="str">
            <v>되메우기및다짐</v>
          </cell>
          <cell r="F487" t="str">
            <v>(인력30%+백호우70%)</v>
          </cell>
          <cell r="G487" t="str">
            <v>㎥</v>
          </cell>
          <cell r="I487">
            <v>0</v>
          </cell>
        </row>
        <row r="488">
          <cell r="A488" t="str">
            <v>D00170</v>
          </cell>
          <cell r="B488">
            <v>1014</v>
          </cell>
          <cell r="C488" t="str">
            <v>h</v>
          </cell>
          <cell r="D488">
            <v>1298272</v>
          </cell>
          <cell r="E488" t="str">
            <v>뒷채움잡석</v>
          </cell>
          <cell r="F488" t="str">
            <v>(현장암유용)</v>
          </cell>
          <cell r="G488" t="str">
            <v>㎥</v>
          </cell>
          <cell r="I488">
            <v>0</v>
          </cell>
        </row>
        <row r="489">
          <cell r="A489" t="str">
            <v>E2</v>
          </cell>
          <cell r="B489">
            <v>0</v>
          </cell>
          <cell r="C489" t="str">
            <v>계</v>
          </cell>
          <cell r="D489">
            <v>1298392</v>
          </cell>
          <cell r="I489">
            <v>0</v>
          </cell>
        </row>
        <row r="490">
          <cell r="A490" t="str">
            <v>T2</v>
          </cell>
          <cell r="B490">
            <v>497</v>
          </cell>
          <cell r="C490" t="str">
            <v>3.02</v>
          </cell>
          <cell r="D490">
            <v>1298785</v>
          </cell>
          <cell r="E490" t="str">
            <v>강관파일공</v>
          </cell>
          <cell r="I490">
            <v>0</v>
          </cell>
        </row>
        <row r="491">
          <cell r="A491" t="str">
            <v>D00504</v>
          </cell>
          <cell r="B491">
            <v>480</v>
          </cell>
          <cell r="C491" t="str">
            <v>a</v>
          </cell>
          <cell r="D491">
            <v>1298913</v>
          </cell>
          <cell r="E491" t="str">
            <v>강관파일구입</v>
          </cell>
          <cell r="F491" t="str">
            <v>(Φ508.0m/mx9t)</v>
          </cell>
          <cell r="G491" t="str">
            <v>M</v>
          </cell>
          <cell r="I491">
            <v>0</v>
          </cell>
        </row>
        <row r="492">
          <cell r="A492" t="str">
            <v>D00512</v>
          </cell>
          <cell r="B492">
            <v>464</v>
          </cell>
          <cell r="C492" t="str">
            <v>b</v>
          </cell>
          <cell r="D492">
            <v>1298942</v>
          </cell>
          <cell r="E492" t="str">
            <v>강관파일항타(직항)</v>
          </cell>
          <cell r="F492" t="str">
            <v>Φ508(15 m 이하)</v>
          </cell>
          <cell r="G492" t="str">
            <v>M</v>
          </cell>
          <cell r="I492">
            <v>0</v>
          </cell>
        </row>
        <row r="493">
          <cell r="A493" t="str">
            <v>D03821</v>
          </cell>
          <cell r="B493">
            <v>300</v>
          </cell>
          <cell r="C493" t="str">
            <v>c</v>
          </cell>
          <cell r="D493">
            <v>1298945</v>
          </cell>
          <cell r="E493" t="str">
            <v>토사천공</v>
          </cell>
          <cell r="G493" t="str">
            <v>M</v>
          </cell>
          <cell r="I493">
            <v>0</v>
          </cell>
        </row>
        <row r="494">
          <cell r="A494" t="str">
            <v>D03822</v>
          </cell>
          <cell r="B494">
            <v>160</v>
          </cell>
          <cell r="C494" t="str">
            <v>d</v>
          </cell>
          <cell r="D494">
            <v>1298948</v>
          </cell>
          <cell r="E494" t="str">
            <v>풍화암천공</v>
          </cell>
          <cell r="G494" t="str">
            <v>M</v>
          </cell>
          <cell r="I494">
            <v>0</v>
          </cell>
        </row>
        <row r="495">
          <cell r="A495" t="str">
            <v>D00516</v>
          </cell>
          <cell r="B495">
            <v>80</v>
          </cell>
          <cell r="C495" t="str">
            <v>e</v>
          </cell>
          <cell r="D495">
            <v>1298953</v>
          </cell>
          <cell r="E495" t="str">
            <v>두부및선단보강</v>
          </cell>
          <cell r="F495" t="str">
            <v>(Φ508.0 m/m)천공</v>
          </cell>
          <cell r="G495" t="str">
            <v>EA</v>
          </cell>
          <cell r="I495">
            <v>0</v>
          </cell>
        </row>
        <row r="496">
          <cell r="A496" t="str">
            <v>D03829</v>
          </cell>
          <cell r="B496">
            <v>106</v>
          </cell>
          <cell r="C496" t="str">
            <v>f</v>
          </cell>
          <cell r="D496">
            <v>1298962</v>
          </cell>
          <cell r="E496" t="str">
            <v>주면고정액</v>
          </cell>
          <cell r="G496" t="str">
            <v>㎥</v>
          </cell>
          <cell r="I496">
            <v>0</v>
          </cell>
        </row>
        <row r="497">
          <cell r="A497" t="str">
            <v>D03830</v>
          </cell>
          <cell r="B497">
            <v>23</v>
          </cell>
          <cell r="C497" t="str">
            <v>g</v>
          </cell>
          <cell r="D497">
            <v>1298966</v>
          </cell>
          <cell r="E497" t="str">
            <v>선단고정액</v>
          </cell>
          <cell r="G497" t="str">
            <v>㎥</v>
          </cell>
          <cell r="I497">
            <v>0</v>
          </cell>
        </row>
        <row r="498">
          <cell r="A498" t="str">
            <v>E2</v>
          </cell>
          <cell r="B498">
            <v>0</v>
          </cell>
          <cell r="C498" t="str">
            <v>계</v>
          </cell>
          <cell r="D498">
            <v>1298970</v>
          </cell>
          <cell r="I498">
            <v>0</v>
          </cell>
        </row>
        <row r="499">
          <cell r="A499" t="str">
            <v>T2</v>
          </cell>
          <cell r="B499">
            <v>507</v>
          </cell>
          <cell r="C499" t="str">
            <v>3.03</v>
          </cell>
          <cell r="D499">
            <v>1299363</v>
          </cell>
          <cell r="E499" t="str">
            <v>거 푸 집</v>
          </cell>
          <cell r="I499">
            <v>0</v>
          </cell>
        </row>
        <row r="500">
          <cell r="A500" t="str">
            <v>D00276</v>
          </cell>
          <cell r="B500">
            <v>3452</v>
          </cell>
          <cell r="C500" t="str">
            <v>a</v>
          </cell>
          <cell r="D500">
            <v>1299364</v>
          </cell>
          <cell r="E500" t="str">
            <v>합판거푸집</v>
          </cell>
          <cell r="F500" t="str">
            <v>(3 회)</v>
          </cell>
          <cell r="G500" t="str">
            <v>㎡</v>
          </cell>
          <cell r="I500">
            <v>0</v>
          </cell>
        </row>
        <row r="501">
          <cell r="A501" t="str">
            <v>D00277</v>
          </cell>
          <cell r="B501">
            <v>306</v>
          </cell>
          <cell r="C501" t="str">
            <v>b</v>
          </cell>
          <cell r="D501">
            <v>1299428</v>
          </cell>
          <cell r="E501" t="str">
            <v>합판거푸집</v>
          </cell>
          <cell r="F501" t="str">
            <v>(3 회 7∼10 m)</v>
          </cell>
          <cell r="G501" t="str">
            <v>㎡</v>
          </cell>
          <cell r="I501">
            <v>0</v>
          </cell>
        </row>
        <row r="502">
          <cell r="A502" t="str">
            <v>D00280</v>
          </cell>
          <cell r="B502">
            <v>323</v>
          </cell>
          <cell r="C502" t="str">
            <v>c</v>
          </cell>
          <cell r="D502">
            <v>1299460</v>
          </cell>
          <cell r="E502" t="str">
            <v>합판거푸집</v>
          </cell>
          <cell r="F502" t="str">
            <v>(4 회)</v>
          </cell>
          <cell r="G502" t="str">
            <v>㎡</v>
          </cell>
          <cell r="I502">
            <v>0</v>
          </cell>
        </row>
        <row r="503">
          <cell r="A503" t="str">
            <v>D00282</v>
          </cell>
          <cell r="B503">
            <v>26</v>
          </cell>
          <cell r="C503" t="str">
            <v>d</v>
          </cell>
          <cell r="D503">
            <v>1299464</v>
          </cell>
          <cell r="E503" t="str">
            <v>합판거푸집</v>
          </cell>
          <cell r="F503" t="str">
            <v>(6 회)</v>
          </cell>
          <cell r="G503" t="str">
            <v>㎡</v>
          </cell>
          <cell r="I503">
            <v>0</v>
          </cell>
        </row>
        <row r="504">
          <cell r="A504" t="str">
            <v>D00265</v>
          </cell>
          <cell r="B504">
            <v>481</v>
          </cell>
          <cell r="C504" t="str">
            <v>e</v>
          </cell>
          <cell r="D504">
            <v>1299468</v>
          </cell>
          <cell r="E504" t="str">
            <v>문양거푸집(합판4회+</v>
          </cell>
          <cell r="F504" t="str">
            <v>문양스치로폴(0∼7M)</v>
          </cell>
          <cell r="G504" t="str">
            <v>㎡</v>
          </cell>
          <cell r="I504">
            <v>0</v>
          </cell>
        </row>
        <row r="505">
          <cell r="A505" t="str">
            <v>D01111</v>
          </cell>
          <cell r="B505">
            <v>50</v>
          </cell>
          <cell r="C505" t="str">
            <v>f</v>
          </cell>
          <cell r="D505">
            <v>1299472</v>
          </cell>
          <cell r="E505" t="str">
            <v>문양거푸집(합판4회+</v>
          </cell>
          <cell r="F505" t="str">
            <v>문양스치로폴(7∼10M)</v>
          </cell>
          <cell r="G505" t="str">
            <v>㎡</v>
          </cell>
          <cell r="I505">
            <v>0</v>
          </cell>
        </row>
        <row r="506">
          <cell r="A506" t="str">
            <v>D00306</v>
          </cell>
          <cell r="B506">
            <v>158</v>
          </cell>
          <cell r="C506" t="str">
            <v>g</v>
          </cell>
          <cell r="D506">
            <v>1299475</v>
          </cell>
          <cell r="E506" t="str">
            <v>원형거푸집</v>
          </cell>
          <cell r="F506" t="str">
            <v>(3 회 0∼7 m)</v>
          </cell>
          <cell r="G506" t="str">
            <v>㎡</v>
          </cell>
          <cell r="I506">
            <v>0</v>
          </cell>
        </row>
        <row r="507">
          <cell r="A507" t="str">
            <v>D00307</v>
          </cell>
          <cell r="B507">
            <v>13</v>
          </cell>
          <cell r="C507" t="str">
            <v>h</v>
          </cell>
          <cell r="D507">
            <v>1299476</v>
          </cell>
          <cell r="E507" t="str">
            <v>원형거푸집</v>
          </cell>
          <cell r="F507" t="str">
            <v>(3 회 7∼10 m)</v>
          </cell>
          <cell r="G507" t="str">
            <v>㎡</v>
          </cell>
          <cell r="I507">
            <v>0</v>
          </cell>
        </row>
        <row r="508">
          <cell r="A508" t="str">
            <v>E2</v>
          </cell>
          <cell r="B508">
            <v>0</v>
          </cell>
          <cell r="C508" t="str">
            <v>계</v>
          </cell>
          <cell r="D508">
            <v>1299604</v>
          </cell>
          <cell r="I508">
            <v>0</v>
          </cell>
        </row>
        <row r="509">
          <cell r="A509" t="str">
            <v>D00323</v>
          </cell>
          <cell r="B509">
            <v>1507</v>
          </cell>
          <cell r="C509" t="str">
            <v>3.04</v>
          </cell>
          <cell r="D509">
            <v>1299605</v>
          </cell>
          <cell r="E509" t="str">
            <v>강관비계</v>
          </cell>
          <cell r="F509" t="str">
            <v>(0∼30 M)</v>
          </cell>
          <cell r="G509" t="str">
            <v>㎡</v>
          </cell>
          <cell r="I509">
            <v>0</v>
          </cell>
        </row>
        <row r="510">
          <cell r="A510" t="str">
            <v>T2</v>
          </cell>
          <cell r="B510">
            <v>513</v>
          </cell>
          <cell r="C510" t="str">
            <v>3.05</v>
          </cell>
          <cell r="D510">
            <v>1299669</v>
          </cell>
          <cell r="E510" t="str">
            <v>동 바 리</v>
          </cell>
          <cell r="I510">
            <v>0</v>
          </cell>
        </row>
        <row r="511">
          <cell r="A511" t="str">
            <v>D00327</v>
          </cell>
          <cell r="B511">
            <v>1407</v>
          </cell>
          <cell r="C511" t="str">
            <v>a</v>
          </cell>
          <cell r="D511">
            <v>1299701</v>
          </cell>
          <cell r="E511" t="str">
            <v>동바리공</v>
          </cell>
          <cell r="F511" t="str">
            <v>(목재 4 회)</v>
          </cell>
          <cell r="G511" t="str">
            <v>공㎥</v>
          </cell>
          <cell r="I511">
            <v>0</v>
          </cell>
        </row>
        <row r="512">
          <cell r="A512" t="str">
            <v>D00334</v>
          </cell>
          <cell r="B512">
            <v>568</v>
          </cell>
          <cell r="C512" t="str">
            <v>b</v>
          </cell>
          <cell r="D512">
            <v>1299725</v>
          </cell>
          <cell r="E512" t="str">
            <v>강관동바리</v>
          </cell>
          <cell r="F512" t="str">
            <v>(교량용)</v>
          </cell>
          <cell r="G512" t="str">
            <v>공㎥</v>
          </cell>
          <cell r="I512">
            <v>0</v>
          </cell>
        </row>
        <row r="513">
          <cell r="A513" t="str">
            <v>D01129</v>
          </cell>
          <cell r="B513">
            <v>147</v>
          </cell>
          <cell r="C513" t="str">
            <v>c</v>
          </cell>
          <cell r="D513">
            <v>1299729</v>
          </cell>
          <cell r="E513" t="str">
            <v>수평보강재(교량용)</v>
          </cell>
          <cell r="F513" t="str">
            <v>(강관동바리)</v>
          </cell>
          <cell r="G513" t="str">
            <v>㎡</v>
          </cell>
          <cell r="I513">
            <v>0</v>
          </cell>
        </row>
        <row r="514">
          <cell r="A514" t="str">
            <v>E2</v>
          </cell>
          <cell r="B514">
            <v>0</v>
          </cell>
          <cell r="C514" t="str">
            <v>계</v>
          </cell>
          <cell r="D514">
            <v>1299731</v>
          </cell>
          <cell r="I514">
            <v>0</v>
          </cell>
        </row>
        <row r="515">
          <cell r="A515" t="str">
            <v>T2</v>
          </cell>
          <cell r="B515">
            <v>517</v>
          </cell>
          <cell r="C515" t="str">
            <v>3.06</v>
          </cell>
          <cell r="D515">
            <v>1299853</v>
          </cell>
          <cell r="E515" t="str">
            <v>철근가공조립</v>
          </cell>
          <cell r="I515">
            <v>0</v>
          </cell>
        </row>
        <row r="516">
          <cell r="A516" t="str">
            <v>D00271</v>
          </cell>
          <cell r="B516">
            <v>19.16</v>
          </cell>
          <cell r="C516" t="str">
            <v>a</v>
          </cell>
          <cell r="D516">
            <v>1299855</v>
          </cell>
          <cell r="E516" t="str">
            <v>철근가공조립</v>
          </cell>
          <cell r="F516" t="str">
            <v>(보 통)</v>
          </cell>
          <cell r="G516" t="str">
            <v>Ton</v>
          </cell>
          <cell r="I516">
            <v>0</v>
          </cell>
        </row>
        <row r="517">
          <cell r="A517" t="str">
            <v>D00272</v>
          </cell>
          <cell r="B517">
            <v>399.48</v>
          </cell>
          <cell r="C517" t="str">
            <v>b</v>
          </cell>
          <cell r="D517">
            <v>1299857</v>
          </cell>
          <cell r="E517" t="str">
            <v>철근가공조립</v>
          </cell>
          <cell r="F517" t="str">
            <v>(복 잡)</v>
          </cell>
          <cell r="G517" t="str">
            <v>Ton</v>
          </cell>
          <cell r="I517">
            <v>0</v>
          </cell>
        </row>
        <row r="518">
          <cell r="A518" t="str">
            <v>E2</v>
          </cell>
          <cell r="B518">
            <v>0</v>
          </cell>
          <cell r="C518" t="str">
            <v>계</v>
          </cell>
          <cell r="D518">
            <v>1299860</v>
          </cell>
          <cell r="I518">
            <v>0</v>
          </cell>
        </row>
        <row r="519">
          <cell r="A519" t="str">
            <v>T2</v>
          </cell>
          <cell r="B519">
            <v>521</v>
          </cell>
          <cell r="C519" t="str">
            <v>3.07</v>
          </cell>
          <cell r="D519">
            <v>1299861</v>
          </cell>
          <cell r="E519" t="str">
            <v>콘크리트타설</v>
          </cell>
          <cell r="I519">
            <v>0</v>
          </cell>
        </row>
        <row r="520">
          <cell r="A520" t="str">
            <v>D00237</v>
          </cell>
          <cell r="B520">
            <v>2352</v>
          </cell>
          <cell r="C520" t="str">
            <v>a</v>
          </cell>
          <cell r="D520">
            <v>1299925</v>
          </cell>
          <cell r="E520" t="str">
            <v>콘크리트타설</v>
          </cell>
          <cell r="F520" t="str">
            <v>(철근 펌프카)</v>
          </cell>
          <cell r="G520" t="str">
            <v>㎥</v>
          </cell>
          <cell r="I520">
            <v>0</v>
          </cell>
        </row>
        <row r="521">
          <cell r="A521" t="str">
            <v>D00231</v>
          </cell>
          <cell r="B521">
            <v>69</v>
          </cell>
          <cell r="C521" t="str">
            <v>b</v>
          </cell>
          <cell r="D521">
            <v>1299957</v>
          </cell>
          <cell r="E521" t="str">
            <v>콘크리트타설</v>
          </cell>
          <cell r="F521" t="str">
            <v>(무근 VIB 제외)</v>
          </cell>
          <cell r="G521" t="str">
            <v>㎥</v>
          </cell>
          <cell r="I521">
            <v>0</v>
          </cell>
        </row>
        <row r="522">
          <cell r="A522" t="str">
            <v>E2</v>
          </cell>
          <cell r="B522">
            <v>0</v>
          </cell>
          <cell r="C522" t="str">
            <v>계</v>
          </cell>
          <cell r="D522">
            <v>1299989</v>
          </cell>
          <cell r="I522">
            <v>0</v>
          </cell>
        </row>
        <row r="523">
          <cell r="A523" t="str">
            <v>T2</v>
          </cell>
          <cell r="B523">
            <v>525</v>
          </cell>
          <cell r="C523" t="str">
            <v>3.08</v>
          </cell>
          <cell r="D523">
            <v>1299997</v>
          </cell>
          <cell r="E523" t="str">
            <v>표 면 처 리</v>
          </cell>
          <cell r="I523">
            <v>0</v>
          </cell>
        </row>
        <row r="524">
          <cell r="A524" t="str">
            <v>D00537</v>
          </cell>
          <cell r="B524">
            <v>1671</v>
          </cell>
          <cell r="C524" t="str">
            <v>a</v>
          </cell>
          <cell r="D524">
            <v>1300001</v>
          </cell>
          <cell r="E524" t="str">
            <v>슬래브양생</v>
          </cell>
          <cell r="F524" t="str">
            <v>(양생제)</v>
          </cell>
          <cell r="G524" t="str">
            <v>㎡</v>
          </cell>
          <cell r="I524">
            <v>0</v>
          </cell>
        </row>
        <row r="525">
          <cell r="A525" t="str">
            <v>D00539</v>
          </cell>
          <cell r="B525">
            <v>1521</v>
          </cell>
          <cell r="C525" t="str">
            <v>b</v>
          </cell>
          <cell r="D525">
            <v>1300003</v>
          </cell>
          <cell r="E525" t="str">
            <v>슬래브면고르기</v>
          </cell>
          <cell r="F525" t="str">
            <v>(데크 피니샤)</v>
          </cell>
          <cell r="G525" t="str">
            <v>㎡</v>
          </cell>
          <cell r="I525">
            <v>0</v>
          </cell>
        </row>
        <row r="526">
          <cell r="A526" t="str">
            <v>E2</v>
          </cell>
          <cell r="B526">
            <v>0</v>
          </cell>
          <cell r="C526" t="str">
            <v>계</v>
          </cell>
          <cell r="D526">
            <v>1300004</v>
          </cell>
          <cell r="I526">
            <v>0</v>
          </cell>
        </row>
        <row r="527">
          <cell r="A527" t="str">
            <v>T2</v>
          </cell>
          <cell r="B527">
            <v>531</v>
          </cell>
          <cell r="C527" t="str">
            <v>3.09</v>
          </cell>
          <cell r="D527">
            <v>1300132</v>
          </cell>
          <cell r="E527" t="str">
            <v>교좌장치</v>
          </cell>
          <cell r="I527">
            <v>0</v>
          </cell>
        </row>
        <row r="528">
          <cell r="A528" t="str">
            <v>D00541</v>
          </cell>
          <cell r="B528">
            <v>18</v>
          </cell>
          <cell r="C528" t="str">
            <v>a</v>
          </cell>
          <cell r="D528">
            <v>1300228</v>
          </cell>
          <cell r="E528" t="str">
            <v>교좌장치</v>
          </cell>
          <cell r="F528" t="str">
            <v>(양방향 175 Ton)</v>
          </cell>
          <cell r="G528" t="str">
            <v>EA</v>
          </cell>
          <cell r="I528">
            <v>0</v>
          </cell>
        </row>
        <row r="529">
          <cell r="A529" t="str">
            <v>D00542</v>
          </cell>
          <cell r="B529">
            <v>6</v>
          </cell>
          <cell r="C529" t="str">
            <v>b</v>
          </cell>
          <cell r="D529">
            <v>1300276</v>
          </cell>
          <cell r="E529" t="str">
            <v>교좌장치</v>
          </cell>
          <cell r="F529" t="str">
            <v>(횡방향가동단175Ton)</v>
          </cell>
          <cell r="G529" t="str">
            <v>EA</v>
          </cell>
          <cell r="I529">
            <v>0</v>
          </cell>
        </row>
        <row r="530">
          <cell r="A530" t="str">
            <v>D00543</v>
          </cell>
          <cell r="B530">
            <v>6</v>
          </cell>
          <cell r="C530" t="str">
            <v>c</v>
          </cell>
          <cell r="D530">
            <v>1300300</v>
          </cell>
          <cell r="E530" t="str">
            <v>교좌장치</v>
          </cell>
          <cell r="F530" t="str">
            <v>(교축방향 175 Ton)</v>
          </cell>
          <cell r="G530" t="str">
            <v>EA</v>
          </cell>
          <cell r="I530">
            <v>0</v>
          </cell>
        </row>
        <row r="531">
          <cell r="A531" t="str">
            <v>D00544</v>
          </cell>
          <cell r="B531">
            <v>2</v>
          </cell>
          <cell r="C531" t="str">
            <v>d</v>
          </cell>
          <cell r="D531">
            <v>1300312</v>
          </cell>
          <cell r="E531" t="str">
            <v>교좌장치</v>
          </cell>
          <cell r="F531" t="str">
            <v>(고정단 175 Ton)</v>
          </cell>
          <cell r="G531" t="str">
            <v>EA</v>
          </cell>
          <cell r="I531">
            <v>0</v>
          </cell>
        </row>
        <row r="532">
          <cell r="A532" t="str">
            <v>E2</v>
          </cell>
          <cell r="B532">
            <v>0</v>
          </cell>
          <cell r="C532" t="str">
            <v>계</v>
          </cell>
          <cell r="D532">
            <v>1300318</v>
          </cell>
          <cell r="I532">
            <v>0</v>
          </cell>
        </row>
        <row r="533">
          <cell r="A533" t="str">
            <v>T2</v>
          </cell>
          <cell r="B533">
            <v>536</v>
          </cell>
          <cell r="C533" t="str">
            <v>3.10</v>
          </cell>
          <cell r="D533">
            <v>1300446</v>
          </cell>
          <cell r="E533" t="str">
            <v>PRE-FLEX BEAM</v>
          </cell>
          <cell r="I533">
            <v>0</v>
          </cell>
        </row>
        <row r="534">
          <cell r="A534" t="str">
            <v>W00085</v>
          </cell>
          <cell r="B534">
            <v>8</v>
          </cell>
          <cell r="C534" t="str">
            <v>a</v>
          </cell>
          <cell r="D534">
            <v>1300510</v>
          </cell>
          <cell r="E534" t="str">
            <v>PRE-FLEX BEAM</v>
          </cell>
          <cell r="F534" t="str">
            <v>마온교(내측)</v>
          </cell>
          <cell r="G534" t="str">
            <v>본</v>
          </cell>
          <cell r="I534">
            <v>0</v>
          </cell>
        </row>
        <row r="535">
          <cell r="A535" t="str">
            <v>W00084</v>
          </cell>
          <cell r="B535">
            <v>8</v>
          </cell>
          <cell r="C535" t="str">
            <v>b</v>
          </cell>
          <cell r="D535">
            <v>1300542</v>
          </cell>
          <cell r="E535" t="str">
            <v>PRE-FLEX BEAM</v>
          </cell>
          <cell r="F535" t="str">
            <v>마온교(외측)</v>
          </cell>
          <cell r="G535" t="str">
            <v>본</v>
          </cell>
          <cell r="I535">
            <v>0</v>
          </cell>
        </row>
        <row r="536">
          <cell r="A536" t="str">
            <v>D00627</v>
          </cell>
          <cell r="B536">
            <v>1</v>
          </cell>
          <cell r="C536" t="str">
            <v>c</v>
          </cell>
          <cell r="D536">
            <v>1300574</v>
          </cell>
          <cell r="E536" t="str">
            <v>PRE-FLEX BEAM</v>
          </cell>
          <cell r="F536" t="str">
            <v>(전도방지시설)</v>
          </cell>
          <cell r="G536" t="str">
            <v>식</v>
          </cell>
          <cell r="I536">
            <v>0</v>
          </cell>
        </row>
        <row r="537">
          <cell r="A537" t="str">
            <v>E2</v>
          </cell>
          <cell r="B537">
            <v>0</v>
          </cell>
          <cell r="C537" t="str">
            <v>계</v>
          </cell>
          <cell r="D537">
            <v>1300670</v>
          </cell>
          <cell r="I537">
            <v>0</v>
          </cell>
        </row>
        <row r="538">
          <cell r="A538" t="str">
            <v>D01313</v>
          </cell>
          <cell r="B538">
            <v>39</v>
          </cell>
          <cell r="C538" t="str">
            <v>3.11</v>
          </cell>
          <cell r="D538">
            <v>1300766</v>
          </cell>
          <cell r="E538" t="str">
            <v>신축이음장치</v>
          </cell>
          <cell r="F538" t="str">
            <v>(Rail-No100)</v>
          </cell>
          <cell r="G538" t="str">
            <v>M</v>
          </cell>
          <cell r="I538">
            <v>0</v>
          </cell>
        </row>
        <row r="539">
          <cell r="A539" t="str">
            <v>D00535</v>
          </cell>
          <cell r="B539">
            <v>1521</v>
          </cell>
          <cell r="C539" t="str">
            <v>3.12</v>
          </cell>
          <cell r="D539">
            <v>1300926</v>
          </cell>
          <cell r="E539" t="str">
            <v>교면방수</v>
          </cell>
          <cell r="F539" t="str">
            <v>(도막식)</v>
          </cell>
          <cell r="G539" t="str">
            <v>㎡</v>
          </cell>
          <cell r="I539">
            <v>0</v>
          </cell>
        </row>
        <row r="540">
          <cell r="A540" t="str">
            <v>T2</v>
          </cell>
          <cell r="B540">
            <v>544</v>
          </cell>
          <cell r="C540" t="str">
            <v>3.13</v>
          </cell>
          <cell r="D540">
            <v>1300990</v>
          </cell>
          <cell r="E540" t="str">
            <v>접속슬래브 접합공</v>
          </cell>
          <cell r="I540">
            <v>0</v>
          </cell>
        </row>
        <row r="541">
          <cell r="A541" t="str">
            <v>D01067</v>
          </cell>
          <cell r="B541">
            <v>98</v>
          </cell>
          <cell r="C541" t="str">
            <v>a</v>
          </cell>
          <cell r="D541">
            <v>1301022</v>
          </cell>
          <cell r="E541" t="str">
            <v>다웰바 설치</v>
          </cell>
          <cell r="F541" t="str">
            <v>(D=25 m/m, L=500)</v>
          </cell>
          <cell r="G541" t="str">
            <v>EA</v>
          </cell>
          <cell r="I541">
            <v>0</v>
          </cell>
        </row>
        <row r="542">
          <cell r="A542" t="str">
            <v>D01190</v>
          </cell>
          <cell r="B542">
            <v>29</v>
          </cell>
          <cell r="C542" t="str">
            <v>b</v>
          </cell>
          <cell r="D542">
            <v>1301054</v>
          </cell>
          <cell r="E542" t="str">
            <v>다웰-켑 설치</v>
          </cell>
          <cell r="F542" t="str">
            <v>(Φ60 m/m)</v>
          </cell>
          <cell r="G542" t="str">
            <v>M</v>
          </cell>
          <cell r="I542">
            <v>0</v>
          </cell>
        </row>
        <row r="543">
          <cell r="A543" t="str">
            <v>D00540</v>
          </cell>
          <cell r="B543">
            <v>98</v>
          </cell>
          <cell r="C543" t="str">
            <v>c</v>
          </cell>
          <cell r="D543">
            <v>1301056</v>
          </cell>
          <cell r="E543" t="str">
            <v>경질고무판</v>
          </cell>
          <cell r="F543" t="str">
            <v>(150x150)</v>
          </cell>
          <cell r="G543" t="str">
            <v>EA</v>
          </cell>
          <cell r="I543">
            <v>0</v>
          </cell>
        </row>
        <row r="544">
          <cell r="A544" t="str">
            <v>D00566</v>
          </cell>
          <cell r="B544">
            <v>16</v>
          </cell>
          <cell r="C544" t="str">
            <v>d</v>
          </cell>
          <cell r="D544">
            <v>1301057</v>
          </cell>
          <cell r="E544" t="str">
            <v>타르페이퍼 설치</v>
          </cell>
          <cell r="F544" t="str">
            <v>(5 겹)</v>
          </cell>
          <cell r="G544" t="str">
            <v>㎡</v>
          </cell>
          <cell r="I544">
            <v>0</v>
          </cell>
        </row>
        <row r="545">
          <cell r="A545" t="str">
            <v>E2</v>
          </cell>
          <cell r="B545">
            <v>0</v>
          </cell>
          <cell r="C545" t="str">
            <v>계</v>
          </cell>
          <cell r="D545">
            <v>1301089</v>
          </cell>
          <cell r="I545">
            <v>0</v>
          </cell>
        </row>
        <row r="546">
          <cell r="A546" t="str">
            <v>T2</v>
          </cell>
          <cell r="B546">
            <v>548</v>
          </cell>
          <cell r="C546" t="str">
            <v>3.14</v>
          </cell>
          <cell r="D546">
            <v>1301122</v>
          </cell>
          <cell r="E546" t="str">
            <v>무수축 콘크리트</v>
          </cell>
          <cell r="I546">
            <v>0</v>
          </cell>
        </row>
        <row r="547">
          <cell r="A547" t="str">
            <v>D00567</v>
          </cell>
          <cell r="B547">
            <v>2.39</v>
          </cell>
          <cell r="C547" t="str">
            <v>a</v>
          </cell>
          <cell r="D547">
            <v>1301138</v>
          </cell>
          <cell r="E547" t="str">
            <v>무수축몰탈</v>
          </cell>
          <cell r="F547" t="str">
            <v>(1:1)</v>
          </cell>
          <cell r="G547" t="str">
            <v>㎥</v>
          </cell>
          <cell r="I547">
            <v>0</v>
          </cell>
        </row>
        <row r="548">
          <cell r="A548" t="str">
            <v>D00568</v>
          </cell>
          <cell r="B548">
            <v>7.48</v>
          </cell>
          <cell r="C548" t="str">
            <v>b</v>
          </cell>
          <cell r="D548">
            <v>1301146</v>
          </cell>
          <cell r="E548" t="str">
            <v>무수축콘크리트</v>
          </cell>
          <cell r="G548" t="str">
            <v>㎥</v>
          </cell>
          <cell r="I548">
            <v>0</v>
          </cell>
        </row>
        <row r="549">
          <cell r="A549" t="str">
            <v>E2</v>
          </cell>
          <cell r="B549">
            <v>0</v>
          </cell>
          <cell r="C549" t="str">
            <v>계</v>
          </cell>
          <cell r="D549">
            <v>1301150</v>
          </cell>
          <cell r="I549">
            <v>0</v>
          </cell>
        </row>
        <row r="550">
          <cell r="A550" t="str">
            <v>T2</v>
          </cell>
          <cell r="B550">
            <v>552</v>
          </cell>
          <cell r="C550" t="str">
            <v>3.15</v>
          </cell>
          <cell r="D550">
            <v>1301407</v>
          </cell>
          <cell r="E550" t="str">
            <v>스치로폴설치</v>
          </cell>
          <cell r="I550">
            <v>0</v>
          </cell>
        </row>
        <row r="551">
          <cell r="A551" t="str">
            <v>D00853</v>
          </cell>
          <cell r="B551">
            <v>6</v>
          </cell>
          <cell r="C551" t="str">
            <v>a</v>
          </cell>
          <cell r="D551">
            <v>1301536</v>
          </cell>
          <cell r="E551" t="str">
            <v>스치로폴설치</v>
          </cell>
          <cell r="F551" t="str">
            <v>(T=10 m/m)</v>
          </cell>
          <cell r="G551" t="str">
            <v>㎡</v>
          </cell>
          <cell r="I551">
            <v>0</v>
          </cell>
        </row>
        <row r="552">
          <cell r="A552" t="str">
            <v>D00532</v>
          </cell>
          <cell r="B552">
            <v>75</v>
          </cell>
          <cell r="C552" t="str">
            <v>b</v>
          </cell>
          <cell r="D552">
            <v>1301664</v>
          </cell>
          <cell r="E552" t="str">
            <v>스치로폴설치</v>
          </cell>
          <cell r="F552" t="str">
            <v>(T=20 m/m)</v>
          </cell>
          <cell r="G552" t="str">
            <v>㎡</v>
          </cell>
          <cell r="I552">
            <v>0</v>
          </cell>
        </row>
        <row r="553">
          <cell r="A553" t="str">
            <v>E2</v>
          </cell>
          <cell r="B553">
            <v>0</v>
          </cell>
          <cell r="C553" t="str">
            <v>계</v>
          </cell>
          <cell r="D553">
            <v>1301923</v>
          </cell>
          <cell r="I553">
            <v>0</v>
          </cell>
        </row>
        <row r="554">
          <cell r="A554" t="str">
            <v>T2</v>
          </cell>
          <cell r="B554">
            <v>560</v>
          </cell>
          <cell r="C554" t="str">
            <v>3.16</v>
          </cell>
          <cell r="D554">
            <v>1302181</v>
          </cell>
          <cell r="E554" t="str">
            <v>배수시설</v>
          </cell>
          <cell r="I554">
            <v>0</v>
          </cell>
        </row>
        <row r="555">
          <cell r="A555" t="str">
            <v>D00572</v>
          </cell>
          <cell r="B555">
            <v>8</v>
          </cell>
          <cell r="C555" t="str">
            <v>a</v>
          </cell>
          <cell r="D555">
            <v>1302182</v>
          </cell>
          <cell r="E555" t="str">
            <v>집 수 구</v>
          </cell>
          <cell r="G555" t="str">
            <v>EA</v>
          </cell>
          <cell r="I555">
            <v>0</v>
          </cell>
        </row>
        <row r="556">
          <cell r="A556" t="str">
            <v>D00573</v>
          </cell>
          <cell r="B556">
            <v>65</v>
          </cell>
          <cell r="C556" t="str">
            <v>b</v>
          </cell>
          <cell r="D556">
            <v>1302183</v>
          </cell>
          <cell r="E556" t="str">
            <v>배 수 구</v>
          </cell>
          <cell r="F556" t="str">
            <v>(스테인레스관)</v>
          </cell>
          <cell r="G556" t="str">
            <v>M</v>
          </cell>
          <cell r="I556">
            <v>0</v>
          </cell>
        </row>
        <row r="557">
          <cell r="A557" t="str">
            <v>D00574</v>
          </cell>
          <cell r="B557">
            <v>56</v>
          </cell>
          <cell r="C557" t="str">
            <v>c</v>
          </cell>
          <cell r="D557">
            <v>1302247</v>
          </cell>
          <cell r="E557" t="str">
            <v>부착시설(A)</v>
          </cell>
          <cell r="G557" t="str">
            <v>EA</v>
          </cell>
          <cell r="I557">
            <v>0</v>
          </cell>
        </row>
        <row r="558">
          <cell r="A558" t="str">
            <v>D03868</v>
          </cell>
          <cell r="B558">
            <v>6</v>
          </cell>
          <cell r="C558" t="str">
            <v>d</v>
          </cell>
          <cell r="D558">
            <v>1302279</v>
          </cell>
          <cell r="E558" t="str">
            <v>부착시설(D)</v>
          </cell>
          <cell r="G558" t="str">
            <v>EA</v>
          </cell>
          <cell r="I558">
            <v>0</v>
          </cell>
        </row>
        <row r="559">
          <cell r="A559" t="str">
            <v>D03867</v>
          </cell>
          <cell r="B559">
            <v>8</v>
          </cell>
          <cell r="C559" t="str">
            <v>e</v>
          </cell>
          <cell r="D559">
            <v>1302295</v>
          </cell>
          <cell r="E559" t="str">
            <v>집 수 정</v>
          </cell>
          <cell r="G559" t="str">
            <v>EA</v>
          </cell>
          <cell r="I559">
            <v>0</v>
          </cell>
        </row>
        <row r="560">
          <cell r="A560" t="str">
            <v>D03937</v>
          </cell>
          <cell r="B560">
            <v>4</v>
          </cell>
          <cell r="C560" t="str">
            <v>f</v>
          </cell>
          <cell r="D560">
            <v>1302299</v>
          </cell>
          <cell r="E560" t="str">
            <v>접속 T형관</v>
          </cell>
          <cell r="G560" t="str">
            <v>EA</v>
          </cell>
          <cell r="I560">
            <v>0</v>
          </cell>
        </row>
        <row r="561">
          <cell r="A561" t="str">
            <v>E2</v>
          </cell>
          <cell r="B561">
            <v>0</v>
          </cell>
          <cell r="C561" t="str">
            <v>계</v>
          </cell>
          <cell r="D561">
            <v>1302303</v>
          </cell>
          <cell r="I561">
            <v>0</v>
          </cell>
        </row>
        <row r="562">
          <cell r="A562" t="str">
            <v>T2</v>
          </cell>
          <cell r="B562">
            <v>564</v>
          </cell>
          <cell r="C562" t="str">
            <v>3.17</v>
          </cell>
          <cell r="D562">
            <v>1302311</v>
          </cell>
          <cell r="E562" t="str">
            <v>스페이서설치</v>
          </cell>
          <cell r="I562">
            <v>0</v>
          </cell>
        </row>
        <row r="563">
          <cell r="A563" t="str">
            <v>D00588</v>
          </cell>
          <cell r="B563">
            <v>2346</v>
          </cell>
          <cell r="C563" t="str">
            <v>a</v>
          </cell>
          <cell r="D563">
            <v>1302327</v>
          </cell>
          <cell r="E563" t="str">
            <v>스페이서 설치</v>
          </cell>
          <cell r="F563" t="str">
            <v>(슬라브및기초용)</v>
          </cell>
          <cell r="G563" t="str">
            <v>㎡</v>
          </cell>
          <cell r="I563">
            <v>0</v>
          </cell>
        </row>
        <row r="564">
          <cell r="A564" t="str">
            <v>D01070</v>
          </cell>
          <cell r="B564">
            <v>301</v>
          </cell>
          <cell r="C564" t="str">
            <v>b</v>
          </cell>
          <cell r="D564">
            <v>1302335</v>
          </cell>
          <cell r="E564" t="str">
            <v>스페이서 설치</v>
          </cell>
          <cell r="F564" t="str">
            <v>(벽체용)</v>
          </cell>
          <cell r="G564" t="str">
            <v>㎡</v>
          </cell>
          <cell r="I564">
            <v>0</v>
          </cell>
        </row>
        <row r="565">
          <cell r="A565" t="str">
            <v>E2</v>
          </cell>
          <cell r="B565">
            <v>0</v>
          </cell>
          <cell r="C565" t="str">
            <v>계</v>
          </cell>
          <cell r="D565">
            <v>1302339</v>
          </cell>
          <cell r="I565">
            <v>0</v>
          </cell>
        </row>
        <row r="566">
          <cell r="A566" t="str">
            <v>T2</v>
          </cell>
          <cell r="B566">
            <v>569</v>
          </cell>
          <cell r="C566" t="str">
            <v>3.18</v>
          </cell>
          <cell r="D566">
            <v>1302357</v>
          </cell>
          <cell r="E566" t="str">
            <v>교명판 설명판</v>
          </cell>
          <cell r="I566">
            <v>0</v>
          </cell>
        </row>
        <row r="567">
          <cell r="A567" t="str">
            <v>D00581</v>
          </cell>
          <cell r="B567">
            <v>4</v>
          </cell>
          <cell r="C567" t="str">
            <v>a</v>
          </cell>
          <cell r="D567">
            <v>1302358</v>
          </cell>
          <cell r="E567" t="str">
            <v>교 명 주</v>
          </cell>
          <cell r="F567" t="str">
            <v>(소형,화강석)</v>
          </cell>
          <cell r="G567" t="str">
            <v>기</v>
          </cell>
          <cell r="I567">
            <v>0</v>
          </cell>
        </row>
        <row r="568">
          <cell r="A568" t="str">
            <v>D00583</v>
          </cell>
          <cell r="B568">
            <v>2</v>
          </cell>
          <cell r="C568" t="str">
            <v>b</v>
          </cell>
          <cell r="D568">
            <v>1302359</v>
          </cell>
          <cell r="E568" t="str">
            <v>교 명 판(황동주물)</v>
          </cell>
          <cell r="F568" t="str">
            <v>(450x200x10)</v>
          </cell>
          <cell r="G568" t="str">
            <v>EA</v>
          </cell>
          <cell r="I568">
            <v>0</v>
          </cell>
        </row>
        <row r="569">
          <cell r="A569" t="str">
            <v>D00584</v>
          </cell>
          <cell r="B569">
            <v>2</v>
          </cell>
          <cell r="C569" t="str">
            <v>c</v>
          </cell>
          <cell r="D569">
            <v>1302423</v>
          </cell>
          <cell r="E569" t="str">
            <v>설 명 판(황동주물)</v>
          </cell>
          <cell r="F569" t="str">
            <v>(500x300x10)</v>
          </cell>
          <cell r="G569" t="str">
            <v>EA</v>
          </cell>
          <cell r="I569">
            <v>0</v>
          </cell>
        </row>
        <row r="570">
          <cell r="A570" t="str">
            <v>E2</v>
          </cell>
          <cell r="B570">
            <v>0</v>
          </cell>
          <cell r="C570" t="str">
            <v>계</v>
          </cell>
          <cell r="D570">
            <v>1302455</v>
          </cell>
          <cell r="I570">
            <v>0</v>
          </cell>
        </row>
        <row r="571">
          <cell r="A571" t="str">
            <v>D00594</v>
          </cell>
          <cell r="B571">
            <v>2</v>
          </cell>
          <cell r="C571" t="str">
            <v>3.19</v>
          </cell>
          <cell r="D571">
            <v>1302463</v>
          </cell>
          <cell r="E571" t="str">
            <v>측량기준점 설치</v>
          </cell>
          <cell r="F571" t="str">
            <v>(황동주물)</v>
          </cell>
          <cell r="G571" t="str">
            <v>EA</v>
          </cell>
          <cell r="I571">
            <v>0</v>
          </cell>
        </row>
        <row r="572">
          <cell r="A572" t="str">
            <v>T2</v>
          </cell>
          <cell r="B572">
            <v>574</v>
          </cell>
          <cell r="C572" t="str">
            <v>3.20</v>
          </cell>
          <cell r="D572">
            <v>1302591</v>
          </cell>
          <cell r="E572" t="str">
            <v>충 진 재</v>
          </cell>
          <cell r="I572">
            <v>0</v>
          </cell>
        </row>
        <row r="573">
          <cell r="A573" t="str">
            <v>D00846</v>
          </cell>
          <cell r="B573">
            <v>80</v>
          </cell>
          <cell r="C573" t="str">
            <v>a</v>
          </cell>
          <cell r="D573">
            <v>1302659</v>
          </cell>
          <cell r="E573" t="str">
            <v>폴리우레탄실란트채움</v>
          </cell>
          <cell r="F573" t="str">
            <v>(25x20)</v>
          </cell>
          <cell r="G573" t="str">
            <v>M</v>
          </cell>
          <cell r="I573">
            <v>0</v>
          </cell>
        </row>
        <row r="574">
          <cell r="A574" t="str">
            <v>D01224</v>
          </cell>
          <cell r="B574">
            <v>47</v>
          </cell>
          <cell r="C574" t="str">
            <v>b</v>
          </cell>
          <cell r="D574">
            <v>1302663</v>
          </cell>
          <cell r="E574" t="str">
            <v>폴리우레탄실란트채움</v>
          </cell>
          <cell r="F574" t="str">
            <v>(25x10)</v>
          </cell>
          <cell r="G574" t="str">
            <v>M</v>
          </cell>
          <cell r="I574">
            <v>0</v>
          </cell>
        </row>
        <row r="575">
          <cell r="A575" t="str">
            <v>E2</v>
          </cell>
          <cell r="B575">
            <v>0</v>
          </cell>
          <cell r="C575" t="str">
            <v>계</v>
          </cell>
          <cell r="D575">
            <v>1302665</v>
          </cell>
          <cell r="I575">
            <v>0</v>
          </cell>
        </row>
        <row r="576">
          <cell r="A576" t="str">
            <v>D01308</v>
          </cell>
          <cell r="B576">
            <v>853</v>
          </cell>
          <cell r="C576" t="str">
            <v>3.21</v>
          </cell>
          <cell r="D576">
            <v>1303105</v>
          </cell>
          <cell r="E576" t="str">
            <v>강섬유보강재</v>
          </cell>
          <cell r="F576" t="str">
            <v>(900 g/㎥)</v>
          </cell>
          <cell r="G576" t="str">
            <v>㎥</v>
          </cell>
          <cell r="I576">
            <v>0</v>
          </cell>
        </row>
        <row r="577">
          <cell r="A577" t="str">
            <v>D03817</v>
          </cell>
          <cell r="B577">
            <v>45</v>
          </cell>
          <cell r="C577" t="str">
            <v>3.22</v>
          </cell>
          <cell r="D577">
            <v>1303601</v>
          </cell>
          <cell r="E577" t="str">
            <v>ELASTIC FILLER</v>
          </cell>
          <cell r="F577" t="str">
            <v>(T=20 m/m)</v>
          </cell>
          <cell r="G577" t="str">
            <v>㎡</v>
          </cell>
          <cell r="I577">
            <v>0</v>
          </cell>
        </row>
        <row r="578">
          <cell r="A578" t="str">
            <v>D00911</v>
          </cell>
          <cell r="B578">
            <v>173</v>
          </cell>
          <cell r="C578" t="str">
            <v>3.23</v>
          </cell>
          <cell r="D578">
            <v>1456598</v>
          </cell>
          <cell r="E578" t="str">
            <v>방 호 벽</v>
          </cell>
          <cell r="F578" t="str">
            <v>(육교용)</v>
          </cell>
          <cell r="G578" t="str">
            <v>M</v>
          </cell>
          <cell r="I578">
            <v>0</v>
          </cell>
        </row>
        <row r="579">
          <cell r="A579" t="str">
            <v>D00791</v>
          </cell>
          <cell r="B579">
            <v>32</v>
          </cell>
          <cell r="C579" t="str">
            <v>3.24</v>
          </cell>
          <cell r="D579">
            <v>1533096</v>
          </cell>
          <cell r="E579" t="str">
            <v>교좌장치표지판</v>
          </cell>
          <cell r="G579" t="str">
            <v>EA</v>
          </cell>
          <cell r="I579">
            <v>0</v>
          </cell>
        </row>
        <row r="580">
          <cell r="A580" t="str">
            <v>D00817</v>
          </cell>
          <cell r="B580">
            <v>9.8000000000000004E-2</v>
          </cell>
          <cell r="C580" t="str">
            <v>3.25</v>
          </cell>
          <cell r="D580">
            <v>1571345</v>
          </cell>
          <cell r="E580" t="str">
            <v>아스팔트 채움</v>
          </cell>
          <cell r="F580" t="str">
            <v>(브론아스팔트)</v>
          </cell>
          <cell r="G580" t="str">
            <v>㎥</v>
          </cell>
          <cell r="I580">
            <v>0</v>
          </cell>
        </row>
        <row r="581">
          <cell r="A581" t="str">
            <v>D00593</v>
          </cell>
          <cell r="B581">
            <v>1035</v>
          </cell>
          <cell r="C581" t="str">
            <v>3.26</v>
          </cell>
          <cell r="D581">
            <v>1590470</v>
          </cell>
          <cell r="E581" t="str">
            <v>낙하물방지망</v>
          </cell>
          <cell r="G581" t="str">
            <v>㎡</v>
          </cell>
          <cell r="I581">
            <v>0</v>
          </cell>
        </row>
        <row r="582">
          <cell r="A582" t="str">
            <v>D01064</v>
          </cell>
          <cell r="B582">
            <v>80</v>
          </cell>
          <cell r="C582" t="str">
            <v>3.27</v>
          </cell>
          <cell r="D582">
            <v>1600032</v>
          </cell>
          <cell r="E582" t="str">
            <v>중앙분리대</v>
          </cell>
          <cell r="G582" t="str">
            <v>M</v>
          </cell>
          <cell r="I582">
            <v>0</v>
          </cell>
        </row>
        <row r="583">
          <cell r="A583" t="str">
            <v>D03859</v>
          </cell>
          <cell r="B583">
            <v>1</v>
          </cell>
          <cell r="C583" t="str">
            <v>3.28</v>
          </cell>
          <cell r="D583">
            <v>1604813</v>
          </cell>
          <cell r="E583" t="str">
            <v>천공장비조립및해체</v>
          </cell>
          <cell r="G583" t="str">
            <v>회</v>
          </cell>
          <cell r="I583">
            <v>0</v>
          </cell>
        </row>
        <row r="584">
          <cell r="A584" t="str">
            <v>T2</v>
          </cell>
          <cell r="B584">
            <v>586</v>
          </cell>
          <cell r="C584" t="str">
            <v>3.29</v>
          </cell>
          <cell r="D584">
            <v>1607204</v>
          </cell>
          <cell r="E584" t="str">
            <v>파일재하시험</v>
          </cell>
          <cell r="I584">
            <v>0</v>
          </cell>
        </row>
        <row r="585">
          <cell r="A585" t="str">
            <v>D03869</v>
          </cell>
          <cell r="B585">
            <v>1</v>
          </cell>
          <cell r="C585" t="str">
            <v>a</v>
          </cell>
          <cell r="D585">
            <v>1608399</v>
          </cell>
          <cell r="E585" t="str">
            <v>파일재하시험</v>
          </cell>
          <cell r="F585" t="str">
            <v>(정재하시험)</v>
          </cell>
          <cell r="G585" t="str">
            <v>개소</v>
          </cell>
          <cell r="I585">
            <v>0</v>
          </cell>
        </row>
        <row r="586">
          <cell r="A586" t="str">
            <v>D03870</v>
          </cell>
          <cell r="B586">
            <v>1</v>
          </cell>
          <cell r="C586" t="str">
            <v>b</v>
          </cell>
          <cell r="D586">
            <v>1608997</v>
          </cell>
          <cell r="E586" t="str">
            <v>파일재하시험</v>
          </cell>
          <cell r="F586" t="str">
            <v>(동재하시험)</v>
          </cell>
          <cell r="G586" t="str">
            <v>개소</v>
          </cell>
          <cell r="I586">
            <v>0</v>
          </cell>
        </row>
        <row r="587">
          <cell r="A587" t="str">
            <v>E2</v>
          </cell>
          <cell r="B587">
            <v>0</v>
          </cell>
          <cell r="C587" t="str">
            <v>계</v>
          </cell>
          <cell r="D587">
            <v>1609328</v>
          </cell>
          <cell r="I587">
            <v>0</v>
          </cell>
        </row>
        <row r="588">
          <cell r="A588" t="str">
            <v>D03871</v>
          </cell>
          <cell r="B588">
            <v>10</v>
          </cell>
          <cell r="C588" t="str">
            <v>3.30</v>
          </cell>
          <cell r="D588">
            <v>1609658</v>
          </cell>
          <cell r="E588" t="str">
            <v>평판재하시험</v>
          </cell>
          <cell r="G588" t="str">
            <v>개소</v>
          </cell>
          <cell r="I588">
            <v>0</v>
          </cell>
        </row>
        <row r="589">
          <cell r="A589" t="str">
            <v>E3</v>
          </cell>
          <cell r="B589">
            <v>0</v>
          </cell>
          <cell r="C589" t="str">
            <v>합계</v>
          </cell>
          <cell r="D589">
            <v>1609690</v>
          </cell>
          <cell r="I589">
            <v>0</v>
          </cell>
        </row>
        <row r="590">
          <cell r="A590" t="str">
            <v>T3</v>
          </cell>
          <cell r="B590">
            <v>705</v>
          </cell>
          <cell r="C590" t="str">
            <v>3.D</v>
          </cell>
          <cell r="D590">
            <v>1609722</v>
          </cell>
          <cell r="E590" t="str">
            <v>학  계   1  교</v>
          </cell>
          <cell r="F590" t="str">
            <v>P.S.C BEAM</v>
          </cell>
          <cell r="I590">
            <v>0</v>
          </cell>
        </row>
        <row r="591">
          <cell r="A591" t="str">
            <v>T2</v>
          </cell>
          <cell r="B591">
            <v>597</v>
          </cell>
          <cell r="C591" t="str">
            <v>3.01</v>
          </cell>
          <cell r="D591">
            <v>1609850</v>
          </cell>
          <cell r="E591" t="str">
            <v>토          공</v>
          </cell>
          <cell r="I591">
            <v>0</v>
          </cell>
        </row>
        <row r="592">
          <cell r="A592" t="str">
            <v>D00096</v>
          </cell>
          <cell r="B592">
            <v>3022</v>
          </cell>
          <cell r="C592" t="str">
            <v>a</v>
          </cell>
          <cell r="D592">
            <v>1763147</v>
          </cell>
          <cell r="E592" t="str">
            <v>구조물터파기</v>
          </cell>
          <cell r="F592" t="str">
            <v>(육상토사 0∼2 M)</v>
          </cell>
          <cell r="G592" t="str">
            <v>㎥</v>
          </cell>
          <cell r="I592">
            <v>0</v>
          </cell>
        </row>
        <row r="593">
          <cell r="A593" t="str">
            <v>D00097</v>
          </cell>
          <cell r="B593">
            <v>373</v>
          </cell>
          <cell r="C593" t="str">
            <v>b</v>
          </cell>
          <cell r="D593">
            <v>1763483</v>
          </cell>
          <cell r="E593" t="str">
            <v>구조물터파기</v>
          </cell>
          <cell r="F593" t="str">
            <v>(육상토사 2∼4 M)</v>
          </cell>
          <cell r="G593" t="str">
            <v>㎥</v>
          </cell>
          <cell r="I593">
            <v>0</v>
          </cell>
        </row>
        <row r="594">
          <cell r="A594" t="str">
            <v>D00160</v>
          </cell>
          <cell r="B594">
            <v>2927</v>
          </cell>
          <cell r="C594" t="str">
            <v>c</v>
          </cell>
          <cell r="D594">
            <v>1763819</v>
          </cell>
          <cell r="E594" t="str">
            <v>되메우기및다짐</v>
          </cell>
          <cell r="F594" t="str">
            <v>(인력30%+백호우70%)</v>
          </cell>
          <cell r="G594" t="str">
            <v>㎥</v>
          </cell>
          <cell r="I594">
            <v>0</v>
          </cell>
        </row>
        <row r="595">
          <cell r="A595" t="str">
            <v>D00170</v>
          </cell>
          <cell r="B595">
            <v>1175</v>
          </cell>
          <cell r="C595" t="str">
            <v>d</v>
          </cell>
          <cell r="D595">
            <v>1763939</v>
          </cell>
          <cell r="E595" t="str">
            <v>뒷채움잡석</v>
          </cell>
          <cell r="F595" t="str">
            <v>(현장암유용)</v>
          </cell>
          <cell r="G595" t="str">
            <v>㎥</v>
          </cell>
          <cell r="I595">
            <v>0</v>
          </cell>
        </row>
        <row r="596">
          <cell r="A596" t="str">
            <v>D00038</v>
          </cell>
          <cell r="B596">
            <v>1659</v>
          </cell>
          <cell r="C596" t="str">
            <v>e</v>
          </cell>
          <cell r="D596">
            <v>1763999</v>
          </cell>
          <cell r="E596" t="str">
            <v>토사치환</v>
          </cell>
          <cell r="F596" t="str">
            <v>노상다짐</v>
          </cell>
          <cell r="G596" t="str">
            <v>㎥</v>
          </cell>
          <cell r="I596">
            <v>0</v>
          </cell>
        </row>
        <row r="597">
          <cell r="A597" t="str">
            <v>D00150</v>
          </cell>
          <cell r="B597">
            <v>3045</v>
          </cell>
          <cell r="C597" t="str">
            <v>f</v>
          </cell>
          <cell r="D597">
            <v>1764029</v>
          </cell>
          <cell r="E597" t="str">
            <v>교대앞성토</v>
          </cell>
          <cell r="G597" t="str">
            <v>㎥</v>
          </cell>
          <cell r="I597">
            <v>0</v>
          </cell>
        </row>
        <row r="598">
          <cell r="A598" t="str">
            <v>E2</v>
          </cell>
          <cell r="B598">
            <v>0</v>
          </cell>
          <cell r="C598" t="str">
            <v>계</v>
          </cell>
          <cell r="D598">
            <v>1764059</v>
          </cell>
          <cell r="I598">
            <v>0</v>
          </cell>
        </row>
        <row r="599">
          <cell r="A599" t="str">
            <v>T2</v>
          </cell>
          <cell r="B599">
            <v>609</v>
          </cell>
          <cell r="C599" t="str">
            <v>3.02</v>
          </cell>
          <cell r="D599">
            <v>1764187</v>
          </cell>
          <cell r="E599" t="str">
            <v>강관파일공</v>
          </cell>
          <cell r="I599">
            <v>0</v>
          </cell>
        </row>
        <row r="600">
          <cell r="A600" t="str">
            <v>D00504</v>
          </cell>
          <cell r="B600">
            <v>3724</v>
          </cell>
          <cell r="C600" t="str">
            <v>a</v>
          </cell>
          <cell r="D600">
            <v>1764315</v>
          </cell>
          <cell r="E600" t="str">
            <v>강관파일구입</v>
          </cell>
          <cell r="F600" t="str">
            <v>(Φ508.0m/mx9t)</v>
          </cell>
          <cell r="G600" t="str">
            <v>M</v>
          </cell>
          <cell r="I600">
            <v>0</v>
          </cell>
        </row>
        <row r="601">
          <cell r="A601" t="str">
            <v>D00506</v>
          </cell>
          <cell r="B601">
            <v>2248</v>
          </cell>
          <cell r="C601" t="str">
            <v>b</v>
          </cell>
          <cell r="D601">
            <v>1764344</v>
          </cell>
          <cell r="E601" t="str">
            <v>강관파일항타(직항)</v>
          </cell>
          <cell r="F601" t="str">
            <v>Φ508(15 m 이상)</v>
          </cell>
          <cell r="G601" t="str">
            <v>M</v>
          </cell>
          <cell r="I601">
            <v>0</v>
          </cell>
        </row>
        <row r="602">
          <cell r="A602" t="str">
            <v>D00512</v>
          </cell>
          <cell r="B602">
            <v>1420</v>
          </cell>
          <cell r="C602" t="str">
            <v>c</v>
          </cell>
          <cell r="D602">
            <v>1764346</v>
          </cell>
          <cell r="E602" t="str">
            <v>강관파일항타(직항)</v>
          </cell>
          <cell r="F602" t="str">
            <v>Φ508(15 m 이하)</v>
          </cell>
          <cell r="G602" t="str">
            <v>M</v>
          </cell>
          <cell r="I602">
            <v>0</v>
          </cell>
        </row>
        <row r="603">
          <cell r="A603" t="str">
            <v>D03821</v>
          </cell>
          <cell r="B603">
            <v>3190</v>
          </cell>
          <cell r="C603" t="str">
            <v>d</v>
          </cell>
          <cell r="D603">
            <v>1764347</v>
          </cell>
          <cell r="E603" t="str">
            <v>토사천공</v>
          </cell>
          <cell r="G603" t="str">
            <v>M</v>
          </cell>
          <cell r="I603">
            <v>0</v>
          </cell>
        </row>
        <row r="604">
          <cell r="A604" t="str">
            <v>D03822</v>
          </cell>
          <cell r="B604">
            <v>465</v>
          </cell>
          <cell r="C604" t="str">
            <v>e</v>
          </cell>
          <cell r="D604">
            <v>1764350</v>
          </cell>
          <cell r="E604" t="str">
            <v>풍화암천공</v>
          </cell>
          <cell r="G604" t="str">
            <v>M</v>
          </cell>
          <cell r="I604">
            <v>0</v>
          </cell>
        </row>
        <row r="605">
          <cell r="A605" t="str">
            <v>D00516</v>
          </cell>
          <cell r="B605">
            <v>272</v>
          </cell>
          <cell r="C605" t="str">
            <v>f</v>
          </cell>
          <cell r="D605">
            <v>1764355</v>
          </cell>
          <cell r="E605" t="str">
            <v>두부및선단보강</v>
          </cell>
          <cell r="F605" t="str">
            <v>(Φ508.0 m/m)천공</v>
          </cell>
          <cell r="G605" t="str">
            <v>EA</v>
          </cell>
          <cell r="I605">
            <v>0</v>
          </cell>
        </row>
        <row r="606">
          <cell r="A606" t="str">
            <v>D03829</v>
          </cell>
          <cell r="B606">
            <v>972</v>
          </cell>
          <cell r="C606" t="str">
            <v>g</v>
          </cell>
          <cell r="D606">
            <v>1764364</v>
          </cell>
          <cell r="E606" t="str">
            <v>주면고정액</v>
          </cell>
          <cell r="G606" t="str">
            <v>㎥</v>
          </cell>
          <cell r="I606">
            <v>0</v>
          </cell>
        </row>
        <row r="607">
          <cell r="A607" t="str">
            <v>D03830</v>
          </cell>
          <cell r="B607">
            <v>79</v>
          </cell>
          <cell r="C607" t="str">
            <v>h</v>
          </cell>
          <cell r="D607">
            <v>1764368</v>
          </cell>
          <cell r="E607" t="str">
            <v>선단고정액</v>
          </cell>
          <cell r="G607" t="str">
            <v>㎥</v>
          </cell>
          <cell r="I607">
            <v>0</v>
          </cell>
        </row>
        <row r="608">
          <cell r="A608" t="str">
            <v>D00515</v>
          </cell>
          <cell r="B608">
            <v>136</v>
          </cell>
          <cell r="C608" t="str">
            <v>i</v>
          </cell>
          <cell r="D608">
            <v>1764370</v>
          </cell>
          <cell r="E608" t="str">
            <v>강관파일이음</v>
          </cell>
          <cell r="F608" t="str">
            <v>(Φ508.0 m/m)</v>
          </cell>
          <cell r="G608" t="str">
            <v>EA</v>
          </cell>
          <cell r="I608">
            <v>0</v>
          </cell>
        </row>
        <row r="609">
          <cell r="A609" t="str">
            <v>D01282</v>
          </cell>
          <cell r="B609">
            <v>48</v>
          </cell>
          <cell r="C609" t="str">
            <v>j</v>
          </cell>
          <cell r="D609">
            <v>1764371</v>
          </cell>
          <cell r="E609" t="str">
            <v>방사선투과검사(RT)</v>
          </cell>
          <cell r="F609" t="str">
            <v>(3 1/3x12 ")</v>
          </cell>
          <cell r="G609" t="str">
            <v>매</v>
          </cell>
          <cell r="I609">
            <v>0</v>
          </cell>
        </row>
        <row r="610">
          <cell r="A610" t="str">
            <v>E2</v>
          </cell>
          <cell r="B610">
            <v>0</v>
          </cell>
          <cell r="C610" t="str">
            <v>계</v>
          </cell>
          <cell r="D610">
            <v>1764372</v>
          </cell>
          <cell r="I610">
            <v>0</v>
          </cell>
        </row>
        <row r="611">
          <cell r="A611" t="str">
            <v>T2</v>
          </cell>
          <cell r="B611">
            <v>619</v>
          </cell>
          <cell r="C611" t="str">
            <v>3.03</v>
          </cell>
          <cell r="D611">
            <v>1765158</v>
          </cell>
          <cell r="E611" t="str">
            <v>거 푸 집</v>
          </cell>
          <cell r="I611">
            <v>0</v>
          </cell>
        </row>
        <row r="612">
          <cell r="A612" t="str">
            <v>D00276</v>
          </cell>
          <cell r="B612">
            <v>2604</v>
          </cell>
          <cell r="C612" t="str">
            <v>a</v>
          </cell>
          <cell r="D612">
            <v>1765159</v>
          </cell>
          <cell r="E612" t="str">
            <v>합판거푸집</v>
          </cell>
          <cell r="F612" t="str">
            <v>(3 회)</v>
          </cell>
          <cell r="G612" t="str">
            <v>㎡</v>
          </cell>
          <cell r="I612">
            <v>0</v>
          </cell>
        </row>
        <row r="613">
          <cell r="A613" t="str">
            <v>D00277</v>
          </cell>
          <cell r="B613">
            <v>386</v>
          </cell>
          <cell r="C613" t="str">
            <v>b</v>
          </cell>
          <cell r="D613">
            <v>1765207</v>
          </cell>
          <cell r="E613" t="str">
            <v>합판거푸집</v>
          </cell>
          <cell r="F613" t="str">
            <v>(3 회 7∼10 m)</v>
          </cell>
          <cell r="G613" t="str">
            <v>㎡</v>
          </cell>
          <cell r="I613">
            <v>0</v>
          </cell>
        </row>
        <row r="614">
          <cell r="A614" t="str">
            <v>D00280</v>
          </cell>
          <cell r="B614">
            <v>458</v>
          </cell>
          <cell r="C614" t="str">
            <v>c</v>
          </cell>
          <cell r="D614">
            <v>1765223</v>
          </cell>
          <cell r="E614" t="str">
            <v>합판거푸집</v>
          </cell>
          <cell r="F614" t="str">
            <v>(4 회)</v>
          </cell>
          <cell r="G614" t="str">
            <v>㎡</v>
          </cell>
          <cell r="I614">
            <v>0</v>
          </cell>
        </row>
        <row r="615">
          <cell r="A615" t="str">
            <v>D00282</v>
          </cell>
          <cell r="B615">
            <v>35</v>
          </cell>
          <cell r="C615" t="str">
            <v>d</v>
          </cell>
          <cell r="D615">
            <v>1765255</v>
          </cell>
          <cell r="E615" t="str">
            <v>합판거푸집</v>
          </cell>
          <cell r="F615" t="str">
            <v>(6 회)</v>
          </cell>
          <cell r="G615" t="str">
            <v>㎡</v>
          </cell>
          <cell r="I615">
            <v>0</v>
          </cell>
        </row>
        <row r="616">
          <cell r="A616" t="str">
            <v>D00265</v>
          </cell>
          <cell r="B616">
            <v>385</v>
          </cell>
          <cell r="C616" t="str">
            <v>e</v>
          </cell>
          <cell r="D616">
            <v>1765263</v>
          </cell>
          <cell r="E616" t="str">
            <v>문양거푸집(합판4회+</v>
          </cell>
          <cell r="F616" t="str">
            <v>문양스치로폴(0∼7M)</v>
          </cell>
          <cell r="G616" t="str">
            <v>㎡</v>
          </cell>
          <cell r="I616">
            <v>0</v>
          </cell>
        </row>
        <row r="617">
          <cell r="A617" t="str">
            <v>D01111</v>
          </cell>
          <cell r="B617">
            <v>23</v>
          </cell>
          <cell r="C617" t="str">
            <v>f</v>
          </cell>
          <cell r="D617">
            <v>1765267</v>
          </cell>
          <cell r="E617" t="str">
            <v>문양거푸집(합판4회+</v>
          </cell>
          <cell r="F617" t="str">
            <v>문양스치로폴(7∼10M)</v>
          </cell>
          <cell r="G617" t="str">
            <v>㎡</v>
          </cell>
          <cell r="I617">
            <v>0</v>
          </cell>
        </row>
        <row r="618">
          <cell r="A618" t="str">
            <v>D00306</v>
          </cell>
          <cell r="B618">
            <v>316</v>
          </cell>
          <cell r="C618" t="str">
            <v>g</v>
          </cell>
          <cell r="D618">
            <v>1765269</v>
          </cell>
          <cell r="E618" t="str">
            <v>원형거푸집</v>
          </cell>
          <cell r="F618" t="str">
            <v>(3 회 0∼7 m)</v>
          </cell>
          <cell r="G618" t="str">
            <v>㎡</v>
          </cell>
          <cell r="I618">
            <v>0</v>
          </cell>
        </row>
        <row r="619">
          <cell r="A619" t="str">
            <v>D00307</v>
          </cell>
          <cell r="B619">
            <v>27</v>
          </cell>
          <cell r="C619" t="str">
            <v>h</v>
          </cell>
          <cell r="D619">
            <v>1765270</v>
          </cell>
          <cell r="E619" t="str">
            <v>원형거푸집</v>
          </cell>
          <cell r="F619" t="str">
            <v>(3 회 7∼10 m)</v>
          </cell>
          <cell r="G619" t="str">
            <v>㎡</v>
          </cell>
          <cell r="I619">
            <v>0</v>
          </cell>
        </row>
        <row r="620">
          <cell r="A620" t="str">
            <v>E2</v>
          </cell>
          <cell r="B620">
            <v>0</v>
          </cell>
          <cell r="C620" t="str">
            <v>계</v>
          </cell>
          <cell r="D620">
            <v>1765271</v>
          </cell>
          <cell r="I620">
            <v>0</v>
          </cell>
        </row>
        <row r="621">
          <cell r="A621" t="str">
            <v>D00323</v>
          </cell>
          <cell r="B621">
            <v>2046</v>
          </cell>
          <cell r="C621" t="str">
            <v>3.04</v>
          </cell>
          <cell r="D621">
            <v>1765272</v>
          </cell>
          <cell r="E621" t="str">
            <v>강관비계</v>
          </cell>
          <cell r="F621" t="str">
            <v>(0∼30 M)</v>
          </cell>
          <cell r="G621" t="str">
            <v>㎡</v>
          </cell>
          <cell r="I621">
            <v>0</v>
          </cell>
        </row>
        <row r="622">
          <cell r="A622" t="str">
            <v>T2</v>
          </cell>
          <cell r="B622">
            <v>625</v>
          </cell>
          <cell r="C622" t="str">
            <v>3.05</v>
          </cell>
          <cell r="D622">
            <v>1765336</v>
          </cell>
          <cell r="E622" t="str">
            <v>동 바 리</v>
          </cell>
          <cell r="I622">
            <v>0</v>
          </cell>
        </row>
        <row r="623">
          <cell r="A623" t="str">
            <v>D00327</v>
          </cell>
          <cell r="B623">
            <v>2243</v>
          </cell>
          <cell r="C623" t="str">
            <v>a</v>
          </cell>
          <cell r="D623">
            <v>1765368</v>
          </cell>
          <cell r="E623" t="str">
            <v>동바리공</v>
          </cell>
          <cell r="F623" t="str">
            <v>(목재 4 회)</v>
          </cell>
          <cell r="G623" t="str">
            <v>공㎥</v>
          </cell>
          <cell r="I623">
            <v>0</v>
          </cell>
        </row>
        <row r="624">
          <cell r="A624" t="str">
            <v>D00334</v>
          </cell>
          <cell r="B624">
            <v>922</v>
          </cell>
          <cell r="C624" t="str">
            <v>b</v>
          </cell>
          <cell r="D624">
            <v>1765392</v>
          </cell>
          <cell r="E624" t="str">
            <v>강관동바리</v>
          </cell>
          <cell r="F624" t="str">
            <v>(교량용)</v>
          </cell>
          <cell r="G624" t="str">
            <v>공㎥</v>
          </cell>
          <cell r="I624">
            <v>0</v>
          </cell>
        </row>
        <row r="625">
          <cell r="A625" t="str">
            <v>D01129</v>
          </cell>
          <cell r="B625">
            <v>225</v>
          </cell>
          <cell r="C625" t="str">
            <v>c</v>
          </cell>
          <cell r="D625">
            <v>1765396</v>
          </cell>
          <cell r="E625" t="str">
            <v>수평보강재(교량용)</v>
          </cell>
          <cell r="F625" t="str">
            <v>(강관동바리)</v>
          </cell>
          <cell r="G625" t="str">
            <v>㎡</v>
          </cell>
          <cell r="I625">
            <v>0</v>
          </cell>
        </row>
        <row r="626">
          <cell r="A626" t="str">
            <v>E2</v>
          </cell>
          <cell r="B626">
            <v>0</v>
          </cell>
          <cell r="C626" t="str">
            <v>계</v>
          </cell>
          <cell r="D626">
            <v>1765398</v>
          </cell>
          <cell r="I626">
            <v>0</v>
          </cell>
        </row>
        <row r="627">
          <cell r="A627" t="str">
            <v>T2</v>
          </cell>
          <cell r="B627">
            <v>629</v>
          </cell>
          <cell r="C627" t="str">
            <v>3.06</v>
          </cell>
          <cell r="D627">
            <v>1765520</v>
          </cell>
          <cell r="E627" t="str">
            <v>철근가공조립</v>
          </cell>
          <cell r="I627">
            <v>0</v>
          </cell>
        </row>
        <row r="628">
          <cell r="A628" t="str">
            <v>D00271</v>
          </cell>
          <cell r="B628">
            <v>19.492000000000001</v>
          </cell>
          <cell r="C628" t="str">
            <v>a</v>
          </cell>
          <cell r="D628">
            <v>1765522</v>
          </cell>
          <cell r="E628" t="str">
            <v>철근가공조립</v>
          </cell>
          <cell r="F628" t="str">
            <v>(보 통)</v>
          </cell>
          <cell r="G628" t="str">
            <v>Ton</v>
          </cell>
          <cell r="I628">
            <v>0</v>
          </cell>
        </row>
        <row r="629">
          <cell r="A629" t="str">
            <v>D00272</v>
          </cell>
          <cell r="B629">
            <v>418.69099999999997</v>
          </cell>
          <cell r="C629" t="str">
            <v>b</v>
          </cell>
          <cell r="D629">
            <v>1765524</v>
          </cell>
          <cell r="E629" t="str">
            <v>철근가공조립</v>
          </cell>
          <cell r="F629" t="str">
            <v>(복 잡)</v>
          </cell>
          <cell r="G629" t="str">
            <v>Ton</v>
          </cell>
          <cell r="I629">
            <v>0</v>
          </cell>
        </row>
        <row r="630">
          <cell r="A630" t="str">
            <v>E2</v>
          </cell>
          <cell r="B630">
            <v>0</v>
          </cell>
          <cell r="C630" t="str">
            <v>계</v>
          </cell>
          <cell r="D630">
            <v>1765527</v>
          </cell>
          <cell r="I630">
            <v>0</v>
          </cell>
        </row>
        <row r="631">
          <cell r="A631" t="str">
            <v>T2</v>
          </cell>
          <cell r="B631">
            <v>633</v>
          </cell>
          <cell r="C631" t="str">
            <v>3.07</v>
          </cell>
          <cell r="D631">
            <v>1765528</v>
          </cell>
          <cell r="E631" t="str">
            <v>콘크리트타설</v>
          </cell>
          <cell r="I631">
            <v>0</v>
          </cell>
        </row>
        <row r="632">
          <cell r="A632" t="str">
            <v>D00237</v>
          </cell>
          <cell r="B632">
            <v>2584</v>
          </cell>
          <cell r="C632" t="str">
            <v>a</v>
          </cell>
          <cell r="D632">
            <v>1765592</v>
          </cell>
          <cell r="E632" t="str">
            <v>콘크리트타설</v>
          </cell>
          <cell r="F632" t="str">
            <v>(철근 펌프카)</v>
          </cell>
          <cell r="G632" t="str">
            <v>㎥</v>
          </cell>
          <cell r="I632">
            <v>0</v>
          </cell>
        </row>
        <row r="633">
          <cell r="A633" t="str">
            <v>D00231</v>
          </cell>
          <cell r="B633">
            <v>89</v>
          </cell>
          <cell r="C633" t="str">
            <v>b</v>
          </cell>
          <cell r="D633">
            <v>1765624</v>
          </cell>
          <cell r="E633" t="str">
            <v>콘크리트타설</v>
          </cell>
          <cell r="F633" t="str">
            <v>(무근 VIB 제외)</v>
          </cell>
          <cell r="G633" t="str">
            <v>㎥</v>
          </cell>
          <cell r="I633">
            <v>0</v>
          </cell>
        </row>
        <row r="634">
          <cell r="A634" t="str">
            <v>E2</v>
          </cell>
          <cell r="B634">
            <v>0</v>
          </cell>
          <cell r="C634" t="str">
            <v>계</v>
          </cell>
          <cell r="D634">
            <v>1765656</v>
          </cell>
          <cell r="I634">
            <v>0</v>
          </cell>
        </row>
        <row r="635">
          <cell r="A635" t="str">
            <v>T2</v>
          </cell>
          <cell r="B635">
            <v>637</v>
          </cell>
          <cell r="C635" t="str">
            <v>3.08</v>
          </cell>
          <cell r="D635">
            <v>1765664</v>
          </cell>
          <cell r="E635" t="str">
            <v>표 면 처 리</v>
          </cell>
          <cell r="I635">
            <v>0</v>
          </cell>
        </row>
        <row r="636">
          <cell r="A636" t="str">
            <v>D00537</v>
          </cell>
          <cell r="B636">
            <v>1898</v>
          </cell>
          <cell r="C636" t="str">
            <v>a</v>
          </cell>
          <cell r="D636">
            <v>1765668</v>
          </cell>
          <cell r="E636" t="str">
            <v>슬래브양생</v>
          </cell>
          <cell r="F636" t="str">
            <v>(양생제)</v>
          </cell>
          <cell r="G636" t="str">
            <v>㎡</v>
          </cell>
          <cell r="I636">
            <v>0</v>
          </cell>
        </row>
        <row r="637">
          <cell r="A637" t="str">
            <v>D00539</v>
          </cell>
          <cell r="B637">
            <v>1717</v>
          </cell>
          <cell r="C637" t="str">
            <v>b</v>
          </cell>
          <cell r="D637">
            <v>1765670</v>
          </cell>
          <cell r="E637" t="str">
            <v>슬래브면고르기</v>
          </cell>
          <cell r="F637" t="str">
            <v>(데크 피니샤)</v>
          </cell>
          <cell r="G637" t="str">
            <v>㎡</v>
          </cell>
          <cell r="I637">
            <v>0</v>
          </cell>
        </row>
        <row r="638">
          <cell r="A638" t="str">
            <v>E2</v>
          </cell>
          <cell r="B638">
            <v>0</v>
          </cell>
          <cell r="C638" t="str">
            <v>계</v>
          </cell>
          <cell r="D638">
            <v>1765671</v>
          </cell>
          <cell r="I638">
            <v>0</v>
          </cell>
        </row>
        <row r="639">
          <cell r="A639" t="str">
            <v>T2</v>
          </cell>
          <cell r="B639">
            <v>643</v>
          </cell>
          <cell r="C639" t="str">
            <v>3.09</v>
          </cell>
          <cell r="D639">
            <v>1765799</v>
          </cell>
          <cell r="E639" t="str">
            <v>교좌장치</v>
          </cell>
          <cell r="I639">
            <v>0</v>
          </cell>
        </row>
        <row r="640">
          <cell r="A640" t="str">
            <v>D00545</v>
          </cell>
          <cell r="B640">
            <v>2</v>
          </cell>
          <cell r="C640" t="str">
            <v>a</v>
          </cell>
          <cell r="D640">
            <v>1765895</v>
          </cell>
          <cell r="E640" t="str">
            <v>교좌장치</v>
          </cell>
          <cell r="F640" t="str">
            <v>(고정단 135 Ton)</v>
          </cell>
          <cell r="G640" t="str">
            <v>EA</v>
          </cell>
          <cell r="I640">
            <v>0</v>
          </cell>
        </row>
        <row r="641">
          <cell r="A641" t="str">
            <v>D00549</v>
          </cell>
          <cell r="B641">
            <v>8</v>
          </cell>
          <cell r="C641" t="str">
            <v>b</v>
          </cell>
          <cell r="D641">
            <v>1765943</v>
          </cell>
          <cell r="E641" t="str">
            <v>교좌장치</v>
          </cell>
          <cell r="F641" t="str">
            <v>(횡방향가동단135Ton)</v>
          </cell>
          <cell r="G641" t="str">
            <v>EA</v>
          </cell>
          <cell r="I641">
            <v>0</v>
          </cell>
        </row>
        <row r="642">
          <cell r="A642" t="str">
            <v>D00548</v>
          </cell>
          <cell r="B642">
            <v>10</v>
          </cell>
          <cell r="C642" t="str">
            <v>c</v>
          </cell>
          <cell r="D642">
            <v>1765967</v>
          </cell>
          <cell r="E642" t="str">
            <v>교좌장치</v>
          </cell>
          <cell r="F642" t="str">
            <v>(종방향가동단135Ton)</v>
          </cell>
          <cell r="G642" t="str">
            <v>EA</v>
          </cell>
          <cell r="I642">
            <v>0</v>
          </cell>
        </row>
        <row r="643">
          <cell r="A643" t="str">
            <v>D00547</v>
          </cell>
          <cell r="B643">
            <v>40</v>
          </cell>
          <cell r="C643" t="str">
            <v>d</v>
          </cell>
          <cell r="D643">
            <v>1765979</v>
          </cell>
          <cell r="E643" t="str">
            <v>교좌장치</v>
          </cell>
          <cell r="F643" t="str">
            <v>(양방향가동단135Ton)</v>
          </cell>
          <cell r="G643" t="str">
            <v>EA</v>
          </cell>
          <cell r="I643">
            <v>0</v>
          </cell>
        </row>
        <row r="644">
          <cell r="A644" t="str">
            <v>E2</v>
          </cell>
          <cell r="B644">
            <v>0</v>
          </cell>
          <cell r="C644" t="str">
            <v>계</v>
          </cell>
          <cell r="D644">
            <v>1765985</v>
          </cell>
          <cell r="I644">
            <v>0</v>
          </cell>
        </row>
        <row r="645">
          <cell r="A645" t="str">
            <v>T2</v>
          </cell>
          <cell r="B645">
            <v>648</v>
          </cell>
          <cell r="C645" t="str">
            <v>3.10</v>
          </cell>
          <cell r="D645">
            <v>1766113</v>
          </cell>
          <cell r="E645" t="str">
            <v>P.S.C BEAM</v>
          </cell>
          <cell r="I645">
            <v>0</v>
          </cell>
        </row>
        <row r="646">
          <cell r="A646" t="str">
            <v>D00619</v>
          </cell>
          <cell r="B646">
            <v>30</v>
          </cell>
          <cell r="C646" t="str">
            <v>a</v>
          </cell>
          <cell r="D646">
            <v>1766177</v>
          </cell>
          <cell r="E646" t="str">
            <v>P.S.C BEAM 제작</v>
          </cell>
          <cell r="F646" t="str">
            <v>(L=30 M)</v>
          </cell>
          <cell r="G646" t="str">
            <v>본</v>
          </cell>
          <cell r="I646">
            <v>0</v>
          </cell>
        </row>
        <row r="647">
          <cell r="A647" t="str">
            <v>D00606</v>
          </cell>
          <cell r="B647">
            <v>30</v>
          </cell>
          <cell r="C647" t="str">
            <v>b</v>
          </cell>
          <cell r="D647">
            <v>1766241</v>
          </cell>
          <cell r="E647" t="str">
            <v>P.S.C 빔 운반및설치</v>
          </cell>
          <cell r="F647" t="str">
            <v>(L=30 M)</v>
          </cell>
          <cell r="G647" t="str">
            <v>EA</v>
          </cell>
          <cell r="I647">
            <v>0</v>
          </cell>
        </row>
        <row r="648">
          <cell r="A648" t="str">
            <v>D01130</v>
          </cell>
          <cell r="B648">
            <v>30</v>
          </cell>
          <cell r="C648" t="str">
            <v>c</v>
          </cell>
          <cell r="D648">
            <v>1766305</v>
          </cell>
          <cell r="E648" t="str">
            <v>P.S.C빔 전도방지시설</v>
          </cell>
          <cell r="G648" t="str">
            <v>본</v>
          </cell>
          <cell r="I648">
            <v>0</v>
          </cell>
        </row>
        <row r="649">
          <cell r="A649" t="str">
            <v>E2</v>
          </cell>
          <cell r="B649">
            <v>0</v>
          </cell>
          <cell r="C649" t="str">
            <v>계</v>
          </cell>
          <cell r="D649">
            <v>1766337</v>
          </cell>
          <cell r="I649">
            <v>0</v>
          </cell>
        </row>
        <row r="650">
          <cell r="A650" t="str">
            <v>T2</v>
          </cell>
          <cell r="B650">
            <v>652</v>
          </cell>
          <cell r="C650" t="str">
            <v>3.11</v>
          </cell>
          <cell r="D650">
            <v>1766377</v>
          </cell>
          <cell r="E650" t="str">
            <v>신축이음장치</v>
          </cell>
          <cell r="I650">
            <v>0</v>
          </cell>
        </row>
        <row r="651">
          <cell r="A651" t="str">
            <v>D01313</v>
          </cell>
          <cell r="B651">
            <v>22</v>
          </cell>
          <cell r="C651" t="str">
            <v>a</v>
          </cell>
          <cell r="D651">
            <v>1766417</v>
          </cell>
          <cell r="E651" t="str">
            <v>신축이음장치</v>
          </cell>
          <cell r="F651" t="str">
            <v>(Rail-No100)</v>
          </cell>
          <cell r="G651" t="str">
            <v>M</v>
          </cell>
          <cell r="I651">
            <v>0</v>
          </cell>
        </row>
        <row r="652">
          <cell r="A652" t="str">
            <v>D00554</v>
          </cell>
          <cell r="B652">
            <v>22</v>
          </cell>
          <cell r="C652" t="str">
            <v>b</v>
          </cell>
          <cell r="D652">
            <v>1766505</v>
          </cell>
          <cell r="E652" t="str">
            <v>신축이음장치</v>
          </cell>
          <cell r="F652" t="str">
            <v>(Rail-No160)</v>
          </cell>
          <cell r="G652" t="str">
            <v>M</v>
          </cell>
          <cell r="I652">
            <v>0</v>
          </cell>
        </row>
        <row r="653">
          <cell r="A653" t="str">
            <v>E2</v>
          </cell>
          <cell r="B653">
            <v>0</v>
          </cell>
          <cell r="C653" t="str">
            <v>계</v>
          </cell>
          <cell r="D653">
            <v>1766549</v>
          </cell>
          <cell r="I653">
            <v>0</v>
          </cell>
        </row>
        <row r="654">
          <cell r="A654" t="str">
            <v>D00535</v>
          </cell>
          <cell r="B654">
            <v>1717</v>
          </cell>
          <cell r="C654" t="str">
            <v>3.12</v>
          </cell>
          <cell r="D654">
            <v>1766593</v>
          </cell>
          <cell r="E654" t="str">
            <v>교면방수</v>
          </cell>
          <cell r="F654" t="str">
            <v>(도막식)</v>
          </cell>
          <cell r="G654" t="str">
            <v>㎡</v>
          </cell>
          <cell r="I654">
            <v>0</v>
          </cell>
        </row>
        <row r="655">
          <cell r="A655" t="str">
            <v>T2</v>
          </cell>
          <cell r="B655">
            <v>659</v>
          </cell>
          <cell r="C655" t="str">
            <v>3.13</v>
          </cell>
          <cell r="D655">
            <v>1766657</v>
          </cell>
          <cell r="E655" t="str">
            <v>접속슬래브 접합공</v>
          </cell>
          <cell r="I655">
            <v>0</v>
          </cell>
        </row>
        <row r="656">
          <cell r="A656" t="str">
            <v>D01067</v>
          </cell>
          <cell r="B656">
            <v>104</v>
          </cell>
          <cell r="C656" t="str">
            <v>a</v>
          </cell>
          <cell r="D656">
            <v>1766689</v>
          </cell>
          <cell r="E656" t="str">
            <v>다웰바 설치</v>
          </cell>
          <cell r="F656" t="str">
            <v>(D=25 m/m, L=500)</v>
          </cell>
          <cell r="G656" t="str">
            <v>EA</v>
          </cell>
          <cell r="I656">
            <v>0</v>
          </cell>
        </row>
        <row r="657">
          <cell r="A657" t="str">
            <v>D01190</v>
          </cell>
          <cell r="B657">
            <v>31</v>
          </cell>
          <cell r="C657" t="str">
            <v>b</v>
          </cell>
          <cell r="D657">
            <v>1766721</v>
          </cell>
          <cell r="E657" t="str">
            <v>다웰-켑 설치</v>
          </cell>
          <cell r="F657" t="str">
            <v>(Φ60 m/m)</v>
          </cell>
          <cell r="G657" t="str">
            <v>M</v>
          </cell>
          <cell r="I657">
            <v>0</v>
          </cell>
        </row>
        <row r="658">
          <cell r="A658" t="str">
            <v>D00540</v>
          </cell>
          <cell r="B658">
            <v>104</v>
          </cell>
          <cell r="C658" t="str">
            <v>c</v>
          </cell>
          <cell r="D658">
            <v>1766723</v>
          </cell>
          <cell r="E658" t="str">
            <v>경질고무판</v>
          </cell>
          <cell r="F658" t="str">
            <v>(150x150)</v>
          </cell>
          <cell r="G658" t="str">
            <v>EA</v>
          </cell>
          <cell r="I658">
            <v>0</v>
          </cell>
        </row>
        <row r="659">
          <cell r="A659" t="str">
            <v>D00566</v>
          </cell>
          <cell r="B659">
            <v>18</v>
          </cell>
          <cell r="C659" t="str">
            <v>d</v>
          </cell>
          <cell r="D659">
            <v>1766724</v>
          </cell>
          <cell r="E659" t="str">
            <v>타르페이퍼 설치</v>
          </cell>
          <cell r="F659" t="str">
            <v>(5 겹)</v>
          </cell>
          <cell r="G659" t="str">
            <v>㎡</v>
          </cell>
          <cell r="I659">
            <v>0</v>
          </cell>
        </row>
        <row r="660">
          <cell r="A660" t="str">
            <v>E2</v>
          </cell>
          <cell r="B660">
            <v>0</v>
          </cell>
          <cell r="C660" t="str">
            <v>계</v>
          </cell>
          <cell r="D660">
            <v>1766756</v>
          </cell>
          <cell r="I660">
            <v>0</v>
          </cell>
        </row>
        <row r="661">
          <cell r="A661" t="str">
            <v>T2</v>
          </cell>
          <cell r="B661">
            <v>663</v>
          </cell>
          <cell r="C661" t="str">
            <v>3.14</v>
          </cell>
          <cell r="D661">
            <v>1766789</v>
          </cell>
          <cell r="E661" t="str">
            <v>무수축 콘크리트</v>
          </cell>
          <cell r="I661">
            <v>0</v>
          </cell>
        </row>
        <row r="662">
          <cell r="A662" t="str">
            <v>D00567</v>
          </cell>
          <cell r="B662">
            <v>2.8439999999999999</v>
          </cell>
          <cell r="C662" t="str">
            <v>a</v>
          </cell>
          <cell r="D662">
            <v>1766805</v>
          </cell>
          <cell r="E662" t="str">
            <v>무수축몰탈</v>
          </cell>
          <cell r="F662" t="str">
            <v>(1:1)</v>
          </cell>
          <cell r="G662" t="str">
            <v>㎥</v>
          </cell>
          <cell r="I662">
            <v>0</v>
          </cell>
        </row>
        <row r="663">
          <cell r="A663" t="str">
            <v>D00568</v>
          </cell>
          <cell r="B663">
            <v>10.54</v>
          </cell>
          <cell r="C663" t="str">
            <v>b</v>
          </cell>
          <cell r="D663">
            <v>1766813</v>
          </cell>
          <cell r="E663" t="str">
            <v>무수축콘크리트</v>
          </cell>
          <cell r="G663" t="str">
            <v>㎥</v>
          </cell>
          <cell r="I663">
            <v>0</v>
          </cell>
        </row>
        <row r="664">
          <cell r="A664" t="str">
            <v>E2</v>
          </cell>
          <cell r="B664">
            <v>0</v>
          </cell>
          <cell r="C664" t="str">
            <v>계</v>
          </cell>
          <cell r="D664">
            <v>1766817</v>
          </cell>
          <cell r="I664">
            <v>0</v>
          </cell>
        </row>
        <row r="665">
          <cell r="A665" t="str">
            <v>T2</v>
          </cell>
          <cell r="B665">
            <v>667</v>
          </cell>
          <cell r="C665" t="str">
            <v>3.15</v>
          </cell>
          <cell r="D665">
            <v>1766819</v>
          </cell>
          <cell r="E665" t="str">
            <v>스치로폴 설치</v>
          </cell>
          <cell r="I665">
            <v>0</v>
          </cell>
        </row>
        <row r="666">
          <cell r="A666" t="str">
            <v>D00853</v>
          </cell>
          <cell r="B666">
            <v>9</v>
          </cell>
          <cell r="C666" t="str">
            <v>a</v>
          </cell>
          <cell r="D666">
            <v>1767077</v>
          </cell>
          <cell r="E666" t="str">
            <v>스치로폴설치</v>
          </cell>
          <cell r="F666" t="str">
            <v>(T=10 m/m)</v>
          </cell>
          <cell r="G666" t="str">
            <v>㎡</v>
          </cell>
          <cell r="I666">
            <v>0</v>
          </cell>
        </row>
        <row r="667">
          <cell r="A667" t="str">
            <v>D00532</v>
          </cell>
          <cell r="B667">
            <v>83</v>
          </cell>
          <cell r="C667" t="str">
            <v>b</v>
          </cell>
          <cell r="D667">
            <v>1767205</v>
          </cell>
          <cell r="E667" t="str">
            <v>스치로폴설치</v>
          </cell>
          <cell r="F667" t="str">
            <v>(T=20 m/m)</v>
          </cell>
          <cell r="G667" t="str">
            <v>㎡</v>
          </cell>
          <cell r="I667">
            <v>0</v>
          </cell>
        </row>
        <row r="668">
          <cell r="A668" t="str">
            <v>E2</v>
          </cell>
          <cell r="B668">
            <v>0</v>
          </cell>
          <cell r="C668" t="str">
            <v>계</v>
          </cell>
          <cell r="D668">
            <v>1767206</v>
          </cell>
          <cell r="I668">
            <v>0</v>
          </cell>
        </row>
        <row r="669">
          <cell r="A669" t="str">
            <v>T2</v>
          </cell>
          <cell r="B669">
            <v>674</v>
          </cell>
          <cell r="C669" t="str">
            <v>3.16</v>
          </cell>
          <cell r="D669">
            <v>1767333</v>
          </cell>
          <cell r="E669" t="str">
            <v>배수시설</v>
          </cell>
          <cell r="I669">
            <v>0</v>
          </cell>
        </row>
        <row r="670">
          <cell r="A670" t="str">
            <v>D00572</v>
          </cell>
          <cell r="B670">
            <v>8</v>
          </cell>
          <cell r="C670" t="str">
            <v>a</v>
          </cell>
          <cell r="D670">
            <v>1767334</v>
          </cell>
          <cell r="E670" t="str">
            <v>집 수 구</v>
          </cell>
          <cell r="G670" t="str">
            <v>EA</v>
          </cell>
          <cell r="I670">
            <v>0</v>
          </cell>
        </row>
        <row r="671">
          <cell r="A671" t="str">
            <v>D00573</v>
          </cell>
          <cell r="B671">
            <v>36</v>
          </cell>
          <cell r="C671" t="str">
            <v>b</v>
          </cell>
          <cell r="D671">
            <v>1767335</v>
          </cell>
          <cell r="E671" t="str">
            <v>배 수 구</v>
          </cell>
          <cell r="F671" t="str">
            <v>(스테인레스관)</v>
          </cell>
          <cell r="G671" t="str">
            <v>M</v>
          </cell>
          <cell r="I671">
            <v>0</v>
          </cell>
        </row>
        <row r="672">
          <cell r="A672" t="str">
            <v>D00574</v>
          </cell>
          <cell r="B672">
            <v>40</v>
          </cell>
          <cell r="C672" t="str">
            <v>c</v>
          </cell>
          <cell r="D672">
            <v>1767399</v>
          </cell>
          <cell r="E672" t="str">
            <v>부착시설(A)</v>
          </cell>
          <cell r="G672" t="str">
            <v>EA</v>
          </cell>
          <cell r="I672">
            <v>0</v>
          </cell>
        </row>
        <row r="673">
          <cell r="A673" t="str">
            <v>D00577</v>
          </cell>
          <cell r="B673">
            <v>45</v>
          </cell>
          <cell r="C673" t="str">
            <v>d</v>
          </cell>
          <cell r="D673">
            <v>1767431</v>
          </cell>
          <cell r="E673" t="str">
            <v>도 수 로</v>
          </cell>
          <cell r="G673" t="str">
            <v>M</v>
          </cell>
          <cell r="I673">
            <v>0</v>
          </cell>
        </row>
        <row r="674">
          <cell r="A674" t="str">
            <v>D03867</v>
          </cell>
          <cell r="B674">
            <v>4</v>
          </cell>
          <cell r="C674" t="str">
            <v>e</v>
          </cell>
          <cell r="D674">
            <v>1767439</v>
          </cell>
          <cell r="E674" t="str">
            <v>집 수 정</v>
          </cell>
          <cell r="G674" t="str">
            <v>EA</v>
          </cell>
          <cell r="I674">
            <v>0</v>
          </cell>
        </row>
        <row r="675">
          <cell r="A675" t="str">
            <v>E2</v>
          </cell>
          <cell r="B675">
            <v>0</v>
          </cell>
          <cell r="C675" t="str">
            <v>계</v>
          </cell>
          <cell r="D675">
            <v>1767447</v>
          </cell>
          <cell r="I675">
            <v>0</v>
          </cell>
        </row>
        <row r="676">
          <cell r="A676" t="str">
            <v>T2</v>
          </cell>
          <cell r="B676">
            <v>678</v>
          </cell>
          <cell r="C676" t="str">
            <v>3.17</v>
          </cell>
          <cell r="D676">
            <v>1767463</v>
          </cell>
          <cell r="E676" t="str">
            <v>스페이서설치</v>
          </cell>
          <cell r="I676">
            <v>0</v>
          </cell>
        </row>
        <row r="677">
          <cell r="A677" t="str">
            <v>D00588</v>
          </cell>
          <cell r="B677">
            <v>2768</v>
          </cell>
          <cell r="C677" t="str">
            <v>a</v>
          </cell>
          <cell r="D677">
            <v>1767479</v>
          </cell>
          <cell r="E677" t="str">
            <v>스페이서 설치</v>
          </cell>
          <cell r="F677" t="str">
            <v>(슬라브및기초용)</v>
          </cell>
          <cell r="G677" t="str">
            <v>㎡</v>
          </cell>
          <cell r="I677">
            <v>0</v>
          </cell>
        </row>
        <row r="678">
          <cell r="A678" t="str">
            <v>D01070</v>
          </cell>
          <cell r="B678">
            <v>257</v>
          </cell>
          <cell r="C678" t="str">
            <v>b</v>
          </cell>
          <cell r="D678">
            <v>1767487</v>
          </cell>
          <cell r="E678" t="str">
            <v>스페이서 설치</v>
          </cell>
          <cell r="F678" t="str">
            <v>(벽체용)</v>
          </cell>
          <cell r="G678" t="str">
            <v>㎡</v>
          </cell>
          <cell r="I678">
            <v>0</v>
          </cell>
        </row>
        <row r="679">
          <cell r="A679" t="str">
            <v>E2</v>
          </cell>
          <cell r="B679">
            <v>0</v>
          </cell>
          <cell r="C679" t="str">
            <v>계</v>
          </cell>
          <cell r="D679">
            <v>1767491</v>
          </cell>
          <cell r="I679">
            <v>0</v>
          </cell>
        </row>
        <row r="680">
          <cell r="A680" t="str">
            <v>T2</v>
          </cell>
          <cell r="B680">
            <v>683</v>
          </cell>
          <cell r="C680" t="str">
            <v>3.18</v>
          </cell>
          <cell r="D680">
            <v>1767509</v>
          </cell>
          <cell r="E680" t="str">
            <v>교명판 설명판</v>
          </cell>
          <cell r="I680">
            <v>0</v>
          </cell>
        </row>
        <row r="681">
          <cell r="A681" t="str">
            <v>D00581</v>
          </cell>
          <cell r="B681">
            <v>4</v>
          </cell>
          <cell r="C681" t="str">
            <v>a</v>
          </cell>
          <cell r="D681">
            <v>1767510</v>
          </cell>
          <cell r="E681" t="str">
            <v>교 명 주</v>
          </cell>
          <cell r="F681" t="str">
            <v>(소형,화강석)</v>
          </cell>
          <cell r="G681" t="str">
            <v>기</v>
          </cell>
          <cell r="I681">
            <v>0</v>
          </cell>
        </row>
        <row r="682">
          <cell r="A682" t="str">
            <v>D00583</v>
          </cell>
          <cell r="B682">
            <v>2</v>
          </cell>
          <cell r="C682" t="str">
            <v>b</v>
          </cell>
          <cell r="D682">
            <v>1767511</v>
          </cell>
          <cell r="E682" t="str">
            <v>교 명 판(황동주물)</v>
          </cell>
          <cell r="F682" t="str">
            <v>(450x200x10)</v>
          </cell>
          <cell r="G682" t="str">
            <v>EA</v>
          </cell>
          <cell r="I682">
            <v>0</v>
          </cell>
        </row>
        <row r="683">
          <cell r="A683" t="str">
            <v>D00584</v>
          </cell>
          <cell r="B683">
            <v>2</v>
          </cell>
          <cell r="C683" t="str">
            <v>c</v>
          </cell>
          <cell r="D683">
            <v>1767575</v>
          </cell>
          <cell r="E683" t="str">
            <v>설 명 판(황동주물)</v>
          </cell>
          <cell r="F683" t="str">
            <v>(500x300x10)</v>
          </cell>
          <cell r="G683" t="str">
            <v>EA</v>
          </cell>
          <cell r="I683">
            <v>0</v>
          </cell>
        </row>
        <row r="684">
          <cell r="A684" t="str">
            <v>E2</v>
          </cell>
          <cell r="B684">
            <v>0</v>
          </cell>
          <cell r="C684" t="str">
            <v>계</v>
          </cell>
          <cell r="D684">
            <v>1767607</v>
          </cell>
          <cell r="I684">
            <v>0</v>
          </cell>
        </row>
        <row r="685">
          <cell r="A685" t="str">
            <v>D00594</v>
          </cell>
          <cell r="B685">
            <v>2</v>
          </cell>
          <cell r="C685" t="str">
            <v>3.19</v>
          </cell>
          <cell r="D685">
            <v>1767615</v>
          </cell>
          <cell r="E685" t="str">
            <v>측량기준점 설치</v>
          </cell>
          <cell r="F685" t="str">
            <v>(황동주물)</v>
          </cell>
          <cell r="G685" t="str">
            <v>EA</v>
          </cell>
          <cell r="I685">
            <v>0</v>
          </cell>
        </row>
        <row r="686">
          <cell r="A686" t="str">
            <v>T2</v>
          </cell>
          <cell r="B686">
            <v>688</v>
          </cell>
          <cell r="C686" t="str">
            <v>3.20</v>
          </cell>
          <cell r="D686">
            <v>1767743</v>
          </cell>
          <cell r="E686" t="str">
            <v>충 진 재</v>
          </cell>
          <cell r="I686">
            <v>0</v>
          </cell>
        </row>
        <row r="687">
          <cell r="A687" t="str">
            <v>D00846</v>
          </cell>
          <cell r="B687">
            <v>90</v>
          </cell>
          <cell r="C687" t="str">
            <v>a</v>
          </cell>
          <cell r="D687">
            <v>1767811</v>
          </cell>
          <cell r="E687" t="str">
            <v>폴리우레탄실란트채움</v>
          </cell>
          <cell r="F687" t="str">
            <v>(25x20)</v>
          </cell>
          <cell r="G687" t="str">
            <v>M</v>
          </cell>
          <cell r="I687">
            <v>0</v>
          </cell>
        </row>
        <row r="688">
          <cell r="A688" t="str">
            <v>D01224</v>
          </cell>
          <cell r="B688">
            <v>57</v>
          </cell>
          <cell r="C688" t="str">
            <v>b</v>
          </cell>
          <cell r="D688">
            <v>1767815</v>
          </cell>
          <cell r="E688" t="str">
            <v>폴리우레탄실란트채움</v>
          </cell>
          <cell r="F688" t="str">
            <v>(25x10)</v>
          </cell>
          <cell r="G688" t="str">
            <v>M</v>
          </cell>
          <cell r="I688">
            <v>0</v>
          </cell>
        </row>
        <row r="689">
          <cell r="A689" t="str">
            <v>E2</v>
          </cell>
          <cell r="B689">
            <v>0</v>
          </cell>
          <cell r="C689" t="str">
            <v>계</v>
          </cell>
          <cell r="D689">
            <v>1767817</v>
          </cell>
          <cell r="I689">
            <v>0</v>
          </cell>
        </row>
        <row r="690">
          <cell r="A690" t="str">
            <v>D01308</v>
          </cell>
          <cell r="B690">
            <v>775</v>
          </cell>
          <cell r="C690" t="str">
            <v>3.21</v>
          </cell>
          <cell r="D690">
            <v>1768257</v>
          </cell>
          <cell r="E690" t="str">
            <v>강섬유보강재</v>
          </cell>
          <cell r="F690" t="str">
            <v>(900 g/㎥)</v>
          </cell>
          <cell r="G690" t="str">
            <v>㎥</v>
          </cell>
          <cell r="I690">
            <v>0</v>
          </cell>
        </row>
        <row r="691">
          <cell r="A691" t="str">
            <v>D01309</v>
          </cell>
          <cell r="B691">
            <v>40</v>
          </cell>
          <cell r="C691" t="str">
            <v>3.22</v>
          </cell>
          <cell r="D691">
            <v>1768753</v>
          </cell>
          <cell r="E691" t="str">
            <v>모래주머니</v>
          </cell>
          <cell r="G691" t="str">
            <v>EA</v>
          </cell>
          <cell r="I691">
            <v>0</v>
          </cell>
        </row>
        <row r="692">
          <cell r="A692" t="str">
            <v>D00911</v>
          </cell>
          <cell r="B692">
            <v>100</v>
          </cell>
          <cell r="C692" t="str">
            <v>3.23</v>
          </cell>
          <cell r="D692">
            <v>1921750</v>
          </cell>
          <cell r="E692" t="str">
            <v>방 호 벽</v>
          </cell>
          <cell r="F692" t="str">
            <v>(육교용)</v>
          </cell>
          <cell r="G692" t="str">
            <v>M</v>
          </cell>
          <cell r="I692">
            <v>0</v>
          </cell>
        </row>
        <row r="693">
          <cell r="A693" t="str">
            <v>D00791</v>
          </cell>
          <cell r="B693">
            <v>60</v>
          </cell>
          <cell r="C693" t="str">
            <v>3.24</v>
          </cell>
          <cell r="D693">
            <v>1998248</v>
          </cell>
          <cell r="E693" t="str">
            <v>교좌장치표지판</v>
          </cell>
          <cell r="G693" t="str">
            <v>EA</v>
          </cell>
          <cell r="I693">
            <v>0</v>
          </cell>
        </row>
        <row r="694">
          <cell r="A694" t="str">
            <v>D00817</v>
          </cell>
          <cell r="B694">
            <v>0.104</v>
          </cell>
          <cell r="C694" t="str">
            <v>3.25</v>
          </cell>
          <cell r="D694">
            <v>2036497</v>
          </cell>
          <cell r="E694" t="str">
            <v>아스팔트 채움</v>
          </cell>
          <cell r="F694" t="str">
            <v>(브론아스팔트)</v>
          </cell>
          <cell r="G694" t="str">
            <v>㎥</v>
          </cell>
          <cell r="I694">
            <v>0</v>
          </cell>
        </row>
        <row r="695">
          <cell r="A695" t="str">
            <v>D01064</v>
          </cell>
          <cell r="B695">
            <v>90</v>
          </cell>
          <cell r="C695" t="str">
            <v>3.26</v>
          </cell>
          <cell r="D695">
            <v>2055622</v>
          </cell>
          <cell r="E695" t="str">
            <v>중앙분리대</v>
          </cell>
          <cell r="G695" t="str">
            <v>M</v>
          </cell>
          <cell r="I695">
            <v>0</v>
          </cell>
        </row>
        <row r="696">
          <cell r="A696" t="str">
            <v>D03817</v>
          </cell>
          <cell r="B696">
            <v>38</v>
          </cell>
          <cell r="C696" t="str">
            <v>3.27</v>
          </cell>
          <cell r="D696">
            <v>2065184</v>
          </cell>
          <cell r="E696" t="str">
            <v>ELASTIC FILLER</v>
          </cell>
          <cell r="F696" t="str">
            <v>(T=20 m/m)</v>
          </cell>
          <cell r="G696" t="str">
            <v>㎡</v>
          </cell>
          <cell r="I696">
            <v>0</v>
          </cell>
        </row>
        <row r="697">
          <cell r="A697" t="str">
            <v>D01333</v>
          </cell>
          <cell r="B697">
            <v>100</v>
          </cell>
          <cell r="C697" t="str">
            <v>3.28</v>
          </cell>
          <cell r="D697">
            <v>2069965</v>
          </cell>
          <cell r="E697" t="str">
            <v>방음벽 기초</v>
          </cell>
          <cell r="G697" t="str">
            <v>M</v>
          </cell>
          <cell r="I697">
            <v>0</v>
          </cell>
        </row>
        <row r="698">
          <cell r="A698" t="str">
            <v>D00593</v>
          </cell>
          <cell r="B698">
            <v>506</v>
          </cell>
          <cell r="C698" t="str">
            <v>3.29</v>
          </cell>
          <cell r="D698">
            <v>2072356</v>
          </cell>
          <cell r="E698" t="str">
            <v>낙하물방지망</v>
          </cell>
          <cell r="G698" t="str">
            <v>㎡</v>
          </cell>
          <cell r="I698">
            <v>0</v>
          </cell>
        </row>
        <row r="699">
          <cell r="A699" t="str">
            <v>D00434</v>
          </cell>
          <cell r="B699">
            <v>555</v>
          </cell>
          <cell r="C699" t="str">
            <v>3.30</v>
          </cell>
          <cell r="D699">
            <v>2073551</v>
          </cell>
          <cell r="E699" t="str">
            <v>법면보호블럭</v>
          </cell>
          <cell r="F699" t="str">
            <v>(400x400x120)육교용</v>
          </cell>
          <cell r="G699" t="str">
            <v>㎡</v>
          </cell>
          <cell r="I699">
            <v>0</v>
          </cell>
        </row>
        <row r="700">
          <cell r="A700" t="str">
            <v>D00844</v>
          </cell>
          <cell r="B700">
            <v>59</v>
          </cell>
          <cell r="C700" t="str">
            <v>3.31</v>
          </cell>
          <cell r="D700">
            <v>2074149</v>
          </cell>
          <cell r="E700" t="str">
            <v>법면보호블럭</v>
          </cell>
          <cell r="F700" t="str">
            <v>(기초)</v>
          </cell>
          <cell r="G700" t="str">
            <v>M</v>
          </cell>
          <cell r="I700">
            <v>0</v>
          </cell>
        </row>
        <row r="701">
          <cell r="A701" t="str">
            <v>D03859</v>
          </cell>
          <cell r="B701">
            <v>1</v>
          </cell>
          <cell r="C701" t="str">
            <v>3.32</v>
          </cell>
          <cell r="D701">
            <v>2074448</v>
          </cell>
          <cell r="E701" t="str">
            <v>천공장비조립및해체</v>
          </cell>
          <cell r="G701" t="str">
            <v>회</v>
          </cell>
          <cell r="I701">
            <v>0</v>
          </cell>
        </row>
        <row r="702">
          <cell r="A702" t="str">
            <v>T2</v>
          </cell>
          <cell r="B702">
            <v>704</v>
          </cell>
          <cell r="C702" t="str">
            <v>3.33</v>
          </cell>
          <cell r="D702">
            <v>2074597</v>
          </cell>
          <cell r="E702" t="str">
            <v>파일재하시험</v>
          </cell>
          <cell r="I702">
            <v>0</v>
          </cell>
        </row>
        <row r="703">
          <cell r="A703" t="str">
            <v>D03869</v>
          </cell>
          <cell r="B703">
            <v>1</v>
          </cell>
          <cell r="C703" t="str">
            <v>a</v>
          </cell>
          <cell r="D703">
            <v>2074672</v>
          </cell>
          <cell r="E703" t="str">
            <v>파일재하시험</v>
          </cell>
          <cell r="F703" t="str">
            <v>(정재하시험)</v>
          </cell>
          <cell r="G703" t="str">
            <v>개소</v>
          </cell>
          <cell r="I703">
            <v>0</v>
          </cell>
        </row>
        <row r="704">
          <cell r="A704" t="str">
            <v>D03870</v>
          </cell>
          <cell r="B704">
            <v>7</v>
          </cell>
          <cell r="C704" t="str">
            <v>b</v>
          </cell>
          <cell r="D704">
            <v>2074800</v>
          </cell>
          <cell r="E704" t="str">
            <v>파일재하시험</v>
          </cell>
          <cell r="F704" t="str">
            <v>(동재하시험)</v>
          </cell>
          <cell r="G704" t="str">
            <v>개소</v>
          </cell>
          <cell r="I704">
            <v>0</v>
          </cell>
        </row>
        <row r="705">
          <cell r="A705" t="str">
            <v>E2</v>
          </cell>
          <cell r="B705">
            <v>0</v>
          </cell>
          <cell r="C705" t="str">
            <v>계</v>
          </cell>
          <cell r="D705">
            <v>2074901</v>
          </cell>
          <cell r="I705">
            <v>0</v>
          </cell>
        </row>
        <row r="706">
          <cell r="A706" t="str">
            <v>E3</v>
          </cell>
          <cell r="B706">
            <v>0</v>
          </cell>
          <cell r="C706" t="str">
            <v>합계</v>
          </cell>
          <cell r="D706">
            <v>2075002</v>
          </cell>
          <cell r="I706">
            <v>0</v>
          </cell>
        </row>
        <row r="707">
          <cell r="A707" t="str">
            <v>T3</v>
          </cell>
          <cell r="B707">
            <v>802</v>
          </cell>
          <cell r="C707" t="str">
            <v>3.E</v>
          </cell>
          <cell r="D707">
            <v>2075130</v>
          </cell>
          <cell r="E707" t="str">
            <v>학  계   2  교</v>
          </cell>
          <cell r="F707" t="str">
            <v>P.S.C BEAM</v>
          </cell>
          <cell r="I707">
            <v>0</v>
          </cell>
        </row>
        <row r="708">
          <cell r="A708" t="str">
            <v>T2</v>
          </cell>
          <cell r="B708">
            <v>713</v>
          </cell>
          <cell r="C708" t="str">
            <v>3.01</v>
          </cell>
          <cell r="D708">
            <v>2075258</v>
          </cell>
          <cell r="E708" t="str">
            <v>토          공</v>
          </cell>
          <cell r="I708">
            <v>0</v>
          </cell>
        </row>
        <row r="709">
          <cell r="A709" t="str">
            <v>D00096</v>
          </cell>
          <cell r="B709">
            <v>519</v>
          </cell>
          <cell r="C709" t="str">
            <v>a</v>
          </cell>
          <cell r="D709">
            <v>2228555</v>
          </cell>
          <cell r="E709" t="str">
            <v>구조물터파기</v>
          </cell>
          <cell r="F709" t="str">
            <v>(육상토사 0∼2 M)</v>
          </cell>
          <cell r="G709" t="str">
            <v>㎥</v>
          </cell>
          <cell r="I709">
            <v>0</v>
          </cell>
        </row>
        <row r="710">
          <cell r="A710" t="str">
            <v>D00134</v>
          </cell>
          <cell r="B710">
            <v>469</v>
          </cell>
          <cell r="C710" t="str">
            <v>b</v>
          </cell>
          <cell r="D710">
            <v>2228891</v>
          </cell>
          <cell r="E710" t="str">
            <v>구조물터파기</v>
          </cell>
          <cell r="F710" t="str">
            <v>(육상리핑암 1∼2 M)</v>
          </cell>
          <cell r="G710" t="str">
            <v>㎥</v>
          </cell>
          <cell r="I710">
            <v>0</v>
          </cell>
        </row>
        <row r="711">
          <cell r="A711" t="str">
            <v>D00160</v>
          </cell>
          <cell r="B711">
            <v>353</v>
          </cell>
          <cell r="C711" t="str">
            <v>c</v>
          </cell>
          <cell r="D711">
            <v>2229227</v>
          </cell>
          <cell r="E711" t="str">
            <v>되메우기및다짐</v>
          </cell>
          <cell r="F711" t="str">
            <v>(인력30%+백호우70%)</v>
          </cell>
          <cell r="G711" t="str">
            <v>㎥</v>
          </cell>
          <cell r="I711">
            <v>0</v>
          </cell>
        </row>
        <row r="712">
          <cell r="A712" t="str">
            <v>D00170</v>
          </cell>
          <cell r="B712">
            <v>1105</v>
          </cell>
          <cell r="C712" t="str">
            <v>d</v>
          </cell>
          <cell r="D712">
            <v>2229347</v>
          </cell>
          <cell r="E712" t="str">
            <v>뒷채움잡석</v>
          </cell>
          <cell r="F712" t="str">
            <v>(현장암유용)</v>
          </cell>
          <cell r="G712" t="str">
            <v>㎥</v>
          </cell>
          <cell r="I712">
            <v>0</v>
          </cell>
        </row>
        <row r="713">
          <cell r="A713" t="str">
            <v>D00150</v>
          </cell>
          <cell r="B713">
            <v>2297</v>
          </cell>
          <cell r="C713" t="str">
            <v>e</v>
          </cell>
          <cell r="D713">
            <v>2229407</v>
          </cell>
          <cell r="E713" t="str">
            <v>교대앞성토</v>
          </cell>
          <cell r="G713" t="str">
            <v>㎥</v>
          </cell>
          <cell r="I713">
            <v>0</v>
          </cell>
        </row>
        <row r="714">
          <cell r="A714" t="str">
            <v>E2</v>
          </cell>
          <cell r="B714">
            <v>0</v>
          </cell>
          <cell r="C714" t="str">
            <v>계</v>
          </cell>
          <cell r="D714">
            <v>2229467</v>
          </cell>
          <cell r="I714">
            <v>0</v>
          </cell>
        </row>
        <row r="715">
          <cell r="A715" t="str">
            <v>T2</v>
          </cell>
          <cell r="B715">
            <v>721</v>
          </cell>
          <cell r="C715" t="str">
            <v>3.02</v>
          </cell>
          <cell r="D715">
            <v>2230566</v>
          </cell>
          <cell r="E715" t="str">
            <v>거 푸 집</v>
          </cell>
          <cell r="I715">
            <v>0</v>
          </cell>
        </row>
        <row r="716">
          <cell r="A716" t="str">
            <v>D00276</v>
          </cell>
          <cell r="B716">
            <v>1352</v>
          </cell>
          <cell r="C716" t="str">
            <v>a</v>
          </cell>
          <cell r="D716">
            <v>2230567</v>
          </cell>
          <cell r="E716" t="str">
            <v>합판거푸집</v>
          </cell>
          <cell r="F716" t="str">
            <v>(3 회)</v>
          </cell>
          <cell r="G716" t="str">
            <v>㎡</v>
          </cell>
          <cell r="I716">
            <v>0</v>
          </cell>
        </row>
        <row r="717">
          <cell r="A717" t="str">
            <v>D00277</v>
          </cell>
          <cell r="B717">
            <v>225</v>
          </cell>
          <cell r="C717" t="str">
            <v>b</v>
          </cell>
          <cell r="D717">
            <v>2230599</v>
          </cell>
          <cell r="E717" t="str">
            <v>합판거푸집</v>
          </cell>
          <cell r="F717" t="str">
            <v>(3 회 7∼10 m)</v>
          </cell>
          <cell r="G717" t="str">
            <v>㎡</v>
          </cell>
          <cell r="I717">
            <v>0</v>
          </cell>
        </row>
        <row r="718">
          <cell r="A718" t="str">
            <v>D00280</v>
          </cell>
          <cell r="B718">
            <v>254</v>
          </cell>
          <cell r="C718" t="str">
            <v>c</v>
          </cell>
          <cell r="D718">
            <v>2230631</v>
          </cell>
          <cell r="E718" t="str">
            <v>합판거푸집</v>
          </cell>
          <cell r="F718" t="str">
            <v>(4 회)</v>
          </cell>
          <cell r="G718" t="str">
            <v>㎡</v>
          </cell>
          <cell r="I718">
            <v>0</v>
          </cell>
        </row>
        <row r="719">
          <cell r="A719" t="str">
            <v>D00282</v>
          </cell>
          <cell r="B719">
            <v>560</v>
          </cell>
          <cell r="C719" t="str">
            <v>d</v>
          </cell>
          <cell r="D719">
            <v>2230663</v>
          </cell>
          <cell r="E719" t="str">
            <v>합판거푸집</v>
          </cell>
          <cell r="F719" t="str">
            <v>(6 회)</v>
          </cell>
          <cell r="G719" t="str">
            <v>㎡</v>
          </cell>
          <cell r="I719">
            <v>0</v>
          </cell>
        </row>
        <row r="720">
          <cell r="A720" t="str">
            <v>D00265</v>
          </cell>
          <cell r="B720">
            <v>528</v>
          </cell>
          <cell r="C720" t="str">
            <v>e</v>
          </cell>
          <cell r="D720">
            <v>2230671</v>
          </cell>
          <cell r="E720" t="str">
            <v>문양거푸집(합판4회+</v>
          </cell>
          <cell r="F720" t="str">
            <v>문양스치로폴(0∼7M)</v>
          </cell>
          <cell r="G720" t="str">
            <v>㎡</v>
          </cell>
          <cell r="I720">
            <v>0</v>
          </cell>
        </row>
        <row r="721">
          <cell r="A721" t="str">
            <v>D01111</v>
          </cell>
          <cell r="B721">
            <v>35</v>
          </cell>
          <cell r="C721" t="str">
            <v>f</v>
          </cell>
          <cell r="D721">
            <v>2230675</v>
          </cell>
          <cell r="E721" t="str">
            <v>문양거푸집(합판4회+</v>
          </cell>
          <cell r="F721" t="str">
            <v>문양스치로폴(7∼10M)</v>
          </cell>
          <cell r="G721" t="str">
            <v>㎡</v>
          </cell>
          <cell r="I721">
            <v>0</v>
          </cell>
        </row>
        <row r="722">
          <cell r="A722" t="str">
            <v>E2</v>
          </cell>
          <cell r="B722">
            <v>0</v>
          </cell>
          <cell r="C722" t="str">
            <v>계</v>
          </cell>
          <cell r="D722">
            <v>2230679</v>
          </cell>
          <cell r="I722">
            <v>0</v>
          </cell>
        </row>
        <row r="723">
          <cell r="A723" t="str">
            <v>D00323</v>
          </cell>
          <cell r="B723">
            <v>1272</v>
          </cell>
          <cell r="C723" t="str">
            <v>3.03</v>
          </cell>
          <cell r="D723">
            <v>2230680</v>
          </cell>
          <cell r="E723" t="str">
            <v>강관비계</v>
          </cell>
          <cell r="F723" t="str">
            <v>(0∼30 M)</v>
          </cell>
          <cell r="G723" t="str">
            <v>㎡</v>
          </cell>
          <cell r="I723">
            <v>0</v>
          </cell>
        </row>
        <row r="724">
          <cell r="A724" t="str">
            <v>T2</v>
          </cell>
          <cell r="B724">
            <v>727</v>
          </cell>
          <cell r="C724" t="str">
            <v>3.04</v>
          </cell>
          <cell r="D724">
            <v>2230744</v>
          </cell>
          <cell r="E724" t="str">
            <v>동 바 리</v>
          </cell>
          <cell r="I724">
            <v>0</v>
          </cell>
        </row>
        <row r="725">
          <cell r="A725" t="str">
            <v>D00327</v>
          </cell>
          <cell r="B725">
            <v>769</v>
          </cell>
          <cell r="C725" t="str">
            <v>a</v>
          </cell>
          <cell r="D725">
            <v>2230776</v>
          </cell>
          <cell r="E725" t="str">
            <v>동바리공</v>
          </cell>
          <cell r="F725" t="str">
            <v>(목재 4 회)</v>
          </cell>
          <cell r="G725" t="str">
            <v>공㎥</v>
          </cell>
          <cell r="I725">
            <v>0</v>
          </cell>
        </row>
        <row r="726">
          <cell r="A726" t="str">
            <v>D00334</v>
          </cell>
          <cell r="B726">
            <v>284</v>
          </cell>
          <cell r="C726" t="str">
            <v>b</v>
          </cell>
          <cell r="D726">
            <v>2230800</v>
          </cell>
          <cell r="E726" t="str">
            <v>강관동바리</v>
          </cell>
          <cell r="F726" t="str">
            <v>(교량용)</v>
          </cell>
          <cell r="G726" t="str">
            <v>공㎥</v>
          </cell>
          <cell r="I726">
            <v>0</v>
          </cell>
        </row>
        <row r="727">
          <cell r="A727" t="str">
            <v>D01129</v>
          </cell>
          <cell r="B727">
            <v>69</v>
          </cell>
          <cell r="C727" t="str">
            <v>c</v>
          </cell>
          <cell r="D727">
            <v>2230804</v>
          </cell>
          <cell r="E727" t="str">
            <v>수평보강재(교량용)</v>
          </cell>
          <cell r="F727" t="str">
            <v>(강관동바리)</v>
          </cell>
          <cell r="G727" t="str">
            <v>㎡</v>
          </cell>
          <cell r="I727">
            <v>0</v>
          </cell>
        </row>
        <row r="728">
          <cell r="A728" t="str">
            <v>E2</v>
          </cell>
          <cell r="B728">
            <v>0</v>
          </cell>
          <cell r="C728" t="str">
            <v>계</v>
          </cell>
          <cell r="D728">
            <v>2230806</v>
          </cell>
          <cell r="I728">
            <v>0</v>
          </cell>
        </row>
        <row r="729">
          <cell r="A729" t="str">
            <v>T2</v>
          </cell>
          <cell r="B729">
            <v>731</v>
          </cell>
          <cell r="C729" t="str">
            <v>3.05</v>
          </cell>
          <cell r="D729">
            <v>2230928</v>
          </cell>
          <cell r="E729" t="str">
            <v>철근가공조립</v>
          </cell>
          <cell r="I729">
            <v>0</v>
          </cell>
        </row>
        <row r="730">
          <cell r="A730" t="str">
            <v>D00271</v>
          </cell>
          <cell r="B730">
            <v>19.88</v>
          </cell>
          <cell r="C730" t="str">
            <v>a</v>
          </cell>
          <cell r="D730">
            <v>2230930</v>
          </cell>
          <cell r="E730" t="str">
            <v>철근가공조립</v>
          </cell>
          <cell r="F730" t="str">
            <v>(보 통)</v>
          </cell>
          <cell r="G730" t="str">
            <v>Ton</v>
          </cell>
          <cell r="I730">
            <v>0</v>
          </cell>
        </row>
        <row r="731">
          <cell r="A731" t="str">
            <v>D00272</v>
          </cell>
          <cell r="B731">
            <v>240.196</v>
          </cell>
          <cell r="C731" t="str">
            <v>b</v>
          </cell>
          <cell r="D731">
            <v>2230932</v>
          </cell>
          <cell r="E731" t="str">
            <v>철근가공조립</v>
          </cell>
          <cell r="F731" t="str">
            <v>(복 잡)</v>
          </cell>
          <cell r="G731" t="str">
            <v>Ton</v>
          </cell>
          <cell r="I731">
            <v>0</v>
          </cell>
        </row>
        <row r="732">
          <cell r="A732" t="str">
            <v>E2</v>
          </cell>
          <cell r="B732">
            <v>0</v>
          </cell>
          <cell r="C732" t="str">
            <v>계</v>
          </cell>
          <cell r="D732">
            <v>2230935</v>
          </cell>
          <cell r="I732">
            <v>0</v>
          </cell>
        </row>
        <row r="733">
          <cell r="A733" t="str">
            <v>T2</v>
          </cell>
          <cell r="B733">
            <v>736</v>
          </cell>
          <cell r="C733" t="str">
            <v>3.06</v>
          </cell>
          <cell r="D733">
            <v>2230936</v>
          </cell>
          <cell r="E733" t="str">
            <v>콘크리트타설</v>
          </cell>
          <cell r="I733">
            <v>0</v>
          </cell>
        </row>
        <row r="734">
          <cell r="A734" t="str">
            <v>D00237</v>
          </cell>
          <cell r="B734">
            <v>1738</v>
          </cell>
          <cell r="C734" t="str">
            <v>a</v>
          </cell>
          <cell r="D734">
            <v>2231000</v>
          </cell>
          <cell r="E734" t="str">
            <v>콘크리트타설</v>
          </cell>
          <cell r="F734" t="str">
            <v>(철근 펌프카)</v>
          </cell>
          <cell r="G734" t="str">
            <v>㎥</v>
          </cell>
          <cell r="I734">
            <v>0</v>
          </cell>
        </row>
        <row r="735">
          <cell r="A735" t="str">
            <v>D00238</v>
          </cell>
          <cell r="B735">
            <v>1583</v>
          </cell>
          <cell r="C735" t="str">
            <v>b</v>
          </cell>
          <cell r="D735">
            <v>2231016</v>
          </cell>
          <cell r="E735" t="str">
            <v>콘크리트타설</v>
          </cell>
          <cell r="F735" t="str">
            <v>(무근 펌프카)</v>
          </cell>
          <cell r="G735" t="str">
            <v>㎥</v>
          </cell>
          <cell r="I735">
            <v>0</v>
          </cell>
        </row>
        <row r="736">
          <cell r="A736" t="str">
            <v>D00231</v>
          </cell>
          <cell r="B736">
            <v>25</v>
          </cell>
          <cell r="C736" t="str">
            <v>c</v>
          </cell>
          <cell r="D736">
            <v>2231032</v>
          </cell>
          <cell r="E736" t="str">
            <v>콘크리트타설</v>
          </cell>
          <cell r="F736" t="str">
            <v>(무근 VIB 제외)</v>
          </cell>
          <cell r="G736" t="str">
            <v>㎥</v>
          </cell>
          <cell r="I736">
            <v>0</v>
          </cell>
        </row>
        <row r="737">
          <cell r="A737" t="str">
            <v>E2</v>
          </cell>
          <cell r="B737">
            <v>0</v>
          </cell>
          <cell r="C737" t="str">
            <v>계</v>
          </cell>
          <cell r="D737">
            <v>2231064</v>
          </cell>
          <cell r="I737">
            <v>0</v>
          </cell>
        </row>
        <row r="738">
          <cell r="A738" t="str">
            <v>T2</v>
          </cell>
          <cell r="B738">
            <v>740</v>
          </cell>
          <cell r="C738" t="str">
            <v>3.07</v>
          </cell>
          <cell r="D738">
            <v>2231072</v>
          </cell>
          <cell r="E738" t="str">
            <v>표 면 처 리</v>
          </cell>
          <cell r="I738">
            <v>0</v>
          </cell>
        </row>
        <row r="739">
          <cell r="A739" t="str">
            <v>D00537</v>
          </cell>
          <cell r="B739">
            <v>638</v>
          </cell>
          <cell r="C739" t="str">
            <v>a</v>
          </cell>
          <cell r="D739">
            <v>2231076</v>
          </cell>
          <cell r="E739" t="str">
            <v>슬래브양생</v>
          </cell>
          <cell r="F739" t="str">
            <v>(양생제)</v>
          </cell>
          <cell r="G739" t="str">
            <v>㎡</v>
          </cell>
          <cell r="I739">
            <v>0</v>
          </cell>
        </row>
        <row r="740">
          <cell r="A740" t="str">
            <v>D00539</v>
          </cell>
          <cell r="B740">
            <v>577</v>
          </cell>
          <cell r="C740" t="str">
            <v>b</v>
          </cell>
          <cell r="D740">
            <v>2231078</v>
          </cell>
          <cell r="E740" t="str">
            <v>슬래브면고르기</v>
          </cell>
          <cell r="F740" t="str">
            <v>(데크 피니샤)</v>
          </cell>
          <cell r="G740" t="str">
            <v>㎡</v>
          </cell>
          <cell r="I740">
            <v>0</v>
          </cell>
        </row>
        <row r="741">
          <cell r="A741" t="str">
            <v>E2</v>
          </cell>
          <cell r="B741">
            <v>0</v>
          </cell>
          <cell r="C741" t="str">
            <v>계</v>
          </cell>
          <cell r="D741">
            <v>2231079</v>
          </cell>
          <cell r="I741">
            <v>0</v>
          </cell>
        </row>
        <row r="742">
          <cell r="A742" t="str">
            <v>T2</v>
          </cell>
          <cell r="B742">
            <v>746</v>
          </cell>
          <cell r="C742" t="str">
            <v>3.08</v>
          </cell>
          <cell r="D742">
            <v>2231207</v>
          </cell>
          <cell r="E742" t="str">
            <v>교좌장치</v>
          </cell>
          <cell r="I742">
            <v>0</v>
          </cell>
        </row>
        <row r="743">
          <cell r="A743" t="str">
            <v>D00545</v>
          </cell>
          <cell r="B743">
            <v>2</v>
          </cell>
          <cell r="C743" t="str">
            <v>a</v>
          </cell>
          <cell r="D743">
            <v>2231299</v>
          </cell>
          <cell r="E743" t="str">
            <v>교좌장치</v>
          </cell>
          <cell r="F743" t="str">
            <v>(고정단 135 Ton)</v>
          </cell>
          <cell r="G743" t="str">
            <v>EA</v>
          </cell>
          <cell r="I743">
            <v>0</v>
          </cell>
        </row>
        <row r="744">
          <cell r="A744" t="str">
            <v>D00549</v>
          </cell>
          <cell r="B744">
            <v>8</v>
          </cell>
          <cell r="C744" t="str">
            <v>b</v>
          </cell>
          <cell r="D744">
            <v>2231345</v>
          </cell>
          <cell r="E744" t="str">
            <v>교좌장치</v>
          </cell>
          <cell r="F744" t="str">
            <v>(횡방향가동단135Ton)</v>
          </cell>
          <cell r="G744" t="str">
            <v>EA</v>
          </cell>
          <cell r="I744">
            <v>0</v>
          </cell>
        </row>
        <row r="745">
          <cell r="A745" t="str">
            <v>D00548</v>
          </cell>
          <cell r="B745">
            <v>2</v>
          </cell>
          <cell r="C745" t="str">
            <v>c</v>
          </cell>
          <cell r="D745">
            <v>2231390</v>
          </cell>
          <cell r="E745" t="str">
            <v>교좌장치</v>
          </cell>
          <cell r="F745" t="str">
            <v>(종방향가동단135Ton)</v>
          </cell>
          <cell r="G745" t="str">
            <v>EA</v>
          </cell>
          <cell r="I745">
            <v>0</v>
          </cell>
        </row>
        <row r="746">
          <cell r="A746" t="str">
            <v>D00547</v>
          </cell>
          <cell r="B746">
            <v>8</v>
          </cell>
          <cell r="C746" t="str">
            <v>d</v>
          </cell>
          <cell r="D746">
            <v>2231392</v>
          </cell>
          <cell r="E746" t="str">
            <v>교좌장치</v>
          </cell>
          <cell r="F746" t="str">
            <v>(양방향가동단135Ton)</v>
          </cell>
          <cell r="G746" t="str">
            <v>EA</v>
          </cell>
          <cell r="I746">
            <v>0</v>
          </cell>
        </row>
        <row r="747">
          <cell r="A747" t="str">
            <v>E2</v>
          </cell>
          <cell r="B747">
            <v>0</v>
          </cell>
          <cell r="C747" t="str">
            <v>계</v>
          </cell>
          <cell r="D747">
            <v>2231393</v>
          </cell>
          <cell r="I747">
            <v>0</v>
          </cell>
        </row>
        <row r="748">
          <cell r="A748" t="str">
            <v>T2</v>
          </cell>
          <cell r="B748">
            <v>751</v>
          </cell>
          <cell r="C748" t="str">
            <v>3.09</v>
          </cell>
          <cell r="D748">
            <v>2231521</v>
          </cell>
          <cell r="E748" t="str">
            <v>P.S.C BEAM</v>
          </cell>
          <cell r="I748">
            <v>0</v>
          </cell>
        </row>
        <row r="749">
          <cell r="A749" t="str">
            <v>D00619</v>
          </cell>
          <cell r="B749">
            <v>10</v>
          </cell>
          <cell r="C749" t="str">
            <v>a</v>
          </cell>
          <cell r="D749">
            <v>2231585</v>
          </cell>
          <cell r="E749" t="str">
            <v>P.S.C BEAM 제작</v>
          </cell>
          <cell r="F749" t="str">
            <v>(L=30 M)</v>
          </cell>
          <cell r="G749" t="str">
            <v>본</v>
          </cell>
          <cell r="I749">
            <v>0</v>
          </cell>
        </row>
        <row r="750">
          <cell r="A750" t="str">
            <v>D00606</v>
          </cell>
          <cell r="B750">
            <v>10</v>
          </cell>
          <cell r="C750" t="str">
            <v>b</v>
          </cell>
          <cell r="D750">
            <v>2231649</v>
          </cell>
          <cell r="E750" t="str">
            <v>P.S.C 빔 운반및설치</v>
          </cell>
          <cell r="F750" t="str">
            <v>(L=30 M)</v>
          </cell>
          <cell r="G750" t="str">
            <v>EA</v>
          </cell>
          <cell r="I750">
            <v>0</v>
          </cell>
        </row>
        <row r="751">
          <cell r="A751" t="str">
            <v>D01130</v>
          </cell>
          <cell r="B751">
            <v>10</v>
          </cell>
          <cell r="C751" t="str">
            <v>c</v>
          </cell>
          <cell r="D751">
            <v>2231713</v>
          </cell>
          <cell r="E751" t="str">
            <v>P.S.C빔 전도방지시설</v>
          </cell>
          <cell r="G751" t="str">
            <v>본</v>
          </cell>
          <cell r="I751">
            <v>0</v>
          </cell>
        </row>
        <row r="752">
          <cell r="A752" t="str">
            <v>E2</v>
          </cell>
          <cell r="B752">
            <v>0</v>
          </cell>
          <cell r="C752" t="str">
            <v>계</v>
          </cell>
          <cell r="D752">
            <v>2231745</v>
          </cell>
          <cell r="I752">
            <v>0</v>
          </cell>
        </row>
        <row r="753">
          <cell r="A753" t="str">
            <v>T2</v>
          </cell>
          <cell r="B753">
            <v>755</v>
          </cell>
          <cell r="C753" t="str">
            <v>3.10</v>
          </cell>
          <cell r="D753">
            <v>2231809</v>
          </cell>
          <cell r="E753" t="str">
            <v>신축이음장치</v>
          </cell>
          <cell r="I753">
            <v>0</v>
          </cell>
        </row>
        <row r="754">
          <cell r="A754" t="str">
            <v>D03819</v>
          </cell>
          <cell r="B754">
            <v>22</v>
          </cell>
          <cell r="C754" t="str">
            <v>a</v>
          </cell>
          <cell r="D754">
            <v>2231825</v>
          </cell>
          <cell r="E754" t="str">
            <v>신축이음장치</v>
          </cell>
          <cell r="F754" t="str">
            <v>(Rail-No 80)</v>
          </cell>
          <cell r="G754" t="str">
            <v>M</v>
          </cell>
          <cell r="I754">
            <v>0</v>
          </cell>
        </row>
        <row r="755">
          <cell r="A755" t="str">
            <v>D01313</v>
          </cell>
          <cell r="B755">
            <v>22</v>
          </cell>
          <cell r="C755" t="str">
            <v>b</v>
          </cell>
          <cell r="D755">
            <v>2231841</v>
          </cell>
          <cell r="E755" t="str">
            <v>신축이음장치</v>
          </cell>
          <cell r="F755" t="str">
            <v>(Rail-No100)</v>
          </cell>
          <cell r="G755" t="str">
            <v>M</v>
          </cell>
          <cell r="I755">
            <v>0</v>
          </cell>
        </row>
        <row r="756">
          <cell r="A756" t="str">
            <v>E2</v>
          </cell>
          <cell r="B756">
            <v>0</v>
          </cell>
          <cell r="C756" t="str">
            <v>계</v>
          </cell>
          <cell r="D756">
            <v>2231873</v>
          </cell>
          <cell r="I756">
            <v>0</v>
          </cell>
        </row>
        <row r="757">
          <cell r="A757" t="str">
            <v>D00535</v>
          </cell>
          <cell r="B757">
            <v>577</v>
          </cell>
          <cell r="C757" t="str">
            <v>3.11</v>
          </cell>
          <cell r="D757">
            <v>2232001</v>
          </cell>
          <cell r="E757" t="str">
            <v>교면방수</v>
          </cell>
          <cell r="F757" t="str">
            <v>(도막식)</v>
          </cell>
          <cell r="G757" t="str">
            <v>㎡</v>
          </cell>
          <cell r="I757">
            <v>0</v>
          </cell>
        </row>
        <row r="758">
          <cell r="A758" t="str">
            <v>T2</v>
          </cell>
          <cell r="B758">
            <v>762</v>
          </cell>
          <cell r="C758" t="str">
            <v>3.12</v>
          </cell>
          <cell r="D758">
            <v>2232065</v>
          </cell>
          <cell r="E758" t="str">
            <v>접속슬래브 접합공</v>
          </cell>
          <cell r="I758">
            <v>0</v>
          </cell>
        </row>
        <row r="759">
          <cell r="A759" t="str">
            <v>D01067</v>
          </cell>
          <cell r="B759">
            <v>106</v>
          </cell>
          <cell r="C759" t="str">
            <v>a</v>
          </cell>
          <cell r="D759">
            <v>2232097</v>
          </cell>
          <cell r="E759" t="str">
            <v>다웰바 설치</v>
          </cell>
          <cell r="F759" t="str">
            <v>(D=25 m/m, L=500)</v>
          </cell>
          <cell r="G759" t="str">
            <v>EA</v>
          </cell>
          <cell r="I759">
            <v>0</v>
          </cell>
        </row>
        <row r="760">
          <cell r="A760" t="str">
            <v>D01190</v>
          </cell>
          <cell r="B760">
            <v>31</v>
          </cell>
          <cell r="C760" t="str">
            <v>b</v>
          </cell>
          <cell r="D760">
            <v>2232129</v>
          </cell>
          <cell r="E760" t="str">
            <v>다웰-켑 설치</v>
          </cell>
          <cell r="F760" t="str">
            <v>(Φ60 m/m)</v>
          </cell>
          <cell r="G760" t="str">
            <v>M</v>
          </cell>
          <cell r="I760">
            <v>0</v>
          </cell>
        </row>
        <row r="761">
          <cell r="A761" t="str">
            <v>D00540</v>
          </cell>
          <cell r="B761">
            <v>106</v>
          </cell>
          <cell r="C761" t="str">
            <v>c</v>
          </cell>
          <cell r="D761">
            <v>2232131</v>
          </cell>
          <cell r="E761" t="str">
            <v>경질고무판</v>
          </cell>
          <cell r="F761" t="str">
            <v>(150x150)</v>
          </cell>
          <cell r="G761" t="str">
            <v>EA</v>
          </cell>
          <cell r="I761">
            <v>0</v>
          </cell>
        </row>
        <row r="762">
          <cell r="A762" t="str">
            <v>D00566</v>
          </cell>
          <cell r="B762">
            <v>17</v>
          </cell>
          <cell r="C762" t="str">
            <v>d</v>
          </cell>
          <cell r="D762">
            <v>2232132</v>
          </cell>
          <cell r="E762" t="str">
            <v>타르페이퍼 설치</v>
          </cell>
          <cell r="F762" t="str">
            <v>(5 겹)</v>
          </cell>
          <cell r="G762" t="str">
            <v>㎡</v>
          </cell>
          <cell r="I762">
            <v>0</v>
          </cell>
        </row>
        <row r="763">
          <cell r="A763" t="str">
            <v>E2</v>
          </cell>
          <cell r="B763">
            <v>0</v>
          </cell>
          <cell r="C763" t="str">
            <v>계</v>
          </cell>
          <cell r="D763">
            <v>2232164</v>
          </cell>
          <cell r="I763">
            <v>0</v>
          </cell>
        </row>
        <row r="764">
          <cell r="A764" t="str">
            <v>T2</v>
          </cell>
          <cell r="B764">
            <v>766</v>
          </cell>
          <cell r="C764" t="str">
            <v>3.13</v>
          </cell>
          <cell r="D764">
            <v>2232197</v>
          </cell>
          <cell r="E764" t="str">
            <v>무수축 콘크리트</v>
          </cell>
          <cell r="I764">
            <v>0</v>
          </cell>
        </row>
        <row r="765">
          <cell r="A765" t="str">
            <v>D00567</v>
          </cell>
          <cell r="B765">
            <v>0.95</v>
          </cell>
          <cell r="C765" t="str">
            <v>a</v>
          </cell>
          <cell r="D765">
            <v>2232213</v>
          </cell>
          <cell r="E765" t="str">
            <v>무수축몰탈</v>
          </cell>
          <cell r="F765" t="str">
            <v>(1:1)</v>
          </cell>
          <cell r="G765" t="str">
            <v>㎥</v>
          </cell>
          <cell r="I765">
            <v>0</v>
          </cell>
        </row>
        <row r="766">
          <cell r="A766" t="str">
            <v>D00568</v>
          </cell>
          <cell r="B766">
            <v>8.32</v>
          </cell>
          <cell r="C766" t="str">
            <v>b</v>
          </cell>
          <cell r="D766">
            <v>2232221</v>
          </cell>
          <cell r="E766" t="str">
            <v>무수축콘크리트</v>
          </cell>
          <cell r="G766" t="str">
            <v>㎥</v>
          </cell>
          <cell r="I766">
            <v>0</v>
          </cell>
        </row>
        <row r="767">
          <cell r="A767" t="str">
            <v>E2</v>
          </cell>
          <cell r="B767">
            <v>0</v>
          </cell>
          <cell r="C767" t="str">
            <v>계</v>
          </cell>
          <cell r="D767">
            <v>2232225</v>
          </cell>
          <cell r="I767">
            <v>0</v>
          </cell>
        </row>
        <row r="768">
          <cell r="A768" t="str">
            <v>T2</v>
          </cell>
          <cell r="B768">
            <v>770</v>
          </cell>
          <cell r="C768" t="str">
            <v>3.14</v>
          </cell>
          <cell r="D768">
            <v>2232227</v>
          </cell>
          <cell r="E768" t="str">
            <v>스치로폴 설치</v>
          </cell>
          <cell r="I768">
            <v>0</v>
          </cell>
        </row>
        <row r="769">
          <cell r="A769" t="str">
            <v>D00853</v>
          </cell>
          <cell r="B769">
            <v>3</v>
          </cell>
          <cell r="C769" t="str">
            <v>a</v>
          </cell>
          <cell r="D769">
            <v>2232485</v>
          </cell>
          <cell r="E769" t="str">
            <v>스치로폴설치</v>
          </cell>
          <cell r="F769" t="str">
            <v>(T=10 m/m)</v>
          </cell>
          <cell r="G769" t="str">
            <v>㎡</v>
          </cell>
          <cell r="I769">
            <v>0</v>
          </cell>
        </row>
        <row r="770">
          <cell r="A770" t="str">
            <v>D00532</v>
          </cell>
          <cell r="B770">
            <v>49</v>
          </cell>
          <cell r="C770" t="str">
            <v>b</v>
          </cell>
          <cell r="D770">
            <v>2232613</v>
          </cell>
          <cell r="E770" t="str">
            <v>스치로폴설치</v>
          </cell>
          <cell r="F770" t="str">
            <v>(T=20 m/m)</v>
          </cell>
          <cell r="G770" t="str">
            <v>㎡</v>
          </cell>
          <cell r="I770">
            <v>0</v>
          </cell>
        </row>
        <row r="771">
          <cell r="A771" t="str">
            <v>E2</v>
          </cell>
          <cell r="B771">
            <v>0</v>
          </cell>
          <cell r="C771" t="str">
            <v>계</v>
          </cell>
          <cell r="D771">
            <v>2232614</v>
          </cell>
          <cell r="I771">
            <v>0</v>
          </cell>
        </row>
        <row r="772">
          <cell r="A772" t="str">
            <v>T2</v>
          </cell>
          <cell r="B772">
            <v>776</v>
          </cell>
          <cell r="C772" t="str">
            <v>3.15</v>
          </cell>
          <cell r="D772">
            <v>2232741</v>
          </cell>
          <cell r="E772" t="str">
            <v>배수시설</v>
          </cell>
          <cell r="I772">
            <v>0</v>
          </cell>
        </row>
        <row r="773">
          <cell r="A773" t="str">
            <v>D00572</v>
          </cell>
          <cell r="B773">
            <v>4</v>
          </cell>
          <cell r="C773" t="str">
            <v>a</v>
          </cell>
          <cell r="D773">
            <v>2232742</v>
          </cell>
          <cell r="E773" t="str">
            <v>집 수 구</v>
          </cell>
          <cell r="G773" t="str">
            <v>EA</v>
          </cell>
          <cell r="I773">
            <v>0</v>
          </cell>
        </row>
        <row r="774">
          <cell r="A774" t="str">
            <v>D00573</v>
          </cell>
          <cell r="B774">
            <v>20</v>
          </cell>
          <cell r="C774" t="str">
            <v>b</v>
          </cell>
          <cell r="D774">
            <v>2232743</v>
          </cell>
          <cell r="E774" t="str">
            <v>배 수 구</v>
          </cell>
          <cell r="F774" t="str">
            <v>(스테인레스관)</v>
          </cell>
          <cell r="G774" t="str">
            <v>M</v>
          </cell>
          <cell r="I774">
            <v>0</v>
          </cell>
        </row>
        <row r="775">
          <cell r="A775" t="str">
            <v>D00574</v>
          </cell>
          <cell r="B775">
            <v>12</v>
          </cell>
          <cell r="C775" t="str">
            <v>c</v>
          </cell>
          <cell r="D775">
            <v>2232807</v>
          </cell>
          <cell r="E775" t="str">
            <v>부착시설(A)</v>
          </cell>
          <cell r="G775" t="str">
            <v>EA</v>
          </cell>
          <cell r="I775">
            <v>0</v>
          </cell>
        </row>
        <row r="776">
          <cell r="A776" t="str">
            <v>D00577</v>
          </cell>
          <cell r="B776">
            <v>36</v>
          </cell>
          <cell r="C776" t="str">
            <v>d</v>
          </cell>
          <cell r="D776">
            <v>2232839</v>
          </cell>
          <cell r="E776" t="str">
            <v>도 수 로</v>
          </cell>
          <cell r="G776" t="str">
            <v>M</v>
          </cell>
          <cell r="I776">
            <v>0</v>
          </cell>
        </row>
        <row r="777">
          <cell r="A777" t="str">
            <v>E2</v>
          </cell>
          <cell r="B777">
            <v>0</v>
          </cell>
          <cell r="C777" t="str">
            <v>계</v>
          </cell>
          <cell r="D777">
            <v>2232855</v>
          </cell>
          <cell r="I777">
            <v>0</v>
          </cell>
        </row>
        <row r="778">
          <cell r="A778" t="str">
            <v>T2</v>
          </cell>
          <cell r="B778">
            <v>780</v>
          </cell>
          <cell r="C778" t="str">
            <v>3.16</v>
          </cell>
          <cell r="D778">
            <v>2232871</v>
          </cell>
          <cell r="E778" t="str">
            <v>스페이서설치</v>
          </cell>
          <cell r="I778">
            <v>0</v>
          </cell>
        </row>
        <row r="779">
          <cell r="A779" t="str">
            <v>D00588</v>
          </cell>
          <cell r="B779">
            <v>1327</v>
          </cell>
          <cell r="C779" t="str">
            <v>a</v>
          </cell>
          <cell r="D779">
            <v>2232887</v>
          </cell>
          <cell r="E779" t="str">
            <v>스페이서 설치</v>
          </cell>
          <cell r="F779" t="str">
            <v>(슬라브및기초용)</v>
          </cell>
          <cell r="G779" t="str">
            <v>㎡</v>
          </cell>
          <cell r="I779">
            <v>0</v>
          </cell>
        </row>
        <row r="780">
          <cell r="A780" t="str">
            <v>D01070</v>
          </cell>
          <cell r="B780">
            <v>301</v>
          </cell>
          <cell r="C780" t="str">
            <v>b</v>
          </cell>
          <cell r="D780">
            <v>2232895</v>
          </cell>
          <cell r="E780" t="str">
            <v>스페이서 설치</v>
          </cell>
          <cell r="F780" t="str">
            <v>(벽체용)</v>
          </cell>
          <cell r="G780" t="str">
            <v>㎡</v>
          </cell>
          <cell r="I780">
            <v>0</v>
          </cell>
        </row>
        <row r="781">
          <cell r="A781" t="str">
            <v>E2</v>
          </cell>
          <cell r="B781">
            <v>0</v>
          </cell>
          <cell r="C781" t="str">
            <v>계</v>
          </cell>
          <cell r="D781">
            <v>2232899</v>
          </cell>
          <cell r="I781">
            <v>0</v>
          </cell>
        </row>
        <row r="782">
          <cell r="A782" t="str">
            <v>T2</v>
          </cell>
          <cell r="B782">
            <v>785</v>
          </cell>
          <cell r="C782" t="str">
            <v>3.17</v>
          </cell>
          <cell r="D782">
            <v>2232917</v>
          </cell>
          <cell r="E782" t="str">
            <v>교명판 설명판</v>
          </cell>
          <cell r="I782">
            <v>0</v>
          </cell>
        </row>
        <row r="783">
          <cell r="A783" t="str">
            <v>D00581</v>
          </cell>
          <cell r="B783">
            <v>4</v>
          </cell>
          <cell r="C783" t="str">
            <v>a</v>
          </cell>
          <cell r="D783">
            <v>2232918</v>
          </cell>
          <cell r="E783" t="str">
            <v>교 명 주</v>
          </cell>
          <cell r="F783" t="str">
            <v>(소형,화강석)</v>
          </cell>
          <cell r="G783" t="str">
            <v>기</v>
          </cell>
          <cell r="I783">
            <v>0</v>
          </cell>
        </row>
        <row r="784">
          <cell r="A784" t="str">
            <v>D00583</v>
          </cell>
          <cell r="B784">
            <v>2</v>
          </cell>
          <cell r="C784" t="str">
            <v>b</v>
          </cell>
          <cell r="D784">
            <v>2232919</v>
          </cell>
          <cell r="E784" t="str">
            <v>교 명 판(황동주물)</v>
          </cell>
          <cell r="F784" t="str">
            <v>(450x200x10)</v>
          </cell>
          <cell r="G784" t="str">
            <v>EA</v>
          </cell>
          <cell r="I784">
            <v>0</v>
          </cell>
        </row>
        <row r="785">
          <cell r="A785" t="str">
            <v>D00584</v>
          </cell>
          <cell r="B785">
            <v>2</v>
          </cell>
          <cell r="C785" t="str">
            <v>c</v>
          </cell>
          <cell r="D785">
            <v>2232983</v>
          </cell>
          <cell r="E785" t="str">
            <v>설 명 판(황동주물)</v>
          </cell>
          <cell r="F785" t="str">
            <v>(500x300x10)</v>
          </cell>
          <cell r="G785" t="str">
            <v>EA</v>
          </cell>
          <cell r="I785">
            <v>0</v>
          </cell>
        </row>
        <row r="786">
          <cell r="A786" t="str">
            <v>E2</v>
          </cell>
          <cell r="B786">
            <v>0</v>
          </cell>
          <cell r="C786" t="str">
            <v>계</v>
          </cell>
          <cell r="D786">
            <v>2233015</v>
          </cell>
          <cell r="I786">
            <v>0</v>
          </cell>
        </row>
        <row r="787">
          <cell r="A787" t="str">
            <v>D00594</v>
          </cell>
          <cell r="B787">
            <v>1</v>
          </cell>
          <cell r="C787" t="str">
            <v>3.18</v>
          </cell>
          <cell r="D787">
            <v>2233023</v>
          </cell>
          <cell r="E787" t="str">
            <v>측량기준점 설치</v>
          </cell>
          <cell r="F787" t="str">
            <v>(황동주물)</v>
          </cell>
          <cell r="G787" t="str">
            <v>EA</v>
          </cell>
          <cell r="I787">
            <v>0</v>
          </cell>
        </row>
        <row r="788">
          <cell r="A788" t="str">
            <v>T2</v>
          </cell>
          <cell r="B788">
            <v>790</v>
          </cell>
          <cell r="C788" t="str">
            <v>3.19</v>
          </cell>
          <cell r="D788">
            <v>2233151</v>
          </cell>
          <cell r="E788" t="str">
            <v>충 진 재</v>
          </cell>
          <cell r="I788">
            <v>0</v>
          </cell>
        </row>
        <row r="789">
          <cell r="A789" t="str">
            <v>D00846</v>
          </cell>
          <cell r="B789">
            <v>30</v>
          </cell>
          <cell r="C789" t="str">
            <v>a</v>
          </cell>
          <cell r="D789">
            <v>2233219</v>
          </cell>
          <cell r="E789" t="str">
            <v>폴리우레탄실란트채움</v>
          </cell>
          <cell r="F789" t="str">
            <v>(25x20)</v>
          </cell>
          <cell r="G789" t="str">
            <v>M</v>
          </cell>
          <cell r="I789">
            <v>0</v>
          </cell>
        </row>
        <row r="790">
          <cell r="A790" t="str">
            <v>D01224</v>
          </cell>
          <cell r="B790">
            <v>21</v>
          </cell>
          <cell r="C790" t="str">
            <v>b</v>
          </cell>
          <cell r="D790">
            <v>2233223</v>
          </cell>
          <cell r="E790" t="str">
            <v>폴리우레탄실란트채움</v>
          </cell>
          <cell r="F790" t="str">
            <v>(25x10)</v>
          </cell>
          <cell r="G790" t="str">
            <v>M</v>
          </cell>
          <cell r="I790">
            <v>0</v>
          </cell>
        </row>
        <row r="791">
          <cell r="A791" t="str">
            <v>E2</v>
          </cell>
          <cell r="B791">
            <v>0</v>
          </cell>
          <cell r="C791" t="str">
            <v>계</v>
          </cell>
          <cell r="D791">
            <v>2233225</v>
          </cell>
          <cell r="I791">
            <v>0</v>
          </cell>
        </row>
        <row r="792">
          <cell r="A792" t="str">
            <v>D01308</v>
          </cell>
          <cell r="B792">
            <v>253</v>
          </cell>
          <cell r="C792" t="str">
            <v>3.20</v>
          </cell>
          <cell r="D792">
            <v>2233665</v>
          </cell>
          <cell r="E792" t="str">
            <v>강섬유보강재</v>
          </cell>
          <cell r="F792" t="str">
            <v>(900 g/㎥)</v>
          </cell>
          <cell r="G792" t="str">
            <v>㎥</v>
          </cell>
          <cell r="I792">
            <v>0</v>
          </cell>
        </row>
        <row r="793">
          <cell r="A793" t="str">
            <v>D01309</v>
          </cell>
          <cell r="B793">
            <v>40</v>
          </cell>
          <cell r="C793" t="str">
            <v>3.21</v>
          </cell>
          <cell r="D793">
            <v>2234161</v>
          </cell>
          <cell r="E793" t="str">
            <v>모래주머니</v>
          </cell>
          <cell r="G793" t="str">
            <v>EA</v>
          </cell>
          <cell r="I793">
            <v>0</v>
          </cell>
        </row>
        <row r="794">
          <cell r="A794" t="str">
            <v>D00911</v>
          </cell>
          <cell r="B794">
            <v>89</v>
          </cell>
          <cell r="C794" t="str">
            <v>3.22</v>
          </cell>
          <cell r="D794">
            <v>2387158</v>
          </cell>
          <cell r="E794" t="str">
            <v>방 호 벽</v>
          </cell>
          <cell r="F794" t="str">
            <v>(육교용)</v>
          </cell>
          <cell r="G794" t="str">
            <v>M</v>
          </cell>
          <cell r="I794">
            <v>0</v>
          </cell>
        </row>
        <row r="795">
          <cell r="A795" t="str">
            <v>D00791</v>
          </cell>
          <cell r="B795">
            <v>20</v>
          </cell>
          <cell r="C795" t="str">
            <v>3.23</v>
          </cell>
          <cell r="D795">
            <v>2463656</v>
          </cell>
          <cell r="E795" t="str">
            <v>교좌장치표지판</v>
          </cell>
          <cell r="G795" t="str">
            <v>EA</v>
          </cell>
          <cell r="I795">
            <v>0</v>
          </cell>
        </row>
        <row r="796">
          <cell r="A796" t="str">
            <v>D00817</v>
          </cell>
          <cell r="B796">
            <v>0.106</v>
          </cell>
          <cell r="C796" t="str">
            <v>3.24</v>
          </cell>
          <cell r="D796">
            <v>2501905</v>
          </cell>
          <cell r="E796" t="str">
            <v>아스팔트 채움</v>
          </cell>
          <cell r="F796" t="str">
            <v>(브론아스팔트)</v>
          </cell>
          <cell r="G796" t="str">
            <v>㎥</v>
          </cell>
          <cell r="I796">
            <v>0</v>
          </cell>
        </row>
        <row r="797">
          <cell r="A797" t="str">
            <v>D01064</v>
          </cell>
          <cell r="B797">
            <v>30</v>
          </cell>
          <cell r="C797" t="str">
            <v>3.25</v>
          </cell>
          <cell r="D797">
            <v>2521030</v>
          </cell>
          <cell r="E797" t="str">
            <v>중앙분리대</v>
          </cell>
          <cell r="G797" t="str">
            <v>M</v>
          </cell>
          <cell r="I797">
            <v>0</v>
          </cell>
        </row>
        <row r="798">
          <cell r="A798" t="str">
            <v>D03817</v>
          </cell>
          <cell r="B798">
            <v>102</v>
          </cell>
          <cell r="C798" t="str">
            <v>3.26</v>
          </cell>
          <cell r="D798">
            <v>2530592</v>
          </cell>
          <cell r="E798" t="str">
            <v>ELASTIC FILLER</v>
          </cell>
          <cell r="F798" t="str">
            <v>(T=20 m/m)</v>
          </cell>
          <cell r="G798" t="str">
            <v>㎡</v>
          </cell>
          <cell r="I798">
            <v>0</v>
          </cell>
        </row>
        <row r="799">
          <cell r="A799" t="str">
            <v>D00593</v>
          </cell>
          <cell r="B799">
            <v>345</v>
          </cell>
          <cell r="C799" t="str">
            <v>3.27</v>
          </cell>
          <cell r="D799">
            <v>2537764</v>
          </cell>
          <cell r="E799" t="str">
            <v>낙하물방지망</v>
          </cell>
          <cell r="G799" t="str">
            <v>㎡</v>
          </cell>
          <cell r="I799">
            <v>0</v>
          </cell>
        </row>
        <row r="800">
          <cell r="A800" t="str">
            <v>D00847</v>
          </cell>
          <cell r="B800">
            <v>89</v>
          </cell>
          <cell r="C800" t="str">
            <v>3.28</v>
          </cell>
          <cell r="D800">
            <v>2537796</v>
          </cell>
          <cell r="E800" t="str">
            <v>가드휀스설치</v>
          </cell>
          <cell r="G800" t="str">
            <v>M</v>
          </cell>
          <cell r="I800">
            <v>0</v>
          </cell>
        </row>
        <row r="801">
          <cell r="A801" t="str">
            <v>D01305</v>
          </cell>
          <cell r="B801">
            <v>2</v>
          </cell>
          <cell r="C801" t="str">
            <v>3.29</v>
          </cell>
          <cell r="D801">
            <v>2537812</v>
          </cell>
          <cell r="E801" t="str">
            <v>점검용계단</v>
          </cell>
          <cell r="G801" t="str">
            <v>EA</v>
          </cell>
          <cell r="I801">
            <v>0</v>
          </cell>
        </row>
        <row r="802">
          <cell r="A802" t="str">
            <v>D03871</v>
          </cell>
          <cell r="B802">
            <v>10</v>
          </cell>
          <cell r="C802" t="str">
            <v>3.30</v>
          </cell>
          <cell r="D802">
            <v>2537820</v>
          </cell>
          <cell r="E802" t="str">
            <v>평판재하시험</v>
          </cell>
          <cell r="G802" t="str">
            <v>개소</v>
          </cell>
          <cell r="I802">
            <v>0</v>
          </cell>
        </row>
        <row r="803">
          <cell r="A803" t="str">
            <v>E3</v>
          </cell>
          <cell r="B803">
            <v>0</v>
          </cell>
          <cell r="C803" t="str">
            <v>합계</v>
          </cell>
          <cell r="D803">
            <v>2537828</v>
          </cell>
          <cell r="I803">
            <v>0</v>
          </cell>
        </row>
        <row r="804">
          <cell r="A804" t="str">
            <v>T3</v>
          </cell>
          <cell r="B804">
            <v>901</v>
          </cell>
          <cell r="C804" t="str">
            <v>3.F</v>
          </cell>
          <cell r="D804">
            <v>2537892</v>
          </cell>
          <cell r="E804" t="str">
            <v>영    암    교</v>
          </cell>
          <cell r="F804" t="str">
            <v>PRE-FLEX BEAM</v>
          </cell>
          <cell r="I804">
            <v>0</v>
          </cell>
        </row>
        <row r="805">
          <cell r="A805" t="str">
            <v>T2</v>
          </cell>
          <cell r="B805">
            <v>813</v>
          </cell>
          <cell r="C805" t="str">
            <v>3.01</v>
          </cell>
          <cell r="D805">
            <v>2538020</v>
          </cell>
          <cell r="E805" t="str">
            <v>토          공</v>
          </cell>
          <cell r="I805">
            <v>0</v>
          </cell>
        </row>
        <row r="806">
          <cell r="A806" t="str">
            <v>D00096</v>
          </cell>
          <cell r="B806">
            <v>1421</v>
          </cell>
          <cell r="C806" t="str">
            <v>a</v>
          </cell>
          <cell r="D806">
            <v>2691317</v>
          </cell>
          <cell r="E806" t="str">
            <v>구조물터파기</v>
          </cell>
          <cell r="F806" t="str">
            <v>(육상토사 0∼2 M)</v>
          </cell>
          <cell r="G806" t="str">
            <v>㎥</v>
          </cell>
          <cell r="I806">
            <v>0</v>
          </cell>
        </row>
        <row r="807">
          <cell r="A807" t="str">
            <v>D00097</v>
          </cell>
          <cell r="B807">
            <v>548</v>
          </cell>
          <cell r="C807" t="str">
            <v>b</v>
          </cell>
          <cell r="D807">
            <v>2691653</v>
          </cell>
          <cell r="E807" t="str">
            <v>구조물터파기</v>
          </cell>
          <cell r="F807" t="str">
            <v>(육상토사 2∼4 M)</v>
          </cell>
          <cell r="G807" t="str">
            <v>㎥</v>
          </cell>
          <cell r="I807">
            <v>0</v>
          </cell>
        </row>
        <row r="808">
          <cell r="A808" t="str">
            <v>D00131</v>
          </cell>
          <cell r="B808">
            <v>154</v>
          </cell>
          <cell r="C808" t="str">
            <v>c</v>
          </cell>
          <cell r="D808">
            <v>2691821</v>
          </cell>
          <cell r="E808" t="str">
            <v>구조물터파기</v>
          </cell>
          <cell r="F808" t="str">
            <v>(육상풍화암 2∼3 M)</v>
          </cell>
          <cell r="G808" t="str">
            <v>㎥</v>
          </cell>
          <cell r="I808">
            <v>0</v>
          </cell>
        </row>
        <row r="809">
          <cell r="A809" t="str">
            <v>D03858</v>
          </cell>
          <cell r="B809">
            <v>134</v>
          </cell>
          <cell r="C809" t="str">
            <v>d</v>
          </cell>
          <cell r="D809">
            <v>2691905</v>
          </cell>
          <cell r="E809" t="str">
            <v>구조물터파기</v>
          </cell>
          <cell r="F809" t="str">
            <v>(육상풍화암 4∼5 M)</v>
          </cell>
          <cell r="G809" t="str">
            <v>㎥</v>
          </cell>
          <cell r="I809">
            <v>0</v>
          </cell>
        </row>
        <row r="810">
          <cell r="A810" t="str">
            <v>D00160</v>
          </cell>
          <cell r="B810">
            <v>1155</v>
          </cell>
          <cell r="C810" t="str">
            <v>e</v>
          </cell>
          <cell r="D810">
            <v>2691989</v>
          </cell>
          <cell r="E810" t="str">
            <v>되메우기및다짐</v>
          </cell>
          <cell r="F810" t="str">
            <v>(인력30%+백호우70%)</v>
          </cell>
          <cell r="G810" t="str">
            <v>㎥</v>
          </cell>
          <cell r="I810">
            <v>0</v>
          </cell>
        </row>
        <row r="811">
          <cell r="A811" t="str">
            <v>D00170</v>
          </cell>
          <cell r="B811">
            <v>1491</v>
          </cell>
          <cell r="C811" t="str">
            <v>f</v>
          </cell>
          <cell r="D811">
            <v>2692109</v>
          </cell>
          <cell r="E811" t="str">
            <v>뒷채움잡석</v>
          </cell>
          <cell r="F811" t="str">
            <v>(현장암유용)</v>
          </cell>
          <cell r="G811" t="str">
            <v>㎥</v>
          </cell>
          <cell r="I811">
            <v>0</v>
          </cell>
        </row>
        <row r="812">
          <cell r="A812" t="str">
            <v>D00150</v>
          </cell>
          <cell r="B812">
            <v>2672</v>
          </cell>
          <cell r="C812" t="str">
            <v>g</v>
          </cell>
          <cell r="D812">
            <v>2692169</v>
          </cell>
          <cell r="E812" t="str">
            <v>교대앞성토</v>
          </cell>
          <cell r="G812" t="str">
            <v>㎥</v>
          </cell>
          <cell r="I812">
            <v>0</v>
          </cell>
        </row>
        <row r="813">
          <cell r="A813" t="str">
            <v>D01202</v>
          </cell>
          <cell r="B813">
            <v>180</v>
          </cell>
          <cell r="C813" t="str">
            <v>h</v>
          </cell>
          <cell r="D813">
            <v>2692199</v>
          </cell>
          <cell r="E813" t="str">
            <v>암면고르기</v>
          </cell>
          <cell r="F813" t="str">
            <v>(발파암)</v>
          </cell>
          <cell r="G813" t="str">
            <v>㎡</v>
          </cell>
          <cell r="I813">
            <v>0</v>
          </cell>
        </row>
        <row r="814">
          <cell r="A814" t="str">
            <v>E2</v>
          </cell>
          <cell r="B814">
            <v>0</v>
          </cell>
          <cell r="C814" t="str">
            <v>계</v>
          </cell>
          <cell r="D814">
            <v>2692229</v>
          </cell>
          <cell r="I814">
            <v>0</v>
          </cell>
        </row>
        <row r="815">
          <cell r="A815" t="str">
            <v>T2</v>
          </cell>
          <cell r="B815">
            <v>821</v>
          </cell>
          <cell r="C815" t="str">
            <v>3.02</v>
          </cell>
          <cell r="D815">
            <v>2693200</v>
          </cell>
          <cell r="E815" t="str">
            <v>거 푸 집</v>
          </cell>
          <cell r="I815">
            <v>0</v>
          </cell>
        </row>
        <row r="816">
          <cell r="A816" t="str">
            <v>D00276</v>
          </cell>
          <cell r="B816">
            <v>1778</v>
          </cell>
          <cell r="C816" t="str">
            <v>a</v>
          </cell>
          <cell r="D816">
            <v>2693201</v>
          </cell>
          <cell r="E816" t="str">
            <v>합판거푸집</v>
          </cell>
          <cell r="F816" t="str">
            <v>(3 회)</v>
          </cell>
          <cell r="G816" t="str">
            <v>㎡</v>
          </cell>
          <cell r="I816">
            <v>0</v>
          </cell>
        </row>
        <row r="817">
          <cell r="A817" t="str">
            <v>D00277</v>
          </cell>
          <cell r="B817">
            <v>335</v>
          </cell>
          <cell r="C817" t="str">
            <v>b</v>
          </cell>
          <cell r="D817">
            <v>2693265</v>
          </cell>
          <cell r="E817" t="str">
            <v>합판거푸집</v>
          </cell>
          <cell r="F817" t="str">
            <v>(3 회 7∼10 m)</v>
          </cell>
          <cell r="G817" t="str">
            <v>㎡</v>
          </cell>
          <cell r="I817">
            <v>0</v>
          </cell>
        </row>
        <row r="818">
          <cell r="A818" t="str">
            <v>D00280</v>
          </cell>
          <cell r="B818">
            <v>232</v>
          </cell>
          <cell r="C818" t="str">
            <v>c</v>
          </cell>
          <cell r="D818">
            <v>2693297</v>
          </cell>
          <cell r="E818" t="str">
            <v>합판거푸집</v>
          </cell>
          <cell r="F818" t="str">
            <v>(4 회)</v>
          </cell>
          <cell r="G818" t="str">
            <v>㎡</v>
          </cell>
          <cell r="I818">
            <v>0</v>
          </cell>
        </row>
        <row r="819">
          <cell r="A819" t="str">
            <v>D00282</v>
          </cell>
          <cell r="B819">
            <v>189</v>
          </cell>
          <cell r="C819" t="str">
            <v>d</v>
          </cell>
          <cell r="D819">
            <v>2693301</v>
          </cell>
          <cell r="E819" t="str">
            <v>합판거푸집</v>
          </cell>
          <cell r="F819" t="str">
            <v>(6 회)</v>
          </cell>
          <cell r="G819" t="str">
            <v>㎡</v>
          </cell>
          <cell r="I819">
            <v>0</v>
          </cell>
        </row>
        <row r="820">
          <cell r="A820" t="str">
            <v>D00265</v>
          </cell>
          <cell r="B820">
            <v>364</v>
          </cell>
          <cell r="C820" t="str">
            <v>e</v>
          </cell>
          <cell r="D820">
            <v>2693305</v>
          </cell>
          <cell r="E820" t="str">
            <v>문양거푸집(합판4회+</v>
          </cell>
          <cell r="F820" t="str">
            <v>문양스치로폴(0∼7M)</v>
          </cell>
          <cell r="G820" t="str">
            <v>㎡</v>
          </cell>
          <cell r="I820">
            <v>0</v>
          </cell>
        </row>
        <row r="821">
          <cell r="A821" t="str">
            <v>D01111</v>
          </cell>
          <cell r="B821">
            <v>66</v>
          </cell>
          <cell r="C821" t="str">
            <v>f</v>
          </cell>
          <cell r="D821">
            <v>2693309</v>
          </cell>
          <cell r="E821" t="str">
            <v>문양거푸집(합판4회+</v>
          </cell>
          <cell r="F821" t="str">
            <v>문양스치로폴(7∼10M)</v>
          </cell>
          <cell r="G821" t="str">
            <v>㎡</v>
          </cell>
          <cell r="I821">
            <v>0</v>
          </cell>
        </row>
        <row r="822">
          <cell r="A822" t="str">
            <v>E2</v>
          </cell>
          <cell r="B822">
            <v>0</v>
          </cell>
          <cell r="C822" t="str">
            <v>계</v>
          </cell>
          <cell r="D822">
            <v>2693441</v>
          </cell>
          <cell r="I822">
            <v>0</v>
          </cell>
        </row>
        <row r="823">
          <cell r="A823" t="str">
            <v>D00323</v>
          </cell>
          <cell r="B823">
            <v>1227</v>
          </cell>
          <cell r="C823" t="str">
            <v>3.03</v>
          </cell>
          <cell r="D823">
            <v>2693442</v>
          </cell>
          <cell r="E823" t="str">
            <v>강관비계</v>
          </cell>
          <cell r="F823" t="str">
            <v>(0∼30 M)</v>
          </cell>
          <cell r="G823" t="str">
            <v>㎡</v>
          </cell>
          <cell r="I823">
            <v>0</v>
          </cell>
        </row>
        <row r="824">
          <cell r="A824" t="str">
            <v>T2</v>
          </cell>
          <cell r="B824">
            <v>827</v>
          </cell>
          <cell r="C824" t="str">
            <v>3.04</v>
          </cell>
          <cell r="D824">
            <v>2693506</v>
          </cell>
          <cell r="E824" t="str">
            <v>동 바 리</v>
          </cell>
          <cell r="I824">
            <v>0</v>
          </cell>
        </row>
        <row r="825">
          <cell r="A825" t="str">
            <v>D00327</v>
          </cell>
          <cell r="B825">
            <v>702</v>
          </cell>
          <cell r="C825" t="str">
            <v>a</v>
          </cell>
          <cell r="D825">
            <v>2693538</v>
          </cell>
          <cell r="E825" t="str">
            <v>동바리공</v>
          </cell>
          <cell r="F825" t="str">
            <v>(목재 4 회)</v>
          </cell>
          <cell r="G825" t="str">
            <v>공㎥</v>
          </cell>
          <cell r="I825">
            <v>0</v>
          </cell>
        </row>
        <row r="826">
          <cell r="A826" t="str">
            <v>D00334</v>
          </cell>
          <cell r="B826">
            <v>262</v>
          </cell>
          <cell r="C826" t="str">
            <v>b</v>
          </cell>
          <cell r="D826">
            <v>2693562</v>
          </cell>
          <cell r="E826" t="str">
            <v>강관동바리</v>
          </cell>
          <cell r="F826" t="str">
            <v>(교량용)</v>
          </cell>
          <cell r="G826" t="str">
            <v>공㎥</v>
          </cell>
          <cell r="I826">
            <v>0</v>
          </cell>
        </row>
        <row r="827">
          <cell r="A827" t="str">
            <v>D01129</v>
          </cell>
          <cell r="B827">
            <v>79</v>
          </cell>
          <cell r="C827" t="str">
            <v>c</v>
          </cell>
          <cell r="D827">
            <v>2693566</v>
          </cell>
          <cell r="E827" t="str">
            <v>수평보강재(교량용)</v>
          </cell>
          <cell r="F827" t="str">
            <v>(강관동바리)</v>
          </cell>
          <cell r="G827" t="str">
            <v>㎡</v>
          </cell>
          <cell r="I827">
            <v>0</v>
          </cell>
        </row>
        <row r="828">
          <cell r="A828" t="str">
            <v>E2</v>
          </cell>
          <cell r="B828">
            <v>0</v>
          </cell>
          <cell r="C828" t="str">
            <v>계</v>
          </cell>
          <cell r="D828">
            <v>2693568</v>
          </cell>
          <cell r="I828">
            <v>0</v>
          </cell>
        </row>
        <row r="829">
          <cell r="A829" t="str">
            <v>T2</v>
          </cell>
          <cell r="B829">
            <v>831</v>
          </cell>
          <cell r="C829" t="str">
            <v>3.05</v>
          </cell>
          <cell r="D829">
            <v>2693690</v>
          </cell>
          <cell r="E829" t="str">
            <v>철근가공조립</v>
          </cell>
          <cell r="I829">
            <v>0</v>
          </cell>
        </row>
        <row r="830">
          <cell r="A830" t="str">
            <v>D00271</v>
          </cell>
          <cell r="B830">
            <v>16.827999999999999</v>
          </cell>
          <cell r="C830" t="str">
            <v>a</v>
          </cell>
          <cell r="D830">
            <v>2693692</v>
          </cell>
          <cell r="E830" t="str">
            <v>철근가공조립</v>
          </cell>
          <cell r="F830" t="str">
            <v>(보 통)</v>
          </cell>
          <cell r="G830" t="str">
            <v>Ton</v>
          </cell>
          <cell r="I830">
            <v>0</v>
          </cell>
        </row>
        <row r="831">
          <cell r="A831" t="str">
            <v>D00272</v>
          </cell>
          <cell r="B831">
            <v>203.584</v>
          </cell>
          <cell r="C831" t="str">
            <v>b</v>
          </cell>
          <cell r="D831">
            <v>2693694</v>
          </cell>
          <cell r="E831" t="str">
            <v>철근가공조립</v>
          </cell>
          <cell r="F831" t="str">
            <v>(복 잡)</v>
          </cell>
          <cell r="G831" t="str">
            <v>Ton</v>
          </cell>
          <cell r="I831">
            <v>0</v>
          </cell>
        </row>
        <row r="832">
          <cell r="A832" t="str">
            <v>E2</v>
          </cell>
          <cell r="B832">
            <v>0</v>
          </cell>
          <cell r="C832" t="str">
            <v>계</v>
          </cell>
          <cell r="D832">
            <v>2693697</v>
          </cell>
          <cell r="I832">
            <v>0</v>
          </cell>
        </row>
        <row r="833">
          <cell r="A833" t="str">
            <v>T2</v>
          </cell>
          <cell r="B833">
            <v>836</v>
          </cell>
          <cell r="C833" t="str">
            <v>3.06</v>
          </cell>
          <cell r="D833">
            <v>2693698</v>
          </cell>
          <cell r="E833" t="str">
            <v>콘크리트타설</v>
          </cell>
          <cell r="I833">
            <v>0</v>
          </cell>
        </row>
        <row r="834">
          <cell r="A834" t="str">
            <v>D00237</v>
          </cell>
          <cell r="B834">
            <v>1521</v>
          </cell>
          <cell r="C834" t="str">
            <v>a</v>
          </cell>
          <cell r="D834">
            <v>2693762</v>
          </cell>
          <cell r="E834" t="str">
            <v>콘크리트타설</v>
          </cell>
          <cell r="F834" t="str">
            <v>(철근 펌프카)</v>
          </cell>
          <cell r="G834" t="str">
            <v>㎥</v>
          </cell>
          <cell r="I834">
            <v>0</v>
          </cell>
        </row>
        <row r="835">
          <cell r="A835" t="str">
            <v>D00238</v>
          </cell>
          <cell r="B835">
            <v>420</v>
          </cell>
          <cell r="C835" t="str">
            <v>b</v>
          </cell>
          <cell r="D835">
            <v>2693794</v>
          </cell>
          <cell r="E835" t="str">
            <v>콘크리트타설</v>
          </cell>
          <cell r="F835" t="str">
            <v>(무근 펌프카)</v>
          </cell>
          <cell r="G835" t="str">
            <v>㎥</v>
          </cell>
          <cell r="I835">
            <v>0</v>
          </cell>
        </row>
        <row r="836">
          <cell r="A836" t="str">
            <v>D00231</v>
          </cell>
          <cell r="B836">
            <v>90</v>
          </cell>
          <cell r="C836" t="str">
            <v>c</v>
          </cell>
          <cell r="D836">
            <v>2693810</v>
          </cell>
          <cell r="E836" t="str">
            <v>콘크리트타설</v>
          </cell>
          <cell r="F836" t="str">
            <v>(무근 VIB 제외)</v>
          </cell>
          <cell r="G836" t="str">
            <v>㎥</v>
          </cell>
          <cell r="I836">
            <v>0</v>
          </cell>
        </row>
        <row r="837">
          <cell r="A837" t="str">
            <v>E2</v>
          </cell>
          <cell r="B837">
            <v>0</v>
          </cell>
          <cell r="C837" t="str">
            <v>계</v>
          </cell>
          <cell r="D837">
            <v>2693826</v>
          </cell>
          <cell r="I837">
            <v>0</v>
          </cell>
        </row>
        <row r="838">
          <cell r="A838" t="str">
            <v>T2</v>
          </cell>
          <cell r="B838">
            <v>840</v>
          </cell>
          <cell r="C838" t="str">
            <v>3.07</v>
          </cell>
          <cell r="D838">
            <v>2693834</v>
          </cell>
          <cell r="E838" t="str">
            <v>표 면 처 리</v>
          </cell>
          <cell r="I838">
            <v>0</v>
          </cell>
        </row>
        <row r="839">
          <cell r="A839" t="str">
            <v>D00537</v>
          </cell>
          <cell r="B839">
            <v>837</v>
          </cell>
          <cell r="C839" t="str">
            <v>a</v>
          </cell>
          <cell r="D839">
            <v>2693838</v>
          </cell>
          <cell r="E839" t="str">
            <v>슬래브양생</v>
          </cell>
          <cell r="F839" t="str">
            <v>(양생제)</v>
          </cell>
          <cell r="G839" t="str">
            <v>㎡</v>
          </cell>
          <cell r="I839">
            <v>0</v>
          </cell>
        </row>
        <row r="840">
          <cell r="A840" t="str">
            <v>D00539</v>
          </cell>
          <cell r="B840">
            <v>758</v>
          </cell>
          <cell r="C840" t="str">
            <v>b</v>
          </cell>
          <cell r="D840">
            <v>2693840</v>
          </cell>
          <cell r="E840" t="str">
            <v>슬래브면고르기</v>
          </cell>
          <cell r="F840" t="str">
            <v>(데크 피니샤)</v>
          </cell>
          <cell r="G840" t="str">
            <v>㎡</v>
          </cell>
          <cell r="I840">
            <v>0</v>
          </cell>
        </row>
        <row r="841">
          <cell r="A841" t="str">
            <v>E2</v>
          </cell>
          <cell r="B841">
            <v>0</v>
          </cell>
          <cell r="C841" t="str">
            <v>계</v>
          </cell>
          <cell r="D841">
            <v>2693841</v>
          </cell>
          <cell r="I841">
            <v>0</v>
          </cell>
        </row>
        <row r="842">
          <cell r="A842" t="str">
            <v>T2</v>
          </cell>
          <cell r="B842">
            <v>846</v>
          </cell>
          <cell r="C842" t="str">
            <v>3.08</v>
          </cell>
          <cell r="D842">
            <v>2693969</v>
          </cell>
          <cell r="E842" t="str">
            <v>교좌장치</v>
          </cell>
          <cell r="I842">
            <v>0</v>
          </cell>
        </row>
        <row r="843">
          <cell r="A843" t="str">
            <v>D00544</v>
          </cell>
          <cell r="B843">
            <v>2</v>
          </cell>
          <cell r="C843" t="str">
            <v>a</v>
          </cell>
          <cell r="D843">
            <v>2694065</v>
          </cell>
          <cell r="E843" t="str">
            <v>교좌장치</v>
          </cell>
          <cell r="F843" t="str">
            <v>(고정단 175 Ton)</v>
          </cell>
          <cell r="G843" t="str">
            <v>EA</v>
          </cell>
          <cell r="I843">
            <v>0</v>
          </cell>
        </row>
        <row r="844">
          <cell r="A844" t="str">
            <v>D00542</v>
          </cell>
          <cell r="B844">
            <v>6</v>
          </cell>
          <cell r="C844" t="str">
            <v>b</v>
          </cell>
          <cell r="D844">
            <v>2694113</v>
          </cell>
          <cell r="E844" t="str">
            <v>교좌장치</v>
          </cell>
          <cell r="F844" t="str">
            <v>(횡방향가동단175Ton)</v>
          </cell>
          <cell r="G844" t="str">
            <v>EA</v>
          </cell>
          <cell r="I844">
            <v>0</v>
          </cell>
        </row>
        <row r="845">
          <cell r="A845" t="str">
            <v>D00546</v>
          </cell>
          <cell r="B845">
            <v>2</v>
          </cell>
          <cell r="C845" t="str">
            <v>c</v>
          </cell>
          <cell r="D845">
            <v>2694152</v>
          </cell>
          <cell r="E845" t="str">
            <v>교좌장치</v>
          </cell>
          <cell r="F845" t="str">
            <v>(종방향가동단175Ton)</v>
          </cell>
          <cell r="G845" t="str">
            <v>EA</v>
          </cell>
          <cell r="I845">
            <v>0</v>
          </cell>
        </row>
        <row r="846">
          <cell r="A846" t="str">
            <v>D00550</v>
          </cell>
          <cell r="B846">
            <v>6</v>
          </cell>
          <cell r="C846" t="str">
            <v>d</v>
          </cell>
          <cell r="D846">
            <v>2694154</v>
          </cell>
          <cell r="E846" t="str">
            <v>교좌장치</v>
          </cell>
          <cell r="F846" t="str">
            <v>(양방향가동단175Ton)</v>
          </cell>
          <cell r="G846" t="str">
            <v>EA</v>
          </cell>
          <cell r="I846">
            <v>0</v>
          </cell>
        </row>
        <row r="847">
          <cell r="A847" t="str">
            <v>E2</v>
          </cell>
          <cell r="B847">
            <v>0</v>
          </cell>
          <cell r="C847" t="str">
            <v>계</v>
          </cell>
          <cell r="D847">
            <v>2694155</v>
          </cell>
          <cell r="I847">
            <v>0</v>
          </cell>
        </row>
        <row r="848">
          <cell r="A848" t="str">
            <v>T2</v>
          </cell>
          <cell r="B848">
            <v>851</v>
          </cell>
          <cell r="C848" t="str">
            <v>3.09</v>
          </cell>
          <cell r="D848">
            <v>2694283</v>
          </cell>
          <cell r="E848" t="str">
            <v>PRE-FLEX BEAM</v>
          </cell>
          <cell r="I848">
            <v>0</v>
          </cell>
        </row>
        <row r="849">
          <cell r="A849" t="str">
            <v>W00083</v>
          </cell>
          <cell r="B849">
            <v>4</v>
          </cell>
          <cell r="C849" t="str">
            <v>a</v>
          </cell>
          <cell r="D849">
            <v>2694347</v>
          </cell>
          <cell r="E849" t="str">
            <v>PRE-FLEX BEAM</v>
          </cell>
          <cell r="F849" t="str">
            <v>영암교(내측)</v>
          </cell>
          <cell r="G849" t="str">
            <v>본</v>
          </cell>
          <cell r="I849">
            <v>0</v>
          </cell>
        </row>
        <row r="850">
          <cell r="A850" t="str">
            <v>W00082</v>
          </cell>
          <cell r="B850">
            <v>4</v>
          </cell>
          <cell r="C850" t="str">
            <v>b</v>
          </cell>
          <cell r="D850">
            <v>2694379</v>
          </cell>
          <cell r="E850" t="str">
            <v>PRE-FLEX BEAM</v>
          </cell>
          <cell r="F850" t="str">
            <v>영암교(외측)</v>
          </cell>
          <cell r="G850" t="str">
            <v>본</v>
          </cell>
          <cell r="I850">
            <v>0</v>
          </cell>
        </row>
        <row r="851">
          <cell r="A851" t="str">
            <v>D03936</v>
          </cell>
          <cell r="B851">
            <v>1</v>
          </cell>
          <cell r="C851" t="str">
            <v>c</v>
          </cell>
          <cell r="D851">
            <v>2694411</v>
          </cell>
          <cell r="E851" t="str">
            <v>PRE-FLEX BEAM</v>
          </cell>
          <cell r="F851" t="str">
            <v>(전도방지시설).</v>
          </cell>
          <cell r="G851" t="str">
            <v>식</v>
          </cell>
          <cell r="I851">
            <v>0</v>
          </cell>
        </row>
        <row r="852">
          <cell r="A852" t="str">
            <v>E2</v>
          </cell>
          <cell r="B852">
            <v>0</v>
          </cell>
          <cell r="C852" t="str">
            <v>계</v>
          </cell>
          <cell r="D852">
            <v>2694507</v>
          </cell>
          <cell r="I852">
            <v>0</v>
          </cell>
        </row>
        <row r="853">
          <cell r="A853" t="str">
            <v>T2</v>
          </cell>
          <cell r="B853">
            <v>855</v>
          </cell>
          <cell r="C853" t="str">
            <v>3.10</v>
          </cell>
          <cell r="D853">
            <v>2694635</v>
          </cell>
          <cell r="E853" t="str">
            <v>신축이음장치</v>
          </cell>
          <cell r="I853">
            <v>0</v>
          </cell>
        </row>
        <row r="854">
          <cell r="A854" t="str">
            <v>D03819</v>
          </cell>
          <cell r="B854">
            <v>19</v>
          </cell>
          <cell r="C854" t="str">
            <v>a</v>
          </cell>
          <cell r="D854">
            <v>2694651</v>
          </cell>
          <cell r="E854" t="str">
            <v>신축이음장치</v>
          </cell>
          <cell r="F854" t="str">
            <v>(Rail-No 80)</v>
          </cell>
          <cell r="G854" t="str">
            <v>M</v>
          </cell>
          <cell r="I854">
            <v>0</v>
          </cell>
        </row>
        <row r="855">
          <cell r="A855" t="str">
            <v>D01313</v>
          </cell>
          <cell r="B855">
            <v>19</v>
          </cell>
          <cell r="C855" t="str">
            <v>b</v>
          </cell>
          <cell r="D855">
            <v>2694667</v>
          </cell>
          <cell r="E855" t="str">
            <v>신축이음장치</v>
          </cell>
          <cell r="F855" t="str">
            <v>(Rail-No100)</v>
          </cell>
          <cell r="G855" t="str">
            <v>M</v>
          </cell>
          <cell r="I855">
            <v>0</v>
          </cell>
        </row>
        <row r="856">
          <cell r="A856" t="str">
            <v>E2</v>
          </cell>
          <cell r="B856">
            <v>0</v>
          </cell>
          <cell r="C856" t="str">
            <v>계</v>
          </cell>
          <cell r="D856">
            <v>2694699</v>
          </cell>
          <cell r="I856">
            <v>0</v>
          </cell>
        </row>
        <row r="857">
          <cell r="A857" t="str">
            <v>D00535</v>
          </cell>
          <cell r="B857">
            <v>758</v>
          </cell>
          <cell r="C857" t="str">
            <v>3.11</v>
          </cell>
          <cell r="D857">
            <v>2694955</v>
          </cell>
          <cell r="E857" t="str">
            <v>교면방수</v>
          </cell>
          <cell r="F857" t="str">
            <v>(도막식)</v>
          </cell>
          <cell r="G857" t="str">
            <v>㎡</v>
          </cell>
          <cell r="I857">
            <v>0</v>
          </cell>
        </row>
        <row r="858">
          <cell r="A858" t="str">
            <v>T2</v>
          </cell>
          <cell r="B858">
            <v>862</v>
          </cell>
          <cell r="C858" t="str">
            <v>3.12</v>
          </cell>
          <cell r="D858">
            <v>2695019</v>
          </cell>
          <cell r="E858" t="str">
            <v>접속슬래브 접합공</v>
          </cell>
          <cell r="I858">
            <v>0</v>
          </cell>
        </row>
        <row r="859">
          <cell r="A859" t="str">
            <v>D01067</v>
          </cell>
          <cell r="B859">
            <v>96</v>
          </cell>
          <cell r="C859" t="str">
            <v>a</v>
          </cell>
          <cell r="D859">
            <v>2695051</v>
          </cell>
          <cell r="E859" t="str">
            <v>다웰바 설치</v>
          </cell>
          <cell r="F859" t="str">
            <v>(D=25 m/m, L=500)</v>
          </cell>
          <cell r="G859" t="str">
            <v>EA</v>
          </cell>
          <cell r="I859">
            <v>0</v>
          </cell>
        </row>
        <row r="860">
          <cell r="A860" t="str">
            <v>D01190</v>
          </cell>
          <cell r="B860">
            <v>28</v>
          </cell>
          <cell r="C860" t="str">
            <v>b</v>
          </cell>
          <cell r="D860">
            <v>2695083</v>
          </cell>
          <cell r="E860" t="str">
            <v>다웰-켑 설치</v>
          </cell>
          <cell r="F860" t="str">
            <v>(Φ60 m/m)</v>
          </cell>
          <cell r="G860" t="str">
            <v>M</v>
          </cell>
          <cell r="I860">
            <v>0</v>
          </cell>
        </row>
        <row r="861">
          <cell r="A861" t="str">
            <v>D00540</v>
          </cell>
          <cell r="B861">
            <v>96</v>
          </cell>
          <cell r="C861" t="str">
            <v>c</v>
          </cell>
          <cell r="D861">
            <v>2695085</v>
          </cell>
          <cell r="E861" t="str">
            <v>경질고무판</v>
          </cell>
          <cell r="F861" t="str">
            <v>(150x150)</v>
          </cell>
          <cell r="G861" t="str">
            <v>EA</v>
          </cell>
          <cell r="I861">
            <v>0</v>
          </cell>
        </row>
        <row r="862">
          <cell r="A862" t="str">
            <v>D00566</v>
          </cell>
          <cell r="B862">
            <v>15</v>
          </cell>
          <cell r="C862" t="str">
            <v>d</v>
          </cell>
          <cell r="D862">
            <v>2695086</v>
          </cell>
          <cell r="E862" t="str">
            <v>타르페이퍼 설치</v>
          </cell>
          <cell r="F862" t="str">
            <v>(5 겹)</v>
          </cell>
          <cell r="G862" t="str">
            <v>㎡</v>
          </cell>
          <cell r="I862">
            <v>0</v>
          </cell>
        </row>
        <row r="863">
          <cell r="A863" t="str">
            <v>E2</v>
          </cell>
          <cell r="B863">
            <v>0</v>
          </cell>
          <cell r="C863" t="str">
            <v>계</v>
          </cell>
          <cell r="D863">
            <v>2695118</v>
          </cell>
          <cell r="I863">
            <v>0</v>
          </cell>
        </row>
        <row r="864">
          <cell r="A864" t="str">
            <v>T2</v>
          </cell>
          <cell r="B864">
            <v>866</v>
          </cell>
          <cell r="C864" t="str">
            <v>3.13</v>
          </cell>
          <cell r="D864">
            <v>2695151</v>
          </cell>
          <cell r="E864" t="str">
            <v>무수축 콘크리트</v>
          </cell>
          <cell r="I864">
            <v>0</v>
          </cell>
        </row>
        <row r="865">
          <cell r="A865" t="str">
            <v>D00567</v>
          </cell>
          <cell r="B865">
            <v>0.88600000000000001</v>
          </cell>
          <cell r="C865" t="str">
            <v>a</v>
          </cell>
          <cell r="D865">
            <v>2695167</v>
          </cell>
          <cell r="E865" t="str">
            <v>무수축몰탈</v>
          </cell>
          <cell r="F865" t="str">
            <v>(1:1)</v>
          </cell>
          <cell r="G865" t="str">
            <v>㎥</v>
          </cell>
          <cell r="I865">
            <v>0</v>
          </cell>
        </row>
        <row r="866">
          <cell r="A866" t="str">
            <v>D00568</v>
          </cell>
          <cell r="B866">
            <v>7.22</v>
          </cell>
          <cell r="C866" t="str">
            <v>b</v>
          </cell>
          <cell r="D866">
            <v>2695175</v>
          </cell>
          <cell r="E866" t="str">
            <v>무수축콘크리트</v>
          </cell>
          <cell r="G866" t="str">
            <v>㎥</v>
          </cell>
          <cell r="I866">
            <v>0</v>
          </cell>
        </row>
        <row r="867">
          <cell r="A867" t="str">
            <v>E2</v>
          </cell>
          <cell r="B867">
            <v>0</v>
          </cell>
          <cell r="C867" t="str">
            <v>계</v>
          </cell>
          <cell r="D867">
            <v>2695179</v>
          </cell>
          <cell r="I867">
            <v>0</v>
          </cell>
        </row>
        <row r="868">
          <cell r="A868" t="str">
            <v>T2</v>
          </cell>
          <cell r="B868">
            <v>870</v>
          </cell>
          <cell r="C868" t="str">
            <v>3.14</v>
          </cell>
          <cell r="D868">
            <v>2695307</v>
          </cell>
          <cell r="E868" t="str">
            <v>스치로폴 설치</v>
          </cell>
          <cell r="I868">
            <v>0</v>
          </cell>
        </row>
        <row r="869">
          <cell r="A869" t="str">
            <v>D00853</v>
          </cell>
          <cell r="B869">
            <v>3</v>
          </cell>
          <cell r="C869" t="str">
            <v>a</v>
          </cell>
          <cell r="D869">
            <v>2695565</v>
          </cell>
          <cell r="E869" t="str">
            <v>스치로폴설치</v>
          </cell>
          <cell r="F869" t="str">
            <v>(T=10 m/m)</v>
          </cell>
          <cell r="G869" t="str">
            <v>㎡</v>
          </cell>
          <cell r="I869">
            <v>0</v>
          </cell>
        </row>
        <row r="870">
          <cell r="A870" t="str">
            <v>D00532</v>
          </cell>
          <cell r="B870">
            <v>46</v>
          </cell>
          <cell r="C870" t="str">
            <v>b</v>
          </cell>
          <cell r="D870">
            <v>2695693</v>
          </cell>
          <cell r="E870" t="str">
            <v>스치로폴설치</v>
          </cell>
          <cell r="F870" t="str">
            <v>(T=20 m/m)</v>
          </cell>
          <cell r="G870" t="str">
            <v>㎡</v>
          </cell>
          <cell r="I870">
            <v>0</v>
          </cell>
        </row>
        <row r="871">
          <cell r="A871" t="str">
            <v>E2</v>
          </cell>
          <cell r="B871">
            <v>0</v>
          </cell>
          <cell r="C871" t="str">
            <v>계</v>
          </cell>
          <cell r="D871">
            <v>2695694</v>
          </cell>
          <cell r="I871">
            <v>0</v>
          </cell>
        </row>
        <row r="872">
          <cell r="A872" t="str">
            <v>T2</v>
          </cell>
          <cell r="B872">
            <v>876</v>
          </cell>
          <cell r="C872" t="str">
            <v>3.15</v>
          </cell>
          <cell r="D872">
            <v>2696210</v>
          </cell>
          <cell r="E872" t="str">
            <v>배수시설</v>
          </cell>
          <cell r="I872">
            <v>0</v>
          </cell>
        </row>
        <row r="873">
          <cell r="A873" t="str">
            <v>D00572</v>
          </cell>
          <cell r="B873">
            <v>4</v>
          </cell>
          <cell r="C873" t="str">
            <v>a</v>
          </cell>
          <cell r="D873">
            <v>2696211</v>
          </cell>
          <cell r="E873" t="str">
            <v>집 수 구</v>
          </cell>
          <cell r="G873" t="str">
            <v>EA</v>
          </cell>
          <cell r="I873">
            <v>0</v>
          </cell>
        </row>
        <row r="874">
          <cell r="A874" t="str">
            <v>D00573</v>
          </cell>
          <cell r="B874">
            <v>14</v>
          </cell>
          <cell r="C874" t="str">
            <v>b</v>
          </cell>
          <cell r="D874">
            <v>2696212</v>
          </cell>
          <cell r="E874" t="str">
            <v>배 수 구</v>
          </cell>
          <cell r="F874" t="str">
            <v>(스테인레스관)</v>
          </cell>
          <cell r="G874" t="str">
            <v>M</v>
          </cell>
          <cell r="I874">
            <v>0</v>
          </cell>
        </row>
        <row r="875">
          <cell r="A875" t="str">
            <v>D00574</v>
          </cell>
          <cell r="B875">
            <v>8</v>
          </cell>
          <cell r="C875" t="str">
            <v>c</v>
          </cell>
          <cell r="D875">
            <v>2696276</v>
          </cell>
          <cell r="E875" t="str">
            <v>부착시설(A)</v>
          </cell>
          <cell r="G875" t="str">
            <v>EA</v>
          </cell>
          <cell r="I875">
            <v>0</v>
          </cell>
        </row>
        <row r="876">
          <cell r="A876" t="str">
            <v>D00577</v>
          </cell>
          <cell r="B876">
            <v>29</v>
          </cell>
          <cell r="C876" t="str">
            <v>d</v>
          </cell>
          <cell r="D876">
            <v>2696308</v>
          </cell>
          <cell r="E876" t="str">
            <v>도 수 로</v>
          </cell>
          <cell r="G876" t="str">
            <v>M</v>
          </cell>
          <cell r="I876">
            <v>0</v>
          </cell>
        </row>
        <row r="877">
          <cell r="A877" t="str">
            <v>E2</v>
          </cell>
          <cell r="B877">
            <v>0</v>
          </cell>
          <cell r="C877" t="str">
            <v>계</v>
          </cell>
          <cell r="D877">
            <v>2696324</v>
          </cell>
          <cell r="I877">
            <v>0</v>
          </cell>
        </row>
        <row r="878">
          <cell r="A878" t="str">
            <v>T2</v>
          </cell>
          <cell r="B878">
            <v>880</v>
          </cell>
          <cell r="C878" t="str">
            <v>3.16</v>
          </cell>
          <cell r="D878">
            <v>2696340</v>
          </cell>
          <cell r="E878" t="str">
            <v>스페이서설치</v>
          </cell>
          <cell r="I878">
            <v>0</v>
          </cell>
        </row>
        <row r="879">
          <cell r="A879" t="str">
            <v>D00588</v>
          </cell>
          <cell r="B879">
            <v>1368</v>
          </cell>
          <cell r="C879" t="str">
            <v>a</v>
          </cell>
          <cell r="D879">
            <v>2696356</v>
          </cell>
          <cell r="E879" t="str">
            <v>스페이서 설치</v>
          </cell>
          <cell r="F879" t="str">
            <v>(슬라브및기초용)</v>
          </cell>
          <cell r="G879" t="str">
            <v>㎡</v>
          </cell>
          <cell r="I879">
            <v>0</v>
          </cell>
        </row>
        <row r="880">
          <cell r="A880" t="str">
            <v>D01070</v>
          </cell>
          <cell r="B880">
            <v>305</v>
          </cell>
          <cell r="C880" t="str">
            <v>b</v>
          </cell>
          <cell r="D880">
            <v>2696364</v>
          </cell>
          <cell r="E880" t="str">
            <v>스페이서 설치</v>
          </cell>
          <cell r="F880" t="str">
            <v>(벽체용)</v>
          </cell>
          <cell r="G880" t="str">
            <v>㎡</v>
          </cell>
          <cell r="I880">
            <v>0</v>
          </cell>
        </row>
        <row r="881">
          <cell r="A881" t="str">
            <v>E2</v>
          </cell>
          <cell r="B881">
            <v>0</v>
          </cell>
          <cell r="C881" t="str">
            <v>계</v>
          </cell>
          <cell r="D881">
            <v>2696368</v>
          </cell>
          <cell r="I881">
            <v>0</v>
          </cell>
        </row>
        <row r="882">
          <cell r="A882" t="str">
            <v>T2</v>
          </cell>
          <cell r="B882">
            <v>885</v>
          </cell>
          <cell r="C882" t="str">
            <v>3.17</v>
          </cell>
          <cell r="D882">
            <v>2696386</v>
          </cell>
          <cell r="E882" t="str">
            <v>교명판 설명판</v>
          </cell>
          <cell r="I882">
            <v>0</v>
          </cell>
        </row>
        <row r="883">
          <cell r="A883" t="str">
            <v>D00581</v>
          </cell>
          <cell r="B883">
            <v>4</v>
          </cell>
          <cell r="C883" t="str">
            <v>a</v>
          </cell>
          <cell r="D883">
            <v>2696387</v>
          </cell>
          <cell r="E883" t="str">
            <v>교 명 주</v>
          </cell>
          <cell r="F883" t="str">
            <v>(소형,화강석)</v>
          </cell>
          <cell r="G883" t="str">
            <v>기</v>
          </cell>
          <cell r="I883">
            <v>0</v>
          </cell>
        </row>
        <row r="884">
          <cell r="A884" t="str">
            <v>D00583</v>
          </cell>
          <cell r="B884">
            <v>2</v>
          </cell>
          <cell r="C884" t="str">
            <v>b</v>
          </cell>
          <cell r="D884">
            <v>2696388</v>
          </cell>
          <cell r="E884" t="str">
            <v>교 명 판(황동주물)</v>
          </cell>
          <cell r="F884" t="str">
            <v>(450x200x10)</v>
          </cell>
          <cell r="G884" t="str">
            <v>EA</v>
          </cell>
          <cell r="I884">
            <v>0</v>
          </cell>
        </row>
        <row r="885">
          <cell r="A885" t="str">
            <v>D00584</v>
          </cell>
          <cell r="B885">
            <v>2</v>
          </cell>
          <cell r="C885" t="str">
            <v>c</v>
          </cell>
          <cell r="D885">
            <v>2696452</v>
          </cell>
          <cell r="E885" t="str">
            <v>설 명 판(황동주물)</v>
          </cell>
          <cell r="F885" t="str">
            <v>(500x300x10)</v>
          </cell>
          <cell r="G885" t="str">
            <v>EA</v>
          </cell>
          <cell r="I885">
            <v>0</v>
          </cell>
        </row>
        <row r="886">
          <cell r="A886" t="str">
            <v>E2</v>
          </cell>
          <cell r="B886">
            <v>0</v>
          </cell>
          <cell r="C886" t="str">
            <v>계</v>
          </cell>
          <cell r="D886">
            <v>2696484</v>
          </cell>
          <cell r="I886">
            <v>0</v>
          </cell>
        </row>
        <row r="887">
          <cell r="A887" t="str">
            <v>D00594</v>
          </cell>
          <cell r="B887">
            <v>1</v>
          </cell>
          <cell r="C887" t="str">
            <v>3.18</v>
          </cell>
          <cell r="D887">
            <v>2696492</v>
          </cell>
          <cell r="E887" t="str">
            <v>측량기준점 설치</v>
          </cell>
          <cell r="F887" t="str">
            <v>(황동주물)</v>
          </cell>
          <cell r="G887" t="str">
            <v>EA</v>
          </cell>
          <cell r="I887">
            <v>0</v>
          </cell>
        </row>
        <row r="888">
          <cell r="A888" t="str">
            <v>T2</v>
          </cell>
          <cell r="B888">
            <v>890</v>
          </cell>
          <cell r="C888" t="str">
            <v>3.19</v>
          </cell>
          <cell r="D888">
            <v>2696620</v>
          </cell>
          <cell r="E888" t="str">
            <v>충 진 재</v>
          </cell>
          <cell r="I888">
            <v>0</v>
          </cell>
        </row>
        <row r="889">
          <cell r="A889" t="str">
            <v>D00846</v>
          </cell>
          <cell r="B889">
            <v>39</v>
          </cell>
          <cell r="C889" t="str">
            <v>a</v>
          </cell>
          <cell r="D889">
            <v>2696688</v>
          </cell>
          <cell r="E889" t="str">
            <v>폴리우레탄실란트채움</v>
          </cell>
          <cell r="F889" t="str">
            <v>(25x20)</v>
          </cell>
          <cell r="G889" t="str">
            <v>M</v>
          </cell>
          <cell r="I889">
            <v>0</v>
          </cell>
        </row>
        <row r="890">
          <cell r="A890" t="str">
            <v>D01224</v>
          </cell>
          <cell r="B890">
            <v>26</v>
          </cell>
          <cell r="C890" t="str">
            <v>b</v>
          </cell>
          <cell r="D890">
            <v>2696692</v>
          </cell>
          <cell r="E890" t="str">
            <v>폴리우레탄실란트채움</v>
          </cell>
          <cell r="F890" t="str">
            <v>(25x10)</v>
          </cell>
          <cell r="G890" t="str">
            <v>M</v>
          </cell>
          <cell r="I890">
            <v>0</v>
          </cell>
        </row>
        <row r="891">
          <cell r="A891" t="str">
            <v>E2</v>
          </cell>
          <cell r="B891">
            <v>0</v>
          </cell>
          <cell r="C891" t="str">
            <v>계</v>
          </cell>
          <cell r="D891">
            <v>2696694</v>
          </cell>
          <cell r="I891">
            <v>0</v>
          </cell>
        </row>
        <row r="892">
          <cell r="A892" t="str">
            <v>D01308</v>
          </cell>
          <cell r="B892">
            <v>422</v>
          </cell>
          <cell r="C892" t="str">
            <v>3.20</v>
          </cell>
          <cell r="D892">
            <v>2697134</v>
          </cell>
          <cell r="E892" t="str">
            <v>강섬유보강재</v>
          </cell>
          <cell r="F892" t="str">
            <v>(900 g/㎥)</v>
          </cell>
          <cell r="G892" t="str">
            <v>㎥</v>
          </cell>
          <cell r="I892">
            <v>0</v>
          </cell>
        </row>
        <row r="893">
          <cell r="A893" t="str">
            <v>D03817</v>
          </cell>
          <cell r="B893">
            <v>72</v>
          </cell>
          <cell r="C893" t="str">
            <v>3.21</v>
          </cell>
          <cell r="D893">
            <v>2697630</v>
          </cell>
          <cell r="E893" t="str">
            <v>ELASTIC FILLER</v>
          </cell>
          <cell r="F893" t="str">
            <v>(T=20 m/m)</v>
          </cell>
          <cell r="G893" t="str">
            <v>㎡</v>
          </cell>
          <cell r="I893">
            <v>0</v>
          </cell>
        </row>
        <row r="894">
          <cell r="A894" t="str">
            <v>D00911</v>
          </cell>
          <cell r="B894">
            <v>97</v>
          </cell>
          <cell r="C894" t="str">
            <v>3.22</v>
          </cell>
          <cell r="D894">
            <v>2850627</v>
          </cell>
          <cell r="E894" t="str">
            <v>방 호 벽</v>
          </cell>
          <cell r="F894" t="str">
            <v>(육교용)</v>
          </cell>
          <cell r="G894" t="str">
            <v>M</v>
          </cell>
          <cell r="I894">
            <v>0</v>
          </cell>
        </row>
        <row r="895">
          <cell r="A895" t="str">
            <v>D00791</v>
          </cell>
          <cell r="B895">
            <v>16</v>
          </cell>
          <cell r="C895" t="str">
            <v>3.23</v>
          </cell>
          <cell r="D895">
            <v>2927125</v>
          </cell>
          <cell r="E895" t="str">
            <v>교좌장치표지판</v>
          </cell>
          <cell r="G895" t="str">
            <v>EA</v>
          </cell>
          <cell r="I895">
            <v>0</v>
          </cell>
        </row>
        <row r="896">
          <cell r="A896" t="str">
            <v>D00817</v>
          </cell>
          <cell r="B896">
            <v>9.6000000000000002E-2</v>
          </cell>
          <cell r="C896" t="str">
            <v>3.24</v>
          </cell>
          <cell r="D896">
            <v>2965374</v>
          </cell>
          <cell r="E896" t="str">
            <v>아스팔트 채움</v>
          </cell>
          <cell r="F896" t="str">
            <v>(브론아스팔트)</v>
          </cell>
          <cell r="G896" t="str">
            <v>㎥</v>
          </cell>
          <cell r="I896">
            <v>0</v>
          </cell>
        </row>
        <row r="897">
          <cell r="A897" t="str">
            <v>D00593</v>
          </cell>
          <cell r="B897">
            <v>690</v>
          </cell>
          <cell r="C897" t="str">
            <v>3.25</v>
          </cell>
          <cell r="D897">
            <v>2984499</v>
          </cell>
          <cell r="E897" t="str">
            <v>낙하물방지망</v>
          </cell>
          <cell r="G897" t="str">
            <v>㎡</v>
          </cell>
          <cell r="I897">
            <v>0</v>
          </cell>
        </row>
        <row r="898">
          <cell r="A898" t="str">
            <v>D01064</v>
          </cell>
          <cell r="B898">
            <v>39</v>
          </cell>
          <cell r="C898" t="str">
            <v>3.26</v>
          </cell>
          <cell r="D898">
            <v>2994061</v>
          </cell>
          <cell r="E898" t="str">
            <v>중앙분리대</v>
          </cell>
          <cell r="G898" t="str">
            <v>M</v>
          </cell>
          <cell r="I898">
            <v>0</v>
          </cell>
        </row>
        <row r="899">
          <cell r="A899" t="str">
            <v>D00434</v>
          </cell>
          <cell r="B899">
            <v>345</v>
          </cell>
          <cell r="C899" t="str">
            <v>3.27</v>
          </cell>
          <cell r="D899">
            <v>2998842</v>
          </cell>
          <cell r="E899" t="str">
            <v>법면보호블럭</v>
          </cell>
          <cell r="F899" t="str">
            <v>(400x400x120)육교용</v>
          </cell>
          <cell r="G899" t="str">
            <v>㎡</v>
          </cell>
          <cell r="I899">
            <v>0</v>
          </cell>
        </row>
        <row r="900">
          <cell r="A900" t="str">
            <v>D00844</v>
          </cell>
          <cell r="B900">
            <v>49</v>
          </cell>
          <cell r="C900" t="str">
            <v>3.28</v>
          </cell>
          <cell r="D900">
            <v>3001233</v>
          </cell>
          <cell r="E900" t="str">
            <v>법면보호블럭</v>
          </cell>
          <cell r="F900" t="str">
            <v>(기초)</v>
          </cell>
          <cell r="G900" t="str">
            <v>M</v>
          </cell>
          <cell r="I900">
            <v>0</v>
          </cell>
        </row>
        <row r="901">
          <cell r="A901" t="str">
            <v>D03871</v>
          </cell>
          <cell r="B901">
            <v>10</v>
          </cell>
          <cell r="C901" t="str">
            <v>3.29</v>
          </cell>
          <cell r="D901">
            <v>3002428</v>
          </cell>
          <cell r="E901" t="str">
            <v>평판재하시험</v>
          </cell>
          <cell r="G901" t="str">
            <v>개소</v>
          </cell>
          <cell r="I901">
            <v>0</v>
          </cell>
        </row>
        <row r="902">
          <cell r="A902" t="str">
            <v>E3</v>
          </cell>
          <cell r="B902">
            <v>0</v>
          </cell>
          <cell r="C902" t="str">
            <v>합계</v>
          </cell>
          <cell r="D902">
            <v>3003623</v>
          </cell>
          <cell r="I902">
            <v>0</v>
          </cell>
        </row>
        <row r="903">
          <cell r="A903" t="str">
            <v>T3</v>
          </cell>
          <cell r="B903">
            <v>988</v>
          </cell>
          <cell r="C903" t="str">
            <v>3.G</v>
          </cell>
          <cell r="D903">
            <v>3003751</v>
          </cell>
          <cell r="E903" t="str">
            <v>고  암  육  교</v>
          </cell>
          <cell r="F903" t="str">
            <v>P.S.C BEAM</v>
          </cell>
          <cell r="I903">
            <v>0</v>
          </cell>
        </row>
        <row r="904">
          <cell r="A904" t="str">
            <v>T2</v>
          </cell>
          <cell r="B904">
            <v>910</v>
          </cell>
          <cell r="C904" t="str">
            <v>3.01</v>
          </cell>
          <cell r="D904">
            <v>3003879</v>
          </cell>
          <cell r="E904" t="str">
            <v>토          공</v>
          </cell>
          <cell r="I904">
            <v>0</v>
          </cell>
        </row>
        <row r="905">
          <cell r="A905" t="str">
            <v>D00022</v>
          </cell>
          <cell r="B905">
            <v>2839</v>
          </cell>
          <cell r="C905" t="str">
            <v>a</v>
          </cell>
          <cell r="D905">
            <v>3080528</v>
          </cell>
          <cell r="E905" t="str">
            <v>토  사깎기</v>
          </cell>
          <cell r="F905" t="str">
            <v>(불도쟈 32 Ton)</v>
          </cell>
          <cell r="G905" t="str">
            <v>㎥</v>
          </cell>
          <cell r="I905">
            <v>0</v>
          </cell>
        </row>
        <row r="906">
          <cell r="A906" t="str">
            <v>D00096</v>
          </cell>
          <cell r="B906">
            <v>300</v>
          </cell>
          <cell r="C906" t="str">
            <v>b</v>
          </cell>
          <cell r="D906">
            <v>3157176</v>
          </cell>
          <cell r="E906" t="str">
            <v>구조물터파기</v>
          </cell>
          <cell r="F906" t="str">
            <v>(육상토사 0∼2 M)</v>
          </cell>
          <cell r="G906" t="str">
            <v>㎥</v>
          </cell>
          <cell r="I906">
            <v>0</v>
          </cell>
        </row>
        <row r="907">
          <cell r="A907" t="str">
            <v>D00121</v>
          </cell>
          <cell r="B907">
            <v>251</v>
          </cell>
          <cell r="C907" t="str">
            <v>c</v>
          </cell>
          <cell r="D907">
            <v>3157512</v>
          </cell>
          <cell r="E907" t="str">
            <v>구조물터파기</v>
          </cell>
          <cell r="F907" t="str">
            <v>(육상풍화암 0∼1 M)</v>
          </cell>
          <cell r="G907" t="str">
            <v>㎥</v>
          </cell>
          <cell r="I907">
            <v>0</v>
          </cell>
        </row>
        <row r="908">
          <cell r="A908" t="str">
            <v>D00160</v>
          </cell>
          <cell r="B908">
            <v>2638</v>
          </cell>
          <cell r="C908" t="str">
            <v>d</v>
          </cell>
          <cell r="D908">
            <v>3157848</v>
          </cell>
          <cell r="E908" t="str">
            <v>되메우기및다짐</v>
          </cell>
          <cell r="F908" t="str">
            <v>(인력30%+백호우70%)</v>
          </cell>
          <cell r="G908" t="str">
            <v>㎥</v>
          </cell>
          <cell r="I908">
            <v>0</v>
          </cell>
        </row>
        <row r="909">
          <cell r="A909" t="str">
            <v>D00170</v>
          </cell>
          <cell r="B909">
            <v>584</v>
          </cell>
          <cell r="C909" t="str">
            <v>e</v>
          </cell>
          <cell r="D909">
            <v>3157968</v>
          </cell>
          <cell r="E909" t="str">
            <v>뒷채움잡석</v>
          </cell>
          <cell r="F909" t="str">
            <v>(현장암유용)</v>
          </cell>
          <cell r="G909" t="str">
            <v>㎥</v>
          </cell>
          <cell r="I909">
            <v>0</v>
          </cell>
        </row>
        <row r="910">
          <cell r="A910" t="str">
            <v>D01202</v>
          </cell>
          <cell r="B910">
            <v>116</v>
          </cell>
          <cell r="C910" t="str">
            <v>f</v>
          </cell>
          <cell r="D910">
            <v>3158028</v>
          </cell>
          <cell r="E910" t="str">
            <v>암면고르기</v>
          </cell>
          <cell r="F910" t="str">
            <v>(발파암)</v>
          </cell>
          <cell r="G910" t="str">
            <v>㎡</v>
          </cell>
          <cell r="I910">
            <v>0</v>
          </cell>
        </row>
        <row r="911">
          <cell r="A911" t="str">
            <v>E2</v>
          </cell>
          <cell r="B911">
            <v>0</v>
          </cell>
          <cell r="C911" t="str">
            <v>계</v>
          </cell>
          <cell r="D911">
            <v>3158088</v>
          </cell>
          <cell r="I911">
            <v>0</v>
          </cell>
        </row>
        <row r="912">
          <cell r="A912" t="str">
            <v>T2</v>
          </cell>
          <cell r="B912">
            <v>916</v>
          </cell>
          <cell r="C912" t="str">
            <v>3.02</v>
          </cell>
          <cell r="D912">
            <v>3159187</v>
          </cell>
          <cell r="E912" t="str">
            <v>거 푸 집</v>
          </cell>
          <cell r="I912">
            <v>0</v>
          </cell>
        </row>
        <row r="913">
          <cell r="A913" t="str">
            <v>D00276</v>
          </cell>
          <cell r="B913">
            <v>756</v>
          </cell>
          <cell r="C913" t="str">
            <v>a</v>
          </cell>
          <cell r="D913">
            <v>3159188</v>
          </cell>
          <cell r="E913" t="str">
            <v>합판거푸집</v>
          </cell>
          <cell r="F913" t="str">
            <v>(3 회)</v>
          </cell>
          <cell r="G913" t="str">
            <v>㎡</v>
          </cell>
          <cell r="I913">
            <v>0</v>
          </cell>
        </row>
        <row r="914">
          <cell r="A914" t="str">
            <v>D00280</v>
          </cell>
          <cell r="B914">
            <v>100</v>
          </cell>
          <cell r="C914" t="str">
            <v>b</v>
          </cell>
          <cell r="D914">
            <v>3159252</v>
          </cell>
          <cell r="E914" t="str">
            <v>합판거푸집</v>
          </cell>
          <cell r="F914" t="str">
            <v>(4 회)</v>
          </cell>
          <cell r="G914" t="str">
            <v>㎡</v>
          </cell>
          <cell r="I914">
            <v>0</v>
          </cell>
        </row>
        <row r="915">
          <cell r="A915" t="str">
            <v>D00282</v>
          </cell>
          <cell r="B915">
            <v>9</v>
          </cell>
          <cell r="C915" t="str">
            <v>c</v>
          </cell>
          <cell r="D915">
            <v>3159284</v>
          </cell>
          <cell r="E915" t="str">
            <v>합판거푸집</v>
          </cell>
          <cell r="F915" t="str">
            <v>(6 회)</v>
          </cell>
          <cell r="G915" t="str">
            <v>㎡</v>
          </cell>
          <cell r="I915">
            <v>0</v>
          </cell>
        </row>
        <row r="916">
          <cell r="A916" t="str">
            <v>D00265</v>
          </cell>
          <cell r="B916">
            <v>342</v>
          </cell>
          <cell r="C916" t="str">
            <v>d</v>
          </cell>
          <cell r="D916">
            <v>3159292</v>
          </cell>
          <cell r="E916" t="str">
            <v>문양거푸집(합판4회+</v>
          </cell>
          <cell r="F916" t="str">
            <v>문양스치로폴(0∼7M)</v>
          </cell>
          <cell r="G916" t="str">
            <v>㎡</v>
          </cell>
          <cell r="I916">
            <v>0</v>
          </cell>
        </row>
        <row r="917">
          <cell r="A917" t="str">
            <v>E2</v>
          </cell>
          <cell r="B917">
            <v>0</v>
          </cell>
          <cell r="C917" t="str">
            <v>계</v>
          </cell>
          <cell r="D917">
            <v>3159300</v>
          </cell>
          <cell r="I917">
            <v>0</v>
          </cell>
        </row>
        <row r="918">
          <cell r="A918" t="str">
            <v>D00323</v>
          </cell>
          <cell r="B918">
            <v>716</v>
          </cell>
          <cell r="C918" t="str">
            <v>3.03</v>
          </cell>
          <cell r="D918">
            <v>3159301</v>
          </cell>
          <cell r="E918" t="str">
            <v>강관비계</v>
          </cell>
          <cell r="F918" t="str">
            <v>(0∼30 M)</v>
          </cell>
          <cell r="G918" t="str">
            <v>㎡</v>
          </cell>
          <cell r="I918">
            <v>0</v>
          </cell>
        </row>
        <row r="919">
          <cell r="A919" t="str">
            <v>T2</v>
          </cell>
          <cell r="B919">
            <v>922</v>
          </cell>
          <cell r="C919" t="str">
            <v>3.04</v>
          </cell>
          <cell r="D919">
            <v>3159365</v>
          </cell>
          <cell r="E919" t="str">
            <v>동 바 리</v>
          </cell>
          <cell r="I919">
            <v>0</v>
          </cell>
        </row>
        <row r="920">
          <cell r="A920" t="str">
            <v>D00327</v>
          </cell>
          <cell r="B920">
            <v>427</v>
          </cell>
          <cell r="C920" t="str">
            <v>a</v>
          </cell>
          <cell r="D920">
            <v>3159397</v>
          </cell>
          <cell r="E920" t="str">
            <v>동바리공</v>
          </cell>
          <cell r="F920" t="str">
            <v>(목재 4 회)</v>
          </cell>
          <cell r="G920" t="str">
            <v>공㎥</v>
          </cell>
          <cell r="I920">
            <v>0</v>
          </cell>
        </row>
        <row r="921">
          <cell r="A921" t="str">
            <v>D00334</v>
          </cell>
          <cell r="B921">
            <v>144</v>
          </cell>
          <cell r="C921" t="str">
            <v>b</v>
          </cell>
          <cell r="D921">
            <v>3159421</v>
          </cell>
          <cell r="E921" t="str">
            <v>강관동바리</v>
          </cell>
          <cell r="F921" t="str">
            <v>(교량용)</v>
          </cell>
          <cell r="G921" t="str">
            <v>공㎥</v>
          </cell>
          <cell r="I921">
            <v>0</v>
          </cell>
        </row>
        <row r="922">
          <cell r="A922" t="str">
            <v>D01129</v>
          </cell>
          <cell r="B922">
            <v>35</v>
          </cell>
          <cell r="C922" t="str">
            <v>c</v>
          </cell>
          <cell r="D922">
            <v>3159425</v>
          </cell>
          <cell r="E922" t="str">
            <v>수평보강재(교량용)</v>
          </cell>
          <cell r="F922" t="str">
            <v>(강관동바리)</v>
          </cell>
          <cell r="G922" t="str">
            <v>㎡</v>
          </cell>
          <cell r="I922">
            <v>0</v>
          </cell>
        </row>
        <row r="923">
          <cell r="A923" t="str">
            <v>E2</v>
          </cell>
          <cell r="B923">
            <v>0</v>
          </cell>
          <cell r="C923" t="str">
            <v>계</v>
          </cell>
          <cell r="D923">
            <v>3159427</v>
          </cell>
          <cell r="I923">
            <v>0</v>
          </cell>
        </row>
        <row r="924">
          <cell r="A924" t="str">
            <v>T2</v>
          </cell>
          <cell r="B924">
            <v>926</v>
          </cell>
          <cell r="C924" t="str">
            <v>3.05</v>
          </cell>
          <cell r="D924">
            <v>3159549</v>
          </cell>
          <cell r="E924" t="str">
            <v>철근가공조립</v>
          </cell>
          <cell r="I924">
            <v>0</v>
          </cell>
        </row>
        <row r="925">
          <cell r="A925" t="str">
            <v>D00271</v>
          </cell>
          <cell r="B925">
            <v>7.968</v>
          </cell>
          <cell r="C925" t="str">
            <v>a</v>
          </cell>
          <cell r="D925">
            <v>3159551</v>
          </cell>
          <cell r="E925" t="str">
            <v>철근가공조립</v>
          </cell>
          <cell r="F925" t="str">
            <v>(보 통)</v>
          </cell>
          <cell r="G925" t="str">
            <v>Ton</v>
          </cell>
          <cell r="I925">
            <v>0</v>
          </cell>
        </row>
        <row r="926">
          <cell r="A926" t="str">
            <v>D00272</v>
          </cell>
          <cell r="B926">
            <v>95.73</v>
          </cell>
          <cell r="C926" t="str">
            <v>b</v>
          </cell>
          <cell r="D926">
            <v>3159553</v>
          </cell>
          <cell r="E926" t="str">
            <v>철근가공조립</v>
          </cell>
          <cell r="F926" t="str">
            <v>(복 잡)</v>
          </cell>
          <cell r="G926" t="str">
            <v>Ton</v>
          </cell>
          <cell r="I926">
            <v>0</v>
          </cell>
        </row>
        <row r="927">
          <cell r="A927" t="str">
            <v>E2</v>
          </cell>
          <cell r="B927">
            <v>0</v>
          </cell>
          <cell r="C927" t="str">
            <v>계</v>
          </cell>
          <cell r="D927">
            <v>3159556</v>
          </cell>
          <cell r="I927">
            <v>0</v>
          </cell>
        </row>
        <row r="928">
          <cell r="A928" t="str">
            <v>T2</v>
          </cell>
          <cell r="B928">
            <v>930</v>
          </cell>
          <cell r="C928" t="str">
            <v>3.06</v>
          </cell>
          <cell r="D928">
            <v>3159557</v>
          </cell>
          <cell r="E928" t="str">
            <v>콘크리트타설</v>
          </cell>
          <cell r="I928">
            <v>0</v>
          </cell>
        </row>
        <row r="929">
          <cell r="A929" t="str">
            <v>D00237</v>
          </cell>
          <cell r="B929">
            <v>709</v>
          </cell>
          <cell r="C929" t="str">
            <v>a</v>
          </cell>
          <cell r="D929">
            <v>3159621</v>
          </cell>
          <cell r="E929" t="str">
            <v>콘크리트타설</v>
          </cell>
          <cell r="F929" t="str">
            <v>(철근 펌프카)</v>
          </cell>
          <cell r="G929" t="str">
            <v>㎥</v>
          </cell>
          <cell r="I929">
            <v>0</v>
          </cell>
        </row>
        <row r="930">
          <cell r="A930" t="str">
            <v>D00231</v>
          </cell>
          <cell r="B930">
            <v>26</v>
          </cell>
          <cell r="C930" t="str">
            <v>b</v>
          </cell>
          <cell r="D930">
            <v>3159653</v>
          </cell>
          <cell r="E930" t="str">
            <v>콘크리트타설</v>
          </cell>
          <cell r="F930" t="str">
            <v>(무근 VIB 제외)</v>
          </cell>
          <cell r="G930" t="str">
            <v>㎥</v>
          </cell>
          <cell r="I930">
            <v>0</v>
          </cell>
        </row>
        <row r="931">
          <cell r="A931" t="str">
            <v>E2</v>
          </cell>
          <cell r="B931">
            <v>0</v>
          </cell>
          <cell r="C931" t="str">
            <v>계</v>
          </cell>
          <cell r="D931">
            <v>3159685</v>
          </cell>
          <cell r="I931">
            <v>0</v>
          </cell>
        </row>
        <row r="932">
          <cell r="A932" t="str">
            <v>T2</v>
          </cell>
          <cell r="B932">
            <v>934</v>
          </cell>
          <cell r="C932" t="str">
            <v>3.07</v>
          </cell>
          <cell r="D932">
            <v>3159693</v>
          </cell>
          <cell r="E932" t="str">
            <v>표 면 처 리</v>
          </cell>
          <cell r="I932">
            <v>0</v>
          </cell>
        </row>
        <row r="933">
          <cell r="A933" t="str">
            <v>D00537</v>
          </cell>
          <cell r="B933">
            <v>327</v>
          </cell>
          <cell r="C933" t="str">
            <v>a</v>
          </cell>
          <cell r="D933">
            <v>3159697</v>
          </cell>
          <cell r="E933" t="str">
            <v>슬래브양생</v>
          </cell>
          <cell r="F933" t="str">
            <v>(양생제)</v>
          </cell>
          <cell r="G933" t="str">
            <v>㎡</v>
          </cell>
          <cell r="I933">
            <v>0</v>
          </cell>
        </row>
        <row r="934">
          <cell r="A934" t="str">
            <v>D00539</v>
          </cell>
          <cell r="B934">
            <v>300</v>
          </cell>
          <cell r="C934" t="str">
            <v>b</v>
          </cell>
          <cell r="D934">
            <v>3159699</v>
          </cell>
          <cell r="E934" t="str">
            <v>슬래브면고르기</v>
          </cell>
          <cell r="F934" t="str">
            <v>(데크 피니샤)</v>
          </cell>
          <cell r="G934" t="str">
            <v>㎡</v>
          </cell>
          <cell r="I934">
            <v>0</v>
          </cell>
        </row>
        <row r="935">
          <cell r="A935" t="str">
            <v>E2</v>
          </cell>
          <cell r="B935">
            <v>0</v>
          </cell>
          <cell r="C935" t="str">
            <v>계</v>
          </cell>
          <cell r="D935">
            <v>3159700</v>
          </cell>
          <cell r="I935">
            <v>0</v>
          </cell>
        </row>
        <row r="936">
          <cell r="A936" t="str">
            <v>T2</v>
          </cell>
          <cell r="B936">
            <v>940</v>
          </cell>
          <cell r="C936" t="str">
            <v>3.08</v>
          </cell>
          <cell r="D936">
            <v>3159828</v>
          </cell>
          <cell r="E936" t="str">
            <v>교좌장치</v>
          </cell>
          <cell r="I936">
            <v>0</v>
          </cell>
        </row>
        <row r="937">
          <cell r="A937" t="str">
            <v>D00545</v>
          </cell>
          <cell r="B937">
            <v>1</v>
          </cell>
          <cell r="C937" t="str">
            <v>a</v>
          </cell>
          <cell r="D937">
            <v>3159956</v>
          </cell>
          <cell r="E937" t="str">
            <v>교좌장치</v>
          </cell>
          <cell r="F937" t="str">
            <v>(고정단 135 Ton)</v>
          </cell>
          <cell r="G937" t="str">
            <v>EA</v>
          </cell>
          <cell r="I937">
            <v>0</v>
          </cell>
        </row>
        <row r="938">
          <cell r="A938" t="str">
            <v>D00549</v>
          </cell>
          <cell r="B938">
            <v>4</v>
          </cell>
          <cell r="C938" t="str">
            <v>b</v>
          </cell>
          <cell r="D938">
            <v>3160004</v>
          </cell>
          <cell r="E938" t="str">
            <v>교좌장치</v>
          </cell>
          <cell r="F938" t="str">
            <v>(횡방향가동단135Ton)</v>
          </cell>
          <cell r="G938" t="str">
            <v>EA</v>
          </cell>
          <cell r="I938">
            <v>0</v>
          </cell>
        </row>
        <row r="939">
          <cell r="A939" t="str">
            <v>D00548</v>
          </cell>
          <cell r="B939">
            <v>1</v>
          </cell>
          <cell r="C939" t="str">
            <v>c</v>
          </cell>
          <cell r="D939">
            <v>3160028</v>
          </cell>
          <cell r="E939" t="str">
            <v>교좌장치</v>
          </cell>
          <cell r="F939" t="str">
            <v>(종방향가동단135Ton)</v>
          </cell>
          <cell r="G939" t="str">
            <v>EA</v>
          </cell>
          <cell r="I939">
            <v>0</v>
          </cell>
        </row>
        <row r="940">
          <cell r="A940" t="str">
            <v>D00547</v>
          </cell>
          <cell r="B940">
            <v>4</v>
          </cell>
          <cell r="C940" t="str">
            <v>d</v>
          </cell>
          <cell r="D940">
            <v>3160040</v>
          </cell>
          <cell r="E940" t="str">
            <v>교좌장치</v>
          </cell>
          <cell r="F940" t="str">
            <v>(양방향가동단135Ton)</v>
          </cell>
          <cell r="G940" t="str">
            <v>EA</v>
          </cell>
          <cell r="I940">
            <v>0</v>
          </cell>
        </row>
        <row r="941">
          <cell r="A941" t="str">
            <v>E2</v>
          </cell>
          <cell r="B941">
            <v>0</v>
          </cell>
          <cell r="C941" t="str">
            <v>계</v>
          </cell>
          <cell r="D941">
            <v>3160046</v>
          </cell>
          <cell r="I941">
            <v>0</v>
          </cell>
        </row>
        <row r="942">
          <cell r="A942" t="str">
            <v>T2</v>
          </cell>
          <cell r="B942">
            <v>945</v>
          </cell>
          <cell r="C942" t="str">
            <v>3.09</v>
          </cell>
          <cell r="D942">
            <v>3160360</v>
          </cell>
          <cell r="E942" t="str">
            <v>P.S.C BEAM</v>
          </cell>
          <cell r="I942">
            <v>0</v>
          </cell>
        </row>
        <row r="943">
          <cell r="A943" t="str">
            <v>D00619</v>
          </cell>
          <cell r="B943">
            <v>5</v>
          </cell>
          <cell r="C943" t="str">
            <v>a</v>
          </cell>
          <cell r="D943">
            <v>3160424</v>
          </cell>
          <cell r="E943" t="str">
            <v>P.S.C BEAM 제작</v>
          </cell>
          <cell r="F943" t="str">
            <v>(L=30 M)</v>
          </cell>
          <cell r="G943" t="str">
            <v>본</v>
          </cell>
          <cell r="I943">
            <v>0</v>
          </cell>
        </row>
        <row r="944">
          <cell r="A944" t="str">
            <v>D00606</v>
          </cell>
          <cell r="B944">
            <v>5</v>
          </cell>
          <cell r="C944" t="str">
            <v>b</v>
          </cell>
          <cell r="D944">
            <v>3160488</v>
          </cell>
          <cell r="E944" t="str">
            <v>P.S.C 빔 운반및설치</v>
          </cell>
          <cell r="F944" t="str">
            <v>(L=30 M)</v>
          </cell>
          <cell r="G944" t="str">
            <v>EA</v>
          </cell>
          <cell r="I944">
            <v>0</v>
          </cell>
        </row>
        <row r="945">
          <cell r="A945" t="str">
            <v>D01130</v>
          </cell>
          <cell r="B945">
            <v>5</v>
          </cell>
          <cell r="C945" t="str">
            <v>c</v>
          </cell>
          <cell r="D945">
            <v>3160552</v>
          </cell>
          <cell r="E945" t="str">
            <v>P.S.C빔 전도방지시설</v>
          </cell>
          <cell r="G945" t="str">
            <v>본</v>
          </cell>
          <cell r="I945">
            <v>0</v>
          </cell>
        </row>
        <row r="946">
          <cell r="A946" t="str">
            <v>E2</v>
          </cell>
          <cell r="B946">
            <v>0</v>
          </cell>
          <cell r="C946" t="str">
            <v>계</v>
          </cell>
          <cell r="D946">
            <v>3160584</v>
          </cell>
          <cell r="I946">
            <v>0</v>
          </cell>
        </row>
        <row r="947">
          <cell r="A947" t="str">
            <v>T2</v>
          </cell>
          <cell r="B947">
            <v>949</v>
          </cell>
          <cell r="C947" t="str">
            <v>3.10</v>
          </cell>
          <cell r="D947">
            <v>3160648</v>
          </cell>
          <cell r="E947" t="str">
            <v>신축이음장치</v>
          </cell>
          <cell r="I947">
            <v>0</v>
          </cell>
        </row>
        <row r="948">
          <cell r="A948" t="str">
            <v>D03819</v>
          </cell>
          <cell r="B948">
            <v>10</v>
          </cell>
          <cell r="C948" t="str">
            <v>a</v>
          </cell>
          <cell r="D948">
            <v>3160664</v>
          </cell>
          <cell r="E948" t="str">
            <v>신축이음장치</v>
          </cell>
          <cell r="F948" t="str">
            <v>(Rail-No 80)</v>
          </cell>
          <cell r="G948" t="str">
            <v>M</v>
          </cell>
          <cell r="I948">
            <v>0</v>
          </cell>
        </row>
        <row r="949">
          <cell r="A949" t="str">
            <v>D01313</v>
          </cell>
          <cell r="B949">
            <v>10</v>
          </cell>
          <cell r="C949" t="str">
            <v>b</v>
          </cell>
          <cell r="D949">
            <v>3160680</v>
          </cell>
          <cell r="E949" t="str">
            <v>신축이음장치</v>
          </cell>
          <cell r="F949" t="str">
            <v>(Rail-No100)</v>
          </cell>
          <cell r="G949" t="str">
            <v>M</v>
          </cell>
          <cell r="I949">
            <v>0</v>
          </cell>
        </row>
        <row r="950">
          <cell r="A950" t="str">
            <v>E2</v>
          </cell>
          <cell r="B950">
            <v>0</v>
          </cell>
          <cell r="C950" t="str">
            <v>계</v>
          </cell>
          <cell r="D950">
            <v>3160712</v>
          </cell>
          <cell r="I950">
            <v>0</v>
          </cell>
        </row>
        <row r="951">
          <cell r="A951" t="str">
            <v>D00535</v>
          </cell>
          <cell r="B951">
            <v>300</v>
          </cell>
          <cell r="C951" t="str">
            <v>3.11</v>
          </cell>
          <cell r="D951">
            <v>3160840</v>
          </cell>
          <cell r="E951" t="str">
            <v>교면방수</v>
          </cell>
          <cell r="F951" t="str">
            <v>(도막식)</v>
          </cell>
          <cell r="G951" t="str">
            <v>㎡</v>
          </cell>
          <cell r="I951">
            <v>0</v>
          </cell>
        </row>
        <row r="952">
          <cell r="A952" t="str">
            <v>T2</v>
          </cell>
          <cell r="B952">
            <v>956</v>
          </cell>
          <cell r="C952" t="str">
            <v>3.12</v>
          </cell>
          <cell r="D952">
            <v>3160904</v>
          </cell>
          <cell r="E952" t="str">
            <v>접속슬래브 접합공</v>
          </cell>
          <cell r="I952">
            <v>0</v>
          </cell>
        </row>
        <row r="953">
          <cell r="A953" t="str">
            <v>D01067</v>
          </cell>
          <cell r="B953">
            <v>46</v>
          </cell>
          <cell r="C953" t="str">
            <v>a</v>
          </cell>
          <cell r="D953">
            <v>3160936</v>
          </cell>
          <cell r="E953" t="str">
            <v>다웰바 설치</v>
          </cell>
          <cell r="F953" t="str">
            <v>(D=25 m/m, L=500)</v>
          </cell>
          <cell r="G953" t="str">
            <v>EA</v>
          </cell>
          <cell r="I953">
            <v>0</v>
          </cell>
        </row>
        <row r="954">
          <cell r="A954" t="str">
            <v>D01190</v>
          </cell>
          <cell r="B954">
            <v>13</v>
          </cell>
          <cell r="C954" t="str">
            <v>b</v>
          </cell>
          <cell r="D954">
            <v>3160968</v>
          </cell>
          <cell r="E954" t="str">
            <v>다웰-켑 설치</v>
          </cell>
          <cell r="F954" t="str">
            <v>(Φ60 m/m)</v>
          </cell>
          <cell r="G954" t="str">
            <v>M</v>
          </cell>
          <cell r="I954">
            <v>0</v>
          </cell>
        </row>
        <row r="955">
          <cell r="A955" t="str">
            <v>D00540</v>
          </cell>
          <cell r="B955">
            <v>46</v>
          </cell>
          <cell r="C955" t="str">
            <v>c</v>
          </cell>
          <cell r="D955">
            <v>3160970</v>
          </cell>
          <cell r="E955" t="str">
            <v>경질고무판</v>
          </cell>
          <cell r="F955" t="str">
            <v>(150x150)</v>
          </cell>
          <cell r="G955" t="str">
            <v>EA</v>
          </cell>
          <cell r="I955">
            <v>0</v>
          </cell>
        </row>
        <row r="956">
          <cell r="A956" t="str">
            <v>D00566</v>
          </cell>
          <cell r="B956">
            <v>7</v>
          </cell>
          <cell r="C956" t="str">
            <v>d</v>
          </cell>
          <cell r="D956">
            <v>3160971</v>
          </cell>
          <cell r="E956" t="str">
            <v>타르페이퍼 설치</v>
          </cell>
          <cell r="F956" t="str">
            <v>(5 겹)</v>
          </cell>
          <cell r="G956" t="str">
            <v>㎡</v>
          </cell>
          <cell r="I956">
            <v>0</v>
          </cell>
        </row>
        <row r="957">
          <cell r="A957" t="str">
            <v>E2</v>
          </cell>
          <cell r="B957">
            <v>0</v>
          </cell>
          <cell r="C957" t="str">
            <v>계</v>
          </cell>
          <cell r="D957">
            <v>3161003</v>
          </cell>
          <cell r="I957">
            <v>0</v>
          </cell>
        </row>
        <row r="958">
          <cell r="A958" t="str">
            <v>T2</v>
          </cell>
          <cell r="B958">
            <v>960</v>
          </cell>
          <cell r="C958" t="str">
            <v>3.13</v>
          </cell>
          <cell r="D958">
            <v>3161036</v>
          </cell>
          <cell r="E958" t="str">
            <v>무수축 콘크리트</v>
          </cell>
          <cell r="I958">
            <v>0</v>
          </cell>
        </row>
        <row r="959">
          <cell r="A959" t="str">
            <v>D00567</v>
          </cell>
          <cell r="B959">
            <v>0.50700000000000001</v>
          </cell>
          <cell r="C959" t="str">
            <v>a</v>
          </cell>
          <cell r="D959">
            <v>3161052</v>
          </cell>
          <cell r="E959" t="str">
            <v>무수축몰탈</v>
          </cell>
          <cell r="F959" t="str">
            <v>(1:1)</v>
          </cell>
          <cell r="G959" t="str">
            <v>㎥</v>
          </cell>
          <cell r="I959">
            <v>0</v>
          </cell>
        </row>
        <row r="960">
          <cell r="A960" t="str">
            <v>D00568</v>
          </cell>
          <cell r="B960">
            <v>3.8</v>
          </cell>
          <cell r="C960" t="str">
            <v>b</v>
          </cell>
          <cell r="D960">
            <v>3161060</v>
          </cell>
          <cell r="E960" t="str">
            <v>무수축콘크리트</v>
          </cell>
          <cell r="G960" t="str">
            <v>㎥</v>
          </cell>
          <cell r="I960">
            <v>0</v>
          </cell>
        </row>
        <row r="961">
          <cell r="A961" t="str">
            <v>E2</v>
          </cell>
          <cell r="B961">
            <v>0</v>
          </cell>
          <cell r="C961" t="str">
            <v>계</v>
          </cell>
          <cell r="D961">
            <v>3161064</v>
          </cell>
          <cell r="I961">
            <v>0</v>
          </cell>
        </row>
        <row r="962">
          <cell r="A962" t="str">
            <v>T2</v>
          </cell>
          <cell r="B962">
            <v>964</v>
          </cell>
          <cell r="C962" t="str">
            <v>3.14</v>
          </cell>
          <cell r="D962">
            <v>3161066</v>
          </cell>
          <cell r="E962" t="str">
            <v>스치로폴 설치</v>
          </cell>
          <cell r="I962">
            <v>0</v>
          </cell>
        </row>
        <row r="963">
          <cell r="A963" t="str">
            <v>D00853</v>
          </cell>
          <cell r="B963">
            <v>3</v>
          </cell>
          <cell r="C963" t="str">
            <v>a</v>
          </cell>
          <cell r="D963">
            <v>3161324</v>
          </cell>
          <cell r="E963" t="str">
            <v>스치로폴설치</v>
          </cell>
          <cell r="F963" t="str">
            <v>(T=10 m/m)</v>
          </cell>
          <cell r="G963" t="str">
            <v>㎡</v>
          </cell>
          <cell r="I963">
            <v>0</v>
          </cell>
        </row>
        <row r="964">
          <cell r="A964" t="str">
            <v>D00532</v>
          </cell>
          <cell r="B964">
            <v>17</v>
          </cell>
          <cell r="C964" t="str">
            <v>b</v>
          </cell>
          <cell r="D964">
            <v>3161452</v>
          </cell>
          <cell r="E964" t="str">
            <v>스치로폴설치</v>
          </cell>
          <cell r="F964" t="str">
            <v>(T=20 m/m)</v>
          </cell>
          <cell r="G964" t="str">
            <v>㎡</v>
          </cell>
          <cell r="I964">
            <v>0</v>
          </cell>
        </row>
        <row r="965">
          <cell r="A965" t="str">
            <v>E2</v>
          </cell>
          <cell r="B965">
            <v>0</v>
          </cell>
          <cell r="C965" t="str">
            <v>계</v>
          </cell>
          <cell r="D965">
            <v>3161453</v>
          </cell>
          <cell r="I965">
            <v>0</v>
          </cell>
        </row>
        <row r="966">
          <cell r="A966" t="str">
            <v>T2</v>
          </cell>
          <cell r="B966">
            <v>970</v>
          </cell>
          <cell r="C966" t="str">
            <v>3.15</v>
          </cell>
          <cell r="D966">
            <v>3161580</v>
          </cell>
          <cell r="E966" t="str">
            <v>배수시설</v>
          </cell>
          <cell r="I966">
            <v>0</v>
          </cell>
        </row>
        <row r="967">
          <cell r="A967" t="str">
            <v>D00572</v>
          </cell>
          <cell r="B967">
            <v>4</v>
          </cell>
          <cell r="C967" t="str">
            <v>a</v>
          </cell>
          <cell r="D967">
            <v>3161581</v>
          </cell>
          <cell r="E967" t="str">
            <v>집 수 구</v>
          </cell>
          <cell r="G967" t="str">
            <v>EA</v>
          </cell>
          <cell r="I967">
            <v>0</v>
          </cell>
        </row>
        <row r="968">
          <cell r="A968" t="str">
            <v>D00573</v>
          </cell>
          <cell r="B968">
            <v>21</v>
          </cell>
          <cell r="C968" t="str">
            <v>b</v>
          </cell>
          <cell r="D968">
            <v>3161582</v>
          </cell>
          <cell r="E968" t="str">
            <v>배 수 구</v>
          </cell>
          <cell r="F968" t="str">
            <v>(스테인레스관)</v>
          </cell>
          <cell r="G968" t="str">
            <v>M</v>
          </cell>
          <cell r="I968">
            <v>0</v>
          </cell>
        </row>
        <row r="969">
          <cell r="A969" t="str">
            <v>D00574</v>
          </cell>
          <cell r="B969">
            <v>14</v>
          </cell>
          <cell r="C969" t="str">
            <v>c</v>
          </cell>
          <cell r="D969">
            <v>3161646</v>
          </cell>
          <cell r="E969" t="str">
            <v>부착시설(A)</v>
          </cell>
          <cell r="G969" t="str">
            <v>EA</v>
          </cell>
          <cell r="I969">
            <v>0</v>
          </cell>
        </row>
        <row r="970">
          <cell r="A970" t="str">
            <v>D00577</v>
          </cell>
          <cell r="B970">
            <v>16</v>
          </cell>
          <cell r="C970" t="str">
            <v>d</v>
          </cell>
          <cell r="D970">
            <v>3161678</v>
          </cell>
          <cell r="E970" t="str">
            <v>도 수 로</v>
          </cell>
          <cell r="G970" t="str">
            <v>M</v>
          </cell>
          <cell r="I970">
            <v>0</v>
          </cell>
        </row>
        <row r="971">
          <cell r="A971" t="str">
            <v>E2</v>
          </cell>
          <cell r="B971">
            <v>0</v>
          </cell>
          <cell r="C971" t="str">
            <v>계</v>
          </cell>
          <cell r="D971">
            <v>3161694</v>
          </cell>
          <cell r="I971">
            <v>0</v>
          </cell>
        </row>
        <row r="972">
          <cell r="A972" t="str">
            <v>T2</v>
          </cell>
          <cell r="B972">
            <v>974</v>
          </cell>
          <cell r="C972" t="str">
            <v>3.16</v>
          </cell>
          <cell r="D972">
            <v>3161710</v>
          </cell>
          <cell r="E972" t="str">
            <v>스페이서설치</v>
          </cell>
          <cell r="I972">
            <v>0</v>
          </cell>
        </row>
        <row r="973">
          <cell r="A973" t="str">
            <v>D00588</v>
          </cell>
          <cell r="B973">
            <v>586</v>
          </cell>
          <cell r="C973" t="str">
            <v>a</v>
          </cell>
          <cell r="D973">
            <v>3161726</v>
          </cell>
          <cell r="E973" t="str">
            <v>스페이서 설치</v>
          </cell>
          <cell r="F973" t="str">
            <v>(슬라브및기초용)</v>
          </cell>
          <cell r="G973" t="str">
            <v>㎡</v>
          </cell>
          <cell r="I973">
            <v>0</v>
          </cell>
        </row>
        <row r="974">
          <cell r="A974" t="str">
            <v>D01070</v>
          </cell>
          <cell r="B974">
            <v>117</v>
          </cell>
          <cell r="C974" t="str">
            <v>b</v>
          </cell>
          <cell r="D974">
            <v>3161734</v>
          </cell>
          <cell r="E974" t="str">
            <v>스페이서 설치</v>
          </cell>
          <cell r="F974" t="str">
            <v>(벽체용)</v>
          </cell>
          <cell r="G974" t="str">
            <v>㎡</v>
          </cell>
          <cell r="I974">
            <v>0</v>
          </cell>
        </row>
        <row r="975">
          <cell r="A975" t="str">
            <v>E2</v>
          </cell>
          <cell r="B975">
            <v>0</v>
          </cell>
          <cell r="C975" t="str">
            <v>계</v>
          </cell>
          <cell r="D975">
            <v>3161738</v>
          </cell>
          <cell r="I975">
            <v>0</v>
          </cell>
        </row>
        <row r="976">
          <cell r="A976" t="str">
            <v>T2</v>
          </cell>
          <cell r="B976">
            <v>979</v>
          </cell>
          <cell r="C976" t="str">
            <v>3.17</v>
          </cell>
          <cell r="D976">
            <v>3161756</v>
          </cell>
          <cell r="E976" t="str">
            <v>교명판 설명판</v>
          </cell>
          <cell r="I976">
            <v>0</v>
          </cell>
        </row>
        <row r="977">
          <cell r="A977" t="str">
            <v>D00581</v>
          </cell>
          <cell r="B977">
            <v>4</v>
          </cell>
          <cell r="C977" t="str">
            <v>a</v>
          </cell>
          <cell r="D977">
            <v>3161757</v>
          </cell>
          <cell r="E977" t="str">
            <v>교 명 주</v>
          </cell>
          <cell r="F977" t="str">
            <v>(소형,화강석)</v>
          </cell>
          <cell r="G977" t="str">
            <v>기</v>
          </cell>
          <cell r="I977">
            <v>0</v>
          </cell>
        </row>
        <row r="978">
          <cell r="A978" t="str">
            <v>D00583</v>
          </cell>
          <cell r="B978">
            <v>2</v>
          </cell>
          <cell r="C978" t="str">
            <v>b</v>
          </cell>
          <cell r="D978">
            <v>3161758</v>
          </cell>
          <cell r="E978" t="str">
            <v>교 명 판(황동주물)</v>
          </cell>
          <cell r="F978" t="str">
            <v>(450x200x10)</v>
          </cell>
          <cell r="G978" t="str">
            <v>EA</v>
          </cell>
          <cell r="I978">
            <v>0</v>
          </cell>
        </row>
        <row r="979">
          <cell r="A979" t="str">
            <v>D00584</v>
          </cell>
          <cell r="B979">
            <v>2</v>
          </cell>
          <cell r="C979" t="str">
            <v>c</v>
          </cell>
          <cell r="D979">
            <v>3161822</v>
          </cell>
          <cell r="E979" t="str">
            <v>설 명 판(황동주물)</v>
          </cell>
          <cell r="F979" t="str">
            <v>(500x300x10)</v>
          </cell>
          <cell r="G979" t="str">
            <v>EA</v>
          </cell>
          <cell r="I979">
            <v>0</v>
          </cell>
        </row>
        <row r="980">
          <cell r="A980" t="str">
            <v>E2</v>
          </cell>
          <cell r="B980">
            <v>0</v>
          </cell>
          <cell r="C980" t="str">
            <v>계</v>
          </cell>
          <cell r="D980">
            <v>3161854</v>
          </cell>
          <cell r="I980">
            <v>0</v>
          </cell>
        </row>
        <row r="981">
          <cell r="A981" t="str">
            <v>D00594</v>
          </cell>
          <cell r="B981">
            <v>1</v>
          </cell>
          <cell r="C981" t="str">
            <v>3.18</v>
          </cell>
          <cell r="D981">
            <v>3161862</v>
          </cell>
          <cell r="E981" t="str">
            <v>측량기준점 설치</v>
          </cell>
          <cell r="F981" t="str">
            <v>(황동주물)</v>
          </cell>
          <cell r="G981" t="str">
            <v>EA</v>
          </cell>
          <cell r="I981">
            <v>0</v>
          </cell>
        </row>
        <row r="982">
          <cell r="A982" t="str">
            <v>D01224</v>
          </cell>
          <cell r="B982">
            <v>21</v>
          </cell>
          <cell r="C982" t="str">
            <v>3.19</v>
          </cell>
          <cell r="D982">
            <v>3162062</v>
          </cell>
          <cell r="E982" t="str">
            <v>폴리우레탄실란트채움</v>
          </cell>
          <cell r="F982" t="str">
            <v>(25x10)</v>
          </cell>
          <cell r="G982" t="str">
            <v>M</v>
          </cell>
          <cell r="I982">
            <v>0</v>
          </cell>
        </row>
        <row r="983">
          <cell r="A983" t="str">
            <v>D01308</v>
          </cell>
          <cell r="B983">
            <v>134</v>
          </cell>
          <cell r="C983" t="str">
            <v>3.20</v>
          </cell>
          <cell r="D983">
            <v>3162504</v>
          </cell>
          <cell r="E983" t="str">
            <v>강섬유보강재</v>
          </cell>
          <cell r="F983" t="str">
            <v>(900 g/㎥)</v>
          </cell>
          <cell r="G983" t="str">
            <v>㎥</v>
          </cell>
          <cell r="I983">
            <v>0</v>
          </cell>
        </row>
        <row r="984">
          <cell r="A984" t="str">
            <v>D01309</v>
          </cell>
          <cell r="B984">
            <v>20</v>
          </cell>
          <cell r="C984" t="str">
            <v>3.21</v>
          </cell>
          <cell r="D984">
            <v>3163000</v>
          </cell>
          <cell r="E984" t="str">
            <v>모래주머니</v>
          </cell>
          <cell r="G984" t="str">
            <v>EA</v>
          </cell>
          <cell r="I984">
            <v>0</v>
          </cell>
        </row>
        <row r="985">
          <cell r="A985" t="str">
            <v>D00911</v>
          </cell>
          <cell r="B985">
            <v>88</v>
          </cell>
          <cell r="C985" t="str">
            <v>3.22</v>
          </cell>
          <cell r="D985">
            <v>3315997</v>
          </cell>
          <cell r="E985" t="str">
            <v>방 호 벽</v>
          </cell>
          <cell r="F985" t="str">
            <v>(육교용)</v>
          </cell>
          <cell r="G985" t="str">
            <v>M</v>
          </cell>
          <cell r="I985">
            <v>0</v>
          </cell>
        </row>
        <row r="986">
          <cell r="A986" t="str">
            <v>D00791</v>
          </cell>
          <cell r="B986">
            <v>10</v>
          </cell>
          <cell r="C986" t="str">
            <v>3.23</v>
          </cell>
          <cell r="D986">
            <v>3392495</v>
          </cell>
          <cell r="E986" t="str">
            <v>교좌장치표지판</v>
          </cell>
          <cell r="G986" t="str">
            <v>EA</v>
          </cell>
          <cell r="I986">
            <v>0</v>
          </cell>
        </row>
        <row r="987">
          <cell r="A987" t="str">
            <v>D00817</v>
          </cell>
          <cell r="B987">
            <v>4.5999999999999999E-2</v>
          </cell>
          <cell r="C987" t="str">
            <v>3.24</v>
          </cell>
          <cell r="D987">
            <v>3430744</v>
          </cell>
          <cell r="E987" t="str">
            <v>아스팔트 채움</v>
          </cell>
          <cell r="F987" t="str">
            <v>(브론아스팔트)</v>
          </cell>
          <cell r="G987" t="str">
            <v>㎥</v>
          </cell>
          <cell r="I987">
            <v>0</v>
          </cell>
        </row>
        <row r="988">
          <cell r="A988" t="str">
            <v>D03871</v>
          </cell>
          <cell r="B988">
            <v>6</v>
          </cell>
          <cell r="C988" t="str">
            <v>3.25</v>
          </cell>
          <cell r="D988">
            <v>3613199</v>
          </cell>
          <cell r="E988" t="str">
            <v>평판재하시험</v>
          </cell>
          <cell r="G988" t="str">
            <v>개소</v>
          </cell>
          <cell r="I988">
            <v>0</v>
          </cell>
        </row>
        <row r="989">
          <cell r="A989" t="str">
            <v>E3</v>
          </cell>
          <cell r="B989">
            <v>0</v>
          </cell>
          <cell r="C989" t="str">
            <v>합계</v>
          </cell>
          <cell r="D989">
            <v>3795653</v>
          </cell>
          <cell r="I989">
            <v>0</v>
          </cell>
        </row>
        <row r="990">
          <cell r="A990" t="str">
            <v>T3</v>
          </cell>
          <cell r="B990">
            <v>1092</v>
          </cell>
          <cell r="C990" t="str">
            <v>3.H</v>
          </cell>
          <cell r="D990">
            <v>3960306</v>
          </cell>
          <cell r="E990" t="str">
            <v>고    암    교</v>
          </cell>
          <cell r="F990" t="str">
            <v>PRE-FLEX BEAM</v>
          </cell>
          <cell r="I990">
            <v>0</v>
          </cell>
        </row>
        <row r="991">
          <cell r="A991" t="str">
            <v>T2</v>
          </cell>
          <cell r="B991">
            <v>995</v>
          </cell>
          <cell r="C991" t="str">
            <v>3.01</v>
          </cell>
          <cell r="D991">
            <v>3960434</v>
          </cell>
          <cell r="E991" t="str">
            <v>토          공</v>
          </cell>
          <cell r="I991">
            <v>0</v>
          </cell>
        </row>
        <row r="992">
          <cell r="A992" t="str">
            <v>D00096</v>
          </cell>
          <cell r="B992">
            <v>2953</v>
          </cell>
          <cell r="C992" t="str">
            <v>a</v>
          </cell>
          <cell r="D992">
            <v>4113731</v>
          </cell>
          <cell r="E992" t="str">
            <v>구조물터파기</v>
          </cell>
          <cell r="F992" t="str">
            <v>(육상토사 0∼2 M)</v>
          </cell>
          <cell r="G992" t="str">
            <v>㎥</v>
          </cell>
          <cell r="I992">
            <v>0</v>
          </cell>
        </row>
        <row r="993">
          <cell r="A993" t="str">
            <v>D00038</v>
          </cell>
          <cell r="B993">
            <v>2953</v>
          </cell>
          <cell r="C993" t="str">
            <v>b</v>
          </cell>
          <cell r="D993">
            <v>4114067</v>
          </cell>
          <cell r="E993" t="str">
            <v>토사치환</v>
          </cell>
          <cell r="F993" t="str">
            <v>노상다짐</v>
          </cell>
          <cell r="G993" t="str">
            <v>㎥</v>
          </cell>
          <cell r="I993">
            <v>0</v>
          </cell>
        </row>
        <row r="994">
          <cell r="A994" t="str">
            <v>D00170</v>
          </cell>
          <cell r="B994">
            <v>1033</v>
          </cell>
          <cell r="C994" t="str">
            <v>c</v>
          </cell>
          <cell r="D994">
            <v>4114523</v>
          </cell>
          <cell r="E994" t="str">
            <v>뒷채움잡석</v>
          </cell>
          <cell r="F994" t="str">
            <v>(현장암유용)</v>
          </cell>
          <cell r="G994" t="str">
            <v>㎥</v>
          </cell>
          <cell r="I994">
            <v>0</v>
          </cell>
        </row>
        <row r="995">
          <cell r="A995" t="str">
            <v>D00150</v>
          </cell>
          <cell r="B995">
            <v>3002</v>
          </cell>
          <cell r="C995" t="str">
            <v>d</v>
          </cell>
          <cell r="D995">
            <v>4114583</v>
          </cell>
          <cell r="E995" t="str">
            <v>교대앞성토</v>
          </cell>
          <cell r="G995" t="str">
            <v>㎥</v>
          </cell>
          <cell r="I995">
            <v>0</v>
          </cell>
        </row>
        <row r="996">
          <cell r="A996" t="str">
            <v>E2</v>
          </cell>
          <cell r="B996">
            <v>0</v>
          </cell>
          <cell r="C996" t="str">
            <v>계</v>
          </cell>
          <cell r="D996">
            <v>4114643</v>
          </cell>
          <cell r="I996">
            <v>0</v>
          </cell>
        </row>
        <row r="997">
          <cell r="A997" t="str">
            <v>T2</v>
          </cell>
          <cell r="B997">
            <v>1002</v>
          </cell>
          <cell r="C997" t="str">
            <v>3.02</v>
          </cell>
          <cell r="D997">
            <v>4114771</v>
          </cell>
          <cell r="E997" t="str">
            <v>강관파일공</v>
          </cell>
          <cell r="I997">
            <v>0</v>
          </cell>
        </row>
        <row r="998">
          <cell r="A998" t="str">
            <v>D00504</v>
          </cell>
          <cell r="B998">
            <v>1376</v>
          </cell>
          <cell r="C998" t="str">
            <v>a</v>
          </cell>
          <cell r="D998">
            <v>4114829</v>
          </cell>
          <cell r="E998" t="str">
            <v>강관파일구입</v>
          </cell>
          <cell r="F998" t="str">
            <v>(Φ508.0m/mx9t)</v>
          </cell>
          <cell r="G998" t="str">
            <v>M</v>
          </cell>
          <cell r="I998">
            <v>0</v>
          </cell>
        </row>
        <row r="999">
          <cell r="A999" t="str">
            <v>D00512</v>
          </cell>
          <cell r="B999">
            <v>1344</v>
          </cell>
          <cell r="C999" t="str">
            <v>b</v>
          </cell>
          <cell r="D999">
            <v>4114858</v>
          </cell>
          <cell r="E999" t="str">
            <v>강관파일항타(직항)</v>
          </cell>
          <cell r="F999" t="str">
            <v>Φ508(15 m 이하)</v>
          </cell>
          <cell r="G999" t="str">
            <v>M</v>
          </cell>
          <cell r="I999">
            <v>0</v>
          </cell>
        </row>
        <row r="1000">
          <cell r="A1000" t="str">
            <v>D03838</v>
          </cell>
          <cell r="B1000">
            <v>24</v>
          </cell>
          <cell r="C1000" t="str">
            <v>c</v>
          </cell>
          <cell r="D1000">
            <v>4114864</v>
          </cell>
          <cell r="E1000" t="str">
            <v>파일속모래채움</v>
          </cell>
          <cell r="G1000" t="str">
            <v>㎥</v>
          </cell>
          <cell r="I1000">
            <v>0</v>
          </cell>
        </row>
        <row r="1001">
          <cell r="A1001" t="str">
            <v>D00502</v>
          </cell>
          <cell r="B1001">
            <v>24</v>
          </cell>
          <cell r="C1001" t="str">
            <v>d</v>
          </cell>
          <cell r="D1001">
            <v>4114867</v>
          </cell>
          <cell r="E1001" t="str">
            <v>속채움 콘크리트</v>
          </cell>
          <cell r="G1001" t="str">
            <v>㎥</v>
          </cell>
          <cell r="I1001">
            <v>0</v>
          </cell>
        </row>
        <row r="1002">
          <cell r="A1002" t="str">
            <v>D00517</v>
          </cell>
          <cell r="B1002">
            <v>128</v>
          </cell>
          <cell r="C1002" t="str">
            <v>e</v>
          </cell>
          <cell r="D1002">
            <v>4114869</v>
          </cell>
          <cell r="E1002" t="str">
            <v>두부및선단보강</v>
          </cell>
          <cell r="F1002" t="str">
            <v>(Φ508.8 m/m)</v>
          </cell>
          <cell r="G1002" t="str">
            <v>EA</v>
          </cell>
          <cell r="I1002">
            <v>0</v>
          </cell>
        </row>
        <row r="1003">
          <cell r="A1003" t="str">
            <v>E2</v>
          </cell>
          <cell r="B1003">
            <v>0</v>
          </cell>
          <cell r="C1003" t="str">
            <v>계</v>
          </cell>
          <cell r="D1003">
            <v>4114886</v>
          </cell>
          <cell r="I1003">
            <v>0</v>
          </cell>
        </row>
        <row r="1004">
          <cell r="A1004" t="str">
            <v>T2</v>
          </cell>
          <cell r="B1004">
            <v>1008</v>
          </cell>
          <cell r="C1004" t="str">
            <v>3.03</v>
          </cell>
          <cell r="D1004">
            <v>4115857</v>
          </cell>
          <cell r="E1004" t="str">
            <v>거 푸 집</v>
          </cell>
          <cell r="I1004">
            <v>0</v>
          </cell>
        </row>
        <row r="1005">
          <cell r="A1005" t="str">
            <v>D00276</v>
          </cell>
          <cell r="B1005">
            <v>2018</v>
          </cell>
          <cell r="C1005" t="str">
            <v>a</v>
          </cell>
          <cell r="D1005">
            <v>4115858</v>
          </cell>
          <cell r="E1005" t="str">
            <v>합판거푸집</v>
          </cell>
          <cell r="F1005" t="str">
            <v>(3 회)</v>
          </cell>
          <cell r="G1005" t="str">
            <v>㎡</v>
          </cell>
          <cell r="I1005">
            <v>0</v>
          </cell>
        </row>
        <row r="1006">
          <cell r="A1006" t="str">
            <v>D00280</v>
          </cell>
          <cell r="B1006">
            <v>194</v>
          </cell>
          <cell r="C1006" t="str">
            <v>b</v>
          </cell>
          <cell r="D1006">
            <v>4115954</v>
          </cell>
          <cell r="E1006" t="str">
            <v>합판거푸집</v>
          </cell>
          <cell r="F1006" t="str">
            <v>(4 회)</v>
          </cell>
          <cell r="G1006" t="str">
            <v>㎡</v>
          </cell>
          <cell r="I1006">
            <v>0</v>
          </cell>
        </row>
        <row r="1007">
          <cell r="A1007" t="str">
            <v>D00282</v>
          </cell>
          <cell r="B1007">
            <v>18</v>
          </cell>
          <cell r="C1007" t="str">
            <v>c</v>
          </cell>
          <cell r="D1007">
            <v>4115958</v>
          </cell>
          <cell r="E1007" t="str">
            <v>합판거푸집</v>
          </cell>
          <cell r="F1007" t="str">
            <v>(6 회)</v>
          </cell>
          <cell r="G1007" t="str">
            <v>㎡</v>
          </cell>
          <cell r="I1007">
            <v>0</v>
          </cell>
        </row>
        <row r="1008">
          <cell r="A1008" t="str">
            <v>D00265</v>
          </cell>
          <cell r="B1008">
            <v>373</v>
          </cell>
          <cell r="C1008" t="str">
            <v>d</v>
          </cell>
          <cell r="D1008">
            <v>4115962</v>
          </cell>
          <cell r="E1008" t="str">
            <v>문양거푸집(합판4회+</v>
          </cell>
          <cell r="F1008" t="str">
            <v>문양스치로폴(0∼7M)</v>
          </cell>
          <cell r="G1008" t="str">
            <v>㎡</v>
          </cell>
          <cell r="I1008">
            <v>0</v>
          </cell>
        </row>
        <row r="1009">
          <cell r="A1009" t="str">
            <v>E2</v>
          </cell>
          <cell r="B1009">
            <v>0</v>
          </cell>
          <cell r="C1009" t="str">
            <v>계</v>
          </cell>
          <cell r="D1009">
            <v>4116098</v>
          </cell>
          <cell r="I1009">
            <v>0</v>
          </cell>
        </row>
        <row r="1010">
          <cell r="A1010" t="str">
            <v>D00323</v>
          </cell>
          <cell r="B1010">
            <v>970</v>
          </cell>
          <cell r="C1010" t="str">
            <v>3.04</v>
          </cell>
          <cell r="D1010">
            <v>4116099</v>
          </cell>
          <cell r="E1010" t="str">
            <v>강관비계</v>
          </cell>
          <cell r="F1010" t="str">
            <v>(0∼30 M)</v>
          </cell>
          <cell r="G1010" t="str">
            <v>㎡</v>
          </cell>
          <cell r="I1010">
            <v>0</v>
          </cell>
        </row>
        <row r="1011">
          <cell r="A1011" t="str">
            <v>T2</v>
          </cell>
          <cell r="B1011">
            <v>1014</v>
          </cell>
          <cell r="C1011" t="str">
            <v>3.05</v>
          </cell>
          <cell r="D1011">
            <v>4116163</v>
          </cell>
          <cell r="E1011" t="str">
            <v>동 바 리</v>
          </cell>
          <cell r="I1011">
            <v>0</v>
          </cell>
        </row>
        <row r="1012">
          <cell r="A1012" t="str">
            <v>D00327</v>
          </cell>
          <cell r="B1012">
            <v>702</v>
          </cell>
          <cell r="C1012" t="str">
            <v>a</v>
          </cell>
          <cell r="D1012">
            <v>4116195</v>
          </cell>
          <cell r="E1012" t="str">
            <v>동바리공</v>
          </cell>
          <cell r="F1012" t="str">
            <v>(목재 4 회)</v>
          </cell>
          <cell r="G1012" t="str">
            <v>공㎥</v>
          </cell>
          <cell r="I1012">
            <v>0</v>
          </cell>
        </row>
        <row r="1013">
          <cell r="A1013" t="str">
            <v>D00334</v>
          </cell>
          <cell r="B1013">
            <v>201</v>
          </cell>
          <cell r="C1013" t="str">
            <v>b</v>
          </cell>
          <cell r="D1013">
            <v>4116219</v>
          </cell>
          <cell r="E1013" t="str">
            <v>강관동바리</v>
          </cell>
          <cell r="F1013" t="str">
            <v>(교량용)</v>
          </cell>
          <cell r="G1013" t="str">
            <v>공㎥</v>
          </cell>
          <cell r="I1013">
            <v>0</v>
          </cell>
        </row>
        <row r="1014">
          <cell r="A1014" t="str">
            <v>D01129</v>
          </cell>
          <cell r="B1014">
            <v>54</v>
          </cell>
          <cell r="C1014" t="str">
            <v>c</v>
          </cell>
          <cell r="D1014">
            <v>4116223</v>
          </cell>
          <cell r="E1014" t="str">
            <v>수평보강재(교량용)</v>
          </cell>
          <cell r="F1014" t="str">
            <v>(강관동바리)</v>
          </cell>
          <cell r="G1014" t="str">
            <v>㎡</v>
          </cell>
          <cell r="I1014">
            <v>0</v>
          </cell>
        </row>
        <row r="1015">
          <cell r="A1015" t="str">
            <v>E2</v>
          </cell>
          <cell r="B1015">
            <v>0</v>
          </cell>
          <cell r="C1015" t="str">
            <v>계</v>
          </cell>
          <cell r="D1015">
            <v>4116225</v>
          </cell>
          <cell r="I1015">
            <v>0</v>
          </cell>
        </row>
        <row r="1016">
          <cell r="A1016" t="str">
            <v>T2</v>
          </cell>
          <cell r="B1016">
            <v>1018</v>
          </cell>
          <cell r="C1016" t="str">
            <v>3.06</v>
          </cell>
          <cell r="D1016">
            <v>4116347</v>
          </cell>
          <cell r="E1016" t="str">
            <v>철근가공조립</v>
          </cell>
          <cell r="I1016">
            <v>0</v>
          </cell>
        </row>
        <row r="1017">
          <cell r="A1017" t="str">
            <v>D00271</v>
          </cell>
          <cell r="B1017">
            <v>16.827999999999999</v>
          </cell>
          <cell r="C1017" t="str">
            <v>a</v>
          </cell>
          <cell r="D1017">
            <v>4116349</v>
          </cell>
          <cell r="E1017" t="str">
            <v>철근가공조립</v>
          </cell>
          <cell r="F1017" t="str">
            <v>(보 통)</v>
          </cell>
          <cell r="G1017" t="str">
            <v>Ton</v>
          </cell>
          <cell r="I1017">
            <v>0</v>
          </cell>
        </row>
        <row r="1018">
          <cell r="A1018" t="str">
            <v>D00272</v>
          </cell>
          <cell r="B1018">
            <v>171.11600000000001</v>
          </cell>
          <cell r="C1018" t="str">
            <v>b</v>
          </cell>
          <cell r="D1018">
            <v>4116351</v>
          </cell>
          <cell r="E1018" t="str">
            <v>철근가공조립</v>
          </cell>
          <cell r="F1018" t="str">
            <v>(복 잡)</v>
          </cell>
          <cell r="G1018" t="str">
            <v>Ton</v>
          </cell>
          <cell r="I1018">
            <v>0</v>
          </cell>
        </row>
        <row r="1019">
          <cell r="A1019" t="str">
            <v>E2</v>
          </cell>
          <cell r="B1019">
            <v>0</v>
          </cell>
          <cell r="C1019" t="str">
            <v>계</v>
          </cell>
          <cell r="D1019">
            <v>4116354</v>
          </cell>
          <cell r="I1019">
            <v>0</v>
          </cell>
        </row>
        <row r="1020">
          <cell r="A1020" t="str">
            <v>T2</v>
          </cell>
          <cell r="B1020">
            <v>1022</v>
          </cell>
          <cell r="C1020" t="str">
            <v>3.07</v>
          </cell>
          <cell r="D1020">
            <v>4116355</v>
          </cell>
          <cell r="E1020" t="str">
            <v>콘크리트타설</v>
          </cell>
          <cell r="I1020">
            <v>0</v>
          </cell>
        </row>
        <row r="1021">
          <cell r="A1021" t="str">
            <v>D00237</v>
          </cell>
          <cell r="B1021">
            <v>1311</v>
          </cell>
          <cell r="C1021" t="str">
            <v>a</v>
          </cell>
          <cell r="D1021">
            <v>4116419</v>
          </cell>
          <cell r="E1021" t="str">
            <v>콘크리트타설</v>
          </cell>
          <cell r="F1021" t="str">
            <v>(철근 펌프카)</v>
          </cell>
          <cell r="G1021" t="str">
            <v>㎥</v>
          </cell>
          <cell r="I1021">
            <v>0</v>
          </cell>
        </row>
        <row r="1022">
          <cell r="A1022" t="str">
            <v>D00231</v>
          </cell>
          <cell r="B1022">
            <v>50</v>
          </cell>
          <cell r="C1022" t="str">
            <v>b</v>
          </cell>
          <cell r="D1022">
            <v>4116451</v>
          </cell>
          <cell r="E1022" t="str">
            <v>콘크리트타설</v>
          </cell>
          <cell r="F1022" t="str">
            <v>(무근 VIB 제외)</v>
          </cell>
          <cell r="G1022" t="str">
            <v>㎥</v>
          </cell>
          <cell r="I1022">
            <v>0</v>
          </cell>
        </row>
        <row r="1023">
          <cell r="A1023" t="str">
            <v>E2</v>
          </cell>
          <cell r="B1023">
            <v>0</v>
          </cell>
          <cell r="C1023" t="str">
            <v>계</v>
          </cell>
          <cell r="D1023">
            <v>4116483</v>
          </cell>
          <cell r="I1023">
            <v>0</v>
          </cell>
        </row>
        <row r="1024">
          <cell r="A1024" t="str">
            <v>T2</v>
          </cell>
          <cell r="B1024">
            <v>1026</v>
          </cell>
          <cell r="C1024" t="str">
            <v>3.08</v>
          </cell>
          <cell r="D1024">
            <v>4116491</v>
          </cell>
          <cell r="E1024" t="str">
            <v>표 면 처 리</v>
          </cell>
          <cell r="I1024">
            <v>0</v>
          </cell>
        </row>
        <row r="1025">
          <cell r="A1025" t="str">
            <v>D00537</v>
          </cell>
          <cell r="B1025">
            <v>837</v>
          </cell>
          <cell r="C1025" t="str">
            <v>a</v>
          </cell>
          <cell r="D1025">
            <v>4116495</v>
          </cell>
          <cell r="E1025" t="str">
            <v>슬래브양생</v>
          </cell>
          <cell r="F1025" t="str">
            <v>(양생제)</v>
          </cell>
          <cell r="G1025" t="str">
            <v>㎡</v>
          </cell>
          <cell r="I1025">
            <v>0</v>
          </cell>
        </row>
        <row r="1026">
          <cell r="A1026" t="str">
            <v>D00539</v>
          </cell>
          <cell r="B1026">
            <v>758</v>
          </cell>
          <cell r="C1026" t="str">
            <v>b</v>
          </cell>
          <cell r="D1026">
            <v>4116497</v>
          </cell>
          <cell r="E1026" t="str">
            <v>슬래브면고르기</v>
          </cell>
          <cell r="F1026" t="str">
            <v>(데크 피니샤)</v>
          </cell>
          <cell r="G1026" t="str">
            <v>㎡</v>
          </cell>
          <cell r="I1026">
            <v>0</v>
          </cell>
        </row>
        <row r="1027">
          <cell r="A1027" t="str">
            <v>E2</v>
          </cell>
          <cell r="B1027">
            <v>0</v>
          </cell>
          <cell r="C1027" t="str">
            <v>계</v>
          </cell>
          <cell r="D1027">
            <v>4116498</v>
          </cell>
          <cell r="I1027">
            <v>0</v>
          </cell>
        </row>
        <row r="1028">
          <cell r="A1028" t="str">
            <v>T2</v>
          </cell>
          <cell r="B1028">
            <v>1032</v>
          </cell>
          <cell r="C1028" t="str">
            <v>3.09</v>
          </cell>
          <cell r="D1028">
            <v>4116626</v>
          </cell>
          <cell r="E1028" t="str">
            <v>교좌장치</v>
          </cell>
          <cell r="I1028">
            <v>0</v>
          </cell>
        </row>
        <row r="1029">
          <cell r="A1029" t="str">
            <v>D00544</v>
          </cell>
          <cell r="B1029">
            <v>2</v>
          </cell>
          <cell r="C1029" t="str">
            <v>a</v>
          </cell>
          <cell r="D1029">
            <v>4116722</v>
          </cell>
          <cell r="E1029" t="str">
            <v>교좌장치</v>
          </cell>
          <cell r="F1029" t="str">
            <v>(고정단 175 Ton)</v>
          </cell>
          <cell r="G1029" t="str">
            <v>EA</v>
          </cell>
          <cell r="I1029">
            <v>0</v>
          </cell>
        </row>
        <row r="1030">
          <cell r="A1030" t="str">
            <v>D00542</v>
          </cell>
          <cell r="B1030">
            <v>6</v>
          </cell>
          <cell r="C1030" t="str">
            <v>b</v>
          </cell>
          <cell r="D1030">
            <v>4116770</v>
          </cell>
          <cell r="E1030" t="str">
            <v>교좌장치</v>
          </cell>
          <cell r="F1030" t="str">
            <v>(횡방향가동단175Ton)</v>
          </cell>
          <cell r="G1030" t="str">
            <v>EA</v>
          </cell>
          <cell r="I1030">
            <v>0</v>
          </cell>
        </row>
        <row r="1031">
          <cell r="A1031" t="str">
            <v>D00546</v>
          </cell>
          <cell r="B1031">
            <v>2</v>
          </cell>
          <cell r="C1031" t="str">
            <v>c</v>
          </cell>
          <cell r="D1031">
            <v>4116809</v>
          </cell>
          <cell r="E1031" t="str">
            <v>교좌장치</v>
          </cell>
          <cell r="F1031" t="str">
            <v>(종방향가동단175Ton)</v>
          </cell>
          <cell r="G1031" t="str">
            <v>EA</v>
          </cell>
          <cell r="I1031">
            <v>0</v>
          </cell>
        </row>
        <row r="1032">
          <cell r="A1032" t="str">
            <v>D00550</v>
          </cell>
          <cell r="B1032">
            <v>6</v>
          </cell>
          <cell r="C1032" t="str">
            <v>d</v>
          </cell>
          <cell r="D1032">
            <v>4116811</v>
          </cell>
          <cell r="E1032" t="str">
            <v>교좌장치</v>
          </cell>
          <cell r="F1032" t="str">
            <v>(양방향가동단175Ton)</v>
          </cell>
          <cell r="G1032" t="str">
            <v>EA</v>
          </cell>
          <cell r="I1032">
            <v>0</v>
          </cell>
        </row>
        <row r="1033">
          <cell r="A1033" t="str">
            <v>E2</v>
          </cell>
          <cell r="B1033">
            <v>0</v>
          </cell>
          <cell r="C1033" t="str">
            <v>계</v>
          </cell>
          <cell r="D1033">
            <v>4116812</v>
          </cell>
          <cell r="I1033">
            <v>0</v>
          </cell>
        </row>
        <row r="1034">
          <cell r="A1034" t="str">
            <v>T2</v>
          </cell>
          <cell r="B1034">
            <v>1037</v>
          </cell>
          <cell r="C1034" t="str">
            <v>3.10</v>
          </cell>
          <cell r="D1034">
            <v>4116940</v>
          </cell>
          <cell r="E1034" t="str">
            <v>PRE-FLEX BEAM</v>
          </cell>
          <cell r="I1034">
            <v>0</v>
          </cell>
        </row>
        <row r="1035">
          <cell r="A1035" t="str">
            <v>W00087</v>
          </cell>
          <cell r="B1035">
            <v>4</v>
          </cell>
          <cell r="C1035" t="str">
            <v>a</v>
          </cell>
          <cell r="D1035">
            <v>4117004</v>
          </cell>
          <cell r="E1035" t="str">
            <v>PRE-FLEX BEAM</v>
          </cell>
          <cell r="F1035" t="str">
            <v>고암교(내측)</v>
          </cell>
          <cell r="G1035" t="str">
            <v>본</v>
          </cell>
          <cell r="I1035">
            <v>0</v>
          </cell>
        </row>
        <row r="1036">
          <cell r="A1036" t="str">
            <v>W00086</v>
          </cell>
          <cell r="B1036">
            <v>4</v>
          </cell>
          <cell r="C1036" t="str">
            <v>b</v>
          </cell>
          <cell r="D1036">
            <v>4117036</v>
          </cell>
          <cell r="E1036" t="str">
            <v>PRE-FLEX BEAM</v>
          </cell>
          <cell r="F1036" t="str">
            <v>고암교(외측)</v>
          </cell>
          <cell r="G1036" t="str">
            <v>본</v>
          </cell>
          <cell r="I1036">
            <v>0</v>
          </cell>
        </row>
        <row r="1037">
          <cell r="A1037" t="str">
            <v>D00627</v>
          </cell>
          <cell r="B1037">
            <v>1</v>
          </cell>
          <cell r="C1037" t="str">
            <v>c</v>
          </cell>
          <cell r="D1037">
            <v>4117068</v>
          </cell>
          <cell r="E1037" t="str">
            <v>PRE-FLEX BEAM</v>
          </cell>
          <cell r="F1037" t="str">
            <v>(전도방지시설)</v>
          </cell>
          <cell r="G1037" t="str">
            <v>식</v>
          </cell>
          <cell r="I1037">
            <v>0</v>
          </cell>
        </row>
        <row r="1038">
          <cell r="A1038" t="str">
            <v>E2</v>
          </cell>
          <cell r="B1038">
            <v>0</v>
          </cell>
          <cell r="C1038" t="str">
            <v>계</v>
          </cell>
          <cell r="D1038">
            <v>4117164</v>
          </cell>
          <cell r="I1038">
            <v>0</v>
          </cell>
        </row>
        <row r="1039">
          <cell r="A1039" t="str">
            <v>T2</v>
          </cell>
          <cell r="B1039">
            <v>1041</v>
          </cell>
          <cell r="C1039" t="str">
            <v>3.11</v>
          </cell>
          <cell r="D1039">
            <v>4117292</v>
          </cell>
          <cell r="E1039" t="str">
            <v>신축이음장치</v>
          </cell>
          <cell r="I1039">
            <v>0</v>
          </cell>
        </row>
        <row r="1040">
          <cell r="A1040" t="str">
            <v>D03819</v>
          </cell>
          <cell r="B1040">
            <v>19</v>
          </cell>
          <cell r="C1040" t="str">
            <v>a</v>
          </cell>
          <cell r="D1040">
            <v>4117308</v>
          </cell>
          <cell r="E1040" t="str">
            <v>신축이음장치</v>
          </cell>
          <cell r="F1040" t="str">
            <v>(Rail-No 80)</v>
          </cell>
          <cell r="G1040" t="str">
            <v>M</v>
          </cell>
          <cell r="I1040">
            <v>0</v>
          </cell>
        </row>
        <row r="1041">
          <cell r="A1041" t="str">
            <v>D01313</v>
          </cell>
          <cell r="B1041">
            <v>19</v>
          </cell>
          <cell r="C1041" t="str">
            <v>b</v>
          </cell>
          <cell r="D1041">
            <v>4117324</v>
          </cell>
          <cell r="E1041" t="str">
            <v>신축이음장치</v>
          </cell>
          <cell r="F1041" t="str">
            <v>(Rail-No100)</v>
          </cell>
          <cell r="G1041" t="str">
            <v>M</v>
          </cell>
          <cell r="I1041">
            <v>0</v>
          </cell>
        </row>
        <row r="1042">
          <cell r="A1042" t="str">
            <v>E2</v>
          </cell>
          <cell r="B1042">
            <v>0</v>
          </cell>
          <cell r="C1042" t="str">
            <v>계</v>
          </cell>
          <cell r="D1042">
            <v>4117356</v>
          </cell>
          <cell r="I1042">
            <v>0</v>
          </cell>
        </row>
        <row r="1043">
          <cell r="A1043" t="str">
            <v>D00535</v>
          </cell>
          <cell r="B1043">
            <v>758</v>
          </cell>
          <cell r="C1043" t="str">
            <v>3.12</v>
          </cell>
          <cell r="D1043">
            <v>4117612</v>
          </cell>
          <cell r="E1043" t="str">
            <v>교면방수</v>
          </cell>
          <cell r="F1043" t="str">
            <v>(도막식)</v>
          </cell>
          <cell r="G1043" t="str">
            <v>㎡</v>
          </cell>
          <cell r="I1043">
            <v>0</v>
          </cell>
        </row>
        <row r="1044">
          <cell r="A1044" t="str">
            <v>T2</v>
          </cell>
          <cell r="B1044">
            <v>1048</v>
          </cell>
          <cell r="C1044" t="str">
            <v>3.13</v>
          </cell>
          <cell r="D1044">
            <v>4117676</v>
          </cell>
          <cell r="E1044" t="str">
            <v>접속슬래브 접합공</v>
          </cell>
          <cell r="I1044">
            <v>0</v>
          </cell>
        </row>
        <row r="1045">
          <cell r="A1045" t="str">
            <v>D01067</v>
          </cell>
          <cell r="B1045">
            <v>96</v>
          </cell>
          <cell r="C1045" t="str">
            <v>a</v>
          </cell>
          <cell r="D1045">
            <v>4117708</v>
          </cell>
          <cell r="E1045" t="str">
            <v>다웰바 설치</v>
          </cell>
          <cell r="F1045" t="str">
            <v>(D=25 m/m, L=500)</v>
          </cell>
          <cell r="G1045" t="str">
            <v>EA</v>
          </cell>
          <cell r="I1045">
            <v>0</v>
          </cell>
        </row>
        <row r="1046">
          <cell r="A1046" t="str">
            <v>D01190</v>
          </cell>
          <cell r="B1046">
            <v>28</v>
          </cell>
          <cell r="C1046" t="str">
            <v>b</v>
          </cell>
          <cell r="D1046">
            <v>4117740</v>
          </cell>
          <cell r="E1046" t="str">
            <v>다웰-켑 설치</v>
          </cell>
          <cell r="F1046" t="str">
            <v>(Φ60 m/m)</v>
          </cell>
          <cell r="G1046" t="str">
            <v>M</v>
          </cell>
          <cell r="I1046">
            <v>0</v>
          </cell>
        </row>
        <row r="1047">
          <cell r="A1047" t="str">
            <v>D00540</v>
          </cell>
          <cell r="B1047">
            <v>96</v>
          </cell>
          <cell r="C1047" t="str">
            <v>c</v>
          </cell>
          <cell r="D1047">
            <v>4117742</v>
          </cell>
          <cell r="E1047" t="str">
            <v>경질고무판</v>
          </cell>
          <cell r="F1047" t="str">
            <v>(150x150)</v>
          </cell>
          <cell r="G1047" t="str">
            <v>EA</v>
          </cell>
          <cell r="I1047">
            <v>0</v>
          </cell>
        </row>
        <row r="1048">
          <cell r="A1048" t="str">
            <v>D00566</v>
          </cell>
          <cell r="B1048">
            <v>15</v>
          </cell>
          <cell r="C1048" t="str">
            <v>d</v>
          </cell>
          <cell r="D1048">
            <v>4117743</v>
          </cell>
          <cell r="E1048" t="str">
            <v>타르페이퍼 설치</v>
          </cell>
          <cell r="F1048" t="str">
            <v>(5 겹)</v>
          </cell>
          <cell r="G1048" t="str">
            <v>㎡</v>
          </cell>
          <cell r="I1048">
            <v>0</v>
          </cell>
        </row>
        <row r="1049">
          <cell r="A1049" t="str">
            <v>E2</v>
          </cell>
          <cell r="B1049">
            <v>0</v>
          </cell>
          <cell r="C1049" t="str">
            <v>계</v>
          </cell>
          <cell r="D1049">
            <v>4117775</v>
          </cell>
          <cell r="I1049">
            <v>0</v>
          </cell>
        </row>
        <row r="1050">
          <cell r="A1050" t="str">
            <v>T2</v>
          </cell>
          <cell r="B1050">
            <v>1052</v>
          </cell>
          <cell r="C1050" t="str">
            <v>3.14</v>
          </cell>
          <cell r="D1050">
            <v>4117808</v>
          </cell>
          <cell r="E1050" t="str">
            <v>무수축 콘크리트</v>
          </cell>
          <cell r="I1050">
            <v>0</v>
          </cell>
        </row>
        <row r="1051">
          <cell r="A1051" t="str">
            <v>D00567</v>
          </cell>
          <cell r="B1051">
            <v>0.94799999999999995</v>
          </cell>
          <cell r="C1051" t="str">
            <v>a</v>
          </cell>
          <cell r="D1051">
            <v>4117824</v>
          </cell>
          <cell r="E1051" t="str">
            <v>무수축몰탈</v>
          </cell>
          <cell r="F1051" t="str">
            <v>(1:1)</v>
          </cell>
          <cell r="G1051" t="str">
            <v>㎥</v>
          </cell>
          <cell r="I1051">
            <v>0</v>
          </cell>
        </row>
        <row r="1052">
          <cell r="A1052" t="str">
            <v>D00568</v>
          </cell>
          <cell r="B1052">
            <v>7.22</v>
          </cell>
          <cell r="C1052" t="str">
            <v>b</v>
          </cell>
          <cell r="D1052">
            <v>4117832</v>
          </cell>
          <cell r="E1052" t="str">
            <v>무수축콘크리트</v>
          </cell>
          <cell r="G1052" t="str">
            <v>㎥</v>
          </cell>
          <cell r="I1052">
            <v>0</v>
          </cell>
        </row>
        <row r="1053">
          <cell r="A1053" t="str">
            <v>E2</v>
          </cell>
          <cell r="B1053">
            <v>0</v>
          </cell>
          <cell r="C1053" t="str">
            <v>계</v>
          </cell>
          <cell r="D1053">
            <v>4117836</v>
          </cell>
          <cell r="I1053">
            <v>0</v>
          </cell>
        </row>
        <row r="1054">
          <cell r="A1054" t="str">
            <v>T2</v>
          </cell>
          <cell r="B1054">
            <v>1056</v>
          </cell>
          <cell r="C1054" t="str">
            <v>3.15</v>
          </cell>
          <cell r="D1054">
            <v>4117964</v>
          </cell>
          <cell r="E1054" t="str">
            <v>스치로폴 설치</v>
          </cell>
          <cell r="I1054">
            <v>0</v>
          </cell>
        </row>
        <row r="1055">
          <cell r="A1055" t="str">
            <v>D00853</v>
          </cell>
          <cell r="B1055">
            <v>3</v>
          </cell>
          <cell r="C1055" t="str">
            <v>a</v>
          </cell>
          <cell r="D1055">
            <v>4118222</v>
          </cell>
          <cell r="E1055" t="str">
            <v>스치로폴설치</v>
          </cell>
          <cell r="F1055" t="str">
            <v>(T=10 m/m)</v>
          </cell>
          <cell r="G1055" t="str">
            <v>㎡</v>
          </cell>
          <cell r="I1055">
            <v>0</v>
          </cell>
        </row>
        <row r="1056">
          <cell r="A1056" t="str">
            <v>D00532</v>
          </cell>
          <cell r="B1056">
            <v>45</v>
          </cell>
          <cell r="C1056" t="str">
            <v>b</v>
          </cell>
          <cell r="D1056">
            <v>4118350</v>
          </cell>
          <cell r="E1056" t="str">
            <v>스치로폴설치</v>
          </cell>
          <cell r="F1056" t="str">
            <v>(T=20 m/m)</v>
          </cell>
          <cell r="G1056" t="str">
            <v>㎡</v>
          </cell>
          <cell r="I1056">
            <v>0</v>
          </cell>
        </row>
        <row r="1057">
          <cell r="A1057" t="str">
            <v>E2</v>
          </cell>
          <cell r="B1057">
            <v>0</v>
          </cell>
          <cell r="C1057" t="str">
            <v>계</v>
          </cell>
          <cell r="D1057">
            <v>4118351</v>
          </cell>
          <cell r="I1057">
            <v>0</v>
          </cell>
        </row>
        <row r="1058">
          <cell r="A1058" t="str">
            <v>T2</v>
          </cell>
          <cell r="B1058">
            <v>1064</v>
          </cell>
          <cell r="C1058" t="str">
            <v>3.16</v>
          </cell>
          <cell r="D1058">
            <v>4118867</v>
          </cell>
          <cell r="E1058" t="str">
            <v>배수시설</v>
          </cell>
          <cell r="I1058">
            <v>0</v>
          </cell>
        </row>
        <row r="1059">
          <cell r="A1059" t="str">
            <v>D00572</v>
          </cell>
          <cell r="B1059">
            <v>6</v>
          </cell>
          <cell r="C1059" t="str">
            <v>a</v>
          </cell>
          <cell r="D1059">
            <v>4118868</v>
          </cell>
          <cell r="E1059" t="str">
            <v>집 수 구</v>
          </cell>
          <cell r="G1059" t="str">
            <v>EA</v>
          </cell>
          <cell r="I1059">
            <v>0</v>
          </cell>
        </row>
        <row r="1060">
          <cell r="A1060" t="str">
            <v>D00573</v>
          </cell>
          <cell r="B1060">
            <v>54</v>
          </cell>
          <cell r="C1060" t="str">
            <v>b</v>
          </cell>
          <cell r="D1060">
            <v>4118869</v>
          </cell>
          <cell r="E1060" t="str">
            <v>배 수 구</v>
          </cell>
          <cell r="F1060" t="str">
            <v>(스테인레스관)</v>
          </cell>
          <cell r="G1060" t="str">
            <v>M</v>
          </cell>
          <cell r="I1060">
            <v>0</v>
          </cell>
        </row>
        <row r="1061">
          <cell r="A1061" t="str">
            <v>D00574</v>
          </cell>
          <cell r="B1061">
            <v>12</v>
          </cell>
          <cell r="C1061" t="str">
            <v>c</v>
          </cell>
          <cell r="D1061">
            <v>4118933</v>
          </cell>
          <cell r="E1061" t="str">
            <v>부착시설(A)</v>
          </cell>
          <cell r="G1061" t="str">
            <v>EA</v>
          </cell>
          <cell r="I1061">
            <v>0</v>
          </cell>
        </row>
        <row r="1062">
          <cell r="A1062" t="str">
            <v>D03868</v>
          </cell>
          <cell r="B1062">
            <v>14</v>
          </cell>
          <cell r="C1062" t="str">
            <v>d</v>
          </cell>
          <cell r="D1062">
            <v>4118949</v>
          </cell>
          <cell r="E1062" t="str">
            <v>부착시설(D)</v>
          </cell>
          <cell r="G1062" t="str">
            <v>EA</v>
          </cell>
          <cell r="I1062">
            <v>0</v>
          </cell>
        </row>
        <row r="1063">
          <cell r="A1063" t="str">
            <v>D00577</v>
          </cell>
          <cell r="B1063">
            <v>26</v>
          </cell>
          <cell r="C1063" t="str">
            <v>e</v>
          </cell>
          <cell r="D1063">
            <v>4118965</v>
          </cell>
          <cell r="E1063" t="str">
            <v>도 수 로</v>
          </cell>
          <cell r="G1063" t="str">
            <v>M</v>
          </cell>
          <cell r="I1063">
            <v>0</v>
          </cell>
        </row>
        <row r="1064">
          <cell r="A1064" t="str">
            <v>D03937</v>
          </cell>
          <cell r="B1064">
            <v>2</v>
          </cell>
          <cell r="C1064" t="str">
            <v>f</v>
          </cell>
          <cell r="D1064">
            <v>4118973</v>
          </cell>
          <cell r="E1064" t="str">
            <v>접속 T형관</v>
          </cell>
          <cell r="G1064" t="str">
            <v>EA</v>
          </cell>
          <cell r="I1064">
            <v>0</v>
          </cell>
        </row>
        <row r="1065">
          <cell r="A1065" t="str">
            <v>E2</v>
          </cell>
          <cell r="B1065">
            <v>0</v>
          </cell>
          <cell r="C1065" t="str">
            <v>계</v>
          </cell>
          <cell r="D1065">
            <v>4118981</v>
          </cell>
          <cell r="I1065">
            <v>0</v>
          </cell>
        </row>
        <row r="1066">
          <cell r="A1066" t="str">
            <v>T2</v>
          </cell>
          <cell r="B1066">
            <v>1068</v>
          </cell>
          <cell r="C1066" t="str">
            <v>3.17</v>
          </cell>
          <cell r="D1066">
            <v>4118997</v>
          </cell>
          <cell r="E1066" t="str">
            <v>스페이서설치</v>
          </cell>
          <cell r="I1066">
            <v>0</v>
          </cell>
        </row>
        <row r="1067">
          <cell r="A1067" t="str">
            <v>D00588</v>
          </cell>
          <cell r="B1067">
            <v>1330</v>
          </cell>
          <cell r="C1067" t="str">
            <v>a</v>
          </cell>
          <cell r="D1067">
            <v>4119013</v>
          </cell>
          <cell r="E1067" t="str">
            <v>스페이서 설치</v>
          </cell>
          <cell r="F1067" t="str">
            <v>(슬라브및기초용)</v>
          </cell>
          <cell r="G1067" t="str">
            <v>㎡</v>
          </cell>
          <cell r="I1067">
            <v>0</v>
          </cell>
        </row>
        <row r="1068">
          <cell r="A1068" t="str">
            <v>D01070</v>
          </cell>
          <cell r="B1068">
            <v>247</v>
          </cell>
          <cell r="C1068" t="str">
            <v>b</v>
          </cell>
          <cell r="D1068">
            <v>4119021</v>
          </cell>
          <cell r="E1068" t="str">
            <v>스페이서 설치</v>
          </cell>
          <cell r="F1068" t="str">
            <v>(벽체용)</v>
          </cell>
          <cell r="G1068" t="str">
            <v>㎡</v>
          </cell>
          <cell r="I1068">
            <v>0</v>
          </cell>
        </row>
        <row r="1069">
          <cell r="A1069" t="str">
            <v>E2</v>
          </cell>
          <cell r="B1069">
            <v>0</v>
          </cell>
          <cell r="C1069" t="str">
            <v>계</v>
          </cell>
          <cell r="D1069">
            <v>4119025</v>
          </cell>
          <cell r="I1069">
            <v>0</v>
          </cell>
        </row>
        <row r="1070">
          <cell r="A1070" t="str">
            <v>T2</v>
          </cell>
          <cell r="B1070">
            <v>1073</v>
          </cell>
          <cell r="C1070" t="str">
            <v>3.18</v>
          </cell>
          <cell r="D1070">
            <v>4119043</v>
          </cell>
          <cell r="E1070" t="str">
            <v>교명판 설명판</v>
          </cell>
          <cell r="I1070">
            <v>0</v>
          </cell>
        </row>
        <row r="1071">
          <cell r="A1071" t="str">
            <v>D00581</v>
          </cell>
          <cell r="B1071">
            <v>4</v>
          </cell>
          <cell r="C1071" t="str">
            <v>a</v>
          </cell>
          <cell r="D1071">
            <v>4119044</v>
          </cell>
          <cell r="E1071" t="str">
            <v>교 명 주</v>
          </cell>
          <cell r="F1071" t="str">
            <v>(소형,화강석)</v>
          </cell>
          <cell r="G1071" t="str">
            <v>기</v>
          </cell>
          <cell r="I1071">
            <v>0</v>
          </cell>
        </row>
        <row r="1072">
          <cell r="A1072" t="str">
            <v>D00583</v>
          </cell>
          <cell r="B1072">
            <v>2</v>
          </cell>
          <cell r="C1072" t="str">
            <v>b</v>
          </cell>
          <cell r="D1072">
            <v>4119045</v>
          </cell>
          <cell r="E1072" t="str">
            <v>교 명 판(황동주물)</v>
          </cell>
          <cell r="F1072" t="str">
            <v>(450x200x10)</v>
          </cell>
          <cell r="G1072" t="str">
            <v>EA</v>
          </cell>
          <cell r="I1072">
            <v>0</v>
          </cell>
        </row>
        <row r="1073">
          <cell r="A1073" t="str">
            <v>D00584</v>
          </cell>
          <cell r="B1073">
            <v>2</v>
          </cell>
          <cell r="C1073" t="str">
            <v>c</v>
          </cell>
          <cell r="D1073">
            <v>4119109</v>
          </cell>
          <cell r="E1073" t="str">
            <v>설 명 판(황동주물)</v>
          </cell>
          <cell r="F1073" t="str">
            <v>(500x300x10)</v>
          </cell>
          <cell r="G1073" t="str">
            <v>EA</v>
          </cell>
          <cell r="I1073">
            <v>0</v>
          </cell>
        </row>
        <row r="1074">
          <cell r="A1074" t="str">
            <v>E2</v>
          </cell>
          <cell r="B1074">
            <v>0</v>
          </cell>
          <cell r="C1074" t="str">
            <v>계</v>
          </cell>
          <cell r="D1074">
            <v>4119141</v>
          </cell>
          <cell r="I1074">
            <v>0</v>
          </cell>
        </row>
        <row r="1075">
          <cell r="A1075" t="str">
            <v>D00594</v>
          </cell>
          <cell r="B1075">
            <v>1</v>
          </cell>
          <cell r="C1075" t="str">
            <v>3.19</v>
          </cell>
          <cell r="D1075">
            <v>4119149</v>
          </cell>
          <cell r="E1075" t="str">
            <v>측량기준점 설치</v>
          </cell>
          <cell r="F1075" t="str">
            <v>(황동주물)</v>
          </cell>
          <cell r="G1075" t="str">
            <v>EA</v>
          </cell>
          <cell r="I1075">
            <v>0</v>
          </cell>
        </row>
        <row r="1076">
          <cell r="A1076" t="str">
            <v>T2</v>
          </cell>
          <cell r="B1076">
            <v>1078</v>
          </cell>
          <cell r="C1076" t="str">
            <v>3.20</v>
          </cell>
          <cell r="D1076">
            <v>4119277</v>
          </cell>
          <cell r="E1076" t="str">
            <v>충 진 재</v>
          </cell>
          <cell r="I1076">
            <v>0</v>
          </cell>
        </row>
        <row r="1077">
          <cell r="A1077" t="str">
            <v>D00846</v>
          </cell>
          <cell r="B1077">
            <v>39</v>
          </cell>
          <cell r="C1077" t="str">
            <v>a</v>
          </cell>
          <cell r="D1077">
            <v>4119345</v>
          </cell>
          <cell r="E1077" t="str">
            <v>폴리우레탄실란트채움</v>
          </cell>
          <cell r="F1077" t="str">
            <v>(25x20)</v>
          </cell>
          <cell r="G1077" t="str">
            <v>M</v>
          </cell>
          <cell r="I1077">
            <v>0</v>
          </cell>
        </row>
        <row r="1078">
          <cell r="A1078" t="str">
            <v>D01224</v>
          </cell>
          <cell r="B1078">
            <v>26</v>
          </cell>
          <cell r="C1078" t="str">
            <v>b</v>
          </cell>
          <cell r="D1078">
            <v>4119349</v>
          </cell>
          <cell r="E1078" t="str">
            <v>폴리우레탄실란트채움</v>
          </cell>
          <cell r="F1078" t="str">
            <v>(25x10)</v>
          </cell>
          <cell r="G1078" t="str">
            <v>M</v>
          </cell>
          <cell r="I1078">
            <v>0</v>
          </cell>
        </row>
        <row r="1079">
          <cell r="A1079" t="str">
            <v>E2</v>
          </cell>
          <cell r="B1079">
            <v>0</v>
          </cell>
          <cell r="C1079" t="str">
            <v>계</v>
          </cell>
          <cell r="D1079">
            <v>4119351</v>
          </cell>
          <cell r="I1079">
            <v>0</v>
          </cell>
        </row>
        <row r="1080">
          <cell r="A1080" t="str">
            <v>D01308</v>
          </cell>
          <cell r="B1080">
            <v>423</v>
          </cell>
          <cell r="C1080" t="str">
            <v>3.21</v>
          </cell>
          <cell r="D1080">
            <v>4119791</v>
          </cell>
          <cell r="E1080" t="str">
            <v>강섬유보강재</v>
          </cell>
          <cell r="F1080" t="str">
            <v>(900 g/㎥)</v>
          </cell>
          <cell r="G1080" t="str">
            <v>㎥</v>
          </cell>
          <cell r="I1080">
            <v>0</v>
          </cell>
        </row>
        <row r="1081">
          <cell r="A1081" t="str">
            <v>D03817</v>
          </cell>
          <cell r="B1081">
            <v>38</v>
          </cell>
          <cell r="C1081" t="str">
            <v>3.22</v>
          </cell>
          <cell r="D1081">
            <v>4120287</v>
          </cell>
          <cell r="E1081" t="str">
            <v>ELASTIC FILLER</v>
          </cell>
          <cell r="F1081" t="str">
            <v>(T=20 m/m)</v>
          </cell>
          <cell r="G1081" t="str">
            <v>㎡</v>
          </cell>
          <cell r="I1081">
            <v>0</v>
          </cell>
        </row>
        <row r="1082">
          <cell r="A1082" t="str">
            <v>D00911</v>
          </cell>
          <cell r="B1082">
            <v>100</v>
          </cell>
          <cell r="C1082" t="str">
            <v>3.23</v>
          </cell>
          <cell r="D1082">
            <v>4273284</v>
          </cell>
          <cell r="E1082" t="str">
            <v>방 호 벽</v>
          </cell>
          <cell r="F1082" t="str">
            <v>(육교용)</v>
          </cell>
          <cell r="G1082" t="str">
            <v>M</v>
          </cell>
          <cell r="I1082">
            <v>0</v>
          </cell>
        </row>
        <row r="1083">
          <cell r="A1083" t="str">
            <v>D00791</v>
          </cell>
          <cell r="B1083">
            <v>16</v>
          </cell>
          <cell r="C1083" t="str">
            <v>3.24</v>
          </cell>
          <cell r="D1083">
            <v>4349782</v>
          </cell>
          <cell r="E1083" t="str">
            <v>교좌장치표지판</v>
          </cell>
          <cell r="G1083" t="str">
            <v>EA</v>
          </cell>
          <cell r="I1083">
            <v>0</v>
          </cell>
        </row>
        <row r="1084">
          <cell r="A1084" t="str">
            <v>D00817</v>
          </cell>
          <cell r="B1084">
            <v>9.6000000000000002E-2</v>
          </cell>
          <cell r="C1084" t="str">
            <v>3.25</v>
          </cell>
          <cell r="D1084">
            <v>4388031</v>
          </cell>
          <cell r="E1084" t="str">
            <v>아스팔트 채움</v>
          </cell>
          <cell r="F1084" t="str">
            <v>(브론아스팔트)</v>
          </cell>
          <cell r="G1084" t="str">
            <v>㎥</v>
          </cell>
          <cell r="I1084">
            <v>0</v>
          </cell>
        </row>
        <row r="1085">
          <cell r="A1085" t="str">
            <v>D00593</v>
          </cell>
          <cell r="B1085">
            <v>494</v>
          </cell>
          <cell r="C1085" t="str">
            <v>3.26</v>
          </cell>
          <cell r="D1085">
            <v>4407156</v>
          </cell>
          <cell r="E1085" t="str">
            <v>낙하물방지망</v>
          </cell>
          <cell r="G1085" t="str">
            <v>㎡</v>
          </cell>
          <cell r="I1085">
            <v>0</v>
          </cell>
        </row>
        <row r="1086">
          <cell r="A1086" t="str">
            <v>D01064</v>
          </cell>
          <cell r="B1086">
            <v>39</v>
          </cell>
          <cell r="C1086" t="str">
            <v>3.27</v>
          </cell>
          <cell r="D1086">
            <v>4416718</v>
          </cell>
          <cell r="E1086" t="str">
            <v>중앙분리대</v>
          </cell>
          <cell r="G1086" t="str">
            <v>M</v>
          </cell>
          <cell r="I1086">
            <v>0</v>
          </cell>
        </row>
        <row r="1087">
          <cell r="A1087" t="str">
            <v>D00434</v>
          </cell>
          <cell r="B1087">
            <v>329</v>
          </cell>
          <cell r="C1087" t="str">
            <v>3.28</v>
          </cell>
          <cell r="D1087">
            <v>4421499</v>
          </cell>
          <cell r="E1087" t="str">
            <v>법면보호블럭</v>
          </cell>
          <cell r="F1087" t="str">
            <v>(400x400x120)육교용</v>
          </cell>
          <cell r="G1087" t="str">
            <v>㎡</v>
          </cell>
          <cell r="I1087">
            <v>0</v>
          </cell>
        </row>
        <row r="1088">
          <cell r="A1088" t="str">
            <v>D00844</v>
          </cell>
          <cell r="B1088">
            <v>49</v>
          </cell>
          <cell r="C1088" t="str">
            <v>3.29</v>
          </cell>
          <cell r="D1088">
            <v>4423890</v>
          </cell>
          <cell r="E1088" t="str">
            <v>법면보호블럭</v>
          </cell>
          <cell r="F1088" t="str">
            <v>(기초)</v>
          </cell>
          <cell r="G1088" t="str">
            <v>M</v>
          </cell>
          <cell r="I1088">
            <v>0</v>
          </cell>
        </row>
        <row r="1089">
          <cell r="A1089" t="str">
            <v>T2</v>
          </cell>
          <cell r="B1089">
            <v>1091</v>
          </cell>
          <cell r="C1089" t="str">
            <v>3.30</v>
          </cell>
          <cell r="D1089">
            <v>4425085</v>
          </cell>
          <cell r="E1089" t="str">
            <v>파일재하시험</v>
          </cell>
          <cell r="I1089">
            <v>0</v>
          </cell>
        </row>
        <row r="1090">
          <cell r="A1090" t="str">
            <v>D03869</v>
          </cell>
          <cell r="B1090">
            <v>1</v>
          </cell>
          <cell r="C1090" t="str">
            <v>a</v>
          </cell>
          <cell r="D1090">
            <v>4425683</v>
          </cell>
          <cell r="E1090" t="str">
            <v>파일재하시험</v>
          </cell>
          <cell r="F1090" t="str">
            <v>(정재하시험)</v>
          </cell>
          <cell r="G1090" t="str">
            <v>개소</v>
          </cell>
          <cell r="I1090">
            <v>0</v>
          </cell>
        </row>
        <row r="1091">
          <cell r="A1091" t="str">
            <v>D03870</v>
          </cell>
          <cell r="B1091">
            <v>3</v>
          </cell>
          <cell r="C1091" t="str">
            <v>b</v>
          </cell>
          <cell r="D1091">
            <v>4425982</v>
          </cell>
          <cell r="E1091" t="str">
            <v>파일재하시험</v>
          </cell>
          <cell r="F1091" t="str">
            <v>(동재하시험)</v>
          </cell>
          <cell r="G1091" t="str">
            <v>개소</v>
          </cell>
          <cell r="I1091">
            <v>0</v>
          </cell>
        </row>
        <row r="1092">
          <cell r="A1092" t="str">
            <v>E2</v>
          </cell>
          <cell r="B1092">
            <v>0</v>
          </cell>
          <cell r="C1092" t="str">
            <v>계</v>
          </cell>
          <cell r="D1092">
            <v>4426131</v>
          </cell>
          <cell r="I1092">
            <v>0</v>
          </cell>
        </row>
        <row r="1093">
          <cell r="A1093" t="str">
            <v>E3</v>
          </cell>
          <cell r="B1093">
            <v>0</v>
          </cell>
          <cell r="C1093" t="str">
            <v>합계</v>
          </cell>
          <cell r="D1093">
            <v>4426280</v>
          </cell>
          <cell r="I1093">
            <v>0</v>
          </cell>
        </row>
        <row r="1094">
          <cell r="A1094" t="str">
            <v>T3</v>
          </cell>
          <cell r="B1094">
            <v>1252</v>
          </cell>
          <cell r="C1094" t="str">
            <v>3.I</v>
          </cell>
          <cell r="D1094">
            <v>10657275</v>
          </cell>
          <cell r="E1094" t="str">
            <v>삽  교  천  교</v>
          </cell>
          <cell r="I1094">
            <v>0</v>
          </cell>
        </row>
        <row r="1095">
          <cell r="A1095" t="str">
            <v>T2</v>
          </cell>
          <cell r="B1095">
            <v>1106</v>
          </cell>
          <cell r="C1095" t="str">
            <v>3.01</v>
          </cell>
          <cell r="D1095">
            <v>10657403</v>
          </cell>
          <cell r="E1095" t="str">
            <v>토          공</v>
          </cell>
          <cell r="I1095">
            <v>0</v>
          </cell>
        </row>
        <row r="1096">
          <cell r="A1096" t="str">
            <v>D00096</v>
          </cell>
          <cell r="B1096">
            <v>1722</v>
          </cell>
          <cell r="C1096" t="str">
            <v>a</v>
          </cell>
          <cell r="D1096">
            <v>10777167</v>
          </cell>
          <cell r="E1096" t="str">
            <v>구조물터파기</v>
          </cell>
          <cell r="F1096" t="str">
            <v>(육상토사 0∼2 M)</v>
          </cell>
          <cell r="G1096" t="str">
            <v>㎥</v>
          </cell>
          <cell r="I1096">
            <v>0</v>
          </cell>
        </row>
        <row r="1097">
          <cell r="A1097" t="str">
            <v>D00097</v>
          </cell>
          <cell r="B1097">
            <v>286</v>
          </cell>
          <cell r="C1097" t="str">
            <v>b</v>
          </cell>
          <cell r="D1097">
            <v>10777766</v>
          </cell>
          <cell r="E1097" t="str">
            <v>구조물터파기</v>
          </cell>
          <cell r="F1097" t="str">
            <v>(육상토사 2∼4 M)</v>
          </cell>
          <cell r="G1097" t="str">
            <v>㎥</v>
          </cell>
          <cell r="I1097">
            <v>0</v>
          </cell>
        </row>
        <row r="1098">
          <cell r="A1098" t="str">
            <v>D00100</v>
          </cell>
          <cell r="B1098">
            <v>2890</v>
          </cell>
          <cell r="C1098" t="str">
            <v>c</v>
          </cell>
          <cell r="D1098">
            <v>10778066</v>
          </cell>
          <cell r="E1098" t="str">
            <v>구조물터파기</v>
          </cell>
          <cell r="F1098" t="str">
            <v>(수중토사 0∼2 M)</v>
          </cell>
          <cell r="G1098" t="str">
            <v>㎥</v>
          </cell>
          <cell r="I1098">
            <v>0</v>
          </cell>
        </row>
        <row r="1099">
          <cell r="A1099" t="str">
            <v>D00101</v>
          </cell>
          <cell r="B1099">
            <v>1624</v>
          </cell>
          <cell r="C1099" t="str">
            <v>d</v>
          </cell>
          <cell r="D1099">
            <v>10778216</v>
          </cell>
          <cell r="E1099" t="str">
            <v>구조물터파기</v>
          </cell>
          <cell r="F1099" t="str">
            <v>(수중토사 2∼4 M)</v>
          </cell>
          <cell r="G1099" t="str">
            <v>㎥</v>
          </cell>
          <cell r="I1099">
            <v>0</v>
          </cell>
        </row>
        <row r="1100">
          <cell r="A1100" t="str">
            <v>D00102</v>
          </cell>
          <cell r="B1100">
            <v>290</v>
          </cell>
          <cell r="C1100" t="str">
            <v>e</v>
          </cell>
          <cell r="D1100">
            <v>10778365</v>
          </cell>
          <cell r="E1100" t="str">
            <v>구조물터파기</v>
          </cell>
          <cell r="F1100" t="str">
            <v>(수중토사 4∼6 M)</v>
          </cell>
          <cell r="G1100" t="str">
            <v>㎥</v>
          </cell>
          <cell r="I1100">
            <v>0</v>
          </cell>
        </row>
        <row r="1101">
          <cell r="A1101" t="str">
            <v>D03839</v>
          </cell>
          <cell r="B1101">
            <v>120</v>
          </cell>
          <cell r="C1101" t="str">
            <v>f</v>
          </cell>
          <cell r="D1101">
            <v>10780012</v>
          </cell>
          <cell r="E1101" t="str">
            <v>구조물터파기</v>
          </cell>
          <cell r="F1101" t="str">
            <v>(수중연암 4∼6 M)</v>
          </cell>
          <cell r="G1101" t="str">
            <v>㎥</v>
          </cell>
          <cell r="I1101">
            <v>0</v>
          </cell>
        </row>
        <row r="1102">
          <cell r="A1102" t="str">
            <v>D00160</v>
          </cell>
          <cell r="B1102">
            <v>1427</v>
          </cell>
          <cell r="C1102" t="str">
            <v>g</v>
          </cell>
          <cell r="D1102">
            <v>10781658</v>
          </cell>
          <cell r="E1102" t="str">
            <v>되메우기및다짐</v>
          </cell>
          <cell r="F1102" t="str">
            <v>(인력30%+백호우70%)</v>
          </cell>
          <cell r="G1102" t="str">
            <v>㎥</v>
          </cell>
          <cell r="I1102">
            <v>0</v>
          </cell>
        </row>
        <row r="1103">
          <cell r="A1103" t="str">
            <v>D00170</v>
          </cell>
          <cell r="B1103">
            <v>2238</v>
          </cell>
          <cell r="C1103" t="str">
            <v>h</v>
          </cell>
          <cell r="D1103">
            <v>10781808</v>
          </cell>
          <cell r="E1103" t="str">
            <v>뒷채움잡석</v>
          </cell>
          <cell r="F1103" t="str">
            <v>(현장암유용)</v>
          </cell>
          <cell r="G1103" t="str">
            <v>㎥</v>
          </cell>
          <cell r="I1103">
            <v>0</v>
          </cell>
        </row>
        <row r="1104">
          <cell r="A1104" t="str">
            <v>D00591</v>
          </cell>
          <cell r="B1104">
            <v>4003</v>
          </cell>
          <cell r="C1104" t="str">
            <v>i</v>
          </cell>
          <cell r="D1104">
            <v>10781883</v>
          </cell>
          <cell r="E1104" t="str">
            <v>사석채움</v>
          </cell>
          <cell r="G1104" t="str">
            <v>㎥</v>
          </cell>
          <cell r="I1104">
            <v>0</v>
          </cell>
        </row>
        <row r="1105">
          <cell r="A1105" t="str">
            <v>D00534</v>
          </cell>
          <cell r="B1105">
            <v>395</v>
          </cell>
          <cell r="C1105" t="str">
            <v>j</v>
          </cell>
          <cell r="D1105">
            <v>10781920</v>
          </cell>
          <cell r="E1105" t="str">
            <v>물 푸 기</v>
          </cell>
          <cell r="G1105" t="str">
            <v>HR</v>
          </cell>
          <cell r="I1105">
            <v>0</v>
          </cell>
        </row>
        <row r="1106">
          <cell r="A1106" t="str">
            <v>D00037</v>
          </cell>
          <cell r="B1106">
            <v>1004</v>
          </cell>
          <cell r="C1106" t="str">
            <v>k</v>
          </cell>
          <cell r="D1106">
            <v>10781939</v>
          </cell>
          <cell r="E1106" t="str">
            <v>제방성토</v>
          </cell>
          <cell r="F1106" t="str">
            <v>노  체</v>
          </cell>
          <cell r="G1106" t="str">
            <v>㎥</v>
          </cell>
          <cell r="I1106">
            <v>0</v>
          </cell>
        </row>
        <row r="1107">
          <cell r="A1107" t="str">
            <v>E2</v>
          </cell>
          <cell r="B1107">
            <v>0</v>
          </cell>
          <cell r="C1107" t="str">
            <v>계</v>
          </cell>
          <cell r="D1107">
            <v>10781957</v>
          </cell>
          <cell r="I1107">
            <v>0</v>
          </cell>
        </row>
        <row r="1108">
          <cell r="A1108" t="str">
            <v>T2</v>
          </cell>
          <cell r="B1108">
            <v>1127</v>
          </cell>
          <cell r="C1108" t="str">
            <v>3.02</v>
          </cell>
          <cell r="D1108">
            <v>10782085</v>
          </cell>
          <cell r="E1108" t="str">
            <v>강관파일</v>
          </cell>
          <cell r="I1108">
            <v>0</v>
          </cell>
        </row>
        <row r="1109">
          <cell r="A1109" t="str">
            <v>T1</v>
          </cell>
          <cell r="B1109">
            <v>1111</v>
          </cell>
          <cell r="C1109" t="str">
            <v>a</v>
          </cell>
          <cell r="D1109">
            <v>10782133</v>
          </cell>
          <cell r="E1109" t="str">
            <v>강관파일구입</v>
          </cell>
          <cell r="I1109">
            <v>0</v>
          </cell>
        </row>
        <row r="1110">
          <cell r="A1110" t="str">
            <v>D00504</v>
          </cell>
          <cell r="B1110">
            <v>2131</v>
          </cell>
          <cell r="C1110" t="str">
            <v>-1</v>
          </cell>
          <cell r="D1110">
            <v>10782181</v>
          </cell>
          <cell r="E1110" t="str">
            <v>강관파일구입</v>
          </cell>
          <cell r="F1110" t="str">
            <v>(Φ508.0m/mx9t)</v>
          </cell>
          <cell r="G1110" t="str">
            <v>M</v>
          </cell>
          <cell r="I1110">
            <v>0</v>
          </cell>
        </row>
        <row r="1111">
          <cell r="A1111" t="str">
            <v>D00511</v>
          </cell>
          <cell r="B1111">
            <v>380</v>
          </cell>
          <cell r="C1111" t="str">
            <v>-2</v>
          </cell>
          <cell r="D1111">
            <v>10782189</v>
          </cell>
          <cell r="E1111" t="str">
            <v>강관파일구입</v>
          </cell>
          <cell r="F1111" t="str">
            <v>(Φ406.4m/mx9t)</v>
          </cell>
          <cell r="G1111" t="str">
            <v>M</v>
          </cell>
          <cell r="I1111">
            <v>0</v>
          </cell>
        </row>
        <row r="1112">
          <cell r="A1112" t="str">
            <v>E1</v>
          </cell>
          <cell r="B1112">
            <v>0</v>
          </cell>
          <cell r="C1112" t="str">
            <v>소계</v>
          </cell>
          <cell r="D1112">
            <v>10782191</v>
          </cell>
          <cell r="I1112">
            <v>0</v>
          </cell>
        </row>
        <row r="1113">
          <cell r="A1113" t="str">
            <v>T1</v>
          </cell>
          <cell r="B1113">
            <v>1116</v>
          </cell>
          <cell r="C1113" t="str">
            <v>b</v>
          </cell>
          <cell r="D1113">
            <v>10782193</v>
          </cell>
          <cell r="E1113" t="str">
            <v>강관파일항타</v>
          </cell>
          <cell r="I1113">
            <v>0</v>
          </cell>
        </row>
        <row r="1114">
          <cell r="A1114" t="str">
            <v>D00512</v>
          </cell>
          <cell r="B1114">
            <v>1271</v>
          </cell>
          <cell r="C1114" t="str">
            <v>-1</v>
          </cell>
          <cell r="D1114">
            <v>10782197</v>
          </cell>
          <cell r="E1114" t="str">
            <v>강관파일항타(직항)</v>
          </cell>
          <cell r="F1114" t="str">
            <v>Φ508(15 m 이하)</v>
          </cell>
          <cell r="G1114" t="str">
            <v>M</v>
          </cell>
          <cell r="I1114">
            <v>0</v>
          </cell>
        </row>
        <row r="1115">
          <cell r="A1115" t="str">
            <v>D01314</v>
          </cell>
          <cell r="B1115">
            <v>348</v>
          </cell>
          <cell r="C1115" t="str">
            <v>-2</v>
          </cell>
          <cell r="D1115">
            <v>10782202</v>
          </cell>
          <cell r="E1115" t="str">
            <v>강관파일항타(사항)</v>
          </cell>
          <cell r="F1115" t="str">
            <v>Φ508(15 m 이하)</v>
          </cell>
          <cell r="G1115" t="str">
            <v>M</v>
          </cell>
          <cell r="I1115">
            <v>0</v>
          </cell>
        </row>
        <row r="1116">
          <cell r="A1116" t="str">
            <v>D00505</v>
          </cell>
          <cell r="B1116">
            <v>370</v>
          </cell>
          <cell r="C1116" t="str">
            <v>-3</v>
          </cell>
          <cell r="D1116">
            <v>10782207</v>
          </cell>
          <cell r="E1116" t="str">
            <v>강관파일항타(직항)</v>
          </cell>
          <cell r="F1116" t="str">
            <v>Φ406.4(15 m 이하)</v>
          </cell>
          <cell r="G1116" t="str">
            <v>M</v>
          </cell>
          <cell r="I1116">
            <v>0</v>
          </cell>
        </row>
        <row r="1117">
          <cell r="A1117" t="str">
            <v>E1</v>
          </cell>
          <cell r="B1117">
            <v>0</v>
          </cell>
          <cell r="C1117" t="str">
            <v>소계</v>
          </cell>
          <cell r="D1117">
            <v>10782212</v>
          </cell>
          <cell r="I1117">
            <v>0</v>
          </cell>
        </row>
        <row r="1118">
          <cell r="A1118" t="str">
            <v>D03838</v>
          </cell>
          <cell r="B1118">
            <v>46</v>
          </cell>
          <cell r="C1118" t="str">
            <v>c</v>
          </cell>
          <cell r="D1118">
            <v>10782217</v>
          </cell>
          <cell r="E1118" t="str">
            <v>파일속모래채움</v>
          </cell>
          <cell r="G1118" t="str">
            <v>㎥</v>
          </cell>
          <cell r="I1118">
            <v>0</v>
          </cell>
        </row>
        <row r="1119">
          <cell r="A1119" t="str">
            <v>D00502</v>
          </cell>
          <cell r="B1119">
            <v>46</v>
          </cell>
          <cell r="C1119" t="str">
            <v>d</v>
          </cell>
          <cell r="D1119">
            <v>10782221</v>
          </cell>
          <cell r="E1119" t="str">
            <v>속채움 콘크리트</v>
          </cell>
          <cell r="G1119" t="str">
            <v>㎥</v>
          </cell>
          <cell r="I1119">
            <v>0</v>
          </cell>
        </row>
        <row r="1120">
          <cell r="A1120" t="str">
            <v>T1</v>
          </cell>
          <cell r="B1120">
            <v>1122</v>
          </cell>
          <cell r="C1120" t="str">
            <v>e</v>
          </cell>
          <cell r="D1120">
            <v>10782225</v>
          </cell>
          <cell r="E1120" t="str">
            <v>두부및선단보강</v>
          </cell>
          <cell r="I1120">
            <v>0</v>
          </cell>
        </row>
        <row r="1121">
          <cell r="A1121" t="str">
            <v>D00516</v>
          </cell>
          <cell r="B1121">
            <v>299</v>
          </cell>
          <cell r="C1121" t="str">
            <v>-1</v>
          </cell>
          <cell r="D1121">
            <v>10782229</v>
          </cell>
          <cell r="E1121" t="str">
            <v>두부및선단보강</v>
          </cell>
          <cell r="F1121" t="str">
            <v>(Φ508.0 m/m)천공</v>
          </cell>
          <cell r="G1121" t="str">
            <v>EA</v>
          </cell>
          <cell r="I1121">
            <v>0</v>
          </cell>
        </row>
        <row r="1122">
          <cell r="A1122" t="str">
            <v>D00509</v>
          </cell>
          <cell r="B1122">
            <v>40</v>
          </cell>
          <cell r="C1122" t="str">
            <v>-2</v>
          </cell>
          <cell r="D1122">
            <v>10782232</v>
          </cell>
          <cell r="E1122" t="str">
            <v>두부및선단보강</v>
          </cell>
          <cell r="F1122" t="str">
            <v>(Φ406.4 m/m)</v>
          </cell>
          <cell r="G1122" t="str">
            <v>EA</v>
          </cell>
          <cell r="I1122">
            <v>0</v>
          </cell>
        </row>
        <row r="1123">
          <cell r="A1123" t="str">
            <v>E1</v>
          </cell>
          <cell r="B1123">
            <v>0</v>
          </cell>
          <cell r="C1123" t="str">
            <v>소계</v>
          </cell>
          <cell r="D1123">
            <v>10782234</v>
          </cell>
          <cell r="I1123">
            <v>0</v>
          </cell>
        </row>
        <row r="1124">
          <cell r="A1124" t="str">
            <v>D03821</v>
          </cell>
          <cell r="B1124">
            <v>262</v>
          </cell>
          <cell r="C1124" t="str">
            <v>g</v>
          </cell>
          <cell r="D1124">
            <v>10782238</v>
          </cell>
          <cell r="E1124" t="str">
            <v>토사천공</v>
          </cell>
          <cell r="G1124" t="str">
            <v>M</v>
          </cell>
          <cell r="I1124">
            <v>0</v>
          </cell>
        </row>
        <row r="1125">
          <cell r="A1125" t="str">
            <v>D03797</v>
          </cell>
          <cell r="B1125">
            <v>174</v>
          </cell>
          <cell r="C1125" t="str">
            <v>h</v>
          </cell>
          <cell r="D1125">
            <v>10782240</v>
          </cell>
          <cell r="E1125" t="str">
            <v>풍 화 암</v>
          </cell>
          <cell r="F1125" t="str">
            <v>(T-4)</v>
          </cell>
          <cell r="G1125" t="str">
            <v>M</v>
          </cell>
          <cell r="I1125">
            <v>0</v>
          </cell>
        </row>
        <row r="1126">
          <cell r="A1126" t="str">
            <v>D03830</v>
          </cell>
          <cell r="B1126">
            <v>22</v>
          </cell>
          <cell r="C1126" t="str">
            <v>i</v>
          </cell>
          <cell r="D1126">
            <v>10782241</v>
          </cell>
          <cell r="E1126" t="str">
            <v>선단고정액</v>
          </cell>
          <cell r="G1126" t="str">
            <v>㎥</v>
          </cell>
          <cell r="I1126">
            <v>0</v>
          </cell>
        </row>
        <row r="1127">
          <cell r="A1127" t="str">
            <v>D03829</v>
          </cell>
          <cell r="B1127">
            <v>105</v>
          </cell>
          <cell r="C1127" t="str">
            <v>j</v>
          </cell>
          <cell r="D1127">
            <v>10782305</v>
          </cell>
          <cell r="E1127" t="str">
            <v>주면고정액</v>
          </cell>
          <cell r="G1127" t="str">
            <v>㎥</v>
          </cell>
          <cell r="I1127">
            <v>0</v>
          </cell>
        </row>
        <row r="1128">
          <cell r="A1128" t="str">
            <v>E2</v>
          </cell>
          <cell r="B1128">
            <v>0</v>
          </cell>
          <cell r="C1128" t="str">
            <v>계</v>
          </cell>
          <cell r="D1128">
            <v>10782369</v>
          </cell>
          <cell r="I1128">
            <v>0</v>
          </cell>
        </row>
        <row r="1129">
          <cell r="A1129" t="str">
            <v>T2</v>
          </cell>
          <cell r="B1129">
            <v>1137</v>
          </cell>
          <cell r="C1129" t="str">
            <v>3.03</v>
          </cell>
          <cell r="D1129">
            <v>10812256</v>
          </cell>
          <cell r="E1129" t="str">
            <v>거 푸 집</v>
          </cell>
          <cell r="I1129">
            <v>0</v>
          </cell>
        </row>
        <row r="1130">
          <cell r="A1130" t="str">
            <v>D00276</v>
          </cell>
          <cell r="B1130">
            <v>1392</v>
          </cell>
          <cell r="C1130" t="str">
            <v>a</v>
          </cell>
          <cell r="D1130">
            <v>10812312</v>
          </cell>
          <cell r="E1130" t="str">
            <v>합판거푸집</v>
          </cell>
          <cell r="F1130" t="str">
            <v>(3 회)</v>
          </cell>
          <cell r="G1130" t="str">
            <v>㎡</v>
          </cell>
          <cell r="I1130">
            <v>0</v>
          </cell>
        </row>
        <row r="1131">
          <cell r="A1131" t="str">
            <v>D00277</v>
          </cell>
          <cell r="B1131">
            <v>382</v>
          </cell>
          <cell r="C1131" t="str">
            <v>b</v>
          </cell>
          <cell r="D1131">
            <v>10812320</v>
          </cell>
          <cell r="E1131" t="str">
            <v>합판거푸집</v>
          </cell>
          <cell r="F1131" t="str">
            <v>(3 회 7∼10 m)</v>
          </cell>
          <cell r="G1131" t="str">
            <v>㎡</v>
          </cell>
          <cell r="I1131">
            <v>0</v>
          </cell>
        </row>
        <row r="1132">
          <cell r="A1132" t="str">
            <v>D00280</v>
          </cell>
          <cell r="B1132">
            <v>654</v>
          </cell>
          <cell r="C1132" t="str">
            <v>c</v>
          </cell>
          <cell r="D1132">
            <v>10812368</v>
          </cell>
          <cell r="E1132" t="str">
            <v>합판거푸집</v>
          </cell>
          <cell r="F1132" t="str">
            <v>(4 회)</v>
          </cell>
          <cell r="G1132" t="str">
            <v>㎡</v>
          </cell>
          <cell r="I1132">
            <v>0</v>
          </cell>
        </row>
        <row r="1133">
          <cell r="A1133" t="str">
            <v>D00282</v>
          </cell>
          <cell r="B1133">
            <v>58</v>
          </cell>
          <cell r="C1133" t="str">
            <v>d</v>
          </cell>
          <cell r="D1133">
            <v>10812383</v>
          </cell>
          <cell r="E1133" t="str">
            <v>합판거푸집</v>
          </cell>
          <cell r="F1133" t="str">
            <v>(6 회)</v>
          </cell>
          <cell r="G1133" t="str">
            <v>㎡</v>
          </cell>
          <cell r="I1133">
            <v>0</v>
          </cell>
        </row>
        <row r="1134">
          <cell r="A1134" t="str">
            <v>D00265</v>
          </cell>
          <cell r="B1134">
            <v>713</v>
          </cell>
          <cell r="C1134" t="str">
            <v>e</v>
          </cell>
          <cell r="D1134">
            <v>10812527</v>
          </cell>
          <cell r="E1134" t="str">
            <v>문양거푸집(합판4회+</v>
          </cell>
          <cell r="F1134" t="str">
            <v>문양스치로폴(0∼7M)</v>
          </cell>
          <cell r="G1134" t="str">
            <v>㎡</v>
          </cell>
          <cell r="I1134">
            <v>0</v>
          </cell>
        </row>
        <row r="1135">
          <cell r="A1135" t="str">
            <v>D00306</v>
          </cell>
          <cell r="B1135">
            <v>355</v>
          </cell>
          <cell r="C1135" t="str">
            <v>f</v>
          </cell>
          <cell r="D1135">
            <v>10812528</v>
          </cell>
          <cell r="E1135" t="str">
            <v>원형거푸집</v>
          </cell>
          <cell r="F1135" t="str">
            <v>(3 회 0∼7 m)</v>
          </cell>
          <cell r="G1135" t="str">
            <v>㎡</v>
          </cell>
          <cell r="I1135">
            <v>0</v>
          </cell>
        </row>
        <row r="1136">
          <cell r="A1136" t="str">
            <v>D00307</v>
          </cell>
          <cell r="B1136">
            <v>43</v>
          </cell>
          <cell r="C1136" t="str">
            <v>g</v>
          </cell>
          <cell r="D1136">
            <v>10812592</v>
          </cell>
          <cell r="E1136" t="str">
            <v>원형거푸집</v>
          </cell>
          <cell r="F1136" t="str">
            <v>(3 회 7∼10 m)</v>
          </cell>
          <cell r="G1136" t="str">
            <v>㎡</v>
          </cell>
          <cell r="I1136">
            <v>0</v>
          </cell>
        </row>
        <row r="1137">
          <cell r="A1137" t="str">
            <v>D00519</v>
          </cell>
          <cell r="B1137">
            <v>1651</v>
          </cell>
          <cell r="C1137" t="str">
            <v>h</v>
          </cell>
          <cell r="D1137">
            <v>10812656</v>
          </cell>
          <cell r="E1137" t="str">
            <v>DECK PLATE</v>
          </cell>
          <cell r="G1137" t="str">
            <v>㎡</v>
          </cell>
          <cell r="I1137">
            <v>0</v>
          </cell>
        </row>
        <row r="1138">
          <cell r="A1138" t="str">
            <v>E2</v>
          </cell>
          <cell r="B1138">
            <v>0</v>
          </cell>
          <cell r="C1138" t="str">
            <v>계</v>
          </cell>
          <cell r="D1138">
            <v>10812784</v>
          </cell>
          <cell r="I1138">
            <v>0</v>
          </cell>
        </row>
        <row r="1139">
          <cell r="A1139" t="str">
            <v>D00323</v>
          </cell>
          <cell r="B1139">
            <v>2777</v>
          </cell>
          <cell r="C1139" t="str">
            <v>3.04</v>
          </cell>
          <cell r="D1139">
            <v>10812912</v>
          </cell>
          <cell r="E1139" t="str">
            <v>강관비계</v>
          </cell>
          <cell r="F1139" t="str">
            <v>(0∼30 M)</v>
          </cell>
          <cell r="G1139" t="str">
            <v>㎡</v>
          </cell>
          <cell r="I1139">
            <v>0</v>
          </cell>
        </row>
        <row r="1140">
          <cell r="A1140" t="str">
            <v>T2</v>
          </cell>
          <cell r="B1140">
            <v>1142</v>
          </cell>
          <cell r="C1140" t="str">
            <v>3.05</v>
          </cell>
          <cell r="D1140">
            <v>10812913</v>
          </cell>
          <cell r="E1140" t="str">
            <v>동 바 리</v>
          </cell>
          <cell r="I1140">
            <v>0</v>
          </cell>
        </row>
        <row r="1141">
          <cell r="A1141" t="str">
            <v>D00334</v>
          </cell>
          <cell r="B1141">
            <v>1004</v>
          </cell>
          <cell r="C1141" t="str">
            <v>a</v>
          </cell>
          <cell r="D1141">
            <v>10812914</v>
          </cell>
          <cell r="E1141" t="str">
            <v>강관동바리</v>
          </cell>
          <cell r="F1141" t="str">
            <v>(교량용)</v>
          </cell>
          <cell r="G1141" t="str">
            <v>공㎥</v>
          </cell>
          <cell r="I1141">
            <v>0</v>
          </cell>
        </row>
        <row r="1142">
          <cell r="A1142" t="str">
            <v>D01129</v>
          </cell>
          <cell r="B1142">
            <v>171</v>
          </cell>
          <cell r="C1142" t="str">
            <v>b</v>
          </cell>
          <cell r="D1142">
            <v>10813010</v>
          </cell>
          <cell r="E1142" t="str">
            <v>수평보강재(교량용)</v>
          </cell>
          <cell r="F1142" t="str">
            <v>(강관동바리)</v>
          </cell>
          <cell r="G1142" t="str">
            <v>㎡</v>
          </cell>
          <cell r="I1142">
            <v>0</v>
          </cell>
        </row>
        <row r="1143">
          <cell r="A1143" t="str">
            <v>E2</v>
          </cell>
          <cell r="B1143">
            <v>0</v>
          </cell>
          <cell r="C1143" t="str">
            <v>계</v>
          </cell>
          <cell r="D1143">
            <v>10813026</v>
          </cell>
          <cell r="I1143">
            <v>0</v>
          </cell>
        </row>
        <row r="1144">
          <cell r="A1144" t="str">
            <v>T2</v>
          </cell>
          <cell r="B1144">
            <v>1146</v>
          </cell>
          <cell r="C1144" t="str">
            <v>3.06</v>
          </cell>
          <cell r="D1144">
            <v>10813058</v>
          </cell>
          <cell r="E1144" t="str">
            <v>철근가공조립</v>
          </cell>
          <cell r="I1144">
            <v>0</v>
          </cell>
        </row>
        <row r="1145">
          <cell r="A1145" t="str">
            <v>D00271</v>
          </cell>
          <cell r="B1145">
            <v>38.932000000000002</v>
          </cell>
          <cell r="C1145" t="str">
            <v>a</v>
          </cell>
          <cell r="D1145">
            <v>10813082</v>
          </cell>
          <cell r="E1145" t="str">
            <v>철근가공조립</v>
          </cell>
          <cell r="F1145" t="str">
            <v>(보 통)</v>
          </cell>
          <cell r="G1145" t="str">
            <v>Ton</v>
          </cell>
          <cell r="I1145">
            <v>0</v>
          </cell>
        </row>
        <row r="1146">
          <cell r="A1146" t="str">
            <v>D00272</v>
          </cell>
          <cell r="B1146">
            <v>713.41600000000005</v>
          </cell>
          <cell r="C1146" t="str">
            <v>b</v>
          </cell>
          <cell r="D1146">
            <v>10813086</v>
          </cell>
          <cell r="E1146" t="str">
            <v>철근가공조립</v>
          </cell>
          <cell r="F1146" t="str">
            <v>(복 잡)</v>
          </cell>
          <cell r="G1146" t="str">
            <v>Ton</v>
          </cell>
          <cell r="I1146">
            <v>0</v>
          </cell>
        </row>
        <row r="1147">
          <cell r="A1147" t="str">
            <v>E2</v>
          </cell>
          <cell r="B1147">
            <v>0</v>
          </cell>
          <cell r="C1147" t="str">
            <v>계</v>
          </cell>
          <cell r="D1147">
            <v>10813088</v>
          </cell>
          <cell r="I1147">
            <v>0</v>
          </cell>
        </row>
        <row r="1148">
          <cell r="A1148" t="str">
            <v>T2</v>
          </cell>
          <cell r="B1148">
            <v>1150</v>
          </cell>
          <cell r="C1148" t="str">
            <v>3.07</v>
          </cell>
          <cell r="D1148">
            <v>10813089</v>
          </cell>
          <cell r="E1148" t="str">
            <v>콘크리트타설</v>
          </cell>
          <cell r="I1148">
            <v>0</v>
          </cell>
        </row>
        <row r="1149">
          <cell r="A1149" t="str">
            <v>D00237</v>
          </cell>
          <cell r="B1149">
            <v>4266</v>
          </cell>
          <cell r="C1149" t="str">
            <v>a</v>
          </cell>
          <cell r="D1149">
            <v>10813090</v>
          </cell>
          <cell r="E1149" t="str">
            <v>콘크리트타설</v>
          </cell>
          <cell r="F1149" t="str">
            <v>(철근 펌프카)</v>
          </cell>
          <cell r="G1149" t="str">
            <v>㎥</v>
          </cell>
          <cell r="I1149">
            <v>0</v>
          </cell>
        </row>
        <row r="1150">
          <cell r="A1150" t="str">
            <v>D00231</v>
          </cell>
          <cell r="B1150">
            <v>120</v>
          </cell>
          <cell r="C1150" t="str">
            <v>b</v>
          </cell>
          <cell r="D1150">
            <v>10813122</v>
          </cell>
          <cell r="E1150" t="str">
            <v>콘크리트타설</v>
          </cell>
          <cell r="F1150" t="str">
            <v>(무근 VIB 제외)</v>
          </cell>
          <cell r="G1150" t="str">
            <v>㎥</v>
          </cell>
          <cell r="I1150">
            <v>0</v>
          </cell>
        </row>
        <row r="1151">
          <cell r="A1151" t="str">
            <v>E2</v>
          </cell>
          <cell r="B1151">
            <v>0</v>
          </cell>
          <cell r="C1151" t="str">
            <v>계</v>
          </cell>
          <cell r="D1151">
            <v>10813186</v>
          </cell>
          <cell r="I1151">
            <v>0</v>
          </cell>
        </row>
        <row r="1152">
          <cell r="A1152" t="str">
            <v>T2</v>
          </cell>
          <cell r="B1152">
            <v>1154</v>
          </cell>
          <cell r="C1152" t="str">
            <v>3.08</v>
          </cell>
          <cell r="D1152">
            <v>10813202</v>
          </cell>
          <cell r="E1152" t="str">
            <v>표면처리</v>
          </cell>
          <cell r="I1152">
            <v>0</v>
          </cell>
        </row>
        <row r="1153">
          <cell r="A1153" t="str">
            <v>D00537</v>
          </cell>
          <cell r="B1153">
            <v>3732</v>
          </cell>
          <cell r="C1153" t="str">
            <v>a</v>
          </cell>
          <cell r="D1153">
            <v>10813218</v>
          </cell>
          <cell r="E1153" t="str">
            <v>슬래브양생</v>
          </cell>
          <cell r="F1153" t="str">
            <v>(양생제)</v>
          </cell>
          <cell r="G1153" t="str">
            <v>㎡</v>
          </cell>
          <cell r="I1153">
            <v>0</v>
          </cell>
        </row>
        <row r="1154">
          <cell r="A1154" t="str">
            <v>D00539</v>
          </cell>
          <cell r="B1154">
            <v>3447</v>
          </cell>
          <cell r="C1154" t="str">
            <v>b</v>
          </cell>
          <cell r="D1154">
            <v>10813226</v>
          </cell>
          <cell r="E1154" t="str">
            <v>슬래브면고르기</v>
          </cell>
          <cell r="F1154" t="str">
            <v>(데크 피니샤)</v>
          </cell>
          <cell r="G1154" t="str">
            <v>㎡</v>
          </cell>
          <cell r="I1154">
            <v>0</v>
          </cell>
        </row>
        <row r="1155">
          <cell r="A1155" t="str">
            <v>E2</v>
          </cell>
          <cell r="B1155">
            <v>0</v>
          </cell>
          <cell r="C1155" t="str">
            <v>계</v>
          </cell>
          <cell r="D1155">
            <v>10813230</v>
          </cell>
          <cell r="I1155">
            <v>0</v>
          </cell>
        </row>
        <row r="1156">
          <cell r="A1156" t="str">
            <v>T2</v>
          </cell>
          <cell r="B1156">
            <v>1162</v>
          </cell>
          <cell r="C1156" t="str">
            <v>3.09</v>
          </cell>
          <cell r="D1156">
            <v>10813358</v>
          </cell>
          <cell r="E1156" t="str">
            <v>교좌장치</v>
          </cell>
          <cell r="I1156">
            <v>0</v>
          </cell>
        </row>
        <row r="1157">
          <cell r="A1157" t="str">
            <v>D00786</v>
          </cell>
          <cell r="B1157">
            <v>4</v>
          </cell>
          <cell r="C1157" t="str">
            <v>a</v>
          </cell>
          <cell r="D1157">
            <v>10813365</v>
          </cell>
          <cell r="E1157" t="str">
            <v>교좌장치</v>
          </cell>
          <cell r="F1157" t="str">
            <v>(종방향 300 Ton)</v>
          </cell>
          <cell r="G1157" t="str">
            <v>EA</v>
          </cell>
          <cell r="I1157">
            <v>0</v>
          </cell>
        </row>
        <row r="1158">
          <cell r="A1158" t="str">
            <v>D00787</v>
          </cell>
          <cell r="B1158">
            <v>6</v>
          </cell>
          <cell r="C1158" t="str">
            <v>b</v>
          </cell>
          <cell r="D1158">
            <v>10813429</v>
          </cell>
          <cell r="E1158" t="str">
            <v>교좌장치</v>
          </cell>
          <cell r="F1158" t="str">
            <v>(양방향 300 Ton)</v>
          </cell>
          <cell r="G1158" t="str">
            <v>EA</v>
          </cell>
          <cell r="I1158">
            <v>0</v>
          </cell>
        </row>
        <row r="1159">
          <cell r="A1159" t="str">
            <v>D00782</v>
          </cell>
          <cell r="B1159">
            <v>2</v>
          </cell>
          <cell r="C1159" t="str">
            <v>c</v>
          </cell>
          <cell r="D1159">
            <v>10813494</v>
          </cell>
          <cell r="E1159" t="str">
            <v>교좌장치</v>
          </cell>
          <cell r="F1159" t="str">
            <v>(종방향 800 Ton)</v>
          </cell>
          <cell r="G1159" t="str">
            <v>EA</v>
          </cell>
          <cell r="I1159">
            <v>0</v>
          </cell>
        </row>
        <row r="1160">
          <cell r="A1160" t="str">
            <v>D00783</v>
          </cell>
          <cell r="B1160">
            <v>3</v>
          </cell>
          <cell r="C1160" t="str">
            <v>d</v>
          </cell>
          <cell r="D1160">
            <v>10813558</v>
          </cell>
          <cell r="E1160" t="str">
            <v>교좌장치</v>
          </cell>
          <cell r="F1160" t="str">
            <v>(양방향 800 Ton)</v>
          </cell>
          <cell r="G1160" t="str">
            <v>EA</v>
          </cell>
          <cell r="I1160">
            <v>0</v>
          </cell>
        </row>
        <row r="1161">
          <cell r="A1161" t="str">
            <v>D00784</v>
          </cell>
          <cell r="B1161">
            <v>2</v>
          </cell>
          <cell r="C1161" t="str">
            <v>f</v>
          </cell>
          <cell r="D1161">
            <v>10813590</v>
          </cell>
          <cell r="E1161" t="str">
            <v>교좌장치</v>
          </cell>
          <cell r="F1161" t="str">
            <v>(고정단 800 Ton)</v>
          </cell>
          <cell r="G1161" t="str">
            <v>EA</v>
          </cell>
          <cell r="I1161">
            <v>0</v>
          </cell>
        </row>
        <row r="1162">
          <cell r="A1162" t="str">
            <v>D00551</v>
          </cell>
          <cell r="B1162">
            <v>3</v>
          </cell>
          <cell r="C1162" t="str">
            <v>g</v>
          </cell>
          <cell r="D1162">
            <v>10813598</v>
          </cell>
          <cell r="E1162" t="str">
            <v>교좌장치</v>
          </cell>
          <cell r="F1162" t="str">
            <v>(횡방향 800 Ton)</v>
          </cell>
          <cell r="G1162" t="str">
            <v>EA</v>
          </cell>
          <cell r="I1162">
            <v>0</v>
          </cell>
        </row>
        <row r="1163">
          <cell r="A1163" t="str">
            <v>E2</v>
          </cell>
          <cell r="B1163">
            <v>0</v>
          </cell>
          <cell r="C1163" t="str">
            <v>계</v>
          </cell>
          <cell r="D1163">
            <v>10813606</v>
          </cell>
          <cell r="I1163">
            <v>0</v>
          </cell>
        </row>
        <row r="1164">
          <cell r="A1164" t="str">
            <v>T2</v>
          </cell>
          <cell r="B1164">
            <v>1182</v>
          </cell>
          <cell r="C1164" t="str">
            <v>3.10</v>
          </cell>
          <cell r="D1164">
            <v>10813734</v>
          </cell>
          <cell r="E1164" t="str">
            <v>강    교</v>
          </cell>
          <cell r="I1164">
            <v>0</v>
          </cell>
        </row>
        <row r="1165">
          <cell r="A1165" t="str">
            <v>T1</v>
          </cell>
          <cell r="B1165">
            <v>1168</v>
          </cell>
          <cell r="C1165" t="str">
            <v>a</v>
          </cell>
          <cell r="D1165">
            <v>10813735</v>
          </cell>
          <cell r="E1165" t="str">
            <v>제작및가설</v>
          </cell>
          <cell r="I1165">
            <v>0</v>
          </cell>
        </row>
        <row r="1166">
          <cell r="A1166" t="str">
            <v>D00629</v>
          </cell>
          <cell r="B1166">
            <v>1450.579</v>
          </cell>
          <cell r="C1166" t="str">
            <v>-1</v>
          </cell>
          <cell r="D1166">
            <v>10813863</v>
          </cell>
          <cell r="E1166" t="str">
            <v>강교 제작</v>
          </cell>
          <cell r="F1166" t="str">
            <v>(삽교천교)</v>
          </cell>
          <cell r="G1166" t="str">
            <v>Ton</v>
          </cell>
          <cell r="I1166">
            <v>0</v>
          </cell>
        </row>
        <row r="1167">
          <cell r="A1167" t="str">
            <v>D00630</v>
          </cell>
          <cell r="B1167">
            <v>1450.579</v>
          </cell>
          <cell r="C1167" t="str">
            <v>-2</v>
          </cell>
          <cell r="D1167">
            <v>10813927</v>
          </cell>
          <cell r="E1167" t="str">
            <v>강교 운반</v>
          </cell>
          <cell r="F1167" t="str">
            <v>(삽교천교)</v>
          </cell>
          <cell r="G1167" t="str">
            <v>Ton</v>
          </cell>
          <cell r="I1167">
            <v>0</v>
          </cell>
        </row>
        <row r="1168">
          <cell r="A1168" t="str">
            <v>D00631</v>
          </cell>
          <cell r="B1168">
            <v>1450.579</v>
          </cell>
          <cell r="C1168" t="str">
            <v>-3</v>
          </cell>
          <cell r="D1168">
            <v>10813943</v>
          </cell>
          <cell r="E1168" t="str">
            <v>강교 가설</v>
          </cell>
          <cell r="F1168" t="str">
            <v>(삽교천교)</v>
          </cell>
          <cell r="G1168" t="str">
            <v>Ton</v>
          </cell>
          <cell r="I1168">
            <v>0</v>
          </cell>
        </row>
        <row r="1169">
          <cell r="A1169" t="str">
            <v>E1</v>
          </cell>
          <cell r="B1169">
            <v>0</v>
          </cell>
          <cell r="C1169" t="str">
            <v>소계</v>
          </cell>
          <cell r="D1169">
            <v>10813959</v>
          </cell>
          <cell r="I1169">
            <v>0</v>
          </cell>
        </row>
        <row r="1170">
          <cell r="A1170" t="str">
            <v>T1</v>
          </cell>
          <cell r="B1170">
            <v>1177</v>
          </cell>
          <cell r="C1170" t="str">
            <v>b</v>
          </cell>
          <cell r="D1170">
            <v>10814087</v>
          </cell>
          <cell r="E1170" t="str">
            <v>강교도장</v>
          </cell>
          <cell r="I1170">
            <v>0</v>
          </cell>
        </row>
        <row r="1171">
          <cell r="A1171" t="str">
            <v>D00637</v>
          </cell>
          <cell r="B1171">
            <v>14749</v>
          </cell>
          <cell r="C1171" t="str">
            <v>-1</v>
          </cell>
          <cell r="D1171">
            <v>10814215</v>
          </cell>
          <cell r="E1171" t="str">
            <v>강교내부도장(공장)</v>
          </cell>
          <cell r="F1171" t="str">
            <v>수용성무기징크</v>
          </cell>
          <cell r="G1171" t="str">
            <v>㎡</v>
          </cell>
          <cell r="I1171">
            <v>0</v>
          </cell>
        </row>
        <row r="1172">
          <cell r="A1172" t="str">
            <v>D00639</v>
          </cell>
          <cell r="B1172">
            <v>1522</v>
          </cell>
          <cell r="C1172" t="str">
            <v>-2</v>
          </cell>
          <cell r="D1172">
            <v>10814217</v>
          </cell>
          <cell r="E1172" t="str">
            <v>강교 SPLICE</v>
          </cell>
          <cell r="F1172" t="str">
            <v>(공장)</v>
          </cell>
          <cell r="G1172" t="str">
            <v>㎡</v>
          </cell>
          <cell r="I1172">
            <v>0</v>
          </cell>
        </row>
        <row r="1173">
          <cell r="A1173" t="str">
            <v>D00638</v>
          </cell>
          <cell r="B1173">
            <v>8198</v>
          </cell>
          <cell r="C1173" t="str">
            <v>-3</v>
          </cell>
          <cell r="D1173">
            <v>10814219</v>
          </cell>
          <cell r="E1173" t="str">
            <v>외부 도장</v>
          </cell>
          <cell r="F1173" t="str">
            <v>(공장)</v>
          </cell>
          <cell r="G1173" t="str">
            <v>㎡</v>
          </cell>
          <cell r="I1173">
            <v>0</v>
          </cell>
        </row>
        <row r="1174">
          <cell r="A1174" t="str">
            <v>D00644</v>
          </cell>
          <cell r="B1174">
            <v>8198</v>
          </cell>
          <cell r="C1174" t="str">
            <v>-4</v>
          </cell>
          <cell r="D1174">
            <v>10814347</v>
          </cell>
          <cell r="E1174" t="str">
            <v>외부 도장</v>
          </cell>
          <cell r="F1174" t="str">
            <v>(현장)</v>
          </cell>
          <cell r="G1174" t="str">
            <v>㎡</v>
          </cell>
          <cell r="I1174">
            <v>0</v>
          </cell>
        </row>
        <row r="1175">
          <cell r="A1175" t="str">
            <v>D00640</v>
          </cell>
          <cell r="B1175">
            <v>2055</v>
          </cell>
          <cell r="C1175" t="str">
            <v>-5</v>
          </cell>
          <cell r="D1175">
            <v>10814349</v>
          </cell>
          <cell r="E1175" t="str">
            <v>외부포장면도장</v>
          </cell>
          <cell r="F1175" t="str">
            <v>(공장)</v>
          </cell>
          <cell r="G1175" t="str">
            <v>㎡</v>
          </cell>
          <cell r="I1175">
            <v>0</v>
          </cell>
        </row>
        <row r="1176">
          <cell r="A1176" t="str">
            <v>D00642</v>
          </cell>
          <cell r="B1176">
            <v>380</v>
          </cell>
          <cell r="C1176" t="str">
            <v>-6</v>
          </cell>
          <cell r="D1176">
            <v>10814415</v>
          </cell>
          <cell r="E1176" t="str">
            <v>외부볼트및 SPLICE</v>
          </cell>
          <cell r="F1176" t="str">
            <v>(현장)-내후성중방식</v>
          </cell>
          <cell r="G1176" t="str">
            <v>㎡</v>
          </cell>
          <cell r="I1176">
            <v>0</v>
          </cell>
        </row>
        <row r="1177">
          <cell r="A1177" t="str">
            <v>D00641</v>
          </cell>
          <cell r="B1177">
            <v>380</v>
          </cell>
          <cell r="C1177" t="str">
            <v>-7</v>
          </cell>
          <cell r="D1177">
            <v>10814423</v>
          </cell>
          <cell r="E1177" t="str">
            <v>내부볼트및 SPILCE</v>
          </cell>
          <cell r="F1177" t="str">
            <v>(현장)</v>
          </cell>
          <cell r="G1177" t="str">
            <v>㎡</v>
          </cell>
          <cell r="I1177">
            <v>0</v>
          </cell>
        </row>
        <row r="1178">
          <cell r="A1178" t="str">
            <v>E1</v>
          </cell>
          <cell r="B1178">
            <v>0</v>
          </cell>
          <cell r="C1178" t="str">
            <v>소계</v>
          </cell>
          <cell r="D1178">
            <v>10814431</v>
          </cell>
          <cell r="I1178">
            <v>0</v>
          </cell>
        </row>
        <row r="1179">
          <cell r="A1179" t="str">
            <v>T1</v>
          </cell>
          <cell r="B1179">
            <v>1181</v>
          </cell>
          <cell r="C1179" t="str">
            <v>c</v>
          </cell>
          <cell r="D1179">
            <v>10814480</v>
          </cell>
          <cell r="E1179" t="str">
            <v>비파괴 검사비</v>
          </cell>
          <cell r="I1179">
            <v>0</v>
          </cell>
        </row>
        <row r="1180">
          <cell r="A1180" t="str">
            <v>D01282</v>
          </cell>
          <cell r="B1180">
            <v>1387</v>
          </cell>
          <cell r="C1180" t="str">
            <v>-1</v>
          </cell>
          <cell r="D1180">
            <v>10814497</v>
          </cell>
          <cell r="E1180" t="str">
            <v>방사선투과검사(RT)</v>
          </cell>
          <cell r="F1180" t="str">
            <v>(3 1/3x12 ")</v>
          </cell>
          <cell r="G1180" t="str">
            <v>매</v>
          </cell>
          <cell r="I1180">
            <v>0</v>
          </cell>
        </row>
        <row r="1181">
          <cell r="A1181" t="str">
            <v>D03841</v>
          </cell>
          <cell r="B1181">
            <v>1742</v>
          </cell>
          <cell r="C1181" t="str">
            <v>-2</v>
          </cell>
          <cell r="D1181">
            <v>10814509</v>
          </cell>
          <cell r="E1181" t="str">
            <v>자분탐상검사</v>
          </cell>
          <cell r="F1181" t="str">
            <v>(MT)</v>
          </cell>
          <cell r="G1181" t="str">
            <v>M</v>
          </cell>
          <cell r="I1181">
            <v>0</v>
          </cell>
        </row>
        <row r="1182">
          <cell r="A1182" t="str">
            <v>E1</v>
          </cell>
          <cell r="B1182">
            <v>0</v>
          </cell>
          <cell r="C1182" t="str">
            <v>소계</v>
          </cell>
          <cell r="D1182">
            <v>10814511</v>
          </cell>
          <cell r="I1182">
            <v>0</v>
          </cell>
        </row>
        <row r="1183">
          <cell r="A1183" t="str">
            <v>E2</v>
          </cell>
          <cell r="B1183">
            <v>0</v>
          </cell>
          <cell r="C1183" t="str">
            <v>계</v>
          </cell>
          <cell r="D1183">
            <v>10814512</v>
          </cell>
          <cell r="I1183">
            <v>0</v>
          </cell>
        </row>
        <row r="1184">
          <cell r="A1184" t="str">
            <v>T2</v>
          </cell>
          <cell r="B1184">
            <v>1186</v>
          </cell>
          <cell r="C1184" t="str">
            <v>3.11</v>
          </cell>
          <cell r="D1184">
            <v>10814513</v>
          </cell>
          <cell r="E1184" t="str">
            <v>신축이음장치</v>
          </cell>
          <cell r="I1184">
            <v>0</v>
          </cell>
        </row>
        <row r="1185">
          <cell r="A1185" t="str">
            <v>D01313</v>
          </cell>
          <cell r="B1185">
            <v>26</v>
          </cell>
          <cell r="C1185" t="str">
            <v>a</v>
          </cell>
          <cell r="D1185">
            <v>10814546</v>
          </cell>
          <cell r="E1185" t="str">
            <v>신축이음장치</v>
          </cell>
          <cell r="F1185" t="str">
            <v>(Rail-No100)</v>
          </cell>
          <cell r="G1185" t="str">
            <v>M</v>
          </cell>
          <cell r="I1185">
            <v>0</v>
          </cell>
        </row>
        <row r="1186">
          <cell r="A1186" t="str">
            <v>D00554</v>
          </cell>
          <cell r="B1186">
            <v>26</v>
          </cell>
          <cell r="C1186" t="str">
            <v>b</v>
          </cell>
          <cell r="D1186">
            <v>10814563</v>
          </cell>
          <cell r="E1186" t="str">
            <v>신축이음장치</v>
          </cell>
          <cell r="F1186" t="str">
            <v>(Rail-No160)</v>
          </cell>
          <cell r="G1186" t="str">
            <v>M</v>
          </cell>
          <cell r="I1186">
            <v>0</v>
          </cell>
        </row>
        <row r="1187">
          <cell r="A1187" t="str">
            <v>E2</v>
          </cell>
          <cell r="B1187">
            <v>0</v>
          </cell>
          <cell r="C1187" t="str">
            <v>계</v>
          </cell>
          <cell r="D1187">
            <v>10814571</v>
          </cell>
          <cell r="I1187">
            <v>0</v>
          </cell>
        </row>
        <row r="1188">
          <cell r="A1188" t="str">
            <v>D00535</v>
          </cell>
          <cell r="B1188">
            <v>3447</v>
          </cell>
          <cell r="C1188" t="str">
            <v>3.12</v>
          </cell>
          <cell r="D1188">
            <v>10814576</v>
          </cell>
          <cell r="E1188" t="str">
            <v>교면방수</v>
          </cell>
          <cell r="F1188" t="str">
            <v>(도막식)</v>
          </cell>
          <cell r="G1188" t="str">
            <v>㎡</v>
          </cell>
          <cell r="I1188">
            <v>0</v>
          </cell>
        </row>
        <row r="1189">
          <cell r="A1189" t="str">
            <v>T2</v>
          </cell>
          <cell r="B1189">
            <v>1193</v>
          </cell>
          <cell r="C1189" t="str">
            <v>3.13</v>
          </cell>
          <cell r="D1189">
            <v>10814578</v>
          </cell>
          <cell r="E1189" t="str">
            <v>접속슬래브 접합공</v>
          </cell>
          <cell r="I1189">
            <v>0</v>
          </cell>
        </row>
        <row r="1190">
          <cell r="A1190" t="str">
            <v>D01067</v>
          </cell>
          <cell r="B1190">
            <v>127</v>
          </cell>
          <cell r="C1190" t="str">
            <v>a</v>
          </cell>
          <cell r="D1190">
            <v>10814580</v>
          </cell>
          <cell r="E1190" t="str">
            <v>다웰바 설치</v>
          </cell>
          <cell r="F1190" t="str">
            <v>(D=25 m/m, L=500)</v>
          </cell>
          <cell r="G1190" t="str">
            <v>EA</v>
          </cell>
          <cell r="I1190">
            <v>0</v>
          </cell>
        </row>
        <row r="1191">
          <cell r="A1191" t="str">
            <v>D01190</v>
          </cell>
          <cell r="B1191">
            <v>38</v>
          </cell>
          <cell r="C1191" t="str">
            <v>b</v>
          </cell>
          <cell r="D1191">
            <v>10814581</v>
          </cell>
          <cell r="E1191" t="str">
            <v>다웰-켑 설치</v>
          </cell>
          <cell r="F1191" t="str">
            <v>(Φ60 m/m)</v>
          </cell>
          <cell r="G1191" t="str">
            <v>M</v>
          </cell>
          <cell r="I1191">
            <v>0</v>
          </cell>
        </row>
        <row r="1192">
          <cell r="A1192" t="str">
            <v>D00540</v>
          </cell>
          <cell r="B1192">
            <v>127</v>
          </cell>
          <cell r="C1192" t="str">
            <v>c</v>
          </cell>
          <cell r="D1192">
            <v>10814709</v>
          </cell>
          <cell r="E1192" t="str">
            <v>경질고무판</v>
          </cell>
          <cell r="F1192" t="str">
            <v>(150x150)</v>
          </cell>
          <cell r="G1192" t="str">
            <v>EA</v>
          </cell>
          <cell r="I1192">
            <v>0</v>
          </cell>
        </row>
        <row r="1193">
          <cell r="A1193" t="str">
            <v>D00566</v>
          </cell>
          <cell r="B1193">
            <v>21</v>
          </cell>
          <cell r="C1193" t="str">
            <v>d</v>
          </cell>
          <cell r="D1193">
            <v>10814773</v>
          </cell>
          <cell r="E1193" t="str">
            <v>타르페이퍼 설치</v>
          </cell>
          <cell r="F1193" t="str">
            <v>(5 겹)</v>
          </cell>
          <cell r="G1193" t="str">
            <v>㎡</v>
          </cell>
          <cell r="I1193">
            <v>0</v>
          </cell>
        </row>
        <row r="1194">
          <cell r="A1194" t="str">
            <v>E2</v>
          </cell>
          <cell r="B1194">
            <v>0</v>
          </cell>
          <cell r="C1194" t="str">
            <v>계</v>
          </cell>
          <cell r="D1194">
            <v>10814805</v>
          </cell>
          <cell r="I1194">
            <v>0</v>
          </cell>
        </row>
        <row r="1195">
          <cell r="A1195" t="str">
            <v>T2</v>
          </cell>
          <cell r="B1195">
            <v>1197</v>
          </cell>
          <cell r="C1195" t="str">
            <v>3.14</v>
          </cell>
          <cell r="D1195">
            <v>10814809</v>
          </cell>
          <cell r="E1195" t="str">
            <v>무수축 콘크리트</v>
          </cell>
          <cell r="I1195">
            <v>0</v>
          </cell>
        </row>
        <row r="1196">
          <cell r="A1196" t="str">
            <v>D00567</v>
          </cell>
          <cell r="B1196">
            <v>5.1479999999999997</v>
          </cell>
          <cell r="C1196" t="str">
            <v>a</v>
          </cell>
          <cell r="D1196">
            <v>10814811</v>
          </cell>
          <cell r="E1196" t="str">
            <v>무수축몰탈</v>
          </cell>
          <cell r="F1196" t="str">
            <v>(1:1)</v>
          </cell>
          <cell r="G1196" t="str">
            <v>㎥</v>
          </cell>
          <cell r="I1196">
            <v>0</v>
          </cell>
        </row>
        <row r="1197">
          <cell r="A1197" t="str">
            <v>D00568</v>
          </cell>
          <cell r="B1197">
            <v>25</v>
          </cell>
          <cell r="C1197" t="str">
            <v>b</v>
          </cell>
          <cell r="D1197">
            <v>10814812</v>
          </cell>
          <cell r="E1197" t="str">
            <v>무수축콘크리트</v>
          </cell>
          <cell r="G1197" t="str">
            <v>㎥</v>
          </cell>
          <cell r="I1197">
            <v>0</v>
          </cell>
        </row>
        <row r="1198">
          <cell r="A1198" t="str">
            <v>E2</v>
          </cell>
          <cell r="B1198">
            <v>0</v>
          </cell>
          <cell r="C1198" t="str">
            <v>계</v>
          </cell>
          <cell r="D1198">
            <v>10814813</v>
          </cell>
          <cell r="I1198">
            <v>0</v>
          </cell>
        </row>
        <row r="1199">
          <cell r="A1199" t="str">
            <v>T2</v>
          </cell>
          <cell r="B1199">
            <v>1201</v>
          </cell>
          <cell r="C1199" t="str">
            <v>3.15</v>
          </cell>
          <cell r="D1199">
            <v>10814941</v>
          </cell>
          <cell r="E1199" t="str">
            <v>스치로폴설치</v>
          </cell>
          <cell r="I1199">
            <v>0</v>
          </cell>
        </row>
        <row r="1200">
          <cell r="A1200" t="str">
            <v>D00853</v>
          </cell>
          <cell r="B1200">
            <v>12</v>
          </cell>
          <cell r="C1200" t="str">
            <v>a</v>
          </cell>
          <cell r="D1200">
            <v>10815069</v>
          </cell>
          <cell r="E1200" t="str">
            <v>스치로폴설치</v>
          </cell>
          <cell r="F1200" t="str">
            <v>(T=10 m/m)</v>
          </cell>
          <cell r="G1200" t="str">
            <v>㎡</v>
          </cell>
          <cell r="I1200">
            <v>0</v>
          </cell>
        </row>
        <row r="1201">
          <cell r="A1201" t="str">
            <v>D00532</v>
          </cell>
          <cell r="B1201">
            <v>118</v>
          </cell>
          <cell r="C1201" t="str">
            <v>b</v>
          </cell>
          <cell r="D1201">
            <v>10815070</v>
          </cell>
          <cell r="E1201" t="str">
            <v>스치로폴설치</v>
          </cell>
          <cell r="F1201" t="str">
            <v>(T=20 m/m)</v>
          </cell>
          <cell r="G1201" t="str">
            <v>㎡</v>
          </cell>
          <cell r="I1201">
            <v>0</v>
          </cell>
        </row>
        <row r="1202">
          <cell r="A1202" t="str">
            <v>E2</v>
          </cell>
          <cell r="B1202">
            <v>0</v>
          </cell>
          <cell r="C1202" t="str">
            <v>계</v>
          </cell>
          <cell r="D1202">
            <v>10815135</v>
          </cell>
          <cell r="I1202">
            <v>0</v>
          </cell>
        </row>
        <row r="1203">
          <cell r="A1203" t="str">
            <v>T2</v>
          </cell>
          <cell r="B1203">
            <v>1208</v>
          </cell>
          <cell r="C1203" t="str">
            <v>3.16</v>
          </cell>
          <cell r="D1203">
            <v>10815199</v>
          </cell>
          <cell r="E1203" t="str">
            <v>배수시설</v>
          </cell>
          <cell r="I1203">
            <v>0</v>
          </cell>
        </row>
        <row r="1204">
          <cell r="A1204" t="str">
            <v>D00572</v>
          </cell>
          <cell r="B1204">
            <v>18</v>
          </cell>
          <cell r="C1204" t="str">
            <v>a</v>
          </cell>
          <cell r="D1204">
            <v>10815215</v>
          </cell>
          <cell r="E1204" t="str">
            <v>집 수 구</v>
          </cell>
          <cell r="G1204" t="str">
            <v>EA</v>
          </cell>
          <cell r="I1204">
            <v>0</v>
          </cell>
        </row>
        <row r="1205">
          <cell r="A1205" t="str">
            <v>D00573</v>
          </cell>
          <cell r="B1205">
            <v>61</v>
          </cell>
          <cell r="C1205" t="str">
            <v>b</v>
          </cell>
          <cell r="D1205">
            <v>10815223</v>
          </cell>
          <cell r="E1205" t="str">
            <v>배 수 구</v>
          </cell>
          <cell r="F1205" t="str">
            <v>(스테인레스관)</v>
          </cell>
          <cell r="G1205" t="str">
            <v>M</v>
          </cell>
          <cell r="I1205">
            <v>0</v>
          </cell>
        </row>
        <row r="1206">
          <cell r="A1206" t="str">
            <v>D00574</v>
          </cell>
          <cell r="B1206">
            <v>14</v>
          </cell>
          <cell r="C1206" t="str">
            <v>c</v>
          </cell>
          <cell r="D1206">
            <v>10815227</v>
          </cell>
          <cell r="E1206" t="str">
            <v>부착시설(A)</v>
          </cell>
          <cell r="G1206" t="str">
            <v>EA</v>
          </cell>
          <cell r="I1206">
            <v>0</v>
          </cell>
        </row>
        <row r="1207">
          <cell r="A1207" t="str">
            <v>D00576</v>
          </cell>
          <cell r="B1207">
            <v>54</v>
          </cell>
          <cell r="C1207" t="str">
            <v>d</v>
          </cell>
          <cell r="D1207">
            <v>10815229</v>
          </cell>
          <cell r="E1207" t="str">
            <v>부착시설(C)</v>
          </cell>
          <cell r="G1207" t="str">
            <v>EA</v>
          </cell>
          <cell r="I1207">
            <v>0</v>
          </cell>
        </row>
        <row r="1208">
          <cell r="A1208" t="str">
            <v>D00577</v>
          </cell>
          <cell r="B1208">
            <v>6</v>
          </cell>
          <cell r="C1208" t="str">
            <v>e</v>
          </cell>
          <cell r="D1208">
            <v>10815230</v>
          </cell>
          <cell r="E1208" t="str">
            <v>도 수 로</v>
          </cell>
          <cell r="G1208" t="str">
            <v>M</v>
          </cell>
          <cell r="I1208">
            <v>0</v>
          </cell>
        </row>
        <row r="1209">
          <cell r="A1209" t="str">
            <v>E2</v>
          </cell>
          <cell r="B1209">
            <v>0</v>
          </cell>
          <cell r="C1209" t="str">
            <v>계</v>
          </cell>
          <cell r="D1209">
            <v>10815231</v>
          </cell>
          <cell r="I1209">
            <v>0</v>
          </cell>
        </row>
        <row r="1210">
          <cell r="A1210" t="str">
            <v>T2</v>
          </cell>
          <cell r="B1210">
            <v>1212</v>
          </cell>
          <cell r="C1210" t="str">
            <v>3.17</v>
          </cell>
          <cell r="D1210">
            <v>10815359</v>
          </cell>
          <cell r="E1210" t="str">
            <v>스페이서설치</v>
          </cell>
          <cell r="I1210">
            <v>0</v>
          </cell>
        </row>
        <row r="1211">
          <cell r="A1211" t="str">
            <v>D00588</v>
          </cell>
          <cell r="B1211">
            <v>4902</v>
          </cell>
          <cell r="C1211" t="str">
            <v>a</v>
          </cell>
          <cell r="D1211">
            <v>10815375</v>
          </cell>
          <cell r="E1211" t="str">
            <v>스페이서 설치</v>
          </cell>
          <cell r="F1211" t="str">
            <v>(슬라브및기초용)</v>
          </cell>
          <cell r="G1211" t="str">
            <v>㎡</v>
          </cell>
          <cell r="I1211">
            <v>0</v>
          </cell>
        </row>
        <row r="1212">
          <cell r="A1212" t="str">
            <v>D01070</v>
          </cell>
          <cell r="B1212">
            <v>418</v>
          </cell>
          <cell r="C1212" t="str">
            <v>b</v>
          </cell>
          <cell r="D1212">
            <v>10815383</v>
          </cell>
          <cell r="E1212" t="str">
            <v>스페이서 설치</v>
          </cell>
          <cell r="F1212" t="str">
            <v>(벽체용)</v>
          </cell>
          <cell r="G1212" t="str">
            <v>㎡</v>
          </cell>
          <cell r="I1212">
            <v>0</v>
          </cell>
        </row>
        <row r="1213">
          <cell r="A1213" t="str">
            <v>E2</v>
          </cell>
          <cell r="B1213">
            <v>0</v>
          </cell>
          <cell r="C1213" t="str">
            <v>계</v>
          </cell>
          <cell r="D1213">
            <v>10815387</v>
          </cell>
          <cell r="I1213">
            <v>0</v>
          </cell>
        </row>
        <row r="1214">
          <cell r="A1214" t="str">
            <v>T2</v>
          </cell>
          <cell r="B1214">
            <v>1217</v>
          </cell>
          <cell r="C1214" t="str">
            <v>3.18</v>
          </cell>
          <cell r="D1214">
            <v>10815389</v>
          </cell>
          <cell r="E1214" t="str">
            <v>교명판및설명판</v>
          </cell>
          <cell r="I1214">
            <v>0</v>
          </cell>
        </row>
        <row r="1215">
          <cell r="A1215" t="str">
            <v>D00582</v>
          </cell>
          <cell r="B1215">
            <v>4</v>
          </cell>
          <cell r="C1215" t="str">
            <v>a</v>
          </cell>
          <cell r="D1215">
            <v>10815390</v>
          </cell>
          <cell r="E1215" t="str">
            <v>교 명 주</v>
          </cell>
          <cell r="F1215" t="str">
            <v>(중형, 화강석)</v>
          </cell>
          <cell r="G1215" t="str">
            <v>기</v>
          </cell>
          <cell r="I1215">
            <v>0</v>
          </cell>
        </row>
        <row r="1216">
          <cell r="A1216" t="str">
            <v>D00583</v>
          </cell>
          <cell r="B1216">
            <v>2</v>
          </cell>
          <cell r="C1216" t="str">
            <v>b</v>
          </cell>
          <cell r="D1216">
            <v>10815391</v>
          </cell>
          <cell r="E1216" t="str">
            <v>교 명 판(황동주물)</v>
          </cell>
          <cell r="F1216" t="str">
            <v>(450x200x10)</v>
          </cell>
          <cell r="G1216" t="str">
            <v>EA</v>
          </cell>
          <cell r="I1216">
            <v>0</v>
          </cell>
        </row>
        <row r="1217">
          <cell r="A1217" t="str">
            <v>D00584</v>
          </cell>
          <cell r="B1217">
            <v>2</v>
          </cell>
          <cell r="C1217" t="str">
            <v>c</v>
          </cell>
          <cell r="D1217">
            <v>10815455</v>
          </cell>
          <cell r="E1217" t="str">
            <v>설 명 판(황동주물)</v>
          </cell>
          <cell r="F1217" t="str">
            <v>(500x300x10)</v>
          </cell>
          <cell r="G1217" t="str">
            <v>EA</v>
          </cell>
          <cell r="I1217">
            <v>0</v>
          </cell>
        </row>
        <row r="1218">
          <cell r="A1218" t="str">
            <v>E2</v>
          </cell>
          <cell r="B1218">
            <v>0</v>
          </cell>
          <cell r="C1218" t="str">
            <v>계</v>
          </cell>
          <cell r="D1218">
            <v>10815487</v>
          </cell>
          <cell r="I1218">
            <v>0</v>
          </cell>
        </row>
        <row r="1219">
          <cell r="A1219" t="str">
            <v>D00594</v>
          </cell>
          <cell r="B1219">
            <v>2</v>
          </cell>
          <cell r="C1219" t="str">
            <v>3.19</v>
          </cell>
          <cell r="D1219">
            <v>10815503</v>
          </cell>
          <cell r="E1219" t="str">
            <v>측량기준점 설치</v>
          </cell>
          <cell r="F1219" t="str">
            <v>(황동주물)</v>
          </cell>
          <cell r="G1219" t="str">
            <v>EA</v>
          </cell>
          <cell r="I1219">
            <v>0</v>
          </cell>
        </row>
        <row r="1220">
          <cell r="A1220" t="str">
            <v>D00791</v>
          </cell>
          <cell r="B1220">
            <v>20</v>
          </cell>
          <cell r="C1220" t="str">
            <v>3.20</v>
          </cell>
          <cell r="D1220">
            <v>10815517</v>
          </cell>
          <cell r="E1220" t="str">
            <v>교좌장치표지판</v>
          </cell>
          <cell r="G1220" t="str">
            <v>EA</v>
          </cell>
          <cell r="I1220">
            <v>0</v>
          </cell>
        </row>
        <row r="1221">
          <cell r="A1221" t="str">
            <v>D00654</v>
          </cell>
          <cell r="B1221">
            <v>90</v>
          </cell>
          <cell r="C1221" t="str">
            <v>3.21</v>
          </cell>
          <cell r="D1221">
            <v>10815615</v>
          </cell>
          <cell r="E1221" t="str">
            <v>종방향점검로</v>
          </cell>
          <cell r="G1221" t="str">
            <v>EA</v>
          </cell>
          <cell r="I1221">
            <v>0</v>
          </cell>
        </row>
        <row r="1222">
          <cell r="A1222" t="str">
            <v>T2</v>
          </cell>
          <cell r="B1222">
            <v>1225</v>
          </cell>
          <cell r="C1222" t="str">
            <v>3.22</v>
          </cell>
          <cell r="D1222">
            <v>10815770</v>
          </cell>
          <cell r="E1222" t="str">
            <v>교각점검시설</v>
          </cell>
          <cell r="I1222">
            <v>0</v>
          </cell>
        </row>
        <row r="1223">
          <cell r="A1223" t="str">
            <v>D00793</v>
          </cell>
          <cell r="B1223">
            <v>2</v>
          </cell>
          <cell r="C1223" t="str">
            <v>a</v>
          </cell>
          <cell r="D1223">
            <v>10815840</v>
          </cell>
          <cell r="E1223" t="str">
            <v>교각점검시설</v>
          </cell>
          <cell r="F1223" t="str">
            <v>(TYPE-1)</v>
          </cell>
          <cell r="G1223" t="str">
            <v>EA</v>
          </cell>
          <cell r="I1223">
            <v>0</v>
          </cell>
        </row>
        <row r="1224">
          <cell r="A1224" t="str">
            <v>D00789</v>
          </cell>
          <cell r="B1224">
            <v>2</v>
          </cell>
          <cell r="C1224" t="str">
            <v>b</v>
          </cell>
          <cell r="D1224">
            <v>10815875</v>
          </cell>
          <cell r="E1224" t="str">
            <v>교각점검시설</v>
          </cell>
          <cell r="F1224" t="str">
            <v>(TYPE-2)</v>
          </cell>
          <cell r="G1224" t="str">
            <v>EA</v>
          </cell>
          <cell r="I1224">
            <v>0</v>
          </cell>
        </row>
        <row r="1225">
          <cell r="A1225" t="str">
            <v>D01305</v>
          </cell>
          <cell r="B1225">
            <v>2</v>
          </cell>
          <cell r="C1225" t="str">
            <v>c</v>
          </cell>
          <cell r="D1225">
            <v>10815884</v>
          </cell>
          <cell r="E1225" t="str">
            <v>점검용계단</v>
          </cell>
          <cell r="G1225" t="str">
            <v>EA</v>
          </cell>
          <cell r="I1225">
            <v>0</v>
          </cell>
        </row>
        <row r="1226">
          <cell r="A1226" t="str">
            <v>E2</v>
          </cell>
          <cell r="B1226">
            <v>0</v>
          </cell>
          <cell r="C1226" t="str">
            <v>계</v>
          </cell>
          <cell r="D1226">
            <v>10815892</v>
          </cell>
          <cell r="I1226">
            <v>0</v>
          </cell>
        </row>
        <row r="1227">
          <cell r="A1227" t="str">
            <v>T2</v>
          </cell>
          <cell r="B1227">
            <v>1229</v>
          </cell>
          <cell r="C1227" t="str">
            <v>3.23</v>
          </cell>
          <cell r="D1227">
            <v>10815909</v>
          </cell>
          <cell r="E1227" t="str">
            <v>충  진  제</v>
          </cell>
          <cell r="I1227">
            <v>0</v>
          </cell>
        </row>
        <row r="1228">
          <cell r="A1228" t="str">
            <v>D01224</v>
          </cell>
          <cell r="B1228">
            <v>89</v>
          </cell>
          <cell r="C1228" t="str">
            <v>a</v>
          </cell>
          <cell r="D1228">
            <v>10815972</v>
          </cell>
          <cell r="E1228" t="str">
            <v>폴리우레탄실란트채움</v>
          </cell>
          <cell r="F1228" t="str">
            <v>(25x10)</v>
          </cell>
          <cell r="G1228" t="str">
            <v>M</v>
          </cell>
          <cell r="I1228">
            <v>0</v>
          </cell>
        </row>
        <row r="1229">
          <cell r="A1229" t="str">
            <v>D00846</v>
          </cell>
          <cell r="B1229">
            <v>166</v>
          </cell>
          <cell r="C1229" t="str">
            <v>b</v>
          </cell>
          <cell r="D1229">
            <v>10816035</v>
          </cell>
          <cell r="E1229" t="str">
            <v>폴리우레탄실란트채움</v>
          </cell>
          <cell r="F1229" t="str">
            <v>(25x20)</v>
          </cell>
          <cell r="G1229" t="str">
            <v>M</v>
          </cell>
          <cell r="I1229">
            <v>0</v>
          </cell>
        </row>
        <row r="1230">
          <cell r="A1230" t="str">
            <v>E2</v>
          </cell>
          <cell r="B1230">
            <v>0</v>
          </cell>
          <cell r="C1230" t="str">
            <v>계</v>
          </cell>
          <cell r="D1230">
            <v>10816085</v>
          </cell>
          <cell r="I1230">
            <v>0</v>
          </cell>
        </row>
        <row r="1231">
          <cell r="A1231" t="str">
            <v>D01308</v>
          </cell>
          <cell r="B1231">
            <v>1319</v>
          </cell>
          <cell r="C1231" t="str">
            <v>3.24</v>
          </cell>
          <cell r="D1231">
            <v>10816135</v>
          </cell>
          <cell r="E1231" t="str">
            <v>강섬유보강재</v>
          </cell>
          <cell r="F1231" t="str">
            <v>(900 g/㎥)</v>
          </cell>
          <cell r="G1231" t="str">
            <v>㎥</v>
          </cell>
          <cell r="I1231">
            <v>0</v>
          </cell>
        </row>
        <row r="1232">
          <cell r="A1232" t="str">
            <v>T2</v>
          </cell>
          <cell r="B1232">
            <v>1237</v>
          </cell>
          <cell r="C1232" t="str">
            <v>3.25</v>
          </cell>
          <cell r="D1232">
            <v>10816419</v>
          </cell>
          <cell r="E1232" t="str">
            <v>가 도 공</v>
          </cell>
          <cell r="I1232">
            <v>0</v>
          </cell>
        </row>
        <row r="1233">
          <cell r="A1233" t="str">
            <v>D00037</v>
          </cell>
          <cell r="B1233">
            <v>6276</v>
          </cell>
          <cell r="C1233" t="str">
            <v>a</v>
          </cell>
          <cell r="D1233">
            <v>10816420</v>
          </cell>
          <cell r="E1233" t="str">
            <v>가도성토및철거</v>
          </cell>
          <cell r="G1233" t="str">
            <v>㎥</v>
          </cell>
          <cell r="I1233">
            <v>0</v>
          </cell>
        </row>
        <row r="1234">
          <cell r="A1234" t="str">
            <v>D03742</v>
          </cell>
          <cell r="B1234">
            <v>570</v>
          </cell>
          <cell r="C1234" t="str">
            <v>b</v>
          </cell>
          <cell r="D1234">
            <v>10816485</v>
          </cell>
          <cell r="E1234" t="str">
            <v>보조기층생산</v>
          </cell>
          <cell r="F1234" t="str">
            <v>(현장암유용)</v>
          </cell>
          <cell r="G1234" t="str">
            <v>㎥</v>
          </cell>
          <cell r="I1234">
            <v>0</v>
          </cell>
        </row>
        <row r="1235">
          <cell r="A1235" t="str">
            <v>D00798</v>
          </cell>
          <cell r="B1235">
            <v>444</v>
          </cell>
          <cell r="C1235" t="str">
            <v>c</v>
          </cell>
          <cell r="D1235">
            <v>10816517</v>
          </cell>
          <cell r="E1235" t="str">
            <v>보조기층</v>
          </cell>
          <cell r="F1235" t="str">
            <v>(포설및다짐 T=20 Cm)</v>
          </cell>
          <cell r="G1235" t="str">
            <v>㎥</v>
          </cell>
          <cell r="I1235">
            <v>0</v>
          </cell>
        </row>
        <row r="1236">
          <cell r="A1236" t="str">
            <v>D00704</v>
          </cell>
          <cell r="B1236">
            <v>1956</v>
          </cell>
          <cell r="C1236" t="str">
            <v>d</v>
          </cell>
          <cell r="D1236">
            <v>10816537</v>
          </cell>
          <cell r="E1236" t="str">
            <v>마대쌓기및헐기</v>
          </cell>
          <cell r="G1236" t="str">
            <v>㎡</v>
          </cell>
          <cell r="I1236">
            <v>0</v>
          </cell>
        </row>
        <row r="1237">
          <cell r="A1237" t="str">
            <v>D00976</v>
          </cell>
          <cell r="B1237">
            <v>210</v>
          </cell>
          <cell r="C1237" t="str">
            <v>e</v>
          </cell>
          <cell r="D1237">
            <v>10816539</v>
          </cell>
          <cell r="E1237" t="str">
            <v>흄관부설</v>
          </cell>
          <cell r="F1237" t="str">
            <v>(D=1200 m/m)</v>
          </cell>
          <cell r="G1237" t="str">
            <v>본</v>
          </cell>
          <cell r="I1237">
            <v>0</v>
          </cell>
        </row>
        <row r="1238">
          <cell r="A1238" t="str">
            <v>E2</v>
          </cell>
          <cell r="B1238">
            <v>0</v>
          </cell>
          <cell r="C1238" t="str">
            <v>계</v>
          </cell>
          <cell r="D1238">
            <v>10816541</v>
          </cell>
          <cell r="I1238">
            <v>0</v>
          </cell>
        </row>
        <row r="1239">
          <cell r="A1239" t="str">
            <v>D01064</v>
          </cell>
          <cell r="B1239">
            <v>150</v>
          </cell>
          <cell r="C1239" t="str">
            <v>3.26</v>
          </cell>
          <cell r="D1239">
            <v>10816545</v>
          </cell>
          <cell r="E1239" t="str">
            <v>중앙분리대</v>
          </cell>
          <cell r="G1239" t="str">
            <v>M</v>
          </cell>
          <cell r="I1239">
            <v>0</v>
          </cell>
        </row>
        <row r="1240">
          <cell r="A1240" t="str">
            <v>D03860</v>
          </cell>
          <cell r="B1240">
            <v>316</v>
          </cell>
          <cell r="C1240" t="str">
            <v>3.27</v>
          </cell>
          <cell r="D1240">
            <v>10816547</v>
          </cell>
          <cell r="E1240" t="str">
            <v>방 호 벽</v>
          </cell>
          <cell r="F1240" t="str">
            <v>(일반용)</v>
          </cell>
          <cell r="G1240" t="str">
            <v>M</v>
          </cell>
          <cell r="I1240">
            <v>0</v>
          </cell>
        </row>
        <row r="1241">
          <cell r="A1241" t="str">
            <v>D03817</v>
          </cell>
          <cell r="B1241">
            <v>62</v>
          </cell>
          <cell r="C1241" t="str">
            <v>3.28</v>
          </cell>
          <cell r="D1241">
            <v>10817140</v>
          </cell>
          <cell r="E1241" t="str">
            <v>ELASTIC FILLER</v>
          </cell>
          <cell r="F1241" t="str">
            <v>(T=20 m/m)</v>
          </cell>
          <cell r="G1241" t="str">
            <v>㎡</v>
          </cell>
          <cell r="I1241">
            <v>0</v>
          </cell>
        </row>
        <row r="1242">
          <cell r="A1242" t="str">
            <v>D00817</v>
          </cell>
          <cell r="B1242">
            <v>0.127</v>
          </cell>
          <cell r="C1242" t="str">
            <v>3.29</v>
          </cell>
          <cell r="D1242">
            <v>10817436</v>
          </cell>
          <cell r="E1242" t="str">
            <v>아스팔트 채움</v>
          </cell>
          <cell r="F1242" t="str">
            <v>(브론아스팔트)</v>
          </cell>
          <cell r="G1242" t="str">
            <v>㎥</v>
          </cell>
          <cell r="I1242">
            <v>0</v>
          </cell>
        </row>
        <row r="1243">
          <cell r="A1243" t="str">
            <v>D01191</v>
          </cell>
          <cell r="B1243">
            <v>3</v>
          </cell>
          <cell r="C1243" t="str">
            <v>3.30</v>
          </cell>
          <cell r="D1243">
            <v>10817658</v>
          </cell>
          <cell r="E1243" t="str">
            <v>PVC PIPE 설치</v>
          </cell>
          <cell r="F1243" t="str">
            <v>(Φ65 m/m)</v>
          </cell>
          <cell r="G1243" t="str">
            <v>M</v>
          </cell>
          <cell r="I1243">
            <v>0</v>
          </cell>
        </row>
        <row r="1244">
          <cell r="A1244" t="str">
            <v>D03859</v>
          </cell>
          <cell r="B1244">
            <v>1</v>
          </cell>
          <cell r="C1244" t="str">
            <v>3.31</v>
          </cell>
          <cell r="D1244">
            <v>10817714</v>
          </cell>
          <cell r="E1244" t="str">
            <v>천공장비조립및해체</v>
          </cell>
          <cell r="G1244" t="str">
            <v>회</v>
          </cell>
          <cell r="I1244">
            <v>0</v>
          </cell>
        </row>
        <row r="1245">
          <cell r="A1245" t="str">
            <v>T2</v>
          </cell>
          <cell r="B1245">
            <v>1247</v>
          </cell>
          <cell r="C1245" t="str">
            <v>3.32</v>
          </cell>
          <cell r="D1245">
            <v>10817723</v>
          </cell>
          <cell r="E1245" t="str">
            <v>파일재하시험</v>
          </cell>
          <cell r="I1245">
            <v>0</v>
          </cell>
        </row>
        <row r="1246">
          <cell r="A1246" t="str">
            <v>D03869</v>
          </cell>
          <cell r="B1246">
            <v>1</v>
          </cell>
          <cell r="C1246" t="str">
            <v>a</v>
          </cell>
          <cell r="D1246">
            <v>10817728</v>
          </cell>
          <cell r="E1246" t="str">
            <v>파일재하시험</v>
          </cell>
          <cell r="F1246" t="str">
            <v>(정재하시험)</v>
          </cell>
          <cell r="G1246" t="str">
            <v>개소</v>
          </cell>
          <cell r="I1246">
            <v>0</v>
          </cell>
        </row>
        <row r="1247">
          <cell r="A1247" t="str">
            <v>D03870</v>
          </cell>
          <cell r="B1247">
            <v>5</v>
          </cell>
          <cell r="C1247" t="str">
            <v>b</v>
          </cell>
          <cell r="D1247">
            <v>10817730</v>
          </cell>
          <cell r="E1247" t="str">
            <v>파일재하시험</v>
          </cell>
          <cell r="F1247" t="str">
            <v>(동재하시험)</v>
          </cell>
          <cell r="G1247" t="str">
            <v>개소</v>
          </cell>
          <cell r="I1247">
            <v>0</v>
          </cell>
        </row>
        <row r="1248">
          <cell r="A1248" t="str">
            <v>E2</v>
          </cell>
          <cell r="B1248">
            <v>0</v>
          </cell>
          <cell r="C1248" t="str">
            <v>계</v>
          </cell>
          <cell r="D1248">
            <v>10817731</v>
          </cell>
          <cell r="I1248">
            <v>0</v>
          </cell>
        </row>
        <row r="1249">
          <cell r="A1249" t="str">
            <v>D03871</v>
          </cell>
          <cell r="B1249">
            <v>5</v>
          </cell>
          <cell r="C1249" t="str">
            <v>3.33</v>
          </cell>
          <cell r="D1249">
            <v>10817732</v>
          </cell>
          <cell r="E1249" t="str">
            <v>평판재하시험</v>
          </cell>
          <cell r="G1249" t="str">
            <v>개소</v>
          </cell>
          <cell r="I1249">
            <v>0</v>
          </cell>
        </row>
        <row r="1250">
          <cell r="A1250" t="str">
            <v>D03747</v>
          </cell>
          <cell r="B1250">
            <v>20</v>
          </cell>
          <cell r="C1250" t="str">
            <v>3.34</v>
          </cell>
          <cell r="D1250">
            <v>10817860</v>
          </cell>
          <cell r="E1250" t="str">
            <v>워터스톱</v>
          </cell>
          <cell r="F1250" t="str">
            <v>(20x25)</v>
          </cell>
          <cell r="G1250" t="str">
            <v>M</v>
          </cell>
          <cell r="I1250">
            <v>0</v>
          </cell>
        </row>
        <row r="1251">
          <cell r="A1251" t="str">
            <v>D03942</v>
          </cell>
          <cell r="B1251">
            <v>1</v>
          </cell>
          <cell r="C1251" t="str">
            <v>3.35</v>
          </cell>
          <cell r="D1251">
            <v>10817892</v>
          </cell>
          <cell r="E1251" t="str">
            <v>상수원보호장비</v>
          </cell>
          <cell r="F1251" t="str">
            <v>(TYPE-1)</v>
          </cell>
          <cell r="G1251" t="str">
            <v>식</v>
          </cell>
          <cell r="I1251">
            <v>0</v>
          </cell>
        </row>
        <row r="1252">
          <cell r="A1252" t="str">
            <v>D00847</v>
          </cell>
          <cell r="B1252">
            <v>300</v>
          </cell>
          <cell r="C1252" t="str">
            <v>3.36</v>
          </cell>
          <cell r="D1252">
            <v>10817924</v>
          </cell>
          <cell r="E1252" t="str">
            <v>가드휀스설치</v>
          </cell>
          <cell r="G1252" t="str">
            <v>M</v>
          </cell>
          <cell r="I1252">
            <v>0</v>
          </cell>
        </row>
        <row r="1253">
          <cell r="A1253" t="str">
            <v>E3</v>
          </cell>
          <cell r="B1253">
            <v>0</v>
          </cell>
          <cell r="C1253" t="str">
            <v>합계</v>
          </cell>
          <cell r="D1253">
            <v>10817988</v>
          </cell>
          <cell r="I1253">
            <v>0</v>
          </cell>
        </row>
        <row r="1254">
          <cell r="A1254" t="str">
            <v>T3</v>
          </cell>
          <cell r="B1254">
            <v>1328</v>
          </cell>
          <cell r="C1254" t="str">
            <v>3.J</v>
          </cell>
          <cell r="D1254">
            <v>12062306</v>
          </cell>
          <cell r="E1254" t="str">
            <v>구    룡    교</v>
          </cell>
          <cell r="I1254">
            <v>0</v>
          </cell>
        </row>
        <row r="1255">
          <cell r="A1255" t="str">
            <v>T2</v>
          </cell>
          <cell r="B1255">
            <v>1261</v>
          </cell>
          <cell r="C1255" t="str">
            <v>3.01</v>
          </cell>
          <cell r="D1255">
            <v>12062434</v>
          </cell>
          <cell r="E1255" t="str">
            <v>토          공</v>
          </cell>
          <cell r="I1255">
            <v>0</v>
          </cell>
        </row>
        <row r="1256">
          <cell r="A1256" t="str">
            <v>D00096</v>
          </cell>
          <cell r="B1256">
            <v>3932</v>
          </cell>
          <cell r="C1256" t="str">
            <v>a</v>
          </cell>
          <cell r="D1256">
            <v>12182198</v>
          </cell>
          <cell r="E1256" t="str">
            <v>구조물터파기</v>
          </cell>
          <cell r="F1256" t="str">
            <v>(육상토사 0∼2 M)</v>
          </cell>
          <cell r="G1256" t="str">
            <v>㎥</v>
          </cell>
          <cell r="I1256">
            <v>0</v>
          </cell>
        </row>
        <row r="1257">
          <cell r="A1257" t="str">
            <v>D00097</v>
          </cell>
          <cell r="B1257">
            <v>2636</v>
          </cell>
          <cell r="C1257" t="str">
            <v>b</v>
          </cell>
          <cell r="D1257">
            <v>12184444</v>
          </cell>
          <cell r="E1257" t="str">
            <v>구조물터파기</v>
          </cell>
          <cell r="F1257" t="str">
            <v>(육상토사 2∼4 M)</v>
          </cell>
          <cell r="G1257" t="str">
            <v>㎥</v>
          </cell>
          <cell r="I1257">
            <v>0</v>
          </cell>
        </row>
        <row r="1258">
          <cell r="A1258" t="str">
            <v>D00098</v>
          </cell>
          <cell r="B1258">
            <v>1273</v>
          </cell>
          <cell r="C1258" t="str">
            <v>c</v>
          </cell>
          <cell r="D1258">
            <v>12185567</v>
          </cell>
          <cell r="E1258" t="str">
            <v>구조물터파기</v>
          </cell>
          <cell r="F1258" t="str">
            <v>(육상토사 4∼6 M)</v>
          </cell>
          <cell r="G1258" t="str">
            <v>㎥</v>
          </cell>
          <cell r="I1258">
            <v>0</v>
          </cell>
        </row>
        <row r="1259">
          <cell r="A1259" t="str">
            <v>D00160</v>
          </cell>
          <cell r="B1259">
            <v>359</v>
          </cell>
          <cell r="C1259" t="str">
            <v>d</v>
          </cell>
          <cell r="D1259">
            <v>12186689</v>
          </cell>
          <cell r="E1259" t="str">
            <v>되메우기및다짐</v>
          </cell>
          <cell r="F1259" t="str">
            <v>(인력30%+백호우70%)</v>
          </cell>
          <cell r="G1259" t="str">
            <v>㎥</v>
          </cell>
          <cell r="I1259">
            <v>0</v>
          </cell>
        </row>
        <row r="1260">
          <cell r="A1260" t="str">
            <v>D00170</v>
          </cell>
          <cell r="B1260">
            <v>1371</v>
          </cell>
          <cell r="C1260" t="str">
            <v>e</v>
          </cell>
          <cell r="D1260">
            <v>12186839</v>
          </cell>
          <cell r="E1260" t="str">
            <v>뒷채움잡석</v>
          </cell>
          <cell r="F1260" t="str">
            <v>(현장암유용)</v>
          </cell>
          <cell r="G1260" t="str">
            <v>㎥</v>
          </cell>
          <cell r="I1260">
            <v>0</v>
          </cell>
        </row>
        <row r="1261">
          <cell r="A1261" t="str">
            <v>D00038</v>
          </cell>
          <cell r="B1261">
            <v>7644</v>
          </cell>
          <cell r="C1261" t="str">
            <v>f</v>
          </cell>
          <cell r="D1261">
            <v>12186914</v>
          </cell>
          <cell r="E1261" t="str">
            <v>토사치환</v>
          </cell>
          <cell r="F1261" t="str">
            <v>노상다짐</v>
          </cell>
          <cell r="G1261" t="str">
            <v>㎥</v>
          </cell>
          <cell r="I1261">
            <v>0</v>
          </cell>
        </row>
        <row r="1262">
          <cell r="A1262" t="str">
            <v>E2</v>
          </cell>
          <cell r="B1262">
            <v>0</v>
          </cell>
          <cell r="C1262" t="str">
            <v>계</v>
          </cell>
          <cell r="D1262">
            <v>12186988</v>
          </cell>
          <cell r="I1262">
            <v>0</v>
          </cell>
        </row>
        <row r="1263">
          <cell r="A1263" t="str">
            <v>T2</v>
          </cell>
          <cell r="B1263">
            <v>1272</v>
          </cell>
          <cell r="C1263" t="str">
            <v>3.02</v>
          </cell>
          <cell r="D1263">
            <v>12187116</v>
          </cell>
          <cell r="E1263" t="str">
            <v>강관파일</v>
          </cell>
          <cell r="I1263">
            <v>0</v>
          </cell>
        </row>
        <row r="1264">
          <cell r="A1264" t="str">
            <v>D00504</v>
          </cell>
          <cell r="B1264">
            <v>867</v>
          </cell>
          <cell r="C1264" t="str">
            <v>a</v>
          </cell>
          <cell r="D1264">
            <v>12187212</v>
          </cell>
          <cell r="E1264" t="str">
            <v>강관파일구입</v>
          </cell>
          <cell r="F1264" t="str">
            <v>(Φ508.0m/mx9t)</v>
          </cell>
          <cell r="G1264" t="str">
            <v>M</v>
          </cell>
          <cell r="I1264">
            <v>0</v>
          </cell>
        </row>
        <row r="1265">
          <cell r="A1265" t="str">
            <v>D00511</v>
          </cell>
          <cell r="B1265">
            <v>528</v>
          </cell>
          <cell r="C1265" t="str">
            <v>b</v>
          </cell>
          <cell r="D1265">
            <v>12187220</v>
          </cell>
          <cell r="E1265" t="str">
            <v>강관파일구입</v>
          </cell>
          <cell r="F1265" t="str">
            <v>(Φ406.4m/mx9t)</v>
          </cell>
          <cell r="G1265" t="str">
            <v>M</v>
          </cell>
          <cell r="I1265">
            <v>0</v>
          </cell>
        </row>
        <row r="1266">
          <cell r="A1266" t="str">
            <v>D03840</v>
          </cell>
          <cell r="B1266">
            <v>560</v>
          </cell>
          <cell r="C1266" t="str">
            <v>c</v>
          </cell>
          <cell r="D1266">
            <v>12187228</v>
          </cell>
          <cell r="E1266" t="str">
            <v>강관파일항타(직항)</v>
          </cell>
          <cell r="F1266" t="str">
            <v>Φ508(15 m 이하)천공</v>
          </cell>
          <cell r="G1266" t="str">
            <v>M</v>
          </cell>
          <cell r="I1266">
            <v>0</v>
          </cell>
        </row>
        <row r="1267">
          <cell r="A1267" t="str">
            <v>D00505</v>
          </cell>
          <cell r="B1267">
            <v>516</v>
          </cell>
          <cell r="C1267" t="str">
            <v>d</v>
          </cell>
          <cell r="D1267">
            <v>12187233</v>
          </cell>
          <cell r="E1267" t="str">
            <v>강관파일항타(직항)</v>
          </cell>
          <cell r="F1267" t="str">
            <v>Φ406.4(15 m 이하)</v>
          </cell>
          <cell r="G1267" t="str">
            <v>M</v>
          </cell>
          <cell r="I1267">
            <v>0</v>
          </cell>
        </row>
        <row r="1268">
          <cell r="A1268" t="str">
            <v>D01314</v>
          </cell>
          <cell r="B1268">
            <v>283</v>
          </cell>
          <cell r="C1268" t="str">
            <v>e</v>
          </cell>
          <cell r="D1268">
            <v>12187238</v>
          </cell>
          <cell r="E1268" t="str">
            <v>강관파일항타(사항)</v>
          </cell>
          <cell r="F1268" t="str">
            <v>Φ508(15 m 이하)</v>
          </cell>
          <cell r="G1268" t="str">
            <v>M</v>
          </cell>
          <cell r="I1268">
            <v>0</v>
          </cell>
        </row>
        <row r="1269">
          <cell r="A1269" t="str">
            <v>D03838</v>
          </cell>
          <cell r="B1269">
            <v>23</v>
          </cell>
          <cell r="C1269" t="str">
            <v>f</v>
          </cell>
          <cell r="D1269">
            <v>12187248</v>
          </cell>
          <cell r="E1269" t="str">
            <v>파일속모래채움</v>
          </cell>
          <cell r="G1269" t="str">
            <v>㎥</v>
          </cell>
          <cell r="I1269">
            <v>0</v>
          </cell>
        </row>
        <row r="1270">
          <cell r="A1270" t="str">
            <v>D00502</v>
          </cell>
          <cell r="B1270">
            <v>23</v>
          </cell>
          <cell r="C1270" t="str">
            <v>g</v>
          </cell>
          <cell r="D1270">
            <v>12187252</v>
          </cell>
          <cell r="E1270" t="str">
            <v>속채움 콘크리트</v>
          </cell>
          <cell r="G1270" t="str">
            <v>㎥</v>
          </cell>
          <cell r="I1270">
            <v>0</v>
          </cell>
        </row>
        <row r="1271">
          <cell r="A1271" t="str">
            <v>D00517</v>
          </cell>
          <cell r="B1271">
            <v>96</v>
          </cell>
          <cell r="C1271" t="str">
            <v>h</v>
          </cell>
          <cell r="D1271">
            <v>12187260</v>
          </cell>
          <cell r="E1271" t="str">
            <v>두부및선단보강</v>
          </cell>
          <cell r="F1271" t="str">
            <v>(Φ508.8 m/m)</v>
          </cell>
          <cell r="G1271" t="str">
            <v>EA</v>
          </cell>
          <cell r="I1271">
            <v>0</v>
          </cell>
        </row>
        <row r="1272">
          <cell r="A1272" t="str">
            <v>D00509</v>
          </cell>
          <cell r="B1272">
            <v>48</v>
          </cell>
          <cell r="C1272" t="str">
            <v>i</v>
          </cell>
          <cell r="D1272">
            <v>12187330</v>
          </cell>
          <cell r="E1272" t="str">
            <v>두부및선단보강</v>
          </cell>
          <cell r="F1272" t="str">
            <v>(Φ406.4 m/m)</v>
          </cell>
          <cell r="G1272" t="str">
            <v>EA</v>
          </cell>
          <cell r="I1272">
            <v>0</v>
          </cell>
        </row>
        <row r="1273">
          <cell r="A1273" t="str">
            <v>E2</v>
          </cell>
          <cell r="B1273">
            <v>0</v>
          </cell>
          <cell r="C1273" t="str">
            <v>계</v>
          </cell>
          <cell r="D1273">
            <v>12187400</v>
          </cell>
          <cell r="I1273">
            <v>0</v>
          </cell>
        </row>
        <row r="1274">
          <cell r="A1274" t="str">
            <v>T2</v>
          </cell>
          <cell r="B1274">
            <v>1278</v>
          </cell>
          <cell r="C1274" t="str">
            <v>3.03</v>
          </cell>
          <cell r="D1274">
            <v>12217287</v>
          </cell>
          <cell r="E1274" t="str">
            <v>거 푸 집</v>
          </cell>
          <cell r="I1274">
            <v>0</v>
          </cell>
        </row>
        <row r="1275">
          <cell r="A1275" t="str">
            <v>D00276</v>
          </cell>
          <cell r="B1275">
            <v>805</v>
          </cell>
          <cell r="C1275" t="str">
            <v>a</v>
          </cell>
          <cell r="D1275">
            <v>12217343</v>
          </cell>
          <cell r="E1275" t="str">
            <v>합판거푸집</v>
          </cell>
          <cell r="F1275" t="str">
            <v>(3 회)</v>
          </cell>
          <cell r="G1275" t="str">
            <v>㎡</v>
          </cell>
          <cell r="I1275">
            <v>0</v>
          </cell>
        </row>
        <row r="1276">
          <cell r="A1276" t="str">
            <v>D00280</v>
          </cell>
          <cell r="B1276">
            <v>215</v>
          </cell>
          <cell r="C1276" t="str">
            <v>b</v>
          </cell>
          <cell r="D1276">
            <v>12217399</v>
          </cell>
          <cell r="E1276" t="str">
            <v>합판거푸집</v>
          </cell>
          <cell r="F1276" t="str">
            <v>(4 회)</v>
          </cell>
          <cell r="G1276" t="str">
            <v>㎡</v>
          </cell>
          <cell r="I1276">
            <v>0</v>
          </cell>
        </row>
        <row r="1277">
          <cell r="A1277" t="str">
            <v>D00282</v>
          </cell>
          <cell r="B1277">
            <v>16</v>
          </cell>
          <cell r="C1277" t="str">
            <v>c</v>
          </cell>
          <cell r="D1277">
            <v>12217414</v>
          </cell>
          <cell r="E1277" t="str">
            <v>합판거푸집</v>
          </cell>
          <cell r="F1277" t="str">
            <v>(6 회)</v>
          </cell>
          <cell r="G1277" t="str">
            <v>㎡</v>
          </cell>
          <cell r="I1277">
            <v>0</v>
          </cell>
        </row>
        <row r="1278">
          <cell r="A1278" t="str">
            <v>D00265</v>
          </cell>
          <cell r="B1278">
            <v>541</v>
          </cell>
          <cell r="C1278" t="str">
            <v>d</v>
          </cell>
          <cell r="D1278">
            <v>12217558</v>
          </cell>
          <cell r="E1278" t="str">
            <v>문양거푸집(합판4회+</v>
          </cell>
          <cell r="F1278" t="str">
            <v>문양스치로폴(0∼7M)</v>
          </cell>
          <cell r="G1278" t="str">
            <v>㎡</v>
          </cell>
          <cell r="I1278">
            <v>0</v>
          </cell>
        </row>
        <row r="1279">
          <cell r="A1279" t="str">
            <v>E2</v>
          </cell>
          <cell r="B1279">
            <v>0</v>
          </cell>
          <cell r="C1279" t="str">
            <v>계</v>
          </cell>
          <cell r="D1279">
            <v>12217815</v>
          </cell>
          <cell r="I1279">
            <v>0</v>
          </cell>
        </row>
        <row r="1280">
          <cell r="A1280" t="str">
            <v>D00323</v>
          </cell>
          <cell r="B1280">
            <v>573</v>
          </cell>
          <cell r="C1280" t="str">
            <v>3.04</v>
          </cell>
          <cell r="D1280">
            <v>12217943</v>
          </cell>
          <cell r="E1280" t="str">
            <v>강관비계</v>
          </cell>
          <cell r="F1280" t="str">
            <v>(0∼30 M)</v>
          </cell>
          <cell r="G1280" t="str">
            <v>㎡</v>
          </cell>
          <cell r="I1280">
            <v>0</v>
          </cell>
        </row>
        <row r="1281">
          <cell r="A1281" t="str">
            <v>T2</v>
          </cell>
          <cell r="B1281">
            <v>1283</v>
          </cell>
          <cell r="C1281" t="str">
            <v>3.05</v>
          </cell>
          <cell r="D1281">
            <v>12217944</v>
          </cell>
          <cell r="E1281" t="str">
            <v>동 바 리</v>
          </cell>
          <cell r="I1281">
            <v>0</v>
          </cell>
        </row>
        <row r="1282">
          <cell r="A1282" t="str">
            <v>D00334</v>
          </cell>
          <cell r="B1282">
            <v>1697</v>
          </cell>
          <cell r="C1282" t="str">
            <v>a</v>
          </cell>
          <cell r="D1282">
            <v>12217945</v>
          </cell>
          <cell r="E1282" t="str">
            <v>강관동바리</v>
          </cell>
          <cell r="F1282" t="str">
            <v>(교량용)</v>
          </cell>
          <cell r="G1282" t="str">
            <v>공㎥</v>
          </cell>
          <cell r="I1282">
            <v>0</v>
          </cell>
        </row>
        <row r="1283">
          <cell r="A1283" t="str">
            <v>D01129</v>
          </cell>
          <cell r="B1283">
            <v>501</v>
          </cell>
          <cell r="C1283" t="str">
            <v>b</v>
          </cell>
          <cell r="D1283">
            <v>12218041</v>
          </cell>
          <cell r="E1283" t="str">
            <v>수평보강재(교량용)</v>
          </cell>
          <cell r="F1283" t="str">
            <v>(강관동바리)</v>
          </cell>
          <cell r="G1283" t="str">
            <v>㎡</v>
          </cell>
          <cell r="I1283">
            <v>0</v>
          </cell>
        </row>
        <row r="1284">
          <cell r="A1284" t="str">
            <v>E2</v>
          </cell>
          <cell r="B1284">
            <v>0</v>
          </cell>
          <cell r="C1284" t="str">
            <v>계</v>
          </cell>
          <cell r="D1284">
            <v>12218057</v>
          </cell>
          <cell r="I1284">
            <v>0</v>
          </cell>
        </row>
        <row r="1285">
          <cell r="A1285" t="str">
            <v>T2</v>
          </cell>
          <cell r="B1285">
            <v>1287</v>
          </cell>
          <cell r="C1285" t="str">
            <v>3.06</v>
          </cell>
          <cell r="D1285">
            <v>12218089</v>
          </cell>
          <cell r="E1285" t="str">
            <v>철근가공조립</v>
          </cell>
          <cell r="I1285">
            <v>0</v>
          </cell>
        </row>
        <row r="1286">
          <cell r="A1286" t="str">
            <v>D00271</v>
          </cell>
          <cell r="B1286">
            <v>40.68</v>
          </cell>
          <cell r="C1286" t="str">
            <v>a</v>
          </cell>
          <cell r="D1286">
            <v>12218113</v>
          </cell>
          <cell r="E1286" t="str">
            <v>철근가공조립</v>
          </cell>
          <cell r="F1286" t="str">
            <v>(보 통)</v>
          </cell>
          <cell r="G1286" t="str">
            <v>Ton</v>
          </cell>
          <cell r="I1286">
            <v>0</v>
          </cell>
        </row>
        <row r="1287">
          <cell r="A1287" t="str">
            <v>D00272</v>
          </cell>
          <cell r="B1287">
            <v>117.657</v>
          </cell>
          <cell r="C1287" t="str">
            <v>b</v>
          </cell>
          <cell r="D1287">
            <v>12218117</v>
          </cell>
          <cell r="E1287" t="str">
            <v>철근가공조립</v>
          </cell>
          <cell r="F1287" t="str">
            <v>(복 잡)</v>
          </cell>
          <cell r="G1287" t="str">
            <v>Ton</v>
          </cell>
          <cell r="I1287">
            <v>0</v>
          </cell>
        </row>
        <row r="1288">
          <cell r="A1288" t="str">
            <v>E2</v>
          </cell>
          <cell r="B1288">
            <v>0</v>
          </cell>
          <cell r="C1288" t="str">
            <v>계</v>
          </cell>
          <cell r="D1288">
            <v>12218119</v>
          </cell>
          <cell r="I1288">
            <v>0</v>
          </cell>
        </row>
        <row r="1289">
          <cell r="A1289" t="str">
            <v>T2</v>
          </cell>
          <cell r="B1289">
            <v>1291</v>
          </cell>
          <cell r="C1289" t="str">
            <v>3.07</v>
          </cell>
          <cell r="D1289">
            <v>12218120</v>
          </cell>
          <cell r="E1289" t="str">
            <v>콘크리트타설</v>
          </cell>
          <cell r="I1289">
            <v>0</v>
          </cell>
        </row>
        <row r="1290">
          <cell r="A1290" t="str">
            <v>D00237</v>
          </cell>
          <cell r="B1290">
            <v>791</v>
          </cell>
          <cell r="C1290" t="str">
            <v>a</v>
          </cell>
          <cell r="D1290">
            <v>12218121</v>
          </cell>
          <cell r="E1290" t="str">
            <v>콘크리트타설</v>
          </cell>
          <cell r="F1290" t="str">
            <v>(철근 펌프카)</v>
          </cell>
          <cell r="G1290" t="str">
            <v>㎥</v>
          </cell>
          <cell r="I1290">
            <v>0</v>
          </cell>
        </row>
        <row r="1291">
          <cell r="A1291" t="str">
            <v>D00231</v>
          </cell>
          <cell r="B1291">
            <v>54</v>
          </cell>
          <cell r="C1291" t="str">
            <v>b</v>
          </cell>
          <cell r="D1291">
            <v>12218153</v>
          </cell>
          <cell r="E1291" t="str">
            <v>콘크리트타설</v>
          </cell>
          <cell r="F1291" t="str">
            <v>(무근 VIB 제외)</v>
          </cell>
          <cell r="G1291" t="str">
            <v>㎥</v>
          </cell>
          <cell r="I1291">
            <v>0</v>
          </cell>
        </row>
        <row r="1292">
          <cell r="A1292" t="str">
            <v>E2</v>
          </cell>
          <cell r="B1292">
            <v>0</v>
          </cell>
          <cell r="C1292" t="str">
            <v>계</v>
          </cell>
          <cell r="D1292">
            <v>12218217</v>
          </cell>
          <cell r="I1292">
            <v>0</v>
          </cell>
        </row>
        <row r="1293">
          <cell r="A1293" t="str">
            <v>T2</v>
          </cell>
          <cell r="B1293">
            <v>1295</v>
          </cell>
          <cell r="C1293" t="str">
            <v>3.08</v>
          </cell>
          <cell r="D1293">
            <v>12218233</v>
          </cell>
          <cell r="E1293" t="str">
            <v>표면처리</v>
          </cell>
          <cell r="I1293">
            <v>0</v>
          </cell>
        </row>
        <row r="1294">
          <cell r="A1294" t="str">
            <v>D00537</v>
          </cell>
          <cell r="B1294">
            <v>280</v>
          </cell>
          <cell r="C1294" t="str">
            <v>a</v>
          </cell>
          <cell r="D1294">
            <v>12218249</v>
          </cell>
          <cell r="E1294" t="str">
            <v>슬래브양생</v>
          </cell>
          <cell r="F1294" t="str">
            <v>(양생제)</v>
          </cell>
          <cell r="G1294" t="str">
            <v>㎡</v>
          </cell>
          <cell r="I1294">
            <v>0</v>
          </cell>
        </row>
        <row r="1295">
          <cell r="A1295" t="str">
            <v>D00539</v>
          </cell>
          <cell r="B1295">
            <v>254</v>
          </cell>
          <cell r="C1295" t="str">
            <v>b</v>
          </cell>
          <cell r="D1295">
            <v>12218257</v>
          </cell>
          <cell r="E1295" t="str">
            <v>슬래브면고르기</v>
          </cell>
          <cell r="F1295" t="str">
            <v>(데크 피니샤)</v>
          </cell>
          <cell r="G1295" t="str">
            <v>㎡</v>
          </cell>
          <cell r="I1295">
            <v>0</v>
          </cell>
        </row>
        <row r="1296">
          <cell r="A1296" t="str">
            <v>E2</v>
          </cell>
          <cell r="B1296">
            <v>0</v>
          </cell>
          <cell r="C1296" t="str">
            <v>계</v>
          </cell>
          <cell r="D1296">
            <v>12218261</v>
          </cell>
          <cell r="I1296">
            <v>0</v>
          </cell>
        </row>
        <row r="1297">
          <cell r="A1297" t="str">
            <v>D00535</v>
          </cell>
          <cell r="B1297">
            <v>254</v>
          </cell>
          <cell r="C1297" t="str">
            <v>3.09</v>
          </cell>
          <cell r="D1297">
            <v>12219479</v>
          </cell>
          <cell r="E1297" t="str">
            <v>교면방수</v>
          </cell>
          <cell r="F1297" t="str">
            <v>(도막식)</v>
          </cell>
          <cell r="G1297" t="str">
            <v>㎡</v>
          </cell>
          <cell r="I1297">
            <v>0</v>
          </cell>
        </row>
        <row r="1298">
          <cell r="A1298" t="str">
            <v>D03863</v>
          </cell>
          <cell r="B1298">
            <v>96</v>
          </cell>
          <cell r="C1298" t="str">
            <v>3.10</v>
          </cell>
          <cell r="D1298">
            <v>12219483</v>
          </cell>
          <cell r="E1298" t="str">
            <v>다웰바 설치</v>
          </cell>
          <cell r="F1298" t="str">
            <v>(구룡교)</v>
          </cell>
          <cell r="G1298" t="str">
            <v>EA</v>
          </cell>
          <cell r="I1298">
            <v>0</v>
          </cell>
        </row>
        <row r="1299">
          <cell r="A1299" t="str">
            <v>T2</v>
          </cell>
          <cell r="B1299">
            <v>1301</v>
          </cell>
          <cell r="C1299" t="str">
            <v>3.11</v>
          </cell>
          <cell r="D1299">
            <v>12219844</v>
          </cell>
          <cell r="E1299" t="str">
            <v>스치로폴설치</v>
          </cell>
          <cell r="I1299">
            <v>0</v>
          </cell>
        </row>
        <row r="1300">
          <cell r="A1300" t="str">
            <v>D00853</v>
          </cell>
          <cell r="B1300">
            <v>1</v>
          </cell>
          <cell r="C1300" t="str">
            <v>a</v>
          </cell>
          <cell r="D1300">
            <v>12219972</v>
          </cell>
          <cell r="E1300" t="str">
            <v>스치로폴설치</v>
          </cell>
          <cell r="F1300" t="str">
            <v>(T=10 m/m)</v>
          </cell>
          <cell r="G1300" t="str">
            <v>㎡</v>
          </cell>
          <cell r="I1300">
            <v>0</v>
          </cell>
        </row>
        <row r="1301">
          <cell r="A1301" t="str">
            <v>D00532</v>
          </cell>
          <cell r="B1301">
            <v>19</v>
          </cell>
          <cell r="C1301" t="str">
            <v>b</v>
          </cell>
          <cell r="D1301">
            <v>12219973</v>
          </cell>
          <cell r="E1301" t="str">
            <v>스치로폴설치</v>
          </cell>
          <cell r="F1301" t="str">
            <v>(T=20 m/m)</v>
          </cell>
          <cell r="G1301" t="str">
            <v>㎡</v>
          </cell>
          <cell r="I1301">
            <v>0</v>
          </cell>
        </row>
        <row r="1302">
          <cell r="A1302" t="str">
            <v>E2</v>
          </cell>
          <cell r="B1302">
            <v>0</v>
          </cell>
          <cell r="C1302" t="str">
            <v>계</v>
          </cell>
          <cell r="D1302">
            <v>12220038</v>
          </cell>
          <cell r="I1302">
            <v>0</v>
          </cell>
        </row>
        <row r="1303">
          <cell r="A1303" t="str">
            <v>T2</v>
          </cell>
          <cell r="B1303">
            <v>1305</v>
          </cell>
          <cell r="C1303" t="str">
            <v>3.12</v>
          </cell>
          <cell r="D1303">
            <v>12220262</v>
          </cell>
          <cell r="E1303" t="str">
            <v>스페이서설치</v>
          </cell>
          <cell r="I1303">
            <v>0</v>
          </cell>
        </row>
        <row r="1304">
          <cell r="A1304" t="str">
            <v>D00588</v>
          </cell>
          <cell r="B1304">
            <v>773</v>
          </cell>
          <cell r="C1304" t="str">
            <v>a</v>
          </cell>
          <cell r="D1304">
            <v>12220278</v>
          </cell>
          <cell r="E1304" t="str">
            <v>스페이서 설치</v>
          </cell>
          <cell r="F1304" t="str">
            <v>(슬라브및기초용)</v>
          </cell>
          <cell r="G1304" t="str">
            <v>㎡</v>
          </cell>
          <cell r="I1304">
            <v>0</v>
          </cell>
        </row>
        <row r="1305">
          <cell r="A1305" t="str">
            <v>D01070</v>
          </cell>
          <cell r="B1305">
            <v>465</v>
          </cell>
          <cell r="C1305" t="str">
            <v>b</v>
          </cell>
          <cell r="D1305">
            <v>12220286</v>
          </cell>
          <cell r="E1305" t="str">
            <v>스페이서 설치</v>
          </cell>
          <cell r="F1305" t="str">
            <v>(벽체용)</v>
          </cell>
          <cell r="G1305" t="str">
            <v>㎡</v>
          </cell>
          <cell r="I1305">
            <v>0</v>
          </cell>
        </row>
        <row r="1306">
          <cell r="A1306" t="str">
            <v>E2</v>
          </cell>
          <cell r="B1306">
            <v>0</v>
          </cell>
          <cell r="C1306" t="str">
            <v>계</v>
          </cell>
          <cell r="D1306">
            <v>12220290</v>
          </cell>
          <cell r="I1306">
            <v>0</v>
          </cell>
        </row>
        <row r="1307">
          <cell r="A1307" t="str">
            <v>T2</v>
          </cell>
          <cell r="B1307">
            <v>1310</v>
          </cell>
          <cell r="C1307" t="str">
            <v>3.13</v>
          </cell>
          <cell r="D1307">
            <v>12220292</v>
          </cell>
          <cell r="E1307" t="str">
            <v>교명판및설명판</v>
          </cell>
          <cell r="I1307">
            <v>0</v>
          </cell>
        </row>
        <row r="1308">
          <cell r="A1308" t="str">
            <v>D00581</v>
          </cell>
          <cell r="B1308">
            <v>4</v>
          </cell>
          <cell r="C1308" t="str">
            <v>a</v>
          </cell>
          <cell r="D1308">
            <v>12220293</v>
          </cell>
          <cell r="E1308" t="str">
            <v>교 명 주</v>
          </cell>
          <cell r="F1308" t="str">
            <v>(소형,화강석)</v>
          </cell>
          <cell r="G1308" t="str">
            <v>기</v>
          </cell>
          <cell r="I1308">
            <v>0</v>
          </cell>
        </row>
        <row r="1309">
          <cell r="A1309" t="str">
            <v>D00583</v>
          </cell>
          <cell r="B1309">
            <v>2</v>
          </cell>
          <cell r="C1309" t="str">
            <v>b</v>
          </cell>
          <cell r="D1309">
            <v>12220294</v>
          </cell>
          <cell r="E1309" t="str">
            <v>교 명 판(황동주물)</v>
          </cell>
          <cell r="F1309" t="str">
            <v>(450x200x10)</v>
          </cell>
          <cell r="G1309" t="str">
            <v>EA</v>
          </cell>
          <cell r="I1309">
            <v>0</v>
          </cell>
        </row>
        <row r="1310">
          <cell r="A1310" t="str">
            <v>D00584</v>
          </cell>
          <cell r="B1310">
            <v>2</v>
          </cell>
          <cell r="C1310" t="str">
            <v>c</v>
          </cell>
          <cell r="D1310">
            <v>12220358</v>
          </cell>
          <cell r="E1310" t="str">
            <v>설 명 판(황동주물)</v>
          </cell>
          <cell r="F1310" t="str">
            <v>(500x300x10)</v>
          </cell>
          <cell r="G1310" t="str">
            <v>EA</v>
          </cell>
          <cell r="I1310">
            <v>0</v>
          </cell>
        </row>
        <row r="1311">
          <cell r="A1311" t="str">
            <v>E2</v>
          </cell>
          <cell r="B1311">
            <v>0</v>
          </cell>
          <cell r="C1311" t="str">
            <v>계</v>
          </cell>
          <cell r="D1311">
            <v>12220390</v>
          </cell>
          <cell r="I1311">
            <v>0</v>
          </cell>
        </row>
        <row r="1312">
          <cell r="A1312" t="str">
            <v>D00594</v>
          </cell>
          <cell r="B1312">
            <v>1</v>
          </cell>
          <cell r="C1312" t="str">
            <v>3.14</v>
          </cell>
          <cell r="D1312">
            <v>12220406</v>
          </cell>
          <cell r="E1312" t="str">
            <v>측량기준점 설치</v>
          </cell>
          <cell r="F1312" t="str">
            <v>(황동주물)</v>
          </cell>
          <cell r="G1312" t="str">
            <v>EA</v>
          </cell>
          <cell r="I1312">
            <v>0</v>
          </cell>
        </row>
        <row r="1313">
          <cell r="A1313" t="str">
            <v>T2</v>
          </cell>
          <cell r="B1313">
            <v>1315</v>
          </cell>
          <cell r="C1313" t="str">
            <v>3.15</v>
          </cell>
          <cell r="D1313">
            <v>12220812</v>
          </cell>
          <cell r="E1313" t="str">
            <v>충  진  제</v>
          </cell>
          <cell r="I1313">
            <v>0</v>
          </cell>
        </row>
        <row r="1314">
          <cell r="A1314" t="str">
            <v>D01224</v>
          </cell>
          <cell r="B1314">
            <v>67</v>
          </cell>
          <cell r="C1314" t="str">
            <v>a</v>
          </cell>
          <cell r="D1314">
            <v>12220875</v>
          </cell>
          <cell r="E1314" t="str">
            <v>폴리우레탄실란트채움</v>
          </cell>
          <cell r="F1314" t="str">
            <v>(25x10)</v>
          </cell>
          <cell r="G1314" t="str">
            <v>M</v>
          </cell>
          <cell r="I1314">
            <v>0</v>
          </cell>
        </row>
        <row r="1315">
          <cell r="A1315" t="str">
            <v>D00846</v>
          </cell>
          <cell r="B1315">
            <v>10</v>
          </cell>
          <cell r="C1315" t="str">
            <v>b</v>
          </cell>
          <cell r="D1315">
            <v>12220938</v>
          </cell>
          <cell r="E1315" t="str">
            <v>폴리우레탄실란트채움</v>
          </cell>
          <cell r="F1315" t="str">
            <v>(25x20)</v>
          </cell>
          <cell r="G1315" t="str">
            <v>M</v>
          </cell>
          <cell r="I1315">
            <v>0</v>
          </cell>
        </row>
        <row r="1316">
          <cell r="A1316" t="str">
            <v>E2</v>
          </cell>
          <cell r="B1316">
            <v>0</v>
          </cell>
          <cell r="C1316" t="str">
            <v>계</v>
          </cell>
          <cell r="D1316">
            <v>12220988</v>
          </cell>
          <cell r="I1316">
            <v>0</v>
          </cell>
        </row>
        <row r="1317">
          <cell r="A1317" t="str">
            <v>D00911</v>
          </cell>
          <cell r="B1317">
            <v>32</v>
          </cell>
          <cell r="C1317" t="str">
            <v>3.16</v>
          </cell>
          <cell r="D1317">
            <v>12221450</v>
          </cell>
          <cell r="E1317" t="str">
            <v>방 호 벽</v>
          </cell>
          <cell r="F1317" t="str">
            <v>(육교용)</v>
          </cell>
          <cell r="G1317" t="str">
            <v>M</v>
          </cell>
          <cell r="I1317">
            <v>0</v>
          </cell>
        </row>
        <row r="1318">
          <cell r="A1318" t="str">
            <v>D01064</v>
          </cell>
          <cell r="B1318">
            <v>13</v>
          </cell>
          <cell r="C1318" t="str">
            <v>3.17</v>
          </cell>
          <cell r="D1318">
            <v>12221747</v>
          </cell>
          <cell r="E1318" t="str">
            <v>중앙분리대</v>
          </cell>
          <cell r="G1318" t="str">
            <v>M</v>
          </cell>
          <cell r="I1318">
            <v>0</v>
          </cell>
        </row>
        <row r="1319">
          <cell r="A1319" t="str">
            <v>D03817</v>
          </cell>
          <cell r="B1319">
            <v>45</v>
          </cell>
          <cell r="C1319" t="str">
            <v>3.18</v>
          </cell>
          <cell r="D1319">
            <v>12222043</v>
          </cell>
          <cell r="E1319" t="str">
            <v>ELASTIC FILLER</v>
          </cell>
          <cell r="F1319" t="str">
            <v>(T=20 m/m)</v>
          </cell>
          <cell r="G1319" t="str">
            <v>㎡</v>
          </cell>
          <cell r="I1319">
            <v>0</v>
          </cell>
        </row>
        <row r="1320">
          <cell r="A1320" t="str">
            <v>D00563</v>
          </cell>
          <cell r="B1320">
            <v>330</v>
          </cell>
          <cell r="C1320" t="str">
            <v>3.19</v>
          </cell>
          <cell r="D1320">
            <v>12222487</v>
          </cell>
          <cell r="E1320" t="str">
            <v>아스팔트 방수</v>
          </cell>
          <cell r="F1320" t="str">
            <v>(2 회)</v>
          </cell>
          <cell r="G1320" t="str">
            <v>㎡</v>
          </cell>
          <cell r="I1320">
            <v>0</v>
          </cell>
        </row>
        <row r="1321">
          <cell r="A1321" t="str">
            <v>D01191</v>
          </cell>
          <cell r="B1321">
            <v>6</v>
          </cell>
          <cell r="C1321" t="str">
            <v>3.20</v>
          </cell>
          <cell r="D1321">
            <v>12222561</v>
          </cell>
          <cell r="E1321" t="str">
            <v>PVC PIPE 설치</v>
          </cell>
          <cell r="F1321" t="str">
            <v>(Φ65 m/m)</v>
          </cell>
          <cell r="G1321" t="str">
            <v>M</v>
          </cell>
          <cell r="I1321">
            <v>0</v>
          </cell>
        </row>
        <row r="1322">
          <cell r="A1322" t="str">
            <v>D00587</v>
          </cell>
          <cell r="B1322">
            <v>29</v>
          </cell>
          <cell r="C1322" t="str">
            <v>3.21</v>
          </cell>
          <cell r="D1322">
            <v>12222617</v>
          </cell>
          <cell r="E1322" t="str">
            <v>신축이음</v>
          </cell>
          <cell r="F1322" t="str">
            <v>(지하차도)</v>
          </cell>
          <cell r="G1322" t="str">
            <v>M</v>
          </cell>
          <cell r="I1322">
            <v>0</v>
          </cell>
        </row>
        <row r="1323">
          <cell r="A1323" t="str">
            <v>D03842</v>
          </cell>
          <cell r="B1323">
            <v>20</v>
          </cell>
          <cell r="C1323" t="str">
            <v>3.22</v>
          </cell>
          <cell r="D1323">
            <v>12222626</v>
          </cell>
          <cell r="E1323" t="str">
            <v>지수판설치</v>
          </cell>
          <cell r="F1323" t="str">
            <v>(300x5 m/m)</v>
          </cell>
          <cell r="G1323" t="str">
            <v>M</v>
          </cell>
          <cell r="I1323">
            <v>0</v>
          </cell>
        </row>
        <row r="1324">
          <cell r="A1324" t="str">
            <v>D03747</v>
          </cell>
          <cell r="B1324">
            <v>67</v>
          </cell>
          <cell r="C1324" t="str">
            <v>3.23</v>
          </cell>
          <cell r="D1324">
            <v>12222629</v>
          </cell>
          <cell r="E1324" t="str">
            <v>워터스톱</v>
          </cell>
          <cell r="F1324" t="str">
            <v>(20x25)</v>
          </cell>
          <cell r="G1324" t="str">
            <v>M</v>
          </cell>
          <cell r="I1324">
            <v>0</v>
          </cell>
        </row>
        <row r="1325">
          <cell r="A1325" t="str">
            <v>T2</v>
          </cell>
          <cell r="B1325">
            <v>1327</v>
          </cell>
          <cell r="C1325" t="str">
            <v>3.24</v>
          </cell>
          <cell r="D1325">
            <v>12222631</v>
          </cell>
          <cell r="E1325" t="str">
            <v>파일재하시험</v>
          </cell>
          <cell r="I1325">
            <v>0</v>
          </cell>
        </row>
        <row r="1326">
          <cell r="A1326" t="str">
            <v>D03869</v>
          </cell>
          <cell r="B1326">
            <v>1</v>
          </cell>
          <cell r="C1326" t="str">
            <v>a</v>
          </cell>
          <cell r="D1326">
            <v>12222633</v>
          </cell>
          <cell r="E1326" t="str">
            <v>파일재하시험</v>
          </cell>
          <cell r="F1326" t="str">
            <v>(정재하시험)</v>
          </cell>
          <cell r="G1326" t="str">
            <v>개소</v>
          </cell>
          <cell r="I1326">
            <v>0</v>
          </cell>
        </row>
        <row r="1327">
          <cell r="A1327" t="str">
            <v>D03870</v>
          </cell>
          <cell r="B1327">
            <v>3</v>
          </cell>
          <cell r="C1327" t="str">
            <v>b</v>
          </cell>
          <cell r="D1327">
            <v>12222634</v>
          </cell>
          <cell r="E1327" t="str">
            <v>파일재하시험</v>
          </cell>
          <cell r="F1327" t="str">
            <v>(동재하시험)</v>
          </cell>
          <cell r="G1327" t="str">
            <v>개소</v>
          </cell>
          <cell r="I1327">
            <v>0</v>
          </cell>
        </row>
        <row r="1328">
          <cell r="A1328" t="str">
            <v>E2</v>
          </cell>
          <cell r="B1328">
            <v>0</v>
          </cell>
          <cell r="C1328" t="str">
            <v>계</v>
          </cell>
          <cell r="D1328">
            <v>12222635</v>
          </cell>
          <cell r="I1328">
            <v>0</v>
          </cell>
        </row>
        <row r="1329">
          <cell r="A1329" t="str">
            <v>E3</v>
          </cell>
          <cell r="B1329">
            <v>0</v>
          </cell>
          <cell r="C1329" t="str">
            <v>합계</v>
          </cell>
          <cell r="D1329">
            <v>12222763</v>
          </cell>
          <cell r="I1329">
            <v>0</v>
          </cell>
        </row>
        <row r="1330">
          <cell r="A1330" t="str">
            <v>T3</v>
          </cell>
          <cell r="B1330">
            <v>1450</v>
          </cell>
          <cell r="C1330" t="str">
            <v>3.K</v>
          </cell>
          <cell r="D1330">
            <v>12222891</v>
          </cell>
          <cell r="E1330" t="str">
            <v>장  성  천  교</v>
          </cell>
          <cell r="F1330" t="str">
            <v>P.S.C BEAM</v>
          </cell>
          <cell r="I1330">
            <v>0</v>
          </cell>
        </row>
        <row r="1331">
          <cell r="A1331" t="str">
            <v>T2</v>
          </cell>
          <cell r="B1331">
            <v>1341</v>
          </cell>
          <cell r="C1331" t="str">
            <v>3.01</v>
          </cell>
          <cell r="D1331">
            <v>12223019</v>
          </cell>
          <cell r="E1331" t="str">
            <v>토          공</v>
          </cell>
          <cell r="I1331">
            <v>0</v>
          </cell>
        </row>
        <row r="1332">
          <cell r="A1332" t="str">
            <v>D00096</v>
          </cell>
          <cell r="B1332">
            <v>370</v>
          </cell>
          <cell r="C1332" t="str">
            <v>a</v>
          </cell>
          <cell r="D1332">
            <v>12376316</v>
          </cell>
          <cell r="E1332" t="str">
            <v>구조물터파기</v>
          </cell>
          <cell r="F1332" t="str">
            <v>(육상토사 0∼2 M)</v>
          </cell>
          <cell r="G1332" t="str">
            <v>㎥</v>
          </cell>
          <cell r="I1332">
            <v>0</v>
          </cell>
        </row>
        <row r="1333">
          <cell r="A1333" t="str">
            <v>D00100</v>
          </cell>
          <cell r="B1333">
            <v>2148</v>
          </cell>
          <cell r="C1333" t="str">
            <v>b</v>
          </cell>
          <cell r="D1333">
            <v>12376652</v>
          </cell>
          <cell r="E1333" t="str">
            <v>구조물터파기</v>
          </cell>
          <cell r="F1333" t="str">
            <v>(수중토사 0∼2 M)</v>
          </cell>
          <cell r="G1333" t="str">
            <v>㎥</v>
          </cell>
          <cell r="I1333">
            <v>0</v>
          </cell>
        </row>
        <row r="1334">
          <cell r="A1334" t="str">
            <v>D00101</v>
          </cell>
          <cell r="B1334">
            <v>1369</v>
          </cell>
          <cell r="C1334" t="str">
            <v>c</v>
          </cell>
          <cell r="D1334">
            <v>12376820</v>
          </cell>
          <cell r="E1334" t="str">
            <v>구조물터파기</v>
          </cell>
          <cell r="F1334" t="str">
            <v>(수중토사 2∼4 M)</v>
          </cell>
          <cell r="G1334" t="str">
            <v>㎥</v>
          </cell>
          <cell r="I1334">
            <v>0</v>
          </cell>
        </row>
        <row r="1335">
          <cell r="A1335" t="str">
            <v>D00102</v>
          </cell>
          <cell r="B1335">
            <v>613</v>
          </cell>
          <cell r="C1335" t="str">
            <v>d</v>
          </cell>
          <cell r="D1335">
            <v>12376904</v>
          </cell>
          <cell r="E1335" t="str">
            <v>구조물터파기</v>
          </cell>
          <cell r="F1335" t="str">
            <v>(수중토사 4∼6 M)</v>
          </cell>
          <cell r="G1335" t="str">
            <v>㎥</v>
          </cell>
          <cell r="I1335">
            <v>0</v>
          </cell>
        </row>
        <row r="1336">
          <cell r="A1336" t="str">
            <v>D00160</v>
          </cell>
          <cell r="B1336">
            <v>2467</v>
          </cell>
          <cell r="C1336" t="str">
            <v>e</v>
          </cell>
          <cell r="D1336">
            <v>12376988</v>
          </cell>
          <cell r="E1336" t="str">
            <v>되메우기및다짐</v>
          </cell>
          <cell r="F1336" t="str">
            <v>(인력30%+백호우70%)</v>
          </cell>
          <cell r="G1336" t="str">
            <v>㎥</v>
          </cell>
          <cell r="I1336">
            <v>0</v>
          </cell>
        </row>
        <row r="1337">
          <cell r="A1337" t="str">
            <v>D00170</v>
          </cell>
          <cell r="B1337">
            <v>512</v>
          </cell>
          <cell r="C1337" t="str">
            <v>f</v>
          </cell>
          <cell r="D1337">
            <v>12377108</v>
          </cell>
          <cell r="E1337" t="str">
            <v>뒷채움잡석</v>
          </cell>
          <cell r="F1337" t="str">
            <v>(현장암유용)</v>
          </cell>
          <cell r="G1337" t="str">
            <v>㎥</v>
          </cell>
          <cell r="I1337">
            <v>0</v>
          </cell>
        </row>
        <row r="1338">
          <cell r="A1338" t="str">
            <v>D00534</v>
          </cell>
          <cell r="B1338">
            <v>200</v>
          </cell>
          <cell r="C1338" t="str">
            <v>g</v>
          </cell>
          <cell r="D1338">
            <v>12377168</v>
          </cell>
          <cell r="E1338" t="str">
            <v>물 푸 기</v>
          </cell>
          <cell r="G1338" t="str">
            <v>HR</v>
          </cell>
          <cell r="I1338">
            <v>0</v>
          </cell>
        </row>
        <row r="1339">
          <cell r="A1339" t="str">
            <v>D00150</v>
          </cell>
          <cell r="B1339">
            <v>1374</v>
          </cell>
          <cell r="C1339" t="str">
            <v>h</v>
          </cell>
          <cell r="D1339">
            <v>12377198</v>
          </cell>
          <cell r="E1339" t="str">
            <v>교대앞성토</v>
          </cell>
          <cell r="G1339" t="str">
            <v>㎥</v>
          </cell>
          <cell r="I1339">
            <v>0</v>
          </cell>
        </row>
        <row r="1340">
          <cell r="A1340" t="str">
            <v>D00591</v>
          </cell>
          <cell r="B1340">
            <v>1321</v>
          </cell>
          <cell r="C1340" t="str">
            <v>i</v>
          </cell>
          <cell r="D1340">
            <v>12377213</v>
          </cell>
          <cell r="E1340" t="str">
            <v>사석채움</v>
          </cell>
          <cell r="G1340" t="str">
            <v>㎥</v>
          </cell>
          <cell r="I1340">
            <v>0</v>
          </cell>
        </row>
        <row r="1341">
          <cell r="A1341" t="str">
            <v>D00704</v>
          </cell>
          <cell r="B1341">
            <v>1287</v>
          </cell>
          <cell r="C1341" t="str">
            <v>j</v>
          </cell>
          <cell r="D1341">
            <v>12377221</v>
          </cell>
          <cell r="E1341" t="str">
            <v>마대쌓기및헐기</v>
          </cell>
          <cell r="G1341" t="str">
            <v>㎡</v>
          </cell>
          <cell r="I1341">
            <v>0</v>
          </cell>
        </row>
        <row r="1342">
          <cell r="A1342" t="str">
            <v>E2</v>
          </cell>
          <cell r="B1342">
            <v>0</v>
          </cell>
          <cell r="C1342" t="str">
            <v>계</v>
          </cell>
          <cell r="D1342">
            <v>12377228</v>
          </cell>
          <cell r="I1342">
            <v>0</v>
          </cell>
        </row>
        <row r="1343">
          <cell r="A1343" t="str">
            <v>T2</v>
          </cell>
          <cell r="B1343">
            <v>1352</v>
          </cell>
          <cell r="C1343" t="str">
            <v>3.02</v>
          </cell>
          <cell r="D1343">
            <v>12377356</v>
          </cell>
          <cell r="E1343" t="str">
            <v>강관파일공</v>
          </cell>
          <cell r="I1343">
            <v>0</v>
          </cell>
        </row>
        <row r="1344">
          <cell r="A1344" t="str">
            <v>D00504</v>
          </cell>
          <cell r="B1344">
            <v>2156</v>
          </cell>
          <cell r="C1344" t="str">
            <v>a</v>
          </cell>
          <cell r="D1344">
            <v>12377484</v>
          </cell>
          <cell r="E1344" t="str">
            <v>강관파일구입</v>
          </cell>
          <cell r="F1344" t="str">
            <v>(Φ508.0m/mx9t)</v>
          </cell>
          <cell r="G1344" t="str">
            <v>M</v>
          </cell>
          <cell r="I1344">
            <v>0</v>
          </cell>
        </row>
        <row r="1345">
          <cell r="A1345" t="str">
            <v>D00512</v>
          </cell>
          <cell r="B1345">
            <v>2094</v>
          </cell>
          <cell r="C1345" t="str">
            <v>b</v>
          </cell>
          <cell r="D1345">
            <v>12377513</v>
          </cell>
          <cell r="E1345" t="str">
            <v>강관파일항타(직항)</v>
          </cell>
          <cell r="F1345" t="str">
            <v>Φ508(15 m 이하)</v>
          </cell>
          <cell r="G1345" t="str">
            <v>M</v>
          </cell>
          <cell r="I1345">
            <v>0</v>
          </cell>
        </row>
        <row r="1346">
          <cell r="A1346" t="str">
            <v>D03821</v>
          </cell>
          <cell r="B1346">
            <v>215</v>
          </cell>
          <cell r="C1346" t="str">
            <v>c</v>
          </cell>
          <cell r="D1346">
            <v>12377516</v>
          </cell>
          <cell r="E1346" t="str">
            <v>토사천공</v>
          </cell>
          <cell r="G1346" t="str">
            <v>M</v>
          </cell>
          <cell r="I1346">
            <v>0</v>
          </cell>
        </row>
        <row r="1347">
          <cell r="A1347" t="str">
            <v>D03797</v>
          </cell>
          <cell r="B1347">
            <v>106</v>
          </cell>
          <cell r="C1347" t="str">
            <v>d</v>
          </cell>
          <cell r="D1347">
            <v>12377519</v>
          </cell>
          <cell r="E1347" t="str">
            <v>풍 화 암</v>
          </cell>
          <cell r="F1347" t="str">
            <v>(T-4)</v>
          </cell>
          <cell r="G1347" t="str">
            <v>M</v>
          </cell>
          <cell r="I1347">
            <v>0</v>
          </cell>
        </row>
        <row r="1348">
          <cell r="A1348" t="str">
            <v>D03838</v>
          </cell>
          <cell r="B1348">
            <v>26</v>
          </cell>
          <cell r="C1348" t="str">
            <v>e</v>
          </cell>
          <cell r="D1348">
            <v>12377522</v>
          </cell>
          <cell r="E1348" t="str">
            <v>파일속모래채움</v>
          </cell>
          <cell r="G1348" t="str">
            <v>㎥</v>
          </cell>
          <cell r="I1348">
            <v>0</v>
          </cell>
        </row>
        <row r="1349">
          <cell r="A1349" t="str">
            <v>D00502</v>
          </cell>
          <cell r="B1349">
            <v>26</v>
          </cell>
          <cell r="C1349" t="str">
            <v>f</v>
          </cell>
          <cell r="D1349">
            <v>12377523</v>
          </cell>
          <cell r="E1349" t="str">
            <v>속채움 콘크리트</v>
          </cell>
          <cell r="G1349" t="str">
            <v>㎥</v>
          </cell>
          <cell r="I1349">
            <v>0</v>
          </cell>
        </row>
        <row r="1350">
          <cell r="A1350" t="str">
            <v>D00516</v>
          </cell>
          <cell r="B1350">
            <v>248</v>
          </cell>
          <cell r="C1350" t="str">
            <v>g</v>
          </cell>
          <cell r="D1350">
            <v>12377524</v>
          </cell>
          <cell r="E1350" t="str">
            <v>두부및선단보강</v>
          </cell>
          <cell r="F1350" t="str">
            <v>(Φ508.0 m/m)천공</v>
          </cell>
          <cell r="G1350" t="str">
            <v>EA</v>
          </cell>
          <cell r="I1350">
            <v>0</v>
          </cell>
        </row>
        <row r="1351">
          <cell r="A1351" t="str">
            <v>D03829</v>
          </cell>
          <cell r="B1351">
            <v>77</v>
          </cell>
          <cell r="C1351" t="str">
            <v>h</v>
          </cell>
          <cell r="D1351">
            <v>12377533</v>
          </cell>
          <cell r="E1351" t="str">
            <v>주면고정액</v>
          </cell>
          <cell r="G1351" t="str">
            <v>㎥</v>
          </cell>
          <cell r="I1351">
            <v>0</v>
          </cell>
        </row>
        <row r="1352">
          <cell r="A1352" t="str">
            <v>D03830</v>
          </cell>
          <cell r="B1352">
            <v>16</v>
          </cell>
          <cell r="C1352" t="str">
            <v>i</v>
          </cell>
          <cell r="D1352">
            <v>12377537</v>
          </cell>
          <cell r="E1352" t="str">
            <v>선단고정액</v>
          </cell>
          <cell r="G1352" t="str">
            <v>㎥</v>
          </cell>
          <cell r="I1352">
            <v>0</v>
          </cell>
        </row>
        <row r="1353">
          <cell r="A1353" t="str">
            <v>E2</v>
          </cell>
          <cell r="B1353">
            <v>0</v>
          </cell>
          <cell r="C1353" t="str">
            <v>계</v>
          </cell>
          <cell r="D1353">
            <v>12377541</v>
          </cell>
          <cell r="I1353">
            <v>0</v>
          </cell>
        </row>
        <row r="1354">
          <cell r="A1354" t="str">
            <v>T2</v>
          </cell>
          <cell r="B1354">
            <v>1360</v>
          </cell>
          <cell r="C1354" t="str">
            <v>3.03</v>
          </cell>
          <cell r="D1354">
            <v>12378327</v>
          </cell>
          <cell r="E1354" t="str">
            <v>거 푸 집</v>
          </cell>
          <cell r="I1354">
            <v>0</v>
          </cell>
        </row>
        <row r="1355">
          <cell r="A1355" t="str">
            <v>D00276</v>
          </cell>
          <cell r="B1355">
            <v>2709</v>
          </cell>
          <cell r="C1355" t="str">
            <v>a</v>
          </cell>
          <cell r="D1355">
            <v>12378328</v>
          </cell>
          <cell r="E1355" t="str">
            <v>합판거푸집</v>
          </cell>
          <cell r="F1355" t="str">
            <v>(3 회)</v>
          </cell>
          <cell r="G1355" t="str">
            <v>㎡</v>
          </cell>
          <cell r="I1355">
            <v>0</v>
          </cell>
        </row>
        <row r="1356">
          <cell r="A1356" t="str">
            <v>D00280</v>
          </cell>
          <cell r="B1356">
            <v>402</v>
          </cell>
          <cell r="C1356" t="str">
            <v>b</v>
          </cell>
          <cell r="D1356">
            <v>12378392</v>
          </cell>
          <cell r="E1356" t="str">
            <v>합판거푸집</v>
          </cell>
          <cell r="F1356" t="str">
            <v>(4 회)</v>
          </cell>
          <cell r="G1356" t="str">
            <v>㎡</v>
          </cell>
          <cell r="I1356">
            <v>0</v>
          </cell>
        </row>
        <row r="1357">
          <cell r="A1357" t="str">
            <v>D00282</v>
          </cell>
          <cell r="B1357">
            <v>31</v>
          </cell>
          <cell r="C1357" t="str">
            <v>c</v>
          </cell>
          <cell r="D1357">
            <v>12378424</v>
          </cell>
          <cell r="E1357" t="str">
            <v>합판거푸집</v>
          </cell>
          <cell r="F1357" t="str">
            <v>(6 회)</v>
          </cell>
          <cell r="G1357" t="str">
            <v>㎡</v>
          </cell>
          <cell r="I1357">
            <v>0</v>
          </cell>
        </row>
        <row r="1358">
          <cell r="A1358" t="str">
            <v>D00265</v>
          </cell>
          <cell r="B1358">
            <v>298</v>
          </cell>
          <cell r="C1358" t="str">
            <v>d</v>
          </cell>
          <cell r="D1358">
            <v>12378432</v>
          </cell>
          <cell r="E1358" t="str">
            <v>문양거푸집(합판4회+</v>
          </cell>
          <cell r="F1358" t="str">
            <v>문양스치로폴(0∼7M)</v>
          </cell>
          <cell r="G1358" t="str">
            <v>㎡</v>
          </cell>
          <cell r="I1358">
            <v>0</v>
          </cell>
        </row>
        <row r="1359">
          <cell r="A1359" t="str">
            <v>D00306</v>
          </cell>
          <cell r="B1359">
            <v>284</v>
          </cell>
          <cell r="C1359" t="str">
            <v>e</v>
          </cell>
          <cell r="D1359">
            <v>12378438</v>
          </cell>
          <cell r="E1359" t="str">
            <v>원형거푸집</v>
          </cell>
          <cell r="F1359" t="str">
            <v>(3 회 0∼7 m)</v>
          </cell>
          <cell r="G1359" t="str">
            <v>㎡</v>
          </cell>
          <cell r="I1359">
            <v>0</v>
          </cell>
        </row>
        <row r="1360">
          <cell r="A1360" t="str">
            <v>D00307</v>
          </cell>
          <cell r="B1360">
            <v>25</v>
          </cell>
          <cell r="C1360" t="str">
            <v>f</v>
          </cell>
          <cell r="D1360">
            <v>12378439</v>
          </cell>
          <cell r="E1360" t="str">
            <v>원형거푸집</v>
          </cell>
          <cell r="F1360" t="str">
            <v>(3 회 7∼10 m)</v>
          </cell>
          <cell r="G1360" t="str">
            <v>㎡</v>
          </cell>
          <cell r="I1360">
            <v>0</v>
          </cell>
        </row>
        <row r="1361">
          <cell r="A1361" t="str">
            <v>E2</v>
          </cell>
          <cell r="B1361">
            <v>0</v>
          </cell>
          <cell r="C1361" t="str">
            <v>계</v>
          </cell>
          <cell r="D1361">
            <v>12378440</v>
          </cell>
          <cell r="I1361">
            <v>0</v>
          </cell>
        </row>
        <row r="1362">
          <cell r="A1362" t="str">
            <v>D00323</v>
          </cell>
          <cell r="B1362">
            <v>1581</v>
          </cell>
          <cell r="C1362" t="str">
            <v>3.04</v>
          </cell>
          <cell r="D1362">
            <v>12378441</v>
          </cell>
          <cell r="E1362" t="str">
            <v>강관비계</v>
          </cell>
          <cell r="F1362" t="str">
            <v>(0∼30 M)</v>
          </cell>
          <cell r="G1362" t="str">
            <v>㎡</v>
          </cell>
          <cell r="I1362">
            <v>0</v>
          </cell>
        </row>
        <row r="1363">
          <cell r="A1363" t="str">
            <v>T2</v>
          </cell>
          <cell r="B1363">
            <v>1366</v>
          </cell>
          <cell r="C1363" t="str">
            <v>3.05</v>
          </cell>
          <cell r="D1363">
            <v>12378505</v>
          </cell>
          <cell r="E1363" t="str">
            <v>동 바 리</v>
          </cell>
          <cell r="I1363">
            <v>0</v>
          </cell>
        </row>
        <row r="1364">
          <cell r="A1364" t="str">
            <v>D00327</v>
          </cell>
          <cell r="B1364">
            <v>2266</v>
          </cell>
          <cell r="C1364" t="str">
            <v>a</v>
          </cell>
          <cell r="D1364">
            <v>12378537</v>
          </cell>
          <cell r="E1364" t="str">
            <v>동바리공</v>
          </cell>
          <cell r="F1364" t="str">
            <v>(목재 4 회)</v>
          </cell>
          <cell r="G1364" t="str">
            <v>공㎥</v>
          </cell>
          <cell r="I1364">
            <v>0</v>
          </cell>
        </row>
        <row r="1365">
          <cell r="A1365" t="str">
            <v>D00334</v>
          </cell>
          <cell r="B1365">
            <v>642</v>
          </cell>
          <cell r="C1365" t="str">
            <v>b</v>
          </cell>
          <cell r="D1365">
            <v>12378561</v>
          </cell>
          <cell r="E1365" t="str">
            <v>강관동바리</v>
          </cell>
          <cell r="F1365" t="str">
            <v>(교량용)</v>
          </cell>
          <cell r="G1365" t="str">
            <v>공㎥</v>
          </cell>
          <cell r="I1365">
            <v>0</v>
          </cell>
        </row>
        <row r="1366">
          <cell r="A1366" t="str">
            <v>D01129</v>
          </cell>
          <cell r="B1366">
            <v>82</v>
          </cell>
          <cell r="C1366" t="str">
            <v>c</v>
          </cell>
          <cell r="D1366">
            <v>12378565</v>
          </cell>
          <cell r="E1366" t="str">
            <v>수평보강재(교량용)</v>
          </cell>
          <cell r="F1366" t="str">
            <v>(강관동바리)</v>
          </cell>
          <cell r="G1366" t="str">
            <v>㎡</v>
          </cell>
          <cell r="I1366">
            <v>0</v>
          </cell>
        </row>
        <row r="1367">
          <cell r="A1367" t="str">
            <v>E2</v>
          </cell>
          <cell r="B1367">
            <v>0</v>
          </cell>
          <cell r="C1367" t="str">
            <v>계</v>
          </cell>
          <cell r="D1367">
            <v>12378567</v>
          </cell>
          <cell r="I1367">
            <v>0</v>
          </cell>
        </row>
        <row r="1368">
          <cell r="A1368" t="str">
            <v>T2</v>
          </cell>
          <cell r="B1368">
            <v>1370</v>
          </cell>
          <cell r="C1368" t="str">
            <v>3.06</v>
          </cell>
          <cell r="D1368">
            <v>12378689</v>
          </cell>
          <cell r="E1368" t="str">
            <v>철근가공조립</v>
          </cell>
          <cell r="I1368">
            <v>0</v>
          </cell>
        </row>
        <row r="1369">
          <cell r="A1369" t="str">
            <v>D00271</v>
          </cell>
          <cell r="B1369">
            <v>19.244</v>
          </cell>
          <cell r="C1369" t="str">
            <v>a</v>
          </cell>
          <cell r="D1369">
            <v>12378691</v>
          </cell>
          <cell r="E1369" t="str">
            <v>철근가공조립</v>
          </cell>
          <cell r="F1369" t="str">
            <v>(보 통)</v>
          </cell>
          <cell r="G1369" t="str">
            <v>Ton</v>
          </cell>
          <cell r="I1369">
            <v>0</v>
          </cell>
        </row>
        <row r="1370">
          <cell r="A1370" t="str">
            <v>D00272</v>
          </cell>
          <cell r="B1370">
            <v>346.63499999999999</v>
          </cell>
          <cell r="C1370" t="str">
            <v>b</v>
          </cell>
          <cell r="D1370">
            <v>12378693</v>
          </cell>
          <cell r="E1370" t="str">
            <v>철근가공조립</v>
          </cell>
          <cell r="F1370" t="str">
            <v>(복 잡)</v>
          </cell>
          <cell r="G1370" t="str">
            <v>Ton</v>
          </cell>
          <cell r="I1370">
            <v>0</v>
          </cell>
        </row>
        <row r="1371">
          <cell r="A1371" t="str">
            <v>E2</v>
          </cell>
          <cell r="B1371">
            <v>0</v>
          </cell>
          <cell r="C1371" t="str">
            <v>계</v>
          </cell>
          <cell r="D1371">
            <v>12378696</v>
          </cell>
          <cell r="I1371">
            <v>0</v>
          </cell>
        </row>
        <row r="1372">
          <cell r="A1372" t="str">
            <v>T2</v>
          </cell>
          <cell r="B1372">
            <v>1374</v>
          </cell>
          <cell r="C1372" t="str">
            <v>3.07</v>
          </cell>
          <cell r="D1372">
            <v>12378697</v>
          </cell>
          <cell r="E1372" t="str">
            <v>콘크리트타설</v>
          </cell>
          <cell r="I1372">
            <v>0</v>
          </cell>
        </row>
        <row r="1373">
          <cell r="A1373" t="str">
            <v>D00237</v>
          </cell>
          <cell r="B1373">
            <v>2114</v>
          </cell>
          <cell r="C1373" t="str">
            <v>a</v>
          </cell>
          <cell r="D1373">
            <v>12378761</v>
          </cell>
          <cell r="E1373" t="str">
            <v>콘크리트타설</v>
          </cell>
          <cell r="F1373" t="str">
            <v>(철근 펌프카)</v>
          </cell>
          <cell r="G1373" t="str">
            <v>㎥</v>
          </cell>
          <cell r="I1373">
            <v>0</v>
          </cell>
        </row>
        <row r="1374">
          <cell r="A1374" t="str">
            <v>D00231</v>
          </cell>
          <cell r="B1374">
            <v>73</v>
          </cell>
          <cell r="C1374" t="str">
            <v>b</v>
          </cell>
          <cell r="D1374">
            <v>12378793</v>
          </cell>
          <cell r="E1374" t="str">
            <v>콘크리트타설</v>
          </cell>
          <cell r="F1374" t="str">
            <v>(무근 VIB 제외)</v>
          </cell>
          <cell r="G1374" t="str">
            <v>㎥</v>
          </cell>
          <cell r="I1374">
            <v>0</v>
          </cell>
        </row>
        <row r="1375">
          <cell r="A1375" t="str">
            <v>E2</v>
          </cell>
          <cell r="B1375">
            <v>0</v>
          </cell>
          <cell r="C1375" t="str">
            <v>계</v>
          </cell>
          <cell r="D1375">
            <v>12378825</v>
          </cell>
          <cell r="I1375">
            <v>0</v>
          </cell>
        </row>
        <row r="1376">
          <cell r="A1376" t="str">
            <v>T2</v>
          </cell>
          <cell r="B1376">
            <v>1378</v>
          </cell>
          <cell r="C1376" t="str">
            <v>3.08</v>
          </cell>
          <cell r="D1376">
            <v>12378833</v>
          </cell>
          <cell r="E1376" t="str">
            <v>표 면 처 리</v>
          </cell>
          <cell r="I1376">
            <v>0</v>
          </cell>
        </row>
        <row r="1377">
          <cell r="A1377" t="str">
            <v>D00537</v>
          </cell>
          <cell r="B1377">
            <v>1894</v>
          </cell>
          <cell r="C1377" t="str">
            <v>a</v>
          </cell>
          <cell r="D1377">
            <v>12378837</v>
          </cell>
          <cell r="E1377" t="str">
            <v>슬래브양생</v>
          </cell>
          <cell r="F1377" t="str">
            <v>(양생제)</v>
          </cell>
          <cell r="G1377" t="str">
            <v>㎡</v>
          </cell>
          <cell r="I1377">
            <v>0</v>
          </cell>
        </row>
        <row r="1378">
          <cell r="A1378" t="str">
            <v>D00539</v>
          </cell>
          <cell r="B1378">
            <v>1714</v>
          </cell>
          <cell r="C1378" t="str">
            <v>b</v>
          </cell>
          <cell r="D1378">
            <v>12378839</v>
          </cell>
          <cell r="E1378" t="str">
            <v>슬래브면고르기</v>
          </cell>
          <cell r="F1378" t="str">
            <v>(데크 피니샤)</v>
          </cell>
          <cell r="G1378" t="str">
            <v>㎡</v>
          </cell>
          <cell r="I1378">
            <v>0</v>
          </cell>
        </row>
        <row r="1379">
          <cell r="A1379" t="str">
            <v>E2</v>
          </cell>
          <cell r="B1379">
            <v>0</v>
          </cell>
          <cell r="C1379" t="str">
            <v>계</v>
          </cell>
          <cell r="D1379">
            <v>12378840</v>
          </cell>
          <cell r="I1379">
            <v>0</v>
          </cell>
        </row>
        <row r="1380">
          <cell r="A1380" t="str">
            <v>T2</v>
          </cell>
          <cell r="B1380">
            <v>1384</v>
          </cell>
          <cell r="C1380" t="str">
            <v>3.09</v>
          </cell>
          <cell r="D1380">
            <v>12378968</v>
          </cell>
          <cell r="E1380" t="str">
            <v>교좌장치</v>
          </cell>
          <cell r="I1380">
            <v>0</v>
          </cell>
        </row>
        <row r="1381">
          <cell r="A1381" t="str">
            <v>D00545</v>
          </cell>
          <cell r="B1381">
            <v>2</v>
          </cell>
          <cell r="C1381" t="str">
            <v>a</v>
          </cell>
          <cell r="D1381">
            <v>12379064</v>
          </cell>
          <cell r="E1381" t="str">
            <v>교좌장치</v>
          </cell>
          <cell r="F1381" t="str">
            <v>(고정단 135 Ton)</v>
          </cell>
          <cell r="G1381" t="str">
            <v>EA</v>
          </cell>
          <cell r="I1381">
            <v>0</v>
          </cell>
        </row>
        <row r="1382">
          <cell r="A1382" t="str">
            <v>D00549</v>
          </cell>
          <cell r="B1382">
            <v>8</v>
          </cell>
          <cell r="C1382" t="str">
            <v>b</v>
          </cell>
          <cell r="D1382">
            <v>12379112</v>
          </cell>
          <cell r="E1382" t="str">
            <v>교좌장치</v>
          </cell>
          <cell r="F1382" t="str">
            <v>(횡방향가동단135Ton)</v>
          </cell>
          <cell r="G1382" t="str">
            <v>EA</v>
          </cell>
          <cell r="I1382">
            <v>0</v>
          </cell>
        </row>
        <row r="1383">
          <cell r="A1383" t="str">
            <v>D00548</v>
          </cell>
          <cell r="B1383">
            <v>10</v>
          </cell>
          <cell r="C1383" t="str">
            <v>c</v>
          </cell>
          <cell r="D1383">
            <v>12379151</v>
          </cell>
          <cell r="E1383" t="str">
            <v>교좌장치</v>
          </cell>
          <cell r="F1383" t="str">
            <v>(종방향가동단135Ton)</v>
          </cell>
          <cell r="G1383" t="str">
            <v>EA</v>
          </cell>
          <cell r="I1383">
            <v>0</v>
          </cell>
        </row>
        <row r="1384">
          <cell r="A1384" t="str">
            <v>D00547</v>
          </cell>
          <cell r="B1384">
            <v>40</v>
          </cell>
          <cell r="C1384" t="str">
            <v>d</v>
          </cell>
          <cell r="D1384">
            <v>12379153</v>
          </cell>
          <cell r="E1384" t="str">
            <v>교좌장치</v>
          </cell>
          <cell r="F1384" t="str">
            <v>(양방향가동단135Ton)</v>
          </cell>
          <cell r="G1384" t="str">
            <v>EA</v>
          </cell>
          <cell r="I1384">
            <v>0</v>
          </cell>
        </row>
        <row r="1385">
          <cell r="A1385" t="str">
            <v>E2</v>
          </cell>
          <cell r="B1385">
            <v>0</v>
          </cell>
          <cell r="C1385" t="str">
            <v>계</v>
          </cell>
          <cell r="D1385">
            <v>12379154</v>
          </cell>
          <cell r="I1385">
            <v>0</v>
          </cell>
        </row>
        <row r="1386">
          <cell r="A1386" t="str">
            <v>T2</v>
          </cell>
          <cell r="B1386">
            <v>1389</v>
          </cell>
          <cell r="C1386" t="str">
            <v>3.10</v>
          </cell>
          <cell r="D1386">
            <v>12379282</v>
          </cell>
          <cell r="E1386" t="str">
            <v>P.S.C BEAM</v>
          </cell>
          <cell r="I1386">
            <v>0</v>
          </cell>
        </row>
        <row r="1387">
          <cell r="A1387" t="str">
            <v>D00619</v>
          </cell>
          <cell r="B1387">
            <v>30</v>
          </cell>
          <cell r="C1387" t="str">
            <v>a</v>
          </cell>
          <cell r="D1387">
            <v>12379346</v>
          </cell>
          <cell r="E1387" t="str">
            <v>P.S.C BEAM 제작</v>
          </cell>
          <cell r="F1387" t="str">
            <v>(L=30 M)</v>
          </cell>
          <cell r="G1387" t="str">
            <v>본</v>
          </cell>
          <cell r="I1387">
            <v>0</v>
          </cell>
        </row>
        <row r="1388">
          <cell r="A1388" t="str">
            <v>D00606</v>
          </cell>
          <cell r="B1388">
            <v>30</v>
          </cell>
          <cell r="C1388" t="str">
            <v>b</v>
          </cell>
          <cell r="D1388">
            <v>12379410</v>
          </cell>
          <cell r="E1388" t="str">
            <v>P.S.C 빔 운반및설치</v>
          </cell>
          <cell r="F1388" t="str">
            <v>(L=30 M)</v>
          </cell>
          <cell r="G1388" t="str">
            <v>EA</v>
          </cell>
          <cell r="I1388">
            <v>0</v>
          </cell>
        </row>
        <row r="1389">
          <cell r="A1389" t="str">
            <v>D01130</v>
          </cell>
          <cell r="B1389">
            <v>30</v>
          </cell>
          <cell r="C1389" t="str">
            <v>c</v>
          </cell>
          <cell r="D1389">
            <v>12379474</v>
          </cell>
          <cell r="E1389" t="str">
            <v>P.S.C빔 전도방지시설</v>
          </cell>
          <cell r="G1389" t="str">
            <v>본</v>
          </cell>
          <cell r="I1389">
            <v>0</v>
          </cell>
        </row>
        <row r="1390">
          <cell r="A1390" t="str">
            <v>E2</v>
          </cell>
          <cell r="B1390">
            <v>0</v>
          </cell>
          <cell r="C1390" t="str">
            <v>계</v>
          </cell>
          <cell r="D1390">
            <v>12379506</v>
          </cell>
          <cell r="I1390">
            <v>0</v>
          </cell>
        </row>
        <row r="1391">
          <cell r="A1391" t="str">
            <v>D01313</v>
          </cell>
          <cell r="B1391">
            <v>40</v>
          </cell>
          <cell r="C1391" t="str">
            <v>3.11</v>
          </cell>
          <cell r="D1391">
            <v>12379586</v>
          </cell>
          <cell r="E1391" t="str">
            <v>신축이음장치</v>
          </cell>
          <cell r="F1391" t="str">
            <v>(Rail-No100)</v>
          </cell>
          <cell r="G1391" t="str">
            <v>M</v>
          </cell>
          <cell r="I1391">
            <v>0</v>
          </cell>
        </row>
        <row r="1392">
          <cell r="A1392" t="str">
            <v>D00535</v>
          </cell>
          <cell r="B1392">
            <v>1714</v>
          </cell>
          <cell r="C1392" t="str">
            <v>3.12</v>
          </cell>
          <cell r="D1392">
            <v>12379762</v>
          </cell>
          <cell r="E1392" t="str">
            <v>교면방수</v>
          </cell>
          <cell r="F1392" t="str">
            <v>(도막식)</v>
          </cell>
          <cell r="G1392" t="str">
            <v>㎡</v>
          </cell>
          <cell r="I1392">
            <v>0</v>
          </cell>
        </row>
        <row r="1393">
          <cell r="A1393" t="str">
            <v>T2</v>
          </cell>
          <cell r="B1393">
            <v>1397</v>
          </cell>
          <cell r="C1393" t="str">
            <v>3.13</v>
          </cell>
          <cell r="D1393">
            <v>12379826</v>
          </cell>
          <cell r="E1393" t="str">
            <v>접속슬래브 접합공</v>
          </cell>
          <cell r="I1393">
            <v>0</v>
          </cell>
        </row>
        <row r="1394">
          <cell r="A1394" t="str">
            <v>D01067</v>
          </cell>
          <cell r="B1394">
            <v>100</v>
          </cell>
          <cell r="C1394" t="str">
            <v>a</v>
          </cell>
          <cell r="D1394">
            <v>12379858</v>
          </cell>
          <cell r="E1394" t="str">
            <v>다웰바 설치</v>
          </cell>
          <cell r="F1394" t="str">
            <v>(D=25 m/m, L=500)</v>
          </cell>
          <cell r="G1394" t="str">
            <v>EA</v>
          </cell>
          <cell r="I1394">
            <v>0</v>
          </cell>
        </row>
        <row r="1395">
          <cell r="A1395" t="str">
            <v>D01190</v>
          </cell>
          <cell r="B1395">
            <v>30</v>
          </cell>
          <cell r="C1395" t="str">
            <v>b</v>
          </cell>
          <cell r="D1395">
            <v>12379890</v>
          </cell>
          <cell r="E1395" t="str">
            <v>다웰-켑 설치</v>
          </cell>
          <cell r="F1395" t="str">
            <v>(Φ60 m/m)</v>
          </cell>
          <cell r="G1395" t="str">
            <v>M</v>
          </cell>
          <cell r="I1395">
            <v>0</v>
          </cell>
        </row>
        <row r="1396">
          <cell r="A1396" t="str">
            <v>D00540</v>
          </cell>
          <cell r="B1396">
            <v>100</v>
          </cell>
          <cell r="C1396" t="str">
            <v>c</v>
          </cell>
          <cell r="D1396">
            <v>12379892</v>
          </cell>
          <cell r="E1396" t="str">
            <v>경질고무판</v>
          </cell>
          <cell r="F1396" t="str">
            <v>(150x150)</v>
          </cell>
          <cell r="G1396" t="str">
            <v>EA</v>
          </cell>
          <cell r="I1396">
            <v>0</v>
          </cell>
        </row>
        <row r="1397">
          <cell r="A1397" t="str">
            <v>D00566</v>
          </cell>
          <cell r="B1397">
            <v>16</v>
          </cell>
          <cell r="C1397" t="str">
            <v>d</v>
          </cell>
          <cell r="D1397">
            <v>12379893</v>
          </cell>
          <cell r="E1397" t="str">
            <v>타르페이퍼 설치</v>
          </cell>
          <cell r="F1397" t="str">
            <v>(5 겹)</v>
          </cell>
          <cell r="G1397" t="str">
            <v>㎡</v>
          </cell>
          <cell r="I1397">
            <v>0</v>
          </cell>
        </row>
        <row r="1398">
          <cell r="A1398" t="str">
            <v>E2</v>
          </cell>
          <cell r="B1398">
            <v>0</v>
          </cell>
          <cell r="C1398" t="str">
            <v>계</v>
          </cell>
          <cell r="D1398">
            <v>12379925</v>
          </cell>
          <cell r="I1398">
            <v>0</v>
          </cell>
        </row>
        <row r="1399">
          <cell r="A1399" t="str">
            <v>T2</v>
          </cell>
          <cell r="B1399">
            <v>1401</v>
          </cell>
          <cell r="C1399" t="str">
            <v>3.14</v>
          </cell>
          <cell r="D1399">
            <v>12379958</v>
          </cell>
          <cell r="E1399" t="str">
            <v>무수축 콘크리트</v>
          </cell>
          <cell r="I1399">
            <v>0</v>
          </cell>
        </row>
        <row r="1400">
          <cell r="A1400" t="str">
            <v>D00567</v>
          </cell>
          <cell r="B1400">
            <v>2.7570000000000001</v>
          </cell>
          <cell r="C1400" t="str">
            <v>a</v>
          </cell>
          <cell r="D1400">
            <v>12379974</v>
          </cell>
          <cell r="E1400" t="str">
            <v>무수축몰탈</v>
          </cell>
          <cell r="F1400" t="str">
            <v>(1:1)</v>
          </cell>
          <cell r="G1400" t="str">
            <v>㎥</v>
          </cell>
          <cell r="I1400">
            <v>0</v>
          </cell>
        </row>
        <row r="1401">
          <cell r="A1401" t="str">
            <v>D00568</v>
          </cell>
          <cell r="B1401">
            <v>9.61</v>
          </cell>
          <cell r="C1401" t="str">
            <v>b</v>
          </cell>
          <cell r="D1401">
            <v>12379982</v>
          </cell>
          <cell r="E1401" t="str">
            <v>무수축콘크리트</v>
          </cell>
          <cell r="G1401" t="str">
            <v>㎥</v>
          </cell>
          <cell r="I1401">
            <v>0</v>
          </cell>
        </row>
        <row r="1402">
          <cell r="A1402" t="str">
            <v>E2</v>
          </cell>
          <cell r="B1402">
            <v>0</v>
          </cell>
          <cell r="C1402" t="str">
            <v>계</v>
          </cell>
          <cell r="D1402">
            <v>12379986</v>
          </cell>
          <cell r="I1402">
            <v>0</v>
          </cell>
        </row>
        <row r="1403">
          <cell r="A1403" t="str">
            <v>T2</v>
          </cell>
          <cell r="B1403">
            <v>1405</v>
          </cell>
          <cell r="C1403" t="str">
            <v>3.15</v>
          </cell>
          <cell r="D1403">
            <v>12379988</v>
          </cell>
          <cell r="E1403" t="str">
            <v>스치로폴 설치</v>
          </cell>
          <cell r="I1403">
            <v>0</v>
          </cell>
        </row>
        <row r="1404">
          <cell r="A1404" t="str">
            <v>D00853</v>
          </cell>
          <cell r="B1404">
            <v>8</v>
          </cell>
          <cell r="C1404" t="str">
            <v>a</v>
          </cell>
          <cell r="D1404">
            <v>12380246</v>
          </cell>
          <cell r="E1404" t="str">
            <v>스치로폴설치</v>
          </cell>
          <cell r="F1404" t="str">
            <v>(T=10 m/m)</v>
          </cell>
          <cell r="G1404" t="str">
            <v>㎡</v>
          </cell>
          <cell r="I1404">
            <v>0</v>
          </cell>
        </row>
        <row r="1405">
          <cell r="A1405" t="str">
            <v>D00532</v>
          </cell>
          <cell r="B1405">
            <v>81</v>
          </cell>
          <cell r="C1405" t="str">
            <v>b</v>
          </cell>
          <cell r="D1405">
            <v>12380374</v>
          </cell>
          <cell r="E1405" t="str">
            <v>스치로폴설치</v>
          </cell>
          <cell r="F1405" t="str">
            <v>(T=20 m/m)</v>
          </cell>
          <cell r="G1405" t="str">
            <v>㎡</v>
          </cell>
          <cell r="I1405">
            <v>0</v>
          </cell>
        </row>
        <row r="1406">
          <cell r="A1406" t="str">
            <v>E2</v>
          </cell>
          <cell r="B1406">
            <v>0</v>
          </cell>
          <cell r="C1406" t="str">
            <v>계</v>
          </cell>
          <cell r="D1406">
            <v>12380375</v>
          </cell>
          <cell r="I1406">
            <v>0</v>
          </cell>
        </row>
        <row r="1407">
          <cell r="A1407" t="str">
            <v>T2</v>
          </cell>
          <cell r="B1407">
            <v>1411</v>
          </cell>
          <cell r="C1407" t="str">
            <v>3.16</v>
          </cell>
          <cell r="D1407">
            <v>12380502</v>
          </cell>
          <cell r="E1407" t="str">
            <v>배수시설</v>
          </cell>
          <cell r="I1407">
            <v>0</v>
          </cell>
        </row>
        <row r="1408">
          <cell r="A1408" t="str">
            <v>D00572</v>
          </cell>
          <cell r="B1408">
            <v>12</v>
          </cell>
          <cell r="C1408" t="str">
            <v>a</v>
          </cell>
          <cell r="D1408">
            <v>12380503</v>
          </cell>
          <cell r="E1408" t="str">
            <v>집 수 구</v>
          </cell>
          <cell r="G1408" t="str">
            <v>EA</v>
          </cell>
          <cell r="I1408">
            <v>0</v>
          </cell>
        </row>
        <row r="1409">
          <cell r="A1409" t="str">
            <v>D00573</v>
          </cell>
          <cell r="B1409">
            <v>32</v>
          </cell>
          <cell r="C1409" t="str">
            <v>b</v>
          </cell>
          <cell r="D1409">
            <v>12380504</v>
          </cell>
          <cell r="E1409" t="str">
            <v>배 수 구</v>
          </cell>
          <cell r="F1409" t="str">
            <v>(스테인레스관)</v>
          </cell>
          <cell r="G1409" t="str">
            <v>M</v>
          </cell>
          <cell r="I1409">
            <v>0</v>
          </cell>
        </row>
        <row r="1410">
          <cell r="A1410" t="str">
            <v>D00574</v>
          </cell>
          <cell r="B1410">
            <v>8</v>
          </cell>
          <cell r="C1410" t="str">
            <v>c</v>
          </cell>
          <cell r="D1410">
            <v>12380568</v>
          </cell>
          <cell r="E1410" t="str">
            <v>부착시설(A)</v>
          </cell>
          <cell r="G1410" t="str">
            <v>EA</v>
          </cell>
          <cell r="I1410">
            <v>0</v>
          </cell>
        </row>
        <row r="1411">
          <cell r="A1411" t="str">
            <v>D00577</v>
          </cell>
          <cell r="B1411">
            <v>23</v>
          </cell>
          <cell r="C1411" t="str">
            <v>d</v>
          </cell>
          <cell r="D1411">
            <v>12380600</v>
          </cell>
          <cell r="E1411" t="str">
            <v>도 수 로</v>
          </cell>
          <cell r="G1411" t="str">
            <v>M</v>
          </cell>
          <cell r="I1411">
            <v>0</v>
          </cell>
        </row>
        <row r="1412">
          <cell r="A1412" t="str">
            <v>E2</v>
          </cell>
          <cell r="B1412">
            <v>0</v>
          </cell>
          <cell r="C1412" t="str">
            <v>계</v>
          </cell>
          <cell r="D1412">
            <v>12380616</v>
          </cell>
          <cell r="I1412">
            <v>0</v>
          </cell>
        </row>
        <row r="1413">
          <cell r="A1413" t="str">
            <v>T2</v>
          </cell>
          <cell r="B1413">
            <v>1415</v>
          </cell>
          <cell r="C1413" t="str">
            <v>3.17</v>
          </cell>
          <cell r="D1413">
            <v>12380632</v>
          </cell>
          <cell r="E1413" t="str">
            <v>스페이서설치</v>
          </cell>
          <cell r="I1413">
            <v>0</v>
          </cell>
        </row>
        <row r="1414">
          <cell r="A1414" t="str">
            <v>D00588</v>
          </cell>
          <cell r="B1414">
            <v>2598</v>
          </cell>
          <cell r="C1414" t="str">
            <v>a</v>
          </cell>
          <cell r="D1414">
            <v>12380648</v>
          </cell>
          <cell r="E1414" t="str">
            <v>스페이서 설치</v>
          </cell>
          <cell r="F1414" t="str">
            <v>(슬라브및기초용)</v>
          </cell>
          <cell r="G1414" t="str">
            <v>㎡</v>
          </cell>
          <cell r="I1414">
            <v>0</v>
          </cell>
        </row>
        <row r="1415">
          <cell r="A1415" t="str">
            <v>D01070</v>
          </cell>
          <cell r="B1415">
            <v>151</v>
          </cell>
          <cell r="C1415" t="str">
            <v>b</v>
          </cell>
          <cell r="D1415">
            <v>12380656</v>
          </cell>
          <cell r="E1415" t="str">
            <v>스페이서 설치</v>
          </cell>
          <cell r="F1415" t="str">
            <v>(벽체용)</v>
          </cell>
          <cell r="G1415" t="str">
            <v>㎡</v>
          </cell>
          <cell r="I1415">
            <v>0</v>
          </cell>
        </row>
        <row r="1416">
          <cell r="A1416" t="str">
            <v>E2</v>
          </cell>
          <cell r="B1416">
            <v>0</v>
          </cell>
          <cell r="C1416" t="str">
            <v>계</v>
          </cell>
          <cell r="D1416">
            <v>12380660</v>
          </cell>
          <cell r="I1416">
            <v>0</v>
          </cell>
        </row>
        <row r="1417">
          <cell r="A1417" t="str">
            <v>T2</v>
          </cell>
          <cell r="B1417">
            <v>1420</v>
          </cell>
          <cell r="C1417" t="str">
            <v>3.18</v>
          </cell>
          <cell r="D1417">
            <v>12380678</v>
          </cell>
          <cell r="E1417" t="str">
            <v>교명판 설명판</v>
          </cell>
          <cell r="I1417">
            <v>0</v>
          </cell>
        </row>
        <row r="1418">
          <cell r="A1418" t="str">
            <v>D00581</v>
          </cell>
          <cell r="B1418">
            <v>4</v>
          </cell>
          <cell r="C1418" t="str">
            <v>a</v>
          </cell>
          <cell r="D1418">
            <v>12380679</v>
          </cell>
          <cell r="E1418" t="str">
            <v>교 명 주</v>
          </cell>
          <cell r="F1418" t="str">
            <v>(소형,화강석)</v>
          </cell>
          <cell r="G1418" t="str">
            <v>기</v>
          </cell>
          <cell r="I1418">
            <v>0</v>
          </cell>
        </row>
        <row r="1419">
          <cell r="A1419" t="str">
            <v>D00583</v>
          </cell>
          <cell r="B1419">
            <v>2</v>
          </cell>
          <cell r="C1419" t="str">
            <v>b</v>
          </cell>
          <cell r="D1419">
            <v>12380680</v>
          </cell>
          <cell r="E1419" t="str">
            <v>교 명 판(황동주물)</v>
          </cell>
          <cell r="F1419" t="str">
            <v>(450x200x10)</v>
          </cell>
          <cell r="G1419" t="str">
            <v>EA</v>
          </cell>
          <cell r="I1419">
            <v>0</v>
          </cell>
        </row>
        <row r="1420">
          <cell r="A1420" t="str">
            <v>D00584</v>
          </cell>
          <cell r="B1420">
            <v>2</v>
          </cell>
          <cell r="C1420" t="str">
            <v>c</v>
          </cell>
          <cell r="D1420">
            <v>12380744</v>
          </cell>
          <cell r="E1420" t="str">
            <v>설 명 판(황동주물)</v>
          </cell>
          <cell r="F1420" t="str">
            <v>(500x300x10)</v>
          </cell>
          <cell r="G1420" t="str">
            <v>EA</v>
          </cell>
          <cell r="I1420">
            <v>0</v>
          </cell>
        </row>
        <row r="1421">
          <cell r="A1421" t="str">
            <v>E2</v>
          </cell>
          <cell r="B1421">
            <v>0</v>
          </cell>
          <cell r="C1421" t="str">
            <v>계</v>
          </cell>
          <cell r="D1421">
            <v>12380776</v>
          </cell>
          <cell r="I1421">
            <v>0</v>
          </cell>
        </row>
        <row r="1422">
          <cell r="A1422" t="str">
            <v>D00594</v>
          </cell>
          <cell r="B1422">
            <v>2</v>
          </cell>
          <cell r="C1422" t="str">
            <v>3.19</v>
          </cell>
          <cell r="D1422">
            <v>12380784</v>
          </cell>
          <cell r="E1422" t="str">
            <v>측량기준점 설치</v>
          </cell>
          <cell r="F1422" t="str">
            <v>(황동주물)</v>
          </cell>
          <cell r="G1422" t="str">
            <v>EA</v>
          </cell>
          <cell r="I1422">
            <v>0</v>
          </cell>
        </row>
        <row r="1423">
          <cell r="A1423" t="str">
            <v>T2</v>
          </cell>
          <cell r="B1423">
            <v>1425</v>
          </cell>
          <cell r="C1423" t="str">
            <v>3.20</v>
          </cell>
          <cell r="D1423">
            <v>12380912</v>
          </cell>
          <cell r="E1423" t="str">
            <v>충 진 재</v>
          </cell>
          <cell r="I1423">
            <v>0</v>
          </cell>
        </row>
        <row r="1424">
          <cell r="A1424" t="str">
            <v>D00846</v>
          </cell>
          <cell r="B1424">
            <v>90</v>
          </cell>
          <cell r="C1424" t="str">
            <v>a</v>
          </cell>
          <cell r="D1424">
            <v>12380980</v>
          </cell>
          <cell r="E1424" t="str">
            <v>폴리우레탄실란트채움</v>
          </cell>
          <cell r="F1424" t="str">
            <v>(25x20)</v>
          </cell>
          <cell r="G1424" t="str">
            <v>M</v>
          </cell>
          <cell r="I1424">
            <v>0</v>
          </cell>
        </row>
        <row r="1425">
          <cell r="A1425" t="str">
            <v>D01224</v>
          </cell>
          <cell r="B1425">
            <v>57</v>
          </cell>
          <cell r="C1425" t="str">
            <v>b</v>
          </cell>
          <cell r="D1425">
            <v>12380984</v>
          </cell>
          <cell r="E1425" t="str">
            <v>폴리우레탄실란트채움</v>
          </cell>
          <cell r="F1425" t="str">
            <v>(25x10)</v>
          </cell>
          <cell r="G1425" t="str">
            <v>M</v>
          </cell>
          <cell r="I1425">
            <v>0</v>
          </cell>
        </row>
        <row r="1426">
          <cell r="A1426" t="str">
            <v>E2</v>
          </cell>
          <cell r="B1426">
            <v>0</v>
          </cell>
          <cell r="C1426" t="str">
            <v>계</v>
          </cell>
          <cell r="D1426">
            <v>12380986</v>
          </cell>
          <cell r="I1426">
            <v>0</v>
          </cell>
        </row>
        <row r="1427">
          <cell r="A1427" t="str">
            <v>D01308</v>
          </cell>
          <cell r="B1427">
            <v>742</v>
          </cell>
          <cell r="C1427" t="str">
            <v>3.21</v>
          </cell>
          <cell r="D1427">
            <v>12381426</v>
          </cell>
          <cell r="E1427" t="str">
            <v>강섬유보강재</v>
          </cell>
          <cell r="F1427" t="str">
            <v>(900 g/㎥)</v>
          </cell>
          <cell r="G1427" t="str">
            <v>㎥</v>
          </cell>
          <cell r="I1427">
            <v>0</v>
          </cell>
        </row>
        <row r="1428">
          <cell r="A1428" t="str">
            <v>D01309</v>
          </cell>
          <cell r="B1428">
            <v>40</v>
          </cell>
          <cell r="C1428" t="str">
            <v>3.22</v>
          </cell>
          <cell r="D1428">
            <v>12381922</v>
          </cell>
          <cell r="E1428" t="str">
            <v>모래주머니</v>
          </cell>
          <cell r="G1428" t="str">
            <v>EA</v>
          </cell>
          <cell r="I1428">
            <v>0</v>
          </cell>
        </row>
        <row r="1429">
          <cell r="A1429" t="str">
            <v>D03860</v>
          </cell>
          <cell r="B1429">
            <v>198</v>
          </cell>
          <cell r="C1429" t="str">
            <v>3.23</v>
          </cell>
          <cell r="D1429">
            <v>12534919</v>
          </cell>
          <cell r="E1429" t="str">
            <v>방 호 벽</v>
          </cell>
          <cell r="F1429" t="str">
            <v>(일반용)</v>
          </cell>
          <cell r="G1429" t="str">
            <v>M</v>
          </cell>
          <cell r="I1429">
            <v>0</v>
          </cell>
        </row>
        <row r="1430">
          <cell r="A1430" t="str">
            <v>D00791</v>
          </cell>
          <cell r="B1430">
            <v>60</v>
          </cell>
          <cell r="C1430" t="str">
            <v>3.24</v>
          </cell>
          <cell r="D1430">
            <v>12611417</v>
          </cell>
          <cell r="E1430" t="str">
            <v>교좌장치표지판</v>
          </cell>
          <cell r="G1430" t="str">
            <v>EA</v>
          </cell>
          <cell r="I1430">
            <v>0</v>
          </cell>
        </row>
        <row r="1431">
          <cell r="A1431" t="str">
            <v>D00817</v>
          </cell>
          <cell r="B1431">
            <v>0.1</v>
          </cell>
          <cell r="C1431" t="str">
            <v>3.25</v>
          </cell>
          <cell r="D1431">
            <v>12649666</v>
          </cell>
          <cell r="E1431" t="str">
            <v>아스팔트 채움</v>
          </cell>
          <cell r="F1431" t="str">
            <v>(브론아스팔트)</v>
          </cell>
          <cell r="G1431" t="str">
            <v>㎥</v>
          </cell>
          <cell r="I1431">
            <v>0</v>
          </cell>
        </row>
        <row r="1432">
          <cell r="A1432" t="str">
            <v>D01064</v>
          </cell>
          <cell r="B1432">
            <v>90</v>
          </cell>
          <cell r="C1432" t="str">
            <v>3.26</v>
          </cell>
          <cell r="D1432">
            <v>12668791</v>
          </cell>
          <cell r="E1432" t="str">
            <v>중앙분리대</v>
          </cell>
          <cell r="G1432" t="str">
            <v>M</v>
          </cell>
          <cell r="I1432">
            <v>0</v>
          </cell>
        </row>
        <row r="1433">
          <cell r="A1433" t="str">
            <v>D03817</v>
          </cell>
          <cell r="B1433">
            <v>29</v>
          </cell>
          <cell r="C1433" t="str">
            <v>3.27</v>
          </cell>
          <cell r="D1433">
            <v>12678353</v>
          </cell>
          <cell r="E1433" t="str">
            <v>ELASTIC FILLER</v>
          </cell>
          <cell r="F1433" t="str">
            <v>(T=20 m/m)</v>
          </cell>
          <cell r="G1433" t="str">
            <v>㎡</v>
          </cell>
          <cell r="I1433">
            <v>0</v>
          </cell>
        </row>
        <row r="1434">
          <cell r="A1434" t="str">
            <v>D01305</v>
          </cell>
          <cell r="B1434">
            <v>2</v>
          </cell>
          <cell r="C1434" t="str">
            <v>3.28</v>
          </cell>
          <cell r="D1434">
            <v>12680744</v>
          </cell>
          <cell r="E1434" t="str">
            <v>점검용계단</v>
          </cell>
          <cell r="G1434" t="str">
            <v>EA</v>
          </cell>
          <cell r="I1434">
            <v>0</v>
          </cell>
        </row>
        <row r="1435">
          <cell r="A1435" t="str">
            <v>D03859</v>
          </cell>
          <cell r="B1435">
            <v>1</v>
          </cell>
          <cell r="C1435" t="str">
            <v>3.29</v>
          </cell>
          <cell r="D1435">
            <v>12683134</v>
          </cell>
          <cell r="E1435" t="str">
            <v>천공장비조립및해체</v>
          </cell>
          <cell r="G1435" t="str">
            <v>회</v>
          </cell>
          <cell r="I1435">
            <v>0</v>
          </cell>
        </row>
        <row r="1436">
          <cell r="A1436" t="str">
            <v>D03857</v>
          </cell>
          <cell r="B1436">
            <v>1392</v>
          </cell>
          <cell r="C1436" t="str">
            <v>3.30</v>
          </cell>
          <cell r="D1436">
            <v>12685525</v>
          </cell>
          <cell r="E1436" t="str">
            <v>법면보호블럭</v>
          </cell>
          <cell r="F1436" t="str">
            <v>(하천용)</v>
          </cell>
          <cell r="G1436" t="str">
            <v>㎡</v>
          </cell>
          <cell r="I1436">
            <v>0</v>
          </cell>
        </row>
        <row r="1437">
          <cell r="A1437" t="str">
            <v>D00844</v>
          </cell>
          <cell r="B1437">
            <v>100</v>
          </cell>
          <cell r="C1437" t="str">
            <v>3.31</v>
          </cell>
          <cell r="D1437">
            <v>12686720</v>
          </cell>
          <cell r="E1437" t="str">
            <v>법면보호블럭</v>
          </cell>
          <cell r="F1437" t="str">
            <v>(기초)</v>
          </cell>
          <cell r="G1437" t="str">
            <v>M</v>
          </cell>
          <cell r="I1437">
            <v>0</v>
          </cell>
        </row>
        <row r="1438">
          <cell r="A1438" t="str">
            <v>D00847</v>
          </cell>
          <cell r="B1438">
            <v>198</v>
          </cell>
          <cell r="C1438" t="str">
            <v>3.32</v>
          </cell>
          <cell r="D1438">
            <v>12687318</v>
          </cell>
          <cell r="E1438" t="str">
            <v>가드휀스설치</v>
          </cell>
          <cell r="G1438" t="str">
            <v>M</v>
          </cell>
          <cell r="I1438">
            <v>0</v>
          </cell>
        </row>
        <row r="1439">
          <cell r="A1439" t="str">
            <v>T2</v>
          </cell>
          <cell r="B1439">
            <v>1441</v>
          </cell>
          <cell r="C1439" t="str">
            <v>3.33</v>
          </cell>
          <cell r="D1439">
            <v>12687617</v>
          </cell>
          <cell r="E1439" t="str">
            <v>파일재하시험</v>
          </cell>
          <cell r="I1439">
            <v>0</v>
          </cell>
        </row>
        <row r="1440">
          <cell r="A1440" t="str">
            <v>D03869</v>
          </cell>
          <cell r="B1440">
            <v>1</v>
          </cell>
          <cell r="C1440" t="str">
            <v>a</v>
          </cell>
          <cell r="D1440">
            <v>12687766</v>
          </cell>
          <cell r="E1440" t="str">
            <v>파일재하시험</v>
          </cell>
          <cell r="F1440" t="str">
            <v>(정재하시험)</v>
          </cell>
          <cell r="G1440" t="str">
            <v>개소</v>
          </cell>
          <cell r="I1440">
            <v>0</v>
          </cell>
        </row>
        <row r="1441">
          <cell r="A1441" t="str">
            <v>D03870</v>
          </cell>
          <cell r="B1441">
            <v>7</v>
          </cell>
          <cell r="C1441" t="str">
            <v>b</v>
          </cell>
          <cell r="D1441">
            <v>12687841</v>
          </cell>
          <cell r="E1441" t="str">
            <v>파일재하시험</v>
          </cell>
          <cell r="F1441" t="str">
            <v>(동재하시험)</v>
          </cell>
          <cell r="G1441" t="str">
            <v>개소</v>
          </cell>
          <cell r="I1441">
            <v>0</v>
          </cell>
        </row>
        <row r="1442">
          <cell r="A1442" t="str">
            <v>E2</v>
          </cell>
          <cell r="B1442">
            <v>0</v>
          </cell>
          <cell r="C1442" t="str">
            <v>계</v>
          </cell>
          <cell r="D1442">
            <v>12687878</v>
          </cell>
          <cell r="I1442">
            <v>0</v>
          </cell>
        </row>
        <row r="1443">
          <cell r="A1443" t="str">
            <v>T2</v>
          </cell>
          <cell r="B1443">
            <v>1449</v>
          </cell>
          <cell r="C1443" t="str">
            <v>3.34</v>
          </cell>
          <cell r="D1443">
            <v>12688006</v>
          </cell>
          <cell r="E1443" t="str">
            <v>가 도 공</v>
          </cell>
          <cell r="I1443">
            <v>0</v>
          </cell>
        </row>
        <row r="1444">
          <cell r="A1444" t="str">
            <v>D00037</v>
          </cell>
          <cell r="B1444">
            <v>2685</v>
          </cell>
          <cell r="C1444" t="str">
            <v>a</v>
          </cell>
          <cell r="D1444">
            <v>12688007</v>
          </cell>
          <cell r="E1444" t="str">
            <v>가도성토및철거</v>
          </cell>
          <cell r="G1444" t="str">
            <v>㎥</v>
          </cell>
          <cell r="I1444">
            <v>0</v>
          </cell>
        </row>
        <row r="1445">
          <cell r="A1445" t="str">
            <v>D03742</v>
          </cell>
          <cell r="B1445">
            <v>221</v>
          </cell>
          <cell r="C1445" t="str">
            <v>b</v>
          </cell>
          <cell r="D1445">
            <v>12688072</v>
          </cell>
          <cell r="E1445" t="str">
            <v>보조기층생산</v>
          </cell>
          <cell r="F1445" t="str">
            <v>(현장암유용)</v>
          </cell>
          <cell r="G1445" t="str">
            <v>㎥</v>
          </cell>
          <cell r="I1445">
            <v>0</v>
          </cell>
        </row>
        <row r="1446">
          <cell r="A1446" t="str">
            <v>D00798</v>
          </cell>
          <cell r="B1446">
            <v>172</v>
          </cell>
          <cell r="C1446" t="str">
            <v>c</v>
          </cell>
          <cell r="D1446">
            <v>12688104</v>
          </cell>
          <cell r="E1446" t="str">
            <v>보조기층</v>
          </cell>
          <cell r="F1446" t="str">
            <v>(포설및다짐 T=20 Cm)</v>
          </cell>
          <cell r="G1446" t="str">
            <v>㎥</v>
          </cell>
          <cell r="I1446">
            <v>0</v>
          </cell>
        </row>
        <row r="1447">
          <cell r="A1447" t="str">
            <v>D00976</v>
          </cell>
          <cell r="B1447">
            <v>70</v>
          </cell>
          <cell r="C1447" t="str">
            <v>d</v>
          </cell>
          <cell r="D1447">
            <v>12688126</v>
          </cell>
          <cell r="E1447" t="str">
            <v>흄관부설</v>
          </cell>
          <cell r="F1447" t="str">
            <v>(D=1200 m/m)</v>
          </cell>
          <cell r="G1447" t="str">
            <v>본</v>
          </cell>
          <cell r="I1447">
            <v>0</v>
          </cell>
        </row>
        <row r="1448">
          <cell r="A1448" t="str">
            <v>D03941</v>
          </cell>
          <cell r="B1448">
            <v>1</v>
          </cell>
          <cell r="C1448" t="str">
            <v>e</v>
          </cell>
          <cell r="D1448">
            <v>12688127</v>
          </cell>
          <cell r="E1448" t="str">
            <v>상수원보호장비</v>
          </cell>
          <cell r="F1448" t="str">
            <v>(TYPE-2)</v>
          </cell>
          <cell r="G1448" t="str">
            <v>식</v>
          </cell>
          <cell r="I1448">
            <v>0</v>
          </cell>
        </row>
        <row r="1449">
          <cell r="A1449" t="str">
            <v>D00847</v>
          </cell>
          <cell r="B1449">
            <v>198</v>
          </cell>
          <cell r="C1449" t="str">
            <v>f</v>
          </cell>
          <cell r="D1449">
            <v>12688128</v>
          </cell>
          <cell r="E1449" t="str">
            <v>가드휀스설치</v>
          </cell>
          <cell r="G1449" t="str">
            <v>M</v>
          </cell>
          <cell r="I1449">
            <v>0</v>
          </cell>
        </row>
        <row r="1450">
          <cell r="A1450" t="str">
            <v>E2</v>
          </cell>
          <cell r="B1450">
            <v>0</v>
          </cell>
          <cell r="C1450" t="str">
            <v>계</v>
          </cell>
          <cell r="D1450">
            <v>12688256</v>
          </cell>
          <cell r="I1450">
            <v>0</v>
          </cell>
        </row>
        <row r="1451">
          <cell r="A1451" t="str">
            <v>E3</v>
          </cell>
          <cell r="B1451">
            <v>0</v>
          </cell>
          <cell r="C1451" t="str">
            <v>합계</v>
          </cell>
          <cell r="D1451">
            <v>12688293</v>
          </cell>
          <cell r="I1451">
            <v>0</v>
          </cell>
        </row>
        <row r="1452">
          <cell r="A1452" t="str">
            <v>T3</v>
          </cell>
          <cell r="B1452">
            <v>1496</v>
          </cell>
          <cell r="C1452" t="str">
            <v>3.L</v>
          </cell>
          <cell r="D1452">
            <v>12688421</v>
          </cell>
          <cell r="E1452" t="str">
            <v>장 성 지하차도</v>
          </cell>
          <cell r="I1452">
            <v>0</v>
          </cell>
        </row>
        <row r="1453">
          <cell r="A1453" t="str">
            <v>T2</v>
          </cell>
          <cell r="B1453">
            <v>1458</v>
          </cell>
          <cell r="C1453" t="str">
            <v>3.01</v>
          </cell>
          <cell r="D1453">
            <v>12841718</v>
          </cell>
          <cell r="E1453" t="str">
            <v>토          공</v>
          </cell>
          <cell r="I1453">
            <v>0</v>
          </cell>
        </row>
        <row r="1454">
          <cell r="A1454" t="str">
            <v>D00096</v>
          </cell>
          <cell r="B1454">
            <v>6369</v>
          </cell>
          <cell r="C1454" t="str">
            <v>a</v>
          </cell>
          <cell r="D1454">
            <v>12918642</v>
          </cell>
          <cell r="E1454" t="str">
            <v>구조물터파기</v>
          </cell>
          <cell r="F1454" t="str">
            <v>(육상토사 0∼2 M)</v>
          </cell>
          <cell r="G1454" t="str">
            <v>㎥</v>
          </cell>
          <cell r="I1454">
            <v>0</v>
          </cell>
        </row>
        <row r="1455">
          <cell r="A1455" t="str">
            <v>D00097</v>
          </cell>
          <cell r="B1455">
            <v>5674</v>
          </cell>
          <cell r="C1455" t="str">
            <v>b</v>
          </cell>
          <cell r="D1455">
            <v>12995566</v>
          </cell>
          <cell r="E1455" t="str">
            <v>구조물터파기</v>
          </cell>
          <cell r="F1455" t="str">
            <v>(육상토사 2∼4 M)</v>
          </cell>
          <cell r="G1455" t="str">
            <v>㎥</v>
          </cell>
          <cell r="I1455">
            <v>0</v>
          </cell>
        </row>
        <row r="1456">
          <cell r="A1456" t="str">
            <v>D00038</v>
          </cell>
          <cell r="B1456">
            <v>8647</v>
          </cell>
          <cell r="C1456" t="str">
            <v>c</v>
          </cell>
          <cell r="D1456">
            <v>12995597</v>
          </cell>
          <cell r="E1456" t="str">
            <v>토사치환</v>
          </cell>
          <cell r="F1456" t="str">
            <v>노상다짐</v>
          </cell>
          <cell r="G1456" t="str">
            <v>㎥</v>
          </cell>
          <cell r="I1456">
            <v>0</v>
          </cell>
        </row>
        <row r="1457">
          <cell r="A1457" t="str">
            <v>D00170</v>
          </cell>
          <cell r="B1457">
            <v>3121</v>
          </cell>
          <cell r="C1457" t="str">
            <v>d</v>
          </cell>
          <cell r="D1457">
            <v>12995807</v>
          </cell>
          <cell r="E1457" t="str">
            <v>뒷채움잡석</v>
          </cell>
          <cell r="F1457" t="str">
            <v>(현장암유용)</v>
          </cell>
          <cell r="G1457" t="str">
            <v>㎥</v>
          </cell>
          <cell r="I1457">
            <v>0</v>
          </cell>
        </row>
        <row r="1458">
          <cell r="A1458" t="str">
            <v>D00185</v>
          </cell>
          <cell r="B1458">
            <v>4176</v>
          </cell>
          <cell r="C1458" t="str">
            <v>e</v>
          </cell>
          <cell r="D1458">
            <v>12995867</v>
          </cell>
          <cell r="E1458" t="str">
            <v>잡석운반</v>
          </cell>
          <cell r="F1458" t="str">
            <v>(현장암유용)</v>
          </cell>
          <cell r="G1458" t="str">
            <v>㎥</v>
          </cell>
          <cell r="I1458">
            <v>0</v>
          </cell>
        </row>
        <row r="1459">
          <cell r="A1459" t="str">
            <v>E2</v>
          </cell>
          <cell r="B1459">
            <v>0</v>
          </cell>
          <cell r="C1459" t="str">
            <v>계</v>
          </cell>
          <cell r="D1459">
            <v>12995927</v>
          </cell>
          <cell r="I1459">
            <v>0</v>
          </cell>
        </row>
        <row r="1460">
          <cell r="A1460" t="str">
            <v>T2</v>
          </cell>
          <cell r="B1460">
            <v>1464</v>
          </cell>
          <cell r="C1460" t="str">
            <v>3.02</v>
          </cell>
          <cell r="D1460">
            <v>12996286</v>
          </cell>
          <cell r="E1460" t="str">
            <v>거 푸 집</v>
          </cell>
          <cell r="I1460">
            <v>0</v>
          </cell>
        </row>
        <row r="1461">
          <cell r="A1461" t="str">
            <v>D00276</v>
          </cell>
          <cell r="B1461">
            <v>2191</v>
          </cell>
          <cell r="C1461" t="str">
            <v>a</v>
          </cell>
          <cell r="D1461">
            <v>12996287</v>
          </cell>
          <cell r="E1461" t="str">
            <v>합판거푸집</v>
          </cell>
          <cell r="F1461" t="str">
            <v>(3 회)</v>
          </cell>
          <cell r="G1461" t="str">
            <v>㎡</v>
          </cell>
          <cell r="I1461">
            <v>0</v>
          </cell>
        </row>
        <row r="1462">
          <cell r="A1462" t="str">
            <v>D00280</v>
          </cell>
          <cell r="B1462">
            <v>188</v>
          </cell>
          <cell r="C1462" t="str">
            <v>b</v>
          </cell>
          <cell r="D1462">
            <v>12996351</v>
          </cell>
          <cell r="E1462" t="str">
            <v>합판거푸집</v>
          </cell>
          <cell r="F1462" t="str">
            <v>(4 회)</v>
          </cell>
          <cell r="G1462" t="str">
            <v>㎡</v>
          </cell>
          <cell r="I1462">
            <v>0</v>
          </cell>
        </row>
        <row r="1463">
          <cell r="A1463" t="str">
            <v>D00282</v>
          </cell>
          <cell r="B1463">
            <v>38</v>
          </cell>
          <cell r="C1463" t="str">
            <v>c</v>
          </cell>
          <cell r="D1463">
            <v>12996383</v>
          </cell>
          <cell r="E1463" t="str">
            <v>합판거푸집</v>
          </cell>
          <cell r="F1463" t="str">
            <v>(6 회)</v>
          </cell>
          <cell r="G1463" t="str">
            <v>㎡</v>
          </cell>
          <cell r="I1463">
            <v>0</v>
          </cell>
        </row>
        <row r="1464">
          <cell r="A1464" t="str">
            <v>D00265</v>
          </cell>
          <cell r="B1464">
            <v>253</v>
          </cell>
          <cell r="C1464" t="str">
            <v>d</v>
          </cell>
          <cell r="D1464">
            <v>12996391</v>
          </cell>
          <cell r="E1464" t="str">
            <v>문양거푸집(합판4회+</v>
          </cell>
          <cell r="F1464" t="str">
            <v>문양스치로폴(0∼7M)</v>
          </cell>
          <cell r="G1464" t="str">
            <v>㎡</v>
          </cell>
          <cell r="I1464">
            <v>0</v>
          </cell>
        </row>
        <row r="1465">
          <cell r="A1465" t="str">
            <v>E2</v>
          </cell>
          <cell r="B1465">
            <v>0</v>
          </cell>
          <cell r="C1465" t="str">
            <v>계</v>
          </cell>
          <cell r="D1465">
            <v>12996399</v>
          </cell>
          <cell r="I1465">
            <v>0</v>
          </cell>
        </row>
        <row r="1466">
          <cell r="A1466" t="str">
            <v>D00323</v>
          </cell>
          <cell r="B1466">
            <v>1075</v>
          </cell>
          <cell r="C1466" t="str">
            <v>3.03</v>
          </cell>
          <cell r="D1466">
            <v>12996400</v>
          </cell>
          <cell r="E1466" t="str">
            <v>강관비계</v>
          </cell>
          <cell r="F1466" t="str">
            <v>(0∼30 M)</v>
          </cell>
          <cell r="G1466" t="str">
            <v>㎡</v>
          </cell>
          <cell r="I1466">
            <v>0</v>
          </cell>
        </row>
        <row r="1467">
          <cell r="A1467" t="str">
            <v>D00334</v>
          </cell>
          <cell r="B1467">
            <v>3156</v>
          </cell>
          <cell r="C1467" t="str">
            <v>3.04</v>
          </cell>
          <cell r="D1467">
            <v>12996520</v>
          </cell>
          <cell r="E1467" t="str">
            <v>강관동바리</v>
          </cell>
          <cell r="F1467" t="str">
            <v>(교량용)</v>
          </cell>
          <cell r="G1467" t="str">
            <v>공㎥</v>
          </cell>
          <cell r="I1467">
            <v>0</v>
          </cell>
        </row>
        <row r="1468">
          <cell r="A1468" t="str">
            <v>T2</v>
          </cell>
          <cell r="B1468">
            <v>1470</v>
          </cell>
          <cell r="C1468" t="str">
            <v>3.05</v>
          </cell>
          <cell r="D1468">
            <v>12996648</v>
          </cell>
          <cell r="E1468" t="str">
            <v>철근가공조립</v>
          </cell>
          <cell r="I1468">
            <v>0</v>
          </cell>
        </row>
        <row r="1469">
          <cell r="A1469" t="str">
            <v>D00271</v>
          </cell>
          <cell r="B1469">
            <v>82.427999999999997</v>
          </cell>
          <cell r="C1469" t="str">
            <v>a</v>
          </cell>
          <cell r="D1469">
            <v>12996776</v>
          </cell>
          <cell r="E1469" t="str">
            <v>철근가공조립</v>
          </cell>
          <cell r="F1469" t="str">
            <v>(보 통)</v>
          </cell>
          <cell r="G1469" t="str">
            <v>Ton</v>
          </cell>
          <cell r="I1469">
            <v>0</v>
          </cell>
        </row>
        <row r="1470">
          <cell r="A1470" t="str">
            <v>D00272</v>
          </cell>
          <cell r="B1470">
            <v>426.21100000000001</v>
          </cell>
          <cell r="C1470" t="str">
            <v>b</v>
          </cell>
          <cell r="D1470">
            <v>12996780</v>
          </cell>
          <cell r="E1470" t="str">
            <v>철근가공조립</v>
          </cell>
          <cell r="F1470" t="str">
            <v>(복 잡)</v>
          </cell>
          <cell r="G1470" t="str">
            <v>Ton</v>
          </cell>
          <cell r="I1470">
            <v>0</v>
          </cell>
        </row>
        <row r="1471">
          <cell r="A1471" t="str">
            <v>E2</v>
          </cell>
          <cell r="B1471">
            <v>0</v>
          </cell>
          <cell r="C1471" t="str">
            <v>계</v>
          </cell>
          <cell r="D1471">
            <v>12996783</v>
          </cell>
          <cell r="I1471">
            <v>0</v>
          </cell>
        </row>
        <row r="1472">
          <cell r="A1472" t="str">
            <v>T2</v>
          </cell>
          <cell r="B1472">
            <v>1474</v>
          </cell>
          <cell r="C1472" t="str">
            <v>3.06</v>
          </cell>
          <cell r="D1472">
            <v>12996784</v>
          </cell>
          <cell r="E1472" t="str">
            <v>콘크리트타설</v>
          </cell>
          <cell r="I1472">
            <v>0</v>
          </cell>
        </row>
        <row r="1473">
          <cell r="A1473" t="str">
            <v>D00237</v>
          </cell>
          <cell r="B1473">
            <v>2271</v>
          </cell>
          <cell r="C1473" t="str">
            <v>a</v>
          </cell>
          <cell r="D1473">
            <v>12996848</v>
          </cell>
          <cell r="E1473" t="str">
            <v>콘크리트타설</v>
          </cell>
          <cell r="F1473" t="str">
            <v>(철근 펌프카)</v>
          </cell>
          <cell r="G1473" t="str">
            <v>㎥</v>
          </cell>
          <cell r="I1473">
            <v>0</v>
          </cell>
        </row>
        <row r="1474">
          <cell r="A1474" t="str">
            <v>D00231</v>
          </cell>
          <cell r="B1474">
            <v>140</v>
          </cell>
          <cell r="C1474" t="str">
            <v>b</v>
          </cell>
          <cell r="D1474">
            <v>12996880</v>
          </cell>
          <cell r="E1474" t="str">
            <v>콘크리트타설</v>
          </cell>
          <cell r="F1474" t="str">
            <v>(무근 VIB 제외)</v>
          </cell>
          <cell r="G1474" t="str">
            <v>㎥</v>
          </cell>
          <cell r="I1474">
            <v>0</v>
          </cell>
        </row>
        <row r="1475">
          <cell r="A1475" t="str">
            <v>E2</v>
          </cell>
          <cell r="B1475">
            <v>0</v>
          </cell>
          <cell r="C1475" t="str">
            <v>계</v>
          </cell>
          <cell r="D1475">
            <v>12996912</v>
          </cell>
          <cell r="I1475">
            <v>0</v>
          </cell>
        </row>
        <row r="1476">
          <cell r="A1476" t="str">
            <v>D03746</v>
          </cell>
          <cell r="B1476">
            <v>531</v>
          </cell>
          <cell r="C1476" t="str">
            <v>3.07</v>
          </cell>
          <cell r="D1476">
            <v>12996920</v>
          </cell>
          <cell r="E1476" t="str">
            <v>타일붙이기</v>
          </cell>
          <cell r="F1476" t="str">
            <v>(90x190x11)</v>
          </cell>
          <cell r="G1476" t="str">
            <v>㎡</v>
          </cell>
          <cell r="I1476">
            <v>0</v>
          </cell>
        </row>
        <row r="1477">
          <cell r="A1477" t="str">
            <v>D01034</v>
          </cell>
          <cell r="B1477">
            <v>531</v>
          </cell>
          <cell r="C1477" t="str">
            <v>3.08</v>
          </cell>
          <cell r="D1477">
            <v>12996924</v>
          </cell>
          <cell r="E1477" t="str">
            <v>바탕고르기</v>
          </cell>
          <cell r="F1477" t="str">
            <v>T=24 m/m</v>
          </cell>
          <cell r="G1477" t="str">
            <v>㎡</v>
          </cell>
          <cell r="I1477">
            <v>0</v>
          </cell>
        </row>
        <row r="1478">
          <cell r="A1478" t="str">
            <v>D00563</v>
          </cell>
          <cell r="B1478">
            <v>1536</v>
          </cell>
          <cell r="C1478" t="str">
            <v>3.09</v>
          </cell>
          <cell r="D1478">
            <v>12996926</v>
          </cell>
          <cell r="E1478" t="str">
            <v>아스팔트 방수</v>
          </cell>
          <cell r="F1478" t="str">
            <v>(2 회)</v>
          </cell>
          <cell r="G1478" t="str">
            <v>㎡</v>
          </cell>
          <cell r="I1478">
            <v>0</v>
          </cell>
        </row>
        <row r="1479">
          <cell r="A1479" t="str">
            <v>D03816</v>
          </cell>
          <cell r="B1479">
            <v>119</v>
          </cell>
          <cell r="C1479" t="str">
            <v>3.10</v>
          </cell>
          <cell r="D1479">
            <v>12996927</v>
          </cell>
          <cell r="E1479" t="str">
            <v>시공이음면정리</v>
          </cell>
          <cell r="G1479" t="str">
            <v>㎡</v>
          </cell>
          <cell r="I1479">
            <v>0</v>
          </cell>
        </row>
        <row r="1480">
          <cell r="A1480" t="str">
            <v>D00587</v>
          </cell>
          <cell r="B1480">
            <v>113</v>
          </cell>
          <cell r="C1480" t="str">
            <v>3.11</v>
          </cell>
          <cell r="D1480">
            <v>12997055</v>
          </cell>
          <cell r="E1480" t="str">
            <v>신축이음</v>
          </cell>
          <cell r="F1480" t="str">
            <v>(지하차도)</v>
          </cell>
          <cell r="G1480" t="str">
            <v>M</v>
          </cell>
          <cell r="I1480">
            <v>0</v>
          </cell>
        </row>
        <row r="1481">
          <cell r="A1481" t="str">
            <v>D03748</v>
          </cell>
          <cell r="B1481">
            <v>112</v>
          </cell>
          <cell r="C1481" t="str">
            <v>3.12</v>
          </cell>
          <cell r="D1481">
            <v>12997151</v>
          </cell>
          <cell r="E1481" t="str">
            <v>수축줄눈</v>
          </cell>
          <cell r="F1481" t="str">
            <v>(지하차도)</v>
          </cell>
          <cell r="G1481" t="str">
            <v>M</v>
          </cell>
          <cell r="I1481">
            <v>0</v>
          </cell>
        </row>
        <row r="1482">
          <cell r="A1482" t="str">
            <v>D03817</v>
          </cell>
          <cell r="B1482">
            <v>112</v>
          </cell>
          <cell r="C1482" t="str">
            <v>3.13</v>
          </cell>
          <cell r="D1482">
            <v>12997199</v>
          </cell>
          <cell r="E1482" t="str">
            <v>ELASTIC FILLER</v>
          </cell>
          <cell r="F1482" t="str">
            <v>(T=20 m/m)</v>
          </cell>
          <cell r="G1482" t="str">
            <v>㎡</v>
          </cell>
          <cell r="I1482">
            <v>0</v>
          </cell>
        </row>
        <row r="1483">
          <cell r="A1483" t="str">
            <v>T2</v>
          </cell>
          <cell r="B1483">
            <v>1485</v>
          </cell>
          <cell r="C1483" t="str">
            <v>3.14</v>
          </cell>
          <cell r="D1483">
            <v>12997524</v>
          </cell>
          <cell r="E1483" t="str">
            <v>스페이서 설치</v>
          </cell>
          <cell r="I1483">
            <v>0</v>
          </cell>
        </row>
        <row r="1484">
          <cell r="A1484" t="str">
            <v>D00588</v>
          </cell>
          <cell r="B1484">
            <v>1423</v>
          </cell>
          <cell r="C1484" t="str">
            <v>a</v>
          </cell>
          <cell r="D1484">
            <v>12997652</v>
          </cell>
          <cell r="E1484" t="str">
            <v>스페이서 설치</v>
          </cell>
          <cell r="F1484" t="str">
            <v>(슬라브및기초용)</v>
          </cell>
          <cell r="G1484" t="str">
            <v>㎡</v>
          </cell>
          <cell r="I1484">
            <v>0</v>
          </cell>
        </row>
        <row r="1485">
          <cell r="A1485" t="str">
            <v>D01070</v>
          </cell>
          <cell r="B1485">
            <v>866</v>
          </cell>
          <cell r="C1485" t="str">
            <v>b</v>
          </cell>
          <cell r="D1485">
            <v>12997660</v>
          </cell>
          <cell r="E1485" t="str">
            <v>스페이서 설치</v>
          </cell>
          <cell r="F1485" t="str">
            <v>(벽체용)</v>
          </cell>
          <cell r="G1485" t="str">
            <v>㎡</v>
          </cell>
          <cell r="I1485">
            <v>0</v>
          </cell>
        </row>
        <row r="1486">
          <cell r="A1486" t="str">
            <v>E2</v>
          </cell>
          <cell r="B1486">
            <v>0</v>
          </cell>
          <cell r="C1486" t="str">
            <v>계</v>
          </cell>
          <cell r="D1486">
            <v>12997664</v>
          </cell>
          <cell r="I1486">
            <v>0</v>
          </cell>
        </row>
        <row r="1487">
          <cell r="A1487" t="str">
            <v>D03818</v>
          </cell>
          <cell r="B1487">
            <v>57</v>
          </cell>
          <cell r="C1487" t="str">
            <v>3.15</v>
          </cell>
          <cell r="D1487">
            <v>12997989</v>
          </cell>
          <cell r="E1487" t="str">
            <v>스틸그레이팅</v>
          </cell>
          <cell r="F1487" t="str">
            <v>(995x350x44)</v>
          </cell>
          <cell r="G1487" t="str">
            <v>M</v>
          </cell>
          <cell r="I1487">
            <v>0</v>
          </cell>
        </row>
        <row r="1488">
          <cell r="A1488" t="str">
            <v>D01191</v>
          </cell>
          <cell r="B1488">
            <v>24</v>
          </cell>
          <cell r="C1488" t="str">
            <v>3.16</v>
          </cell>
          <cell r="D1488">
            <v>12998117</v>
          </cell>
          <cell r="E1488" t="str">
            <v>PVC PIPE 설치</v>
          </cell>
          <cell r="F1488" t="str">
            <v>(Φ65 m/m)</v>
          </cell>
          <cell r="G1488" t="str">
            <v>M</v>
          </cell>
          <cell r="I1488">
            <v>0</v>
          </cell>
        </row>
        <row r="1489">
          <cell r="A1489" t="str">
            <v>D00537</v>
          </cell>
          <cell r="B1489">
            <v>694</v>
          </cell>
          <cell r="C1489" t="str">
            <v>3.17</v>
          </cell>
          <cell r="D1489">
            <v>13229174</v>
          </cell>
          <cell r="E1489" t="str">
            <v>슬래브양생</v>
          </cell>
          <cell r="F1489" t="str">
            <v>(양생제)</v>
          </cell>
          <cell r="G1489" t="str">
            <v>㎡</v>
          </cell>
          <cell r="I1489">
            <v>0</v>
          </cell>
        </row>
        <row r="1490">
          <cell r="A1490" t="str">
            <v>D00846</v>
          </cell>
          <cell r="B1490">
            <v>40</v>
          </cell>
          <cell r="C1490" t="str">
            <v>3.18</v>
          </cell>
          <cell r="D1490">
            <v>13267684</v>
          </cell>
          <cell r="E1490" t="str">
            <v>폴리우레탄실란트채움</v>
          </cell>
          <cell r="F1490" t="str">
            <v>(25x20)</v>
          </cell>
          <cell r="G1490" t="str">
            <v>M</v>
          </cell>
          <cell r="I1490">
            <v>0</v>
          </cell>
        </row>
        <row r="1491">
          <cell r="A1491" t="str">
            <v>D03843</v>
          </cell>
          <cell r="B1491">
            <v>3.0059999999999998</v>
          </cell>
          <cell r="C1491" t="str">
            <v>3.19</v>
          </cell>
          <cell r="D1491">
            <v>13286939</v>
          </cell>
          <cell r="E1491" t="str">
            <v>철근망 설치</v>
          </cell>
          <cell r="F1491" t="str">
            <v>(D=13 m/m)</v>
          </cell>
          <cell r="G1491" t="str">
            <v>Ton</v>
          </cell>
          <cell r="I1491">
            <v>0</v>
          </cell>
        </row>
        <row r="1492">
          <cell r="A1492" t="str">
            <v>D03856</v>
          </cell>
          <cell r="B1492">
            <v>186</v>
          </cell>
          <cell r="C1492" t="str">
            <v>3.20</v>
          </cell>
          <cell r="D1492">
            <v>13296566</v>
          </cell>
          <cell r="E1492" t="str">
            <v>맹암거설치</v>
          </cell>
          <cell r="F1492" t="str">
            <v>(D=200 m/m)</v>
          </cell>
          <cell r="G1492" t="str">
            <v>M</v>
          </cell>
          <cell r="I1492">
            <v>0</v>
          </cell>
        </row>
        <row r="1493">
          <cell r="A1493" t="str">
            <v>D00419</v>
          </cell>
          <cell r="B1493">
            <v>154</v>
          </cell>
          <cell r="C1493" t="str">
            <v>3.21</v>
          </cell>
          <cell r="D1493">
            <v>13301380</v>
          </cell>
          <cell r="E1493" t="str">
            <v>부직포설치</v>
          </cell>
          <cell r="F1493" t="str">
            <v>(2.0 T/M)</v>
          </cell>
          <cell r="G1493" t="str">
            <v>㎡</v>
          </cell>
          <cell r="I1493">
            <v>0</v>
          </cell>
        </row>
        <row r="1494">
          <cell r="A1494" t="str">
            <v>D00539</v>
          </cell>
          <cell r="B1494">
            <v>572</v>
          </cell>
          <cell r="C1494" t="str">
            <v>3.22</v>
          </cell>
          <cell r="D1494">
            <v>13303787</v>
          </cell>
          <cell r="E1494" t="str">
            <v>슬래브면고르기</v>
          </cell>
          <cell r="G1494" t="str">
            <v>㎡</v>
          </cell>
          <cell r="I1494">
            <v>0</v>
          </cell>
        </row>
        <row r="1495">
          <cell r="A1495" t="str">
            <v>D03747</v>
          </cell>
          <cell r="B1495">
            <v>32</v>
          </cell>
          <cell r="C1495" t="str">
            <v>3.23</v>
          </cell>
          <cell r="D1495">
            <v>13304389</v>
          </cell>
          <cell r="E1495" t="str">
            <v>워터스톱</v>
          </cell>
          <cell r="F1495" t="str">
            <v>(20x25)</v>
          </cell>
          <cell r="G1495" t="str">
            <v>M</v>
          </cell>
          <cell r="I1495">
            <v>0</v>
          </cell>
        </row>
        <row r="1496">
          <cell r="A1496" t="str">
            <v>D03871</v>
          </cell>
          <cell r="B1496">
            <v>4</v>
          </cell>
          <cell r="C1496" t="str">
            <v>3.24</v>
          </cell>
          <cell r="D1496">
            <v>13304990</v>
          </cell>
          <cell r="E1496" t="str">
            <v>평판재하시험</v>
          </cell>
          <cell r="G1496" t="str">
            <v>개소</v>
          </cell>
          <cell r="I1496">
            <v>0</v>
          </cell>
        </row>
        <row r="1497">
          <cell r="A1497" t="str">
            <v>E3</v>
          </cell>
          <cell r="B1497">
            <v>0</v>
          </cell>
          <cell r="C1497" t="str">
            <v>합계</v>
          </cell>
          <cell r="D1497">
            <v>13306193</v>
          </cell>
          <cell r="I1497">
            <v>0</v>
          </cell>
        </row>
        <row r="1498">
          <cell r="A1498" t="str">
            <v>E4</v>
          </cell>
          <cell r="B1498">
            <v>0</v>
          </cell>
          <cell r="C1498" t="str">
            <v>총계</v>
          </cell>
          <cell r="D1498">
            <v>14550510</v>
          </cell>
          <cell r="I1498">
            <v>0</v>
          </cell>
        </row>
        <row r="1499">
          <cell r="A1499" t="str">
            <v>T4</v>
          </cell>
          <cell r="B1499">
            <v>1757</v>
          </cell>
          <cell r="C1499" t="str">
            <v>4.</v>
          </cell>
          <cell r="D1499">
            <v>14550638</v>
          </cell>
          <cell r="E1499" t="str">
            <v>터    널    공</v>
          </cell>
          <cell r="I1499">
            <v>0</v>
          </cell>
        </row>
        <row r="1500">
          <cell r="A1500" t="str">
            <v>T3</v>
          </cell>
          <cell r="B1500">
            <v>1526</v>
          </cell>
          <cell r="C1500" t="str">
            <v>4.01</v>
          </cell>
          <cell r="D1500">
            <v>14550796</v>
          </cell>
          <cell r="E1500" t="str">
            <v>굴       착</v>
          </cell>
          <cell r="I1500">
            <v>0</v>
          </cell>
        </row>
        <row r="1501">
          <cell r="A1501" t="str">
            <v>T2</v>
          </cell>
          <cell r="B1501">
            <v>1503</v>
          </cell>
          <cell r="C1501" t="str">
            <v>a</v>
          </cell>
          <cell r="D1501">
            <v>14550875</v>
          </cell>
          <cell r="E1501" t="str">
            <v>전단면 굴착</v>
          </cell>
          <cell r="I1501">
            <v>0</v>
          </cell>
        </row>
        <row r="1502">
          <cell r="A1502" t="str">
            <v>D00158</v>
          </cell>
          <cell r="B1502">
            <v>4535</v>
          </cell>
          <cell r="C1502" t="str">
            <v>-1</v>
          </cell>
          <cell r="D1502">
            <v>14551110</v>
          </cell>
          <cell r="E1502" t="str">
            <v>전단면 굴착</v>
          </cell>
          <cell r="F1502" t="str">
            <v>(표준단면-2)</v>
          </cell>
          <cell r="G1502" t="str">
            <v>㎥</v>
          </cell>
          <cell r="I1502">
            <v>0</v>
          </cell>
        </row>
        <row r="1503">
          <cell r="A1503" t="str">
            <v>D00710</v>
          </cell>
          <cell r="B1503">
            <v>17544</v>
          </cell>
          <cell r="C1503" t="str">
            <v>-2</v>
          </cell>
          <cell r="D1503">
            <v>14551189</v>
          </cell>
          <cell r="E1503" t="str">
            <v>전단면 굴착</v>
          </cell>
          <cell r="F1503" t="str">
            <v>(표준단면-3)</v>
          </cell>
          <cell r="G1503" t="str">
            <v>㎥</v>
          </cell>
          <cell r="I1503">
            <v>0</v>
          </cell>
        </row>
        <row r="1504">
          <cell r="A1504" t="str">
            <v>E2</v>
          </cell>
          <cell r="B1504">
            <v>0</v>
          </cell>
          <cell r="C1504" t="str">
            <v>계</v>
          </cell>
          <cell r="D1504">
            <v>14551208</v>
          </cell>
          <cell r="I1504">
            <v>0</v>
          </cell>
        </row>
        <row r="1505">
          <cell r="A1505" t="str">
            <v>T2</v>
          </cell>
          <cell r="B1505">
            <v>1525</v>
          </cell>
          <cell r="C1505" t="str">
            <v>b</v>
          </cell>
          <cell r="D1505">
            <v>14551217</v>
          </cell>
          <cell r="E1505" t="str">
            <v>반단면 굴착</v>
          </cell>
          <cell r="I1505">
            <v>0</v>
          </cell>
        </row>
        <row r="1506">
          <cell r="A1506" t="str">
            <v>T1</v>
          </cell>
          <cell r="B1506">
            <v>1508</v>
          </cell>
          <cell r="C1506" t="str">
            <v>-1</v>
          </cell>
          <cell r="D1506">
            <v>14551222</v>
          </cell>
          <cell r="E1506" t="str">
            <v>표준단면-4</v>
          </cell>
          <cell r="I1506">
            <v>0</v>
          </cell>
        </row>
        <row r="1507">
          <cell r="A1507" t="str">
            <v>D00712</v>
          </cell>
          <cell r="B1507">
            <v>5895</v>
          </cell>
          <cell r="C1507" t="str">
            <v>-1-a</v>
          </cell>
          <cell r="D1507">
            <v>14551226</v>
          </cell>
          <cell r="E1507" t="str">
            <v>반단면 굴착</v>
          </cell>
          <cell r="F1507" t="str">
            <v>(상부,표준단면-4)</v>
          </cell>
          <cell r="G1507" t="str">
            <v>㎥</v>
          </cell>
          <cell r="I1507">
            <v>0</v>
          </cell>
        </row>
        <row r="1508">
          <cell r="A1508" t="str">
            <v>D00713</v>
          </cell>
          <cell r="B1508">
            <v>5223</v>
          </cell>
          <cell r="C1508" t="str">
            <v>-1-b</v>
          </cell>
          <cell r="D1508">
            <v>14551228</v>
          </cell>
          <cell r="E1508" t="str">
            <v>반단면 굴착</v>
          </cell>
          <cell r="F1508" t="str">
            <v>(하부,표준단면-4)</v>
          </cell>
          <cell r="G1508" t="str">
            <v>㎥</v>
          </cell>
          <cell r="I1508">
            <v>0</v>
          </cell>
        </row>
        <row r="1509">
          <cell r="A1509" t="str">
            <v>E1</v>
          </cell>
          <cell r="B1509">
            <v>0</v>
          </cell>
          <cell r="C1509" t="str">
            <v>소계</v>
          </cell>
          <cell r="D1509">
            <v>14551243</v>
          </cell>
          <cell r="I1509">
            <v>0</v>
          </cell>
        </row>
        <row r="1510">
          <cell r="A1510" t="str">
            <v>T1</v>
          </cell>
          <cell r="B1510">
            <v>1512</v>
          </cell>
          <cell r="C1510" t="str">
            <v>-2</v>
          </cell>
          <cell r="D1510">
            <v>14551251</v>
          </cell>
          <cell r="E1510" t="str">
            <v>표준단면-5</v>
          </cell>
          <cell r="F1510" t="str">
            <v>(포장 60 Cm)</v>
          </cell>
          <cell r="I1510">
            <v>0</v>
          </cell>
        </row>
        <row r="1511">
          <cell r="A1511" t="str">
            <v>D01036</v>
          </cell>
          <cell r="B1511">
            <v>9150</v>
          </cell>
          <cell r="C1511" t="str">
            <v>-2-a</v>
          </cell>
          <cell r="D1511">
            <v>14551258</v>
          </cell>
          <cell r="E1511" t="str">
            <v>반단면 굴착(포장60)</v>
          </cell>
          <cell r="F1511" t="str">
            <v>(상부,표준단면-5)</v>
          </cell>
          <cell r="G1511" t="str">
            <v>㎥</v>
          </cell>
          <cell r="I1511">
            <v>0</v>
          </cell>
        </row>
        <row r="1512">
          <cell r="A1512" t="str">
            <v>D01037</v>
          </cell>
          <cell r="B1512">
            <v>8043</v>
          </cell>
          <cell r="C1512" t="str">
            <v>-2-b</v>
          </cell>
          <cell r="D1512">
            <v>14551263</v>
          </cell>
          <cell r="E1512" t="str">
            <v>반단면 굴착(포장60)</v>
          </cell>
          <cell r="F1512" t="str">
            <v>(하부,표준단면-5)</v>
          </cell>
          <cell r="G1512" t="str">
            <v>㎥</v>
          </cell>
          <cell r="I1512">
            <v>0</v>
          </cell>
        </row>
        <row r="1513">
          <cell r="A1513" t="str">
            <v>E1</v>
          </cell>
          <cell r="B1513">
            <v>0</v>
          </cell>
          <cell r="C1513" t="str">
            <v>소계</v>
          </cell>
          <cell r="D1513">
            <v>14551264</v>
          </cell>
          <cell r="I1513">
            <v>0</v>
          </cell>
        </row>
        <row r="1514">
          <cell r="A1514" t="str">
            <v>T1</v>
          </cell>
          <cell r="B1514">
            <v>1516</v>
          </cell>
          <cell r="C1514" t="str">
            <v>-3</v>
          </cell>
          <cell r="D1514">
            <v>14551265</v>
          </cell>
          <cell r="E1514" t="str">
            <v>표준단면-5</v>
          </cell>
          <cell r="F1514" t="str">
            <v>(포장 80 Cm)</v>
          </cell>
          <cell r="I1514">
            <v>0</v>
          </cell>
        </row>
        <row r="1515">
          <cell r="A1515" t="str">
            <v>D01139</v>
          </cell>
          <cell r="B1515">
            <v>1330</v>
          </cell>
          <cell r="C1515" t="str">
            <v>-3-a</v>
          </cell>
          <cell r="D1515">
            <v>14551393</v>
          </cell>
          <cell r="E1515" t="str">
            <v>반단면 굴착(포장80)</v>
          </cell>
          <cell r="F1515" t="str">
            <v>(상부,표준단면-5)</v>
          </cell>
          <cell r="G1515" t="str">
            <v>㎥</v>
          </cell>
          <cell r="I1515">
            <v>0</v>
          </cell>
        </row>
        <row r="1516">
          <cell r="A1516" t="str">
            <v>D01140</v>
          </cell>
          <cell r="B1516">
            <v>1208</v>
          </cell>
          <cell r="C1516" t="str">
            <v>-3-b</v>
          </cell>
          <cell r="D1516">
            <v>14551394</v>
          </cell>
          <cell r="E1516" t="str">
            <v>반단면 굴착(포장80)</v>
          </cell>
          <cell r="F1516" t="str">
            <v>(하부,표준단면-5)</v>
          </cell>
          <cell r="G1516" t="str">
            <v>㎥</v>
          </cell>
          <cell r="I1516">
            <v>0</v>
          </cell>
        </row>
        <row r="1517">
          <cell r="A1517" t="str">
            <v>E1</v>
          </cell>
          <cell r="B1517">
            <v>0</v>
          </cell>
          <cell r="C1517" t="str">
            <v>소계</v>
          </cell>
          <cell r="D1517">
            <v>14551395</v>
          </cell>
          <cell r="I1517">
            <v>0</v>
          </cell>
        </row>
        <row r="1518">
          <cell r="A1518" t="str">
            <v>T1</v>
          </cell>
          <cell r="B1518">
            <v>1520</v>
          </cell>
          <cell r="C1518" t="str">
            <v>-4</v>
          </cell>
          <cell r="D1518">
            <v>14551459</v>
          </cell>
          <cell r="E1518" t="str">
            <v>표준단면-6</v>
          </cell>
          <cell r="F1518" t="str">
            <v>(포장 60 Cm)</v>
          </cell>
          <cell r="I1518">
            <v>0</v>
          </cell>
        </row>
        <row r="1519">
          <cell r="A1519" t="str">
            <v>D01141</v>
          </cell>
          <cell r="B1519">
            <v>5989</v>
          </cell>
          <cell r="C1519" t="str">
            <v>-4-a</v>
          </cell>
          <cell r="D1519">
            <v>14551523</v>
          </cell>
          <cell r="E1519" t="str">
            <v>반단면 굴착(포장60)</v>
          </cell>
          <cell r="F1519" t="str">
            <v>(상부,표준단면-6)</v>
          </cell>
          <cell r="G1519" t="str">
            <v>㎥</v>
          </cell>
          <cell r="I1519">
            <v>0</v>
          </cell>
        </row>
        <row r="1520">
          <cell r="A1520" t="str">
            <v>D01142</v>
          </cell>
          <cell r="B1520">
            <v>5264</v>
          </cell>
          <cell r="C1520" t="str">
            <v>-4-b</v>
          </cell>
          <cell r="D1520">
            <v>14551587</v>
          </cell>
          <cell r="E1520" t="str">
            <v>반단면 굴착(포장60)</v>
          </cell>
          <cell r="F1520" t="str">
            <v>(하부,표준단면-6)</v>
          </cell>
          <cell r="G1520" t="str">
            <v>㎥</v>
          </cell>
          <cell r="I1520">
            <v>0</v>
          </cell>
        </row>
        <row r="1521">
          <cell r="A1521" t="str">
            <v>E1</v>
          </cell>
          <cell r="B1521">
            <v>0</v>
          </cell>
          <cell r="C1521" t="str">
            <v>소계</v>
          </cell>
          <cell r="D1521">
            <v>14551603</v>
          </cell>
          <cell r="I1521">
            <v>0</v>
          </cell>
        </row>
        <row r="1522">
          <cell r="A1522" t="str">
            <v>T1</v>
          </cell>
          <cell r="B1522">
            <v>1524</v>
          </cell>
          <cell r="C1522" t="str">
            <v>-5</v>
          </cell>
          <cell r="D1522">
            <v>14551611</v>
          </cell>
          <cell r="E1522" t="str">
            <v>표준단면-6</v>
          </cell>
          <cell r="F1522" t="str">
            <v>(포장 80 Cm)</v>
          </cell>
          <cell r="I1522">
            <v>0</v>
          </cell>
        </row>
        <row r="1523">
          <cell r="A1523" t="str">
            <v>D03710</v>
          </cell>
          <cell r="B1523">
            <v>2495</v>
          </cell>
          <cell r="C1523" t="str">
            <v>-5-a</v>
          </cell>
          <cell r="D1523">
            <v>14551615</v>
          </cell>
          <cell r="E1523" t="str">
            <v>반단면 굴착(포장80)</v>
          </cell>
          <cell r="F1523" t="str">
            <v>(상부,표준단면-6)</v>
          </cell>
          <cell r="G1523" t="str">
            <v>㎥</v>
          </cell>
          <cell r="I1523">
            <v>0</v>
          </cell>
        </row>
        <row r="1524">
          <cell r="A1524" t="str">
            <v>D03711</v>
          </cell>
          <cell r="B1524">
            <v>2266</v>
          </cell>
          <cell r="C1524" t="str">
            <v>-5-b</v>
          </cell>
          <cell r="D1524">
            <v>14551617</v>
          </cell>
          <cell r="E1524" t="str">
            <v>반단면 굴착(포장80)</v>
          </cell>
          <cell r="F1524" t="str">
            <v>(하부,표준단면-6)</v>
          </cell>
          <cell r="G1524" t="str">
            <v>㎥</v>
          </cell>
          <cell r="I1524">
            <v>0</v>
          </cell>
        </row>
        <row r="1525">
          <cell r="A1525" t="str">
            <v>E1</v>
          </cell>
          <cell r="B1525">
            <v>0</v>
          </cell>
          <cell r="C1525" t="str">
            <v>소계</v>
          </cell>
          <cell r="D1525">
            <v>14551618</v>
          </cell>
          <cell r="I1525">
            <v>0</v>
          </cell>
        </row>
        <row r="1526">
          <cell r="A1526" t="str">
            <v>E2</v>
          </cell>
          <cell r="B1526">
            <v>0</v>
          </cell>
          <cell r="C1526" t="str">
            <v>계</v>
          </cell>
          <cell r="D1526">
            <v>14551619</v>
          </cell>
          <cell r="I1526">
            <v>0</v>
          </cell>
        </row>
        <row r="1527">
          <cell r="A1527" t="str">
            <v>E3</v>
          </cell>
          <cell r="B1527">
            <v>0</v>
          </cell>
          <cell r="C1527" t="str">
            <v>합계</v>
          </cell>
          <cell r="D1527">
            <v>14551683</v>
          </cell>
          <cell r="I1527">
            <v>0</v>
          </cell>
        </row>
        <row r="1528">
          <cell r="A1528" t="str">
            <v>T3</v>
          </cell>
          <cell r="B1528">
            <v>1558</v>
          </cell>
          <cell r="C1528" t="str">
            <v>4.02</v>
          </cell>
          <cell r="D1528">
            <v>14551715</v>
          </cell>
          <cell r="E1528" t="str">
            <v>버 럭 처 리</v>
          </cell>
          <cell r="I1528">
            <v>0</v>
          </cell>
        </row>
        <row r="1529">
          <cell r="A1529" t="str">
            <v>T2</v>
          </cell>
          <cell r="B1529">
            <v>1531</v>
          </cell>
          <cell r="C1529" t="str">
            <v>a</v>
          </cell>
          <cell r="D1529">
            <v>14551731</v>
          </cell>
          <cell r="E1529" t="str">
            <v>전단면버럭처리</v>
          </cell>
          <cell r="I1529">
            <v>0</v>
          </cell>
        </row>
        <row r="1530">
          <cell r="A1530" t="str">
            <v>D00159</v>
          </cell>
          <cell r="B1530">
            <v>4675</v>
          </cell>
          <cell r="C1530" t="str">
            <v>-1</v>
          </cell>
          <cell r="D1530">
            <v>14551763</v>
          </cell>
          <cell r="E1530" t="str">
            <v>전단면 버럭처리</v>
          </cell>
          <cell r="F1530" t="str">
            <v>(표준단면-2)</v>
          </cell>
          <cell r="G1530" t="str">
            <v>㎥</v>
          </cell>
          <cell r="I1530">
            <v>0</v>
          </cell>
        </row>
        <row r="1531">
          <cell r="A1531" t="str">
            <v>D00716</v>
          </cell>
          <cell r="B1531">
            <v>18355</v>
          </cell>
          <cell r="C1531" t="str">
            <v>-2</v>
          </cell>
          <cell r="D1531">
            <v>14551771</v>
          </cell>
          <cell r="E1531" t="str">
            <v>전단면 버럭처리</v>
          </cell>
          <cell r="F1531" t="str">
            <v>(표준단면-3)</v>
          </cell>
          <cell r="G1531" t="str">
            <v>㎥</v>
          </cell>
          <cell r="I1531">
            <v>0</v>
          </cell>
        </row>
        <row r="1532">
          <cell r="A1532" t="str">
            <v>E2</v>
          </cell>
          <cell r="B1532">
            <v>0</v>
          </cell>
          <cell r="C1532" t="str">
            <v>계</v>
          </cell>
          <cell r="D1532">
            <v>14551772</v>
          </cell>
          <cell r="I1532">
            <v>0</v>
          </cell>
        </row>
        <row r="1533">
          <cell r="A1533" t="str">
            <v>T2</v>
          </cell>
          <cell r="B1533">
            <v>1553</v>
          </cell>
          <cell r="C1533" t="str">
            <v>b</v>
          </cell>
          <cell r="D1533">
            <v>14551773</v>
          </cell>
          <cell r="E1533" t="str">
            <v>반단면버럭처리</v>
          </cell>
          <cell r="I1533">
            <v>0</v>
          </cell>
        </row>
        <row r="1534">
          <cell r="A1534" t="str">
            <v>T1</v>
          </cell>
          <cell r="B1534">
            <v>1536</v>
          </cell>
          <cell r="C1534" t="str">
            <v>-1</v>
          </cell>
          <cell r="D1534">
            <v>14551774</v>
          </cell>
          <cell r="E1534" t="str">
            <v>표준단면-4</v>
          </cell>
          <cell r="I1534">
            <v>0</v>
          </cell>
        </row>
        <row r="1535">
          <cell r="A1535" t="str">
            <v>D00717</v>
          </cell>
          <cell r="B1535">
            <v>6371</v>
          </cell>
          <cell r="C1535" t="str">
            <v>-1-a</v>
          </cell>
          <cell r="D1535">
            <v>14551903</v>
          </cell>
          <cell r="E1535" t="str">
            <v>반단면버럭처리</v>
          </cell>
          <cell r="F1535" t="str">
            <v>(상부,표준단면-4)</v>
          </cell>
          <cell r="G1535" t="str">
            <v>㎥</v>
          </cell>
          <cell r="I1535">
            <v>0</v>
          </cell>
        </row>
        <row r="1536">
          <cell r="A1536" t="str">
            <v>D00718</v>
          </cell>
          <cell r="B1536">
            <v>5429</v>
          </cell>
          <cell r="C1536" t="str">
            <v>-1-b</v>
          </cell>
          <cell r="D1536">
            <v>14551905</v>
          </cell>
          <cell r="E1536" t="str">
            <v>반단면버럭처리</v>
          </cell>
          <cell r="F1536" t="str">
            <v>(하부,표준단면-4)</v>
          </cell>
          <cell r="G1536" t="str">
            <v>㎥</v>
          </cell>
          <cell r="I1536">
            <v>0</v>
          </cell>
        </row>
        <row r="1537">
          <cell r="A1537" t="str">
            <v>E1</v>
          </cell>
          <cell r="B1537">
            <v>0</v>
          </cell>
          <cell r="C1537" t="str">
            <v>소계</v>
          </cell>
          <cell r="D1537">
            <v>14551906</v>
          </cell>
          <cell r="I1537">
            <v>0</v>
          </cell>
        </row>
        <row r="1538">
          <cell r="A1538" t="str">
            <v>T1</v>
          </cell>
          <cell r="B1538">
            <v>1540</v>
          </cell>
          <cell r="C1538" t="str">
            <v>-2</v>
          </cell>
          <cell r="D1538">
            <v>14551970</v>
          </cell>
          <cell r="E1538" t="str">
            <v>표준단면-5</v>
          </cell>
          <cell r="F1538" t="str">
            <v>(포장 60 Cm)</v>
          </cell>
          <cell r="I1538">
            <v>0</v>
          </cell>
        </row>
        <row r="1539">
          <cell r="A1539" t="str">
            <v>D01038</v>
          </cell>
          <cell r="B1539">
            <v>9882</v>
          </cell>
          <cell r="C1539" t="str">
            <v>-2-a</v>
          </cell>
          <cell r="D1539">
            <v>14552034</v>
          </cell>
          <cell r="E1539" t="str">
            <v>반단면버럭처리(상부)</v>
          </cell>
          <cell r="F1539" t="str">
            <v>(표준단면-5, 60Cm)</v>
          </cell>
          <cell r="G1539" t="str">
            <v>㎥</v>
          </cell>
          <cell r="I1539">
            <v>0</v>
          </cell>
        </row>
        <row r="1540">
          <cell r="A1540" t="str">
            <v>D01039</v>
          </cell>
          <cell r="B1540">
            <v>8357</v>
          </cell>
          <cell r="C1540" t="str">
            <v>-2-b</v>
          </cell>
          <cell r="D1540">
            <v>14552035</v>
          </cell>
          <cell r="E1540" t="str">
            <v>반단면버럭처리(하부)</v>
          </cell>
          <cell r="F1540" t="str">
            <v>(표준단면-5, 60Cm)</v>
          </cell>
          <cell r="G1540" t="str">
            <v>㎥</v>
          </cell>
          <cell r="I1540">
            <v>0</v>
          </cell>
        </row>
        <row r="1541">
          <cell r="A1541" t="str">
            <v>E1</v>
          </cell>
          <cell r="B1541">
            <v>0</v>
          </cell>
          <cell r="C1541" t="str">
            <v>소계</v>
          </cell>
          <cell r="D1541">
            <v>14552067</v>
          </cell>
          <cell r="I1541">
            <v>0</v>
          </cell>
        </row>
        <row r="1542">
          <cell r="A1542" t="str">
            <v>T1</v>
          </cell>
          <cell r="B1542">
            <v>1544</v>
          </cell>
          <cell r="C1542" t="str">
            <v>-3</v>
          </cell>
          <cell r="D1542">
            <v>14552083</v>
          </cell>
          <cell r="E1542" t="str">
            <v>표준단면-5</v>
          </cell>
          <cell r="F1542" t="str">
            <v>(포장 80 Cm)</v>
          </cell>
          <cell r="I1542">
            <v>0</v>
          </cell>
        </row>
        <row r="1543">
          <cell r="A1543" t="str">
            <v>D01143</v>
          </cell>
          <cell r="B1543">
            <v>1437</v>
          </cell>
          <cell r="C1543" t="str">
            <v>-3-a</v>
          </cell>
          <cell r="D1543">
            <v>14552099</v>
          </cell>
          <cell r="E1543" t="str">
            <v>반단면버럭처리(상부)</v>
          </cell>
          <cell r="F1543" t="str">
            <v>(표준단면-5, 80Cm)</v>
          </cell>
          <cell r="G1543" t="str">
            <v>㎥</v>
          </cell>
          <cell r="I1543">
            <v>0</v>
          </cell>
        </row>
        <row r="1544">
          <cell r="A1544" t="str">
            <v>D01144</v>
          </cell>
          <cell r="B1544">
            <v>1254</v>
          </cell>
          <cell r="C1544" t="str">
            <v>-3-b</v>
          </cell>
          <cell r="D1544">
            <v>14552131</v>
          </cell>
          <cell r="E1544" t="str">
            <v>반단면버럭처리(하부)</v>
          </cell>
          <cell r="F1544" t="str">
            <v>(표준단면-5, 80Cm)</v>
          </cell>
          <cell r="G1544" t="str">
            <v>㎥</v>
          </cell>
          <cell r="I1544">
            <v>0</v>
          </cell>
        </row>
        <row r="1545">
          <cell r="A1545" t="str">
            <v>E1</v>
          </cell>
          <cell r="B1545">
            <v>0</v>
          </cell>
          <cell r="C1545" t="str">
            <v>소계</v>
          </cell>
          <cell r="D1545">
            <v>14552139</v>
          </cell>
          <cell r="I1545">
            <v>0</v>
          </cell>
        </row>
        <row r="1546">
          <cell r="A1546" t="str">
            <v>T1</v>
          </cell>
          <cell r="B1546">
            <v>1548</v>
          </cell>
          <cell r="C1546" t="str">
            <v>-4</v>
          </cell>
          <cell r="D1546">
            <v>14552143</v>
          </cell>
          <cell r="E1546" t="str">
            <v>표준단면-6</v>
          </cell>
          <cell r="F1546" t="str">
            <v>(포장 60 Cm)</v>
          </cell>
          <cell r="I1546">
            <v>0</v>
          </cell>
        </row>
        <row r="1547">
          <cell r="A1547" t="str">
            <v>D01145</v>
          </cell>
          <cell r="B1547">
            <v>6468</v>
          </cell>
          <cell r="C1547" t="str">
            <v>-4-a</v>
          </cell>
          <cell r="D1547">
            <v>14552147</v>
          </cell>
          <cell r="E1547" t="str">
            <v>반단면버럭처리(상부)</v>
          </cell>
          <cell r="F1547" t="str">
            <v>(표준단면-6, 60Cm)</v>
          </cell>
          <cell r="G1547" t="str">
            <v>㎥</v>
          </cell>
          <cell r="I1547">
            <v>0</v>
          </cell>
        </row>
        <row r="1548">
          <cell r="A1548" t="str">
            <v>D01146</v>
          </cell>
          <cell r="B1548">
            <v>5470</v>
          </cell>
          <cell r="C1548" t="str">
            <v>-4-b</v>
          </cell>
          <cell r="D1548">
            <v>14552155</v>
          </cell>
          <cell r="E1548" t="str">
            <v>반단면버럭처리(하부)</v>
          </cell>
          <cell r="F1548" t="str">
            <v>(표준단면-6, 60Cm)</v>
          </cell>
          <cell r="G1548" t="str">
            <v>㎥</v>
          </cell>
          <cell r="I1548">
            <v>0</v>
          </cell>
        </row>
        <row r="1549">
          <cell r="A1549" t="str">
            <v>E1</v>
          </cell>
          <cell r="B1549">
            <v>0</v>
          </cell>
          <cell r="C1549" t="str">
            <v>소계</v>
          </cell>
          <cell r="D1549">
            <v>14552157</v>
          </cell>
          <cell r="I1549">
            <v>0</v>
          </cell>
        </row>
        <row r="1550">
          <cell r="A1550" t="str">
            <v>T1</v>
          </cell>
          <cell r="B1550">
            <v>1552</v>
          </cell>
          <cell r="C1550" t="str">
            <v>-5</v>
          </cell>
          <cell r="D1550">
            <v>14552158</v>
          </cell>
          <cell r="E1550" t="str">
            <v>표준단면-6</v>
          </cell>
          <cell r="F1550" t="str">
            <v>(포장 80 Cm)</v>
          </cell>
          <cell r="I1550">
            <v>0</v>
          </cell>
        </row>
        <row r="1551">
          <cell r="A1551" t="str">
            <v>D03712</v>
          </cell>
          <cell r="B1551">
            <v>2695</v>
          </cell>
          <cell r="C1551" t="str">
            <v>-5-a</v>
          </cell>
          <cell r="D1551">
            <v>14552159</v>
          </cell>
          <cell r="E1551" t="str">
            <v>반단면버럭처리(상부)</v>
          </cell>
          <cell r="F1551" t="str">
            <v>(표준단면-6, 80Cm)</v>
          </cell>
          <cell r="G1551" t="str">
            <v>㎥</v>
          </cell>
          <cell r="I1551">
            <v>0</v>
          </cell>
        </row>
        <row r="1552">
          <cell r="A1552" t="str">
            <v>D03713</v>
          </cell>
          <cell r="B1552">
            <v>2351</v>
          </cell>
          <cell r="C1552" t="str">
            <v>-5-b</v>
          </cell>
          <cell r="D1552">
            <v>14552223</v>
          </cell>
          <cell r="E1552" t="str">
            <v>반단면버럭처리(하부)</v>
          </cell>
          <cell r="F1552" t="str">
            <v>(표준단면-6, 80Cm)</v>
          </cell>
          <cell r="G1552" t="str">
            <v>㎥</v>
          </cell>
          <cell r="I1552">
            <v>0</v>
          </cell>
        </row>
        <row r="1553">
          <cell r="A1553" t="str">
            <v>E1</v>
          </cell>
          <cell r="B1553">
            <v>0</v>
          </cell>
          <cell r="C1553" t="str">
            <v>소계</v>
          </cell>
          <cell r="D1553">
            <v>14552255</v>
          </cell>
          <cell r="I1553">
            <v>0</v>
          </cell>
        </row>
        <row r="1554">
          <cell r="A1554" t="str">
            <v>E2</v>
          </cell>
          <cell r="B1554">
            <v>0</v>
          </cell>
          <cell r="C1554" t="str">
            <v>계</v>
          </cell>
          <cell r="D1554">
            <v>14552263</v>
          </cell>
          <cell r="I1554">
            <v>0</v>
          </cell>
        </row>
        <row r="1555">
          <cell r="A1555" t="str">
            <v>T2</v>
          </cell>
          <cell r="B1555">
            <v>1557</v>
          </cell>
          <cell r="C1555" t="str">
            <v>c</v>
          </cell>
          <cell r="D1555">
            <v>14552271</v>
          </cell>
          <cell r="E1555" t="str">
            <v>숏크리트버럭처리</v>
          </cell>
          <cell r="I1555">
            <v>0</v>
          </cell>
        </row>
        <row r="1556">
          <cell r="A1556" t="str">
            <v>D00719</v>
          </cell>
          <cell r="B1556">
            <v>935</v>
          </cell>
          <cell r="C1556" t="str">
            <v>-1</v>
          </cell>
          <cell r="D1556">
            <v>14552287</v>
          </cell>
          <cell r="E1556" t="str">
            <v>숏크리트 버럭처리</v>
          </cell>
          <cell r="F1556" t="str">
            <v>(갱  내)</v>
          </cell>
          <cell r="G1556" t="str">
            <v>㎥</v>
          </cell>
          <cell r="I1556">
            <v>0</v>
          </cell>
        </row>
        <row r="1557">
          <cell r="A1557" t="str">
            <v>D01147</v>
          </cell>
          <cell r="B1557">
            <v>10</v>
          </cell>
          <cell r="C1557" t="str">
            <v>-2</v>
          </cell>
          <cell r="D1557">
            <v>14552289</v>
          </cell>
          <cell r="E1557" t="str">
            <v>숏크리트 버럭처리</v>
          </cell>
          <cell r="F1557" t="str">
            <v>(갱구부)</v>
          </cell>
          <cell r="G1557" t="str">
            <v>㎥</v>
          </cell>
          <cell r="I1557">
            <v>0</v>
          </cell>
        </row>
        <row r="1558">
          <cell r="A1558" t="str">
            <v>E2</v>
          </cell>
          <cell r="B1558">
            <v>0</v>
          </cell>
          <cell r="C1558" t="str">
            <v>계</v>
          </cell>
          <cell r="D1558">
            <v>14552290</v>
          </cell>
          <cell r="I1558">
            <v>0</v>
          </cell>
        </row>
        <row r="1559">
          <cell r="A1559" t="str">
            <v>E3</v>
          </cell>
          <cell r="B1559">
            <v>0</v>
          </cell>
          <cell r="C1559" t="str">
            <v>합계</v>
          </cell>
          <cell r="D1559">
            <v>14552322</v>
          </cell>
          <cell r="I1559">
            <v>0</v>
          </cell>
        </row>
        <row r="1560">
          <cell r="A1560" t="str">
            <v>T3</v>
          </cell>
          <cell r="B1560">
            <v>1573</v>
          </cell>
          <cell r="C1560" t="str">
            <v>4.03</v>
          </cell>
          <cell r="D1560">
            <v>14552354</v>
          </cell>
          <cell r="E1560" t="str">
            <v>지  보  공</v>
          </cell>
          <cell r="I1560">
            <v>0</v>
          </cell>
        </row>
        <row r="1561">
          <cell r="A1561" t="str">
            <v>T2</v>
          </cell>
          <cell r="B1561">
            <v>1564</v>
          </cell>
          <cell r="C1561" t="str">
            <v>a</v>
          </cell>
          <cell r="D1561">
            <v>14552387</v>
          </cell>
          <cell r="E1561" t="str">
            <v>강지보공</v>
          </cell>
          <cell r="I1561">
            <v>0</v>
          </cell>
        </row>
        <row r="1562">
          <cell r="A1562" t="str">
            <v>D01042</v>
          </cell>
          <cell r="B1562">
            <v>96</v>
          </cell>
          <cell r="C1562" t="str">
            <v>-1</v>
          </cell>
          <cell r="D1562">
            <v>14552419</v>
          </cell>
          <cell r="E1562" t="str">
            <v>STEEL RIB</v>
          </cell>
          <cell r="F1562" t="str">
            <v>(표준단면-4)</v>
          </cell>
          <cell r="G1562" t="str">
            <v>SET</v>
          </cell>
          <cell r="I1562">
            <v>0</v>
          </cell>
        </row>
        <row r="1563">
          <cell r="A1563" t="str">
            <v>D00738</v>
          </cell>
          <cell r="B1563">
            <v>210</v>
          </cell>
          <cell r="C1563" t="str">
            <v>-2</v>
          </cell>
          <cell r="D1563">
            <v>14552483</v>
          </cell>
          <cell r="E1563" t="str">
            <v>STEEL RIB</v>
          </cell>
          <cell r="F1563" t="str">
            <v>(표준단면-5)</v>
          </cell>
          <cell r="G1563" t="str">
            <v>SET</v>
          </cell>
          <cell r="I1563">
            <v>0</v>
          </cell>
        </row>
        <row r="1564">
          <cell r="A1564" t="str">
            <v>D01041</v>
          </cell>
          <cell r="B1564">
            <v>340</v>
          </cell>
          <cell r="C1564" t="str">
            <v>-3</v>
          </cell>
          <cell r="D1564">
            <v>14552515</v>
          </cell>
          <cell r="E1564" t="str">
            <v>STEEL RIB</v>
          </cell>
          <cell r="F1564" t="str">
            <v>(표준단면-6)</v>
          </cell>
          <cell r="G1564" t="str">
            <v>SET</v>
          </cell>
          <cell r="I1564">
            <v>0</v>
          </cell>
        </row>
        <row r="1565">
          <cell r="A1565" t="str">
            <v>E2</v>
          </cell>
          <cell r="B1565">
            <v>0</v>
          </cell>
          <cell r="C1565" t="str">
            <v>계</v>
          </cell>
          <cell r="D1565">
            <v>14552523</v>
          </cell>
          <cell r="I1565">
            <v>0</v>
          </cell>
        </row>
        <row r="1566">
          <cell r="A1566" t="str">
            <v>T2</v>
          </cell>
          <cell r="B1566">
            <v>1572</v>
          </cell>
          <cell r="C1566" t="str">
            <v>b</v>
          </cell>
          <cell r="D1566">
            <v>14552527</v>
          </cell>
          <cell r="E1566" t="str">
            <v>숏크리트공</v>
          </cell>
          <cell r="I1566">
            <v>0</v>
          </cell>
        </row>
        <row r="1567">
          <cell r="A1567" t="str">
            <v>D00727</v>
          </cell>
          <cell r="B1567">
            <v>162</v>
          </cell>
          <cell r="C1567" t="str">
            <v>-1</v>
          </cell>
          <cell r="D1567">
            <v>14552539</v>
          </cell>
          <cell r="E1567" t="str">
            <v>숏크리트</v>
          </cell>
          <cell r="F1567" t="str">
            <v>(표준단면-2)</v>
          </cell>
          <cell r="G1567" t="str">
            <v>㎥</v>
          </cell>
          <cell r="I1567">
            <v>0</v>
          </cell>
        </row>
        <row r="1568">
          <cell r="A1568" t="str">
            <v>D00728</v>
          </cell>
          <cell r="B1568">
            <v>968</v>
          </cell>
          <cell r="C1568" t="str">
            <v>-2</v>
          </cell>
          <cell r="D1568">
            <v>14552543</v>
          </cell>
          <cell r="E1568" t="str">
            <v>숏크리트</v>
          </cell>
          <cell r="F1568" t="str">
            <v>(표준단면-3)</v>
          </cell>
          <cell r="G1568" t="str">
            <v>㎥</v>
          </cell>
          <cell r="I1568">
            <v>0</v>
          </cell>
        </row>
        <row r="1569">
          <cell r="A1569" t="str">
            <v>D01044</v>
          </cell>
          <cell r="B1569">
            <v>866</v>
          </cell>
          <cell r="C1569" t="str">
            <v>-3</v>
          </cell>
          <cell r="D1569">
            <v>14552545</v>
          </cell>
          <cell r="E1569" t="str">
            <v>숏크리트</v>
          </cell>
          <cell r="F1569" t="str">
            <v>(표준단면-4)</v>
          </cell>
          <cell r="G1569" t="str">
            <v>㎥</v>
          </cell>
          <cell r="I1569">
            <v>0</v>
          </cell>
        </row>
        <row r="1570">
          <cell r="A1570" t="str">
            <v>D00741</v>
          </cell>
          <cell r="B1570">
            <v>1841</v>
          </cell>
          <cell r="C1570" t="str">
            <v>-4</v>
          </cell>
          <cell r="D1570">
            <v>14552546</v>
          </cell>
          <cell r="E1570" t="str">
            <v>숏크리트</v>
          </cell>
          <cell r="F1570" t="str">
            <v>(표준단면-5)</v>
          </cell>
          <cell r="G1570" t="str">
            <v>㎥</v>
          </cell>
          <cell r="I1570">
            <v>0</v>
          </cell>
        </row>
        <row r="1571">
          <cell r="A1571" t="str">
            <v>D01045</v>
          </cell>
          <cell r="B1571">
            <v>1518</v>
          </cell>
          <cell r="C1571" t="str">
            <v>-5</v>
          </cell>
          <cell r="D1571">
            <v>14552547</v>
          </cell>
          <cell r="E1571" t="str">
            <v>숏크리트</v>
          </cell>
          <cell r="F1571" t="str">
            <v>(표준단면-6)</v>
          </cell>
          <cell r="G1571" t="str">
            <v>㎥</v>
          </cell>
          <cell r="I1571">
            <v>0</v>
          </cell>
        </row>
        <row r="1572">
          <cell r="A1572" t="str">
            <v>D00729</v>
          </cell>
          <cell r="B1572">
            <v>95</v>
          </cell>
          <cell r="C1572" t="str">
            <v>-6</v>
          </cell>
          <cell r="D1572">
            <v>14552611</v>
          </cell>
          <cell r="E1572" t="str">
            <v>숏크리트</v>
          </cell>
          <cell r="F1572" t="str">
            <v>(갱구부)</v>
          </cell>
          <cell r="G1572" t="str">
            <v>㎥</v>
          </cell>
          <cell r="I1572">
            <v>0</v>
          </cell>
        </row>
        <row r="1573">
          <cell r="A1573" t="str">
            <v>E2</v>
          </cell>
          <cell r="B1573">
            <v>0</v>
          </cell>
          <cell r="C1573" t="str">
            <v>계</v>
          </cell>
          <cell r="D1573">
            <v>14552627</v>
          </cell>
          <cell r="I1573">
            <v>0</v>
          </cell>
        </row>
        <row r="1574">
          <cell r="A1574" t="str">
            <v>E3</v>
          </cell>
          <cell r="B1574">
            <v>0</v>
          </cell>
          <cell r="C1574" t="str">
            <v>합계</v>
          </cell>
          <cell r="D1574">
            <v>14552635</v>
          </cell>
          <cell r="I1574">
            <v>0</v>
          </cell>
        </row>
        <row r="1575">
          <cell r="A1575" t="str">
            <v>T3</v>
          </cell>
          <cell r="B1575">
            <v>1610</v>
          </cell>
          <cell r="C1575" t="str">
            <v>4.04</v>
          </cell>
          <cell r="D1575">
            <v>14552639</v>
          </cell>
          <cell r="E1575" t="str">
            <v>락볼트공</v>
          </cell>
          <cell r="I1575">
            <v>0</v>
          </cell>
        </row>
        <row r="1576">
          <cell r="A1576" t="str">
            <v>T2</v>
          </cell>
          <cell r="B1576">
            <v>1578</v>
          </cell>
          <cell r="C1576" t="str">
            <v>a</v>
          </cell>
          <cell r="D1576">
            <v>14552653</v>
          </cell>
          <cell r="E1576" t="str">
            <v>표준단면-2</v>
          </cell>
          <cell r="I1576">
            <v>0</v>
          </cell>
        </row>
        <row r="1577">
          <cell r="A1577" t="str">
            <v>D00387</v>
          </cell>
          <cell r="B1577">
            <v>170</v>
          </cell>
          <cell r="C1577" t="str">
            <v>-1</v>
          </cell>
          <cell r="D1577">
            <v>14552667</v>
          </cell>
          <cell r="E1577" t="str">
            <v>락볼트공(상부)</v>
          </cell>
          <cell r="F1577" t="str">
            <v>(표준단면-2)</v>
          </cell>
          <cell r="G1577" t="str">
            <v>SET</v>
          </cell>
          <cell r="I1577">
            <v>0</v>
          </cell>
        </row>
        <row r="1578">
          <cell r="A1578" t="str">
            <v>D00388</v>
          </cell>
          <cell r="B1578">
            <v>40</v>
          </cell>
          <cell r="C1578" t="str">
            <v>-2</v>
          </cell>
          <cell r="D1578">
            <v>14552671</v>
          </cell>
          <cell r="E1578" t="str">
            <v>락볼트공(측벽)</v>
          </cell>
          <cell r="F1578" t="str">
            <v>(표준단면-2)</v>
          </cell>
          <cell r="G1578" t="str">
            <v>SET</v>
          </cell>
          <cell r="I1578">
            <v>0</v>
          </cell>
        </row>
        <row r="1579">
          <cell r="A1579" t="str">
            <v>E2</v>
          </cell>
          <cell r="B1579">
            <v>0</v>
          </cell>
          <cell r="C1579" t="str">
            <v>계</v>
          </cell>
          <cell r="D1579">
            <v>14552672</v>
          </cell>
          <cell r="I1579">
            <v>0</v>
          </cell>
        </row>
        <row r="1580">
          <cell r="A1580" t="str">
            <v>T2</v>
          </cell>
          <cell r="B1580">
            <v>1582</v>
          </cell>
          <cell r="C1580" t="str">
            <v>b</v>
          </cell>
          <cell r="D1580">
            <v>14552673</v>
          </cell>
          <cell r="E1580" t="str">
            <v>표준단면-3</v>
          </cell>
          <cell r="I1580">
            <v>0</v>
          </cell>
        </row>
        <row r="1581">
          <cell r="A1581" t="str">
            <v>D00749</v>
          </cell>
          <cell r="B1581">
            <v>977</v>
          </cell>
          <cell r="C1581" t="str">
            <v>-1</v>
          </cell>
          <cell r="D1581">
            <v>14552801</v>
          </cell>
          <cell r="E1581" t="str">
            <v>락볼트공(상부)</v>
          </cell>
          <cell r="F1581" t="str">
            <v>(표준단면-3)</v>
          </cell>
          <cell r="G1581" t="str">
            <v>SET</v>
          </cell>
          <cell r="I1581">
            <v>0</v>
          </cell>
        </row>
        <row r="1582">
          <cell r="A1582" t="str">
            <v>D00748</v>
          </cell>
          <cell r="B1582">
            <v>690</v>
          </cell>
          <cell r="C1582" t="str">
            <v>-2</v>
          </cell>
          <cell r="D1582">
            <v>14552802</v>
          </cell>
          <cell r="E1582" t="str">
            <v>락볼트공(하부)</v>
          </cell>
          <cell r="F1582" t="str">
            <v>(표준단면-3)</v>
          </cell>
          <cell r="G1582" t="str">
            <v>SET</v>
          </cell>
          <cell r="I1582">
            <v>0</v>
          </cell>
        </row>
        <row r="1583">
          <cell r="A1583" t="str">
            <v>E2</v>
          </cell>
          <cell r="B1583">
            <v>0</v>
          </cell>
          <cell r="C1583" t="str">
            <v>계</v>
          </cell>
          <cell r="D1583">
            <v>14552803</v>
          </cell>
          <cell r="I1583">
            <v>0</v>
          </cell>
        </row>
        <row r="1584">
          <cell r="A1584" t="str">
            <v>T2</v>
          </cell>
          <cell r="B1584">
            <v>1586</v>
          </cell>
          <cell r="C1584" t="str">
            <v>c</v>
          </cell>
          <cell r="D1584">
            <v>14552867</v>
          </cell>
          <cell r="E1584" t="str">
            <v>표준단면-4</v>
          </cell>
          <cell r="I1584">
            <v>0</v>
          </cell>
        </row>
        <row r="1585">
          <cell r="A1585" t="str">
            <v>D00747</v>
          </cell>
          <cell r="B1585">
            <v>816</v>
          </cell>
          <cell r="C1585" t="str">
            <v>-1</v>
          </cell>
          <cell r="D1585">
            <v>14552931</v>
          </cell>
          <cell r="E1585" t="str">
            <v>락볼트공(상부)</v>
          </cell>
          <cell r="F1585" t="str">
            <v>(표준단면-4)</v>
          </cell>
          <cell r="G1585" t="str">
            <v>SET</v>
          </cell>
          <cell r="I1585">
            <v>0</v>
          </cell>
        </row>
        <row r="1586">
          <cell r="A1586" t="str">
            <v>D00750</v>
          </cell>
          <cell r="B1586">
            <v>576</v>
          </cell>
          <cell r="C1586" t="str">
            <v>-2</v>
          </cell>
          <cell r="D1586">
            <v>14552995</v>
          </cell>
          <cell r="E1586" t="str">
            <v>락볼트공(하부)</v>
          </cell>
          <cell r="F1586" t="str">
            <v>(표준단면-4)</v>
          </cell>
          <cell r="G1586" t="str">
            <v>SET</v>
          </cell>
          <cell r="I1586">
            <v>0</v>
          </cell>
        </row>
        <row r="1587">
          <cell r="A1587" t="str">
            <v>E2</v>
          </cell>
          <cell r="B1587">
            <v>0</v>
          </cell>
          <cell r="C1587" t="str">
            <v>계</v>
          </cell>
          <cell r="D1587">
            <v>14553011</v>
          </cell>
          <cell r="I1587">
            <v>0</v>
          </cell>
        </row>
        <row r="1588">
          <cell r="A1588" t="str">
            <v>T2</v>
          </cell>
          <cell r="B1588">
            <v>1590</v>
          </cell>
          <cell r="C1588" t="str">
            <v>d</v>
          </cell>
          <cell r="D1588">
            <v>14553019</v>
          </cell>
          <cell r="E1588" t="str">
            <v>표준단면-5</v>
          </cell>
          <cell r="I1588">
            <v>0</v>
          </cell>
        </row>
        <row r="1589">
          <cell r="A1589" t="str">
            <v>D01046</v>
          </cell>
          <cell r="B1589">
            <v>1785</v>
          </cell>
          <cell r="C1589" t="str">
            <v>-1</v>
          </cell>
          <cell r="D1589">
            <v>14553027</v>
          </cell>
          <cell r="E1589" t="str">
            <v>락볼트공(상부)</v>
          </cell>
          <cell r="F1589" t="str">
            <v>(표준단면-5)</v>
          </cell>
          <cell r="G1589" t="str">
            <v>SET</v>
          </cell>
          <cell r="I1589">
            <v>0</v>
          </cell>
        </row>
        <row r="1590">
          <cell r="A1590" t="str">
            <v>D01047</v>
          </cell>
          <cell r="B1590">
            <v>1260</v>
          </cell>
          <cell r="C1590" t="str">
            <v>-2</v>
          </cell>
          <cell r="D1590">
            <v>14553043</v>
          </cell>
          <cell r="E1590" t="str">
            <v>락볼트공(측벽)</v>
          </cell>
          <cell r="F1590" t="str">
            <v>(표준단면-5)</v>
          </cell>
          <cell r="G1590" t="str">
            <v>SET</v>
          </cell>
          <cell r="I1590">
            <v>0</v>
          </cell>
        </row>
        <row r="1591">
          <cell r="A1591" t="str">
            <v>E2</v>
          </cell>
          <cell r="B1591">
            <v>0</v>
          </cell>
          <cell r="C1591" t="str">
            <v>계</v>
          </cell>
          <cell r="D1591">
            <v>14553047</v>
          </cell>
          <cell r="I1591">
            <v>0</v>
          </cell>
        </row>
        <row r="1592">
          <cell r="A1592" t="str">
            <v>T2</v>
          </cell>
          <cell r="B1592">
            <v>1594</v>
          </cell>
          <cell r="C1592" t="str">
            <v>e</v>
          </cell>
          <cell r="D1592">
            <v>14553049</v>
          </cell>
          <cell r="E1592" t="str">
            <v>표준단면-6</v>
          </cell>
          <cell r="I1592">
            <v>0</v>
          </cell>
        </row>
        <row r="1593">
          <cell r="A1593" t="str">
            <v>D03717</v>
          </cell>
          <cell r="B1593">
            <v>1445</v>
          </cell>
          <cell r="C1593" t="str">
            <v>-1</v>
          </cell>
          <cell r="D1593">
            <v>14553114</v>
          </cell>
          <cell r="E1593" t="str">
            <v>락볼트공(상부)</v>
          </cell>
          <cell r="F1593" t="str">
            <v>(표준단면-6)</v>
          </cell>
          <cell r="G1593" t="str">
            <v>SET</v>
          </cell>
          <cell r="I1593">
            <v>0</v>
          </cell>
        </row>
        <row r="1594">
          <cell r="A1594" t="str">
            <v>D03718</v>
          </cell>
          <cell r="B1594">
            <v>1020</v>
          </cell>
          <cell r="C1594" t="str">
            <v>-2</v>
          </cell>
          <cell r="D1594">
            <v>14553147</v>
          </cell>
          <cell r="E1594" t="str">
            <v>락볼트공(측벽)</v>
          </cell>
          <cell r="F1594" t="str">
            <v>(표준단면-6)</v>
          </cell>
          <cell r="G1594" t="str">
            <v>SET</v>
          </cell>
          <cell r="I1594">
            <v>0</v>
          </cell>
        </row>
        <row r="1595">
          <cell r="A1595" t="str">
            <v>E2</v>
          </cell>
          <cell r="B1595">
            <v>0</v>
          </cell>
          <cell r="C1595" t="str">
            <v>계</v>
          </cell>
          <cell r="D1595">
            <v>14553163</v>
          </cell>
          <cell r="I1595">
            <v>0</v>
          </cell>
        </row>
        <row r="1596">
          <cell r="A1596" t="str">
            <v>T2</v>
          </cell>
          <cell r="B1596">
            <v>1598</v>
          </cell>
          <cell r="C1596" t="str">
            <v>f</v>
          </cell>
          <cell r="D1596">
            <v>14553171</v>
          </cell>
          <cell r="E1596" t="str">
            <v>락볼트공</v>
          </cell>
          <cell r="I1596">
            <v>0</v>
          </cell>
        </row>
        <row r="1597">
          <cell r="A1597" t="str">
            <v>D00751</v>
          </cell>
          <cell r="B1597">
            <v>1313</v>
          </cell>
          <cell r="C1597" t="str">
            <v>-1</v>
          </cell>
          <cell r="D1597">
            <v>14553179</v>
          </cell>
          <cell r="E1597" t="str">
            <v>락볼트공</v>
          </cell>
          <cell r="F1597" t="str">
            <v>(갱구부 L=5 M)</v>
          </cell>
          <cell r="G1597" t="str">
            <v>조</v>
          </cell>
          <cell r="I1597">
            <v>0</v>
          </cell>
        </row>
        <row r="1598">
          <cell r="A1598" t="str">
            <v>D03864</v>
          </cell>
          <cell r="B1598">
            <v>144</v>
          </cell>
          <cell r="C1598" t="str">
            <v>-2</v>
          </cell>
          <cell r="D1598">
            <v>14553180</v>
          </cell>
          <cell r="E1598" t="str">
            <v>락볼트공</v>
          </cell>
          <cell r="F1598" t="str">
            <v>(갱구부 L=7 M)</v>
          </cell>
          <cell r="G1598" t="str">
            <v>조</v>
          </cell>
          <cell r="I1598">
            <v>0</v>
          </cell>
        </row>
        <row r="1599">
          <cell r="A1599" t="str">
            <v>E2</v>
          </cell>
          <cell r="B1599">
            <v>0</v>
          </cell>
          <cell r="C1599" t="str">
            <v>계</v>
          </cell>
          <cell r="D1599">
            <v>14553181</v>
          </cell>
          <cell r="I1599">
            <v>0</v>
          </cell>
        </row>
        <row r="1600">
          <cell r="A1600" t="str">
            <v>T2</v>
          </cell>
          <cell r="B1600">
            <v>1606</v>
          </cell>
          <cell r="C1600" t="str">
            <v>g</v>
          </cell>
          <cell r="D1600">
            <v>14553309</v>
          </cell>
          <cell r="E1600" t="str">
            <v>강관다단그라우팅</v>
          </cell>
          <cell r="I1600">
            <v>0</v>
          </cell>
        </row>
        <row r="1601">
          <cell r="A1601" t="str">
            <v>T1</v>
          </cell>
          <cell r="B1601">
            <v>1602</v>
          </cell>
          <cell r="C1601" t="str">
            <v>-1</v>
          </cell>
          <cell r="D1601">
            <v>14553310</v>
          </cell>
          <cell r="E1601" t="str">
            <v>갱 구 부</v>
          </cell>
          <cell r="F1601" t="str">
            <v>(L=16.06 M/공)</v>
          </cell>
          <cell r="I1601">
            <v>0</v>
          </cell>
        </row>
        <row r="1602">
          <cell r="A1602" t="str">
            <v>D03722</v>
          </cell>
          <cell r="B1602">
            <v>276</v>
          </cell>
          <cell r="C1602" t="str">
            <v>-1-a</v>
          </cell>
          <cell r="D1602">
            <v>14553311</v>
          </cell>
          <cell r="E1602" t="str">
            <v>갱구부강관다단그라우</v>
          </cell>
          <cell r="F1602" t="str">
            <v>팅(풍화암)</v>
          </cell>
          <cell r="G1602" t="str">
            <v>공</v>
          </cell>
          <cell r="I1602">
            <v>0</v>
          </cell>
        </row>
        <row r="1603">
          <cell r="A1603" t="str">
            <v>E1</v>
          </cell>
          <cell r="B1603">
            <v>0</v>
          </cell>
          <cell r="C1603" t="str">
            <v>소계</v>
          </cell>
          <cell r="D1603">
            <v>14553415</v>
          </cell>
          <cell r="I1603">
            <v>0</v>
          </cell>
        </row>
        <row r="1604">
          <cell r="A1604" t="str">
            <v>T1</v>
          </cell>
          <cell r="B1604">
            <v>1605</v>
          </cell>
          <cell r="C1604" t="str">
            <v>-2</v>
          </cell>
          <cell r="D1604">
            <v>14553423</v>
          </cell>
          <cell r="E1604" t="str">
            <v>갱    내</v>
          </cell>
          <cell r="F1604" t="str">
            <v>(L=16.25 M/공)</v>
          </cell>
          <cell r="I1604">
            <v>0</v>
          </cell>
        </row>
        <row r="1605">
          <cell r="A1605" t="str">
            <v>D03721</v>
          </cell>
          <cell r="B1605">
            <v>638</v>
          </cell>
          <cell r="C1605" t="str">
            <v>-2-a</v>
          </cell>
          <cell r="D1605">
            <v>14553431</v>
          </cell>
          <cell r="E1605" t="str">
            <v>갱내강관다단그라우팅</v>
          </cell>
          <cell r="F1605" t="str">
            <v>(풍화암)</v>
          </cell>
          <cell r="G1605" t="str">
            <v>공</v>
          </cell>
          <cell r="I1605">
            <v>0</v>
          </cell>
        </row>
        <row r="1606">
          <cell r="A1606" t="str">
            <v>E1</v>
          </cell>
          <cell r="B1606">
            <v>0</v>
          </cell>
          <cell r="C1606" t="str">
            <v>소계</v>
          </cell>
          <cell r="D1606">
            <v>14553438</v>
          </cell>
          <cell r="I1606">
            <v>0</v>
          </cell>
        </row>
        <row r="1607">
          <cell r="A1607" t="str">
            <v>E2</v>
          </cell>
          <cell r="B1607">
            <v>0</v>
          </cell>
          <cell r="C1607" t="str">
            <v>계</v>
          </cell>
          <cell r="D1607">
            <v>14553439</v>
          </cell>
          <cell r="I1607">
            <v>0</v>
          </cell>
        </row>
        <row r="1608">
          <cell r="A1608" t="str">
            <v>D03736</v>
          </cell>
          <cell r="B1608">
            <v>275</v>
          </cell>
          <cell r="C1608" t="str">
            <v>h</v>
          </cell>
          <cell r="D1608">
            <v>14553504</v>
          </cell>
          <cell r="E1608" t="str">
            <v>FORE POLING</v>
          </cell>
          <cell r="G1608" t="str">
            <v>공</v>
          </cell>
          <cell r="I1608">
            <v>0</v>
          </cell>
        </row>
        <row r="1609">
          <cell r="A1609" t="str">
            <v>D00753</v>
          </cell>
          <cell r="B1609">
            <v>15</v>
          </cell>
          <cell r="C1609" t="str">
            <v>i</v>
          </cell>
          <cell r="D1609">
            <v>14553569</v>
          </cell>
          <cell r="E1609" t="str">
            <v>PRE GROUTING</v>
          </cell>
          <cell r="G1609" t="str">
            <v>개소</v>
          </cell>
          <cell r="I1609">
            <v>0</v>
          </cell>
        </row>
        <row r="1610">
          <cell r="A1610" t="str">
            <v>D03850</v>
          </cell>
          <cell r="B1610">
            <v>216</v>
          </cell>
          <cell r="C1610" t="str">
            <v>j</v>
          </cell>
          <cell r="D1610">
            <v>14553570</v>
          </cell>
          <cell r="E1610" t="str">
            <v>Soil Nailing</v>
          </cell>
          <cell r="G1610" t="str">
            <v>공</v>
          </cell>
          <cell r="I1610">
            <v>0</v>
          </cell>
        </row>
        <row r="1611">
          <cell r="A1611" t="str">
            <v>E3</v>
          </cell>
          <cell r="B1611">
            <v>0</v>
          </cell>
          <cell r="C1611" t="str">
            <v>합계</v>
          </cell>
          <cell r="D1611">
            <v>14553698</v>
          </cell>
          <cell r="I1611">
            <v>0</v>
          </cell>
        </row>
        <row r="1612">
          <cell r="A1612" t="str">
            <v>T3</v>
          </cell>
          <cell r="B1612">
            <v>1615</v>
          </cell>
          <cell r="C1612" t="str">
            <v>4.05</v>
          </cell>
          <cell r="D1612">
            <v>14553762</v>
          </cell>
          <cell r="E1612" t="str">
            <v>방 수 공</v>
          </cell>
          <cell r="I1612">
            <v>0</v>
          </cell>
        </row>
        <row r="1613">
          <cell r="A1613" t="str">
            <v>D00754</v>
          </cell>
          <cell r="B1613">
            <v>37</v>
          </cell>
          <cell r="C1613" t="str">
            <v>a</v>
          </cell>
          <cell r="D1613">
            <v>14553826</v>
          </cell>
          <cell r="E1613" t="str">
            <v>방 수 공</v>
          </cell>
          <cell r="F1613" t="str">
            <v>(FILTER CONCRETE)</v>
          </cell>
          <cell r="G1613" t="str">
            <v>㎥</v>
          </cell>
          <cell r="I1613">
            <v>0</v>
          </cell>
        </row>
        <row r="1614">
          <cell r="A1614" t="str">
            <v>D00341</v>
          </cell>
          <cell r="B1614">
            <v>199</v>
          </cell>
          <cell r="C1614" t="str">
            <v>b</v>
          </cell>
          <cell r="D1614">
            <v>14553827</v>
          </cell>
          <cell r="E1614" t="str">
            <v>PVC PIPE 설치</v>
          </cell>
          <cell r="F1614" t="str">
            <v>(D=100 m/m)</v>
          </cell>
          <cell r="G1614" t="str">
            <v>M</v>
          </cell>
          <cell r="I1614">
            <v>0</v>
          </cell>
        </row>
        <row r="1615">
          <cell r="A1615" t="str">
            <v>D00756</v>
          </cell>
          <cell r="B1615">
            <v>21643</v>
          </cell>
          <cell r="C1615" t="str">
            <v>c</v>
          </cell>
          <cell r="D1615">
            <v>14553891</v>
          </cell>
          <cell r="E1615" t="str">
            <v>방  수  공(방수쉬트</v>
          </cell>
          <cell r="F1615" t="str">
            <v>및부직포설치)</v>
          </cell>
          <cell r="G1615" t="str">
            <v>㎡</v>
          </cell>
          <cell r="I1615">
            <v>0</v>
          </cell>
        </row>
        <row r="1616">
          <cell r="A1616" t="str">
            <v>E3</v>
          </cell>
          <cell r="B1616">
            <v>0</v>
          </cell>
          <cell r="C1616" t="str">
            <v>합계</v>
          </cell>
          <cell r="D1616">
            <v>14553907</v>
          </cell>
          <cell r="I1616">
            <v>0</v>
          </cell>
        </row>
        <row r="1617">
          <cell r="A1617" t="str">
            <v>T3</v>
          </cell>
          <cell r="B1617">
            <v>1632</v>
          </cell>
          <cell r="C1617" t="str">
            <v>4.06</v>
          </cell>
          <cell r="D1617">
            <v>14553915</v>
          </cell>
          <cell r="E1617" t="str">
            <v>배 수 공</v>
          </cell>
          <cell r="I1617">
            <v>0</v>
          </cell>
        </row>
        <row r="1618">
          <cell r="A1618" t="str">
            <v>D00757</v>
          </cell>
          <cell r="B1618">
            <v>691</v>
          </cell>
          <cell r="C1618" t="str">
            <v>a</v>
          </cell>
          <cell r="D1618">
            <v>14553923</v>
          </cell>
          <cell r="E1618" t="str">
            <v>배 수 공</v>
          </cell>
          <cell r="F1618" t="str">
            <v>(용수처리)</v>
          </cell>
          <cell r="G1618" t="str">
            <v>M</v>
          </cell>
          <cell r="I1618">
            <v>0</v>
          </cell>
        </row>
        <row r="1619">
          <cell r="A1619" t="str">
            <v>D01197</v>
          </cell>
          <cell r="B1619">
            <v>1812</v>
          </cell>
          <cell r="C1619" t="str">
            <v>b</v>
          </cell>
          <cell r="D1619">
            <v>14553939</v>
          </cell>
          <cell r="E1619" t="str">
            <v>유공관 부설</v>
          </cell>
          <cell r="F1619" t="str">
            <v>(T.H.P D=200)</v>
          </cell>
          <cell r="G1619" t="str">
            <v>M</v>
          </cell>
          <cell r="I1619">
            <v>0</v>
          </cell>
        </row>
        <row r="1620">
          <cell r="A1620" t="str">
            <v>D01198</v>
          </cell>
          <cell r="B1620">
            <v>1780</v>
          </cell>
          <cell r="C1620" t="str">
            <v>c</v>
          </cell>
          <cell r="D1620">
            <v>14553951</v>
          </cell>
          <cell r="E1620" t="str">
            <v>유공관 부설</v>
          </cell>
          <cell r="F1620" t="str">
            <v>(T.H.P D=100)</v>
          </cell>
          <cell r="G1620" t="str">
            <v>M</v>
          </cell>
          <cell r="I1620">
            <v>0</v>
          </cell>
        </row>
        <row r="1621">
          <cell r="A1621" t="str">
            <v>D00276</v>
          </cell>
          <cell r="B1621">
            <v>2856</v>
          </cell>
          <cell r="C1621" t="str">
            <v>d</v>
          </cell>
          <cell r="D1621">
            <v>14553953</v>
          </cell>
          <cell r="E1621" t="str">
            <v>합판거푸집</v>
          </cell>
          <cell r="F1621" t="str">
            <v>(3 회)</v>
          </cell>
          <cell r="G1621" t="str">
            <v>㎡</v>
          </cell>
          <cell r="I1621">
            <v>0</v>
          </cell>
        </row>
        <row r="1622">
          <cell r="A1622" t="str">
            <v>D00270</v>
          </cell>
          <cell r="B1622">
            <v>260.28500000000003</v>
          </cell>
          <cell r="C1622" t="str">
            <v>e</v>
          </cell>
          <cell r="D1622">
            <v>14553954</v>
          </cell>
          <cell r="E1622" t="str">
            <v>철근가공조립</v>
          </cell>
          <cell r="F1622" t="str">
            <v>(간 단)</v>
          </cell>
          <cell r="G1622" t="str">
            <v>Ton</v>
          </cell>
          <cell r="I1622">
            <v>0</v>
          </cell>
        </row>
        <row r="1623">
          <cell r="A1623" t="str">
            <v>D00235</v>
          </cell>
          <cell r="B1623">
            <v>1918</v>
          </cell>
          <cell r="C1623" t="str">
            <v>f</v>
          </cell>
          <cell r="D1623">
            <v>14553955</v>
          </cell>
          <cell r="E1623" t="str">
            <v>콘크리트타설</v>
          </cell>
          <cell r="F1623" t="str">
            <v>(철근 VIB 포함)</v>
          </cell>
          <cell r="G1623" t="str">
            <v>㎥</v>
          </cell>
          <cell r="I1623">
            <v>0</v>
          </cell>
        </row>
        <row r="1624">
          <cell r="A1624" t="str">
            <v>T2</v>
          </cell>
          <cell r="B1624">
            <v>1626</v>
          </cell>
          <cell r="C1624" t="str">
            <v>g</v>
          </cell>
          <cell r="D1624">
            <v>14553987</v>
          </cell>
          <cell r="E1624" t="str">
            <v>뚜껑제작설치</v>
          </cell>
          <cell r="I1624">
            <v>0</v>
          </cell>
        </row>
        <row r="1625">
          <cell r="A1625" t="str">
            <v>D00759</v>
          </cell>
          <cell r="B1625">
            <v>4008</v>
          </cell>
          <cell r="C1625" t="str">
            <v>-1</v>
          </cell>
          <cell r="D1625">
            <v>14554019</v>
          </cell>
          <cell r="E1625" t="str">
            <v>배수공(공동구뚜껑)</v>
          </cell>
          <cell r="F1625" t="str">
            <v>(580x500x100)</v>
          </cell>
          <cell r="G1625" t="str">
            <v>EA</v>
          </cell>
          <cell r="I1625">
            <v>0</v>
          </cell>
        </row>
        <row r="1626">
          <cell r="A1626" t="str">
            <v>D01199</v>
          </cell>
          <cell r="B1626">
            <v>80</v>
          </cell>
          <cell r="C1626" t="str">
            <v>-2</v>
          </cell>
          <cell r="D1626">
            <v>14554051</v>
          </cell>
          <cell r="E1626" t="str">
            <v>스틸그레이팅</v>
          </cell>
          <cell r="F1626" t="str">
            <v>(530x480x75)</v>
          </cell>
          <cell r="G1626" t="str">
            <v>EA</v>
          </cell>
          <cell r="I1626">
            <v>0</v>
          </cell>
        </row>
        <row r="1627">
          <cell r="A1627" t="str">
            <v>E2</v>
          </cell>
          <cell r="B1627">
            <v>0</v>
          </cell>
          <cell r="C1627" t="str">
            <v>계</v>
          </cell>
          <cell r="D1627">
            <v>14554059</v>
          </cell>
          <cell r="I1627">
            <v>0</v>
          </cell>
        </row>
        <row r="1628">
          <cell r="A1628" t="str">
            <v>D00761</v>
          </cell>
          <cell r="B1628">
            <v>2095</v>
          </cell>
          <cell r="C1628" t="str">
            <v>h</v>
          </cell>
          <cell r="D1628">
            <v>14554067</v>
          </cell>
          <cell r="E1628" t="str">
            <v>비닐깔기</v>
          </cell>
          <cell r="G1628" t="str">
            <v>㎡</v>
          </cell>
          <cell r="I1628">
            <v>0</v>
          </cell>
        </row>
        <row r="1629">
          <cell r="A1629" t="str">
            <v>T2</v>
          </cell>
          <cell r="B1629">
            <v>1631</v>
          </cell>
          <cell r="C1629" t="str">
            <v>i</v>
          </cell>
          <cell r="D1629">
            <v>14554071</v>
          </cell>
          <cell r="E1629" t="str">
            <v>배수관 설치</v>
          </cell>
          <cell r="I1629">
            <v>0</v>
          </cell>
        </row>
        <row r="1630">
          <cell r="A1630" t="str">
            <v>D01200</v>
          </cell>
          <cell r="B1630">
            <v>2062</v>
          </cell>
          <cell r="C1630" t="str">
            <v>-1</v>
          </cell>
          <cell r="D1630">
            <v>14554075</v>
          </cell>
          <cell r="E1630" t="str">
            <v>배수관 설치</v>
          </cell>
          <cell r="F1630" t="str">
            <v>(THP Φ400 m/m)</v>
          </cell>
          <cell r="G1630" t="str">
            <v>M</v>
          </cell>
          <cell r="I1630">
            <v>0</v>
          </cell>
        </row>
        <row r="1631">
          <cell r="A1631" t="str">
            <v>D03787</v>
          </cell>
          <cell r="B1631">
            <v>7</v>
          </cell>
          <cell r="C1631" t="str">
            <v>-2</v>
          </cell>
          <cell r="D1631">
            <v>14554077</v>
          </cell>
          <cell r="E1631" t="str">
            <v>배수관 설치</v>
          </cell>
          <cell r="F1631" t="str">
            <v>(THP Φ600 m/m)</v>
          </cell>
          <cell r="G1631" t="str">
            <v>M</v>
          </cell>
          <cell r="I1631">
            <v>0</v>
          </cell>
        </row>
        <row r="1632">
          <cell r="A1632" t="str">
            <v>E2</v>
          </cell>
          <cell r="B1632">
            <v>0</v>
          </cell>
          <cell r="C1632" t="str">
            <v>계</v>
          </cell>
          <cell r="D1632">
            <v>14554078</v>
          </cell>
          <cell r="I1632">
            <v>0</v>
          </cell>
        </row>
        <row r="1633">
          <cell r="A1633" t="str">
            <v>E3</v>
          </cell>
          <cell r="B1633">
            <v>0</v>
          </cell>
          <cell r="C1633" t="str">
            <v>합계</v>
          </cell>
          <cell r="D1633">
            <v>14554079</v>
          </cell>
          <cell r="I1633">
            <v>0</v>
          </cell>
        </row>
        <row r="1634">
          <cell r="A1634" t="str">
            <v>T3</v>
          </cell>
          <cell r="B1634">
            <v>1640</v>
          </cell>
          <cell r="C1634" t="str">
            <v>4.07</v>
          </cell>
          <cell r="D1634">
            <v>14554207</v>
          </cell>
          <cell r="E1634" t="str">
            <v>라이닝콘크리트</v>
          </cell>
          <cell r="I1634">
            <v>0</v>
          </cell>
        </row>
        <row r="1635">
          <cell r="A1635" t="str">
            <v>D00735</v>
          </cell>
          <cell r="B1635">
            <v>2</v>
          </cell>
          <cell r="C1635" t="str">
            <v>a</v>
          </cell>
          <cell r="D1635">
            <v>14554271</v>
          </cell>
          <cell r="E1635" t="str">
            <v>강재동바리공및거푸집</v>
          </cell>
          <cell r="G1635" t="str">
            <v>조</v>
          </cell>
          <cell r="I1635">
            <v>0</v>
          </cell>
        </row>
        <row r="1636">
          <cell r="A1636" t="str">
            <v>D00237</v>
          </cell>
          <cell r="B1636">
            <v>900</v>
          </cell>
          <cell r="C1636" t="str">
            <v>b</v>
          </cell>
          <cell r="D1636">
            <v>14554303</v>
          </cell>
          <cell r="E1636" t="str">
            <v>콘크리트타설</v>
          </cell>
          <cell r="F1636" t="str">
            <v>(철근 펌프카)</v>
          </cell>
          <cell r="G1636" t="str">
            <v>㎥</v>
          </cell>
          <cell r="I1636">
            <v>0</v>
          </cell>
        </row>
        <row r="1637">
          <cell r="A1637" t="str">
            <v>D00238</v>
          </cell>
          <cell r="B1637">
            <v>6342</v>
          </cell>
          <cell r="C1637" t="str">
            <v>c</v>
          </cell>
          <cell r="D1637">
            <v>14554319</v>
          </cell>
          <cell r="E1637" t="str">
            <v>콘크리트타설</v>
          </cell>
          <cell r="F1637" t="str">
            <v>(무근 펌프카)</v>
          </cell>
          <cell r="G1637" t="str">
            <v>㎥</v>
          </cell>
          <cell r="I1637">
            <v>0</v>
          </cell>
        </row>
        <row r="1638">
          <cell r="A1638" t="str">
            <v>D00272</v>
          </cell>
          <cell r="B1638">
            <v>109.84</v>
          </cell>
          <cell r="C1638" t="str">
            <v>d</v>
          </cell>
          <cell r="D1638">
            <v>14554327</v>
          </cell>
          <cell r="E1638" t="str">
            <v>철근가공조립</v>
          </cell>
          <cell r="F1638" t="str">
            <v>(복 잡)</v>
          </cell>
          <cell r="G1638" t="str">
            <v>Ton</v>
          </cell>
          <cell r="I1638">
            <v>0</v>
          </cell>
        </row>
        <row r="1639">
          <cell r="A1639" t="str">
            <v>D00556</v>
          </cell>
          <cell r="B1639">
            <v>667</v>
          </cell>
          <cell r="C1639" t="str">
            <v>e</v>
          </cell>
          <cell r="D1639">
            <v>14554455</v>
          </cell>
          <cell r="E1639" t="str">
            <v>신축이음장치</v>
          </cell>
          <cell r="F1639" t="str">
            <v>(라이닝콘크리트)</v>
          </cell>
          <cell r="G1639" t="str">
            <v>M</v>
          </cell>
          <cell r="I1639">
            <v>0</v>
          </cell>
        </row>
        <row r="1640">
          <cell r="A1640" t="str">
            <v>D00391</v>
          </cell>
          <cell r="B1640">
            <v>178</v>
          </cell>
          <cell r="C1640" t="str">
            <v>f</v>
          </cell>
          <cell r="D1640">
            <v>14554471</v>
          </cell>
          <cell r="E1640" t="str">
            <v>뒷채움주입공</v>
          </cell>
          <cell r="G1640" t="str">
            <v>㎥</v>
          </cell>
          <cell r="I1640">
            <v>0</v>
          </cell>
        </row>
        <row r="1641">
          <cell r="A1641" t="str">
            <v>E3</v>
          </cell>
          <cell r="B1641">
            <v>0</v>
          </cell>
          <cell r="C1641" t="str">
            <v>합계</v>
          </cell>
          <cell r="D1641">
            <v>14554477</v>
          </cell>
          <cell r="I1641">
            <v>0</v>
          </cell>
        </row>
        <row r="1642">
          <cell r="A1642" t="str">
            <v>T3</v>
          </cell>
          <cell r="B1642">
            <v>1664</v>
          </cell>
          <cell r="C1642" t="str">
            <v>4.08</v>
          </cell>
          <cell r="D1642">
            <v>14554480</v>
          </cell>
          <cell r="E1642" t="str">
            <v>갱문 및 옹벽</v>
          </cell>
          <cell r="I1642">
            <v>0</v>
          </cell>
        </row>
        <row r="1643">
          <cell r="A1643" t="str">
            <v>T2</v>
          </cell>
          <cell r="B1643">
            <v>1646</v>
          </cell>
          <cell r="C1643" t="str">
            <v>a</v>
          </cell>
          <cell r="D1643">
            <v>14554481</v>
          </cell>
          <cell r="E1643" t="str">
            <v>거 푸 집</v>
          </cell>
          <cell r="I1643">
            <v>0</v>
          </cell>
        </row>
        <row r="1644">
          <cell r="A1644" t="str">
            <v>D00276</v>
          </cell>
          <cell r="B1644">
            <v>979</v>
          </cell>
          <cell r="C1644" t="str">
            <v>-1</v>
          </cell>
          <cell r="D1644">
            <v>14554482</v>
          </cell>
          <cell r="E1644" t="str">
            <v>합판거푸집</v>
          </cell>
          <cell r="F1644" t="str">
            <v>(3 회)</v>
          </cell>
          <cell r="G1644" t="str">
            <v>㎡</v>
          </cell>
          <cell r="I1644">
            <v>0</v>
          </cell>
        </row>
        <row r="1645">
          <cell r="A1645" t="str">
            <v>D00282</v>
          </cell>
          <cell r="B1645">
            <v>360</v>
          </cell>
          <cell r="C1645" t="str">
            <v>-2</v>
          </cell>
          <cell r="D1645">
            <v>14554546</v>
          </cell>
          <cell r="E1645" t="str">
            <v>합판거푸집</v>
          </cell>
          <cell r="F1645" t="str">
            <v>(6 회)</v>
          </cell>
          <cell r="G1645" t="str">
            <v>㎡</v>
          </cell>
          <cell r="I1645">
            <v>0</v>
          </cell>
        </row>
        <row r="1646">
          <cell r="A1646" t="str">
            <v>D00265</v>
          </cell>
          <cell r="B1646">
            <v>298</v>
          </cell>
          <cell r="C1646" t="str">
            <v>-3</v>
          </cell>
          <cell r="D1646">
            <v>14554674</v>
          </cell>
          <cell r="E1646" t="str">
            <v>문양거푸집(합판4회+</v>
          </cell>
          <cell r="F1646" t="str">
            <v>문양스치로폴(0∼7M)</v>
          </cell>
          <cell r="G1646" t="str">
            <v>㎡</v>
          </cell>
          <cell r="I1646">
            <v>0</v>
          </cell>
        </row>
        <row r="1647">
          <cell r="A1647" t="str">
            <v>E2</v>
          </cell>
          <cell r="B1647">
            <v>0</v>
          </cell>
          <cell r="C1647" t="str">
            <v>계</v>
          </cell>
          <cell r="D1647">
            <v>14554706</v>
          </cell>
          <cell r="I1647">
            <v>0</v>
          </cell>
        </row>
        <row r="1648">
          <cell r="A1648" t="str">
            <v>D00323</v>
          </cell>
          <cell r="B1648">
            <v>899</v>
          </cell>
          <cell r="C1648" t="str">
            <v>b</v>
          </cell>
          <cell r="D1648">
            <v>14554722</v>
          </cell>
          <cell r="E1648" t="str">
            <v>강관비계</v>
          </cell>
          <cell r="F1648" t="str">
            <v>(0∼30 M)</v>
          </cell>
          <cell r="G1648" t="str">
            <v>㎡</v>
          </cell>
          <cell r="I1648">
            <v>0</v>
          </cell>
        </row>
        <row r="1649">
          <cell r="A1649" t="str">
            <v>D00334</v>
          </cell>
          <cell r="B1649">
            <v>145</v>
          </cell>
          <cell r="C1649" t="str">
            <v>c</v>
          </cell>
          <cell r="D1649">
            <v>14554730</v>
          </cell>
          <cell r="E1649" t="str">
            <v>강관동바리</v>
          </cell>
          <cell r="F1649" t="str">
            <v>(교량용)</v>
          </cell>
          <cell r="G1649" t="str">
            <v>공㎥</v>
          </cell>
          <cell r="I1649">
            <v>0</v>
          </cell>
        </row>
        <row r="1650">
          <cell r="A1650" t="str">
            <v>T1</v>
          </cell>
          <cell r="B1650">
            <v>1652</v>
          </cell>
          <cell r="C1650" t="str">
            <v>d</v>
          </cell>
          <cell r="D1650">
            <v>14554733</v>
          </cell>
          <cell r="E1650" t="str">
            <v>철근가공조립</v>
          </cell>
          <cell r="I1650">
            <v>0</v>
          </cell>
        </row>
        <row r="1651">
          <cell r="A1651" t="str">
            <v>D00270</v>
          </cell>
          <cell r="B1651">
            <v>6.2249999999999996</v>
          </cell>
          <cell r="C1651" t="str">
            <v>-1</v>
          </cell>
          <cell r="D1651">
            <v>14554736</v>
          </cell>
          <cell r="E1651" t="str">
            <v>철근가공조립</v>
          </cell>
          <cell r="F1651" t="str">
            <v>(간 단)</v>
          </cell>
          <cell r="G1651" t="str">
            <v>Ton</v>
          </cell>
          <cell r="I1651">
            <v>0</v>
          </cell>
        </row>
        <row r="1652">
          <cell r="A1652" t="str">
            <v>D00272</v>
          </cell>
          <cell r="B1652">
            <v>25.167999999999999</v>
          </cell>
          <cell r="C1652" t="str">
            <v>-2</v>
          </cell>
          <cell r="D1652">
            <v>14554737</v>
          </cell>
          <cell r="E1652" t="str">
            <v>철근가공조립</v>
          </cell>
          <cell r="F1652" t="str">
            <v>(복 잡)</v>
          </cell>
          <cell r="G1652" t="str">
            <v>Ton</v>
          </cell>
          <cell r="I1652">
            <v>0</v>
          </cell>
        </row>
        <row r="1653">
          <cell r="A1653" t="str">
            <v>E1</v>
          </cell>
          <cell r="B1653">
            <v>0</v>
          </cell>
          <cell r="C1653" t="str">
            <v>소계</v>
          </cell>
          <cell r="D1653">
            <v>14554801</v>
          </cell>
          <cell r="I1653">
            <v>0</v>
          </cell>
        </row>
        <row r="1654">
          <cell r="A1654" t="str">
            <v>T2</v>
          </cell>
          <cell r="B1654">
            <v>1657</v>
          </cell>
          <cell r="C1654" t="str">
            <v>e</v>
          </cell>
          <cell r="D1654">
            <v>14554865</v>
          </cell>
          <cell r="E1654" t="str">
            <v>콘크리트타설</v>
          </cell>
          <cell r="I1654">
            <v>0</v>
          </cell>
        </row>
        <row r="1655">
          <cell r="A1655" t="str">
            <v>D00237</v>
          </cell>
          <cell r="B1655">
            <v>761</v>
          </cell>
          <cell r="C1655" t="str">
            <v>-1</v>
          </cell>
          <cell r="D1655">
            <v>14554866</v>
          </cell>
          <cell r="E1655" t="str">
            <v>콘크리트타설</v>
          </cell>
          <cell r="F1655" t="str">
            <v>(철근 펌프카)</v>
          </cell>
          <cell r="G1655" t="str">
            <v>㎥</v>
          </cell>
          <cell r="I1655">
            <v>0</v>
          </cell>
        </row>
        <row r="1656">
          <cell r="A1656" t="str">
            <v>D00234</v>
          </cell>
          <cell r="B1656">
            <v>77</v>
          </cell>
          <cell r="C1656" t="str">
            <v>-2</v>
          </cell>
          <cell r="D1656">
            <v>14554930</v>
          </cell>
          <cell r="E1656" t="str">
            <v>콘크리트타설</v>
          </cell>
          <cell r="F1656" t="str">
            <v>(무근 VIB 포함)</v>
          </cell>
          <cell r="G1656" t="str">
            <v>㎥</v>
          </cell>
          <cell r="I1656">
            <v>0</v>
          </cell>
        </row>
        <row r="1657">
          <cell r="A1657" t="str">
            <v>D00231</v>
          </cell>
          <cell r="B1657">
            <v>13</v>
          </cell>
          <cell r="C1657" t="str">
            <v>-3</v>
          </cell>
          <cell r="D1657">
            <v>14554962</v>
          </cell>
          <cell r="E1657" t="str">
            <v>콘크리트타설</v>
          </cell>
          <cell r="F1657" t="str">
            <v>(무근 VIB 제외)</v>
          </cell>
          <cell r="G1657" t="str">
            <v>㎥</v>
          </cell>
          <cell r="I1657">
            <v>0</v>
          </cell>
        </row>
        <row r="1658">
          <cell r="A1658" t="str">
            <v>E2</v>
          </cell>
          <cell r="B1658">
            <v>0</v>
          </cell>
          <cell r="C1658" t="str">
            <v>계</v>
          </cell>
          <cell r="D1658">
            <v>14554978</v>
          </cell>
          <cell r="I1658">
            <v>0</v>
          </cell>
        </row>
        <row r="1659">
          <cell r="A1659" t="str">
            <v>D00340</v>
          </cell>
          <cell r="B1659">
            <v>504</v>
          </cell>
          <cell r="C1659" t="str">
            <v>f</v>
          </cell>
          <cell r="D1659">
            <v>14555106</v>
          </cell>
          <cell r="E1659" t="str">
            <v>PVC PIPE 설치</v>
          </cell>
          <cell r="F1659" t="str">
            <v>(D= 50 m/m)</v>
          </cell>
          <cell r="G1659" t="str">
            <v>M</v>
          </cell>
          <cell r="I1659">
            <v>0</v>
          </cell>
        </row>
        <row r="1660">
          <cell r="A1660" t="str">
            <v>D01165</v>
          </cell>
          <cell r="B1660">
            <v>34</v>
          </cell>
          <cell r="C1660" t="str">
            <v>g</v>
          </cell>
          <cell r="D1660">
            <v>14555234</v>
          </cell>
          <cell r="E1660" t="str">
            <v>난간용강재파이프</v>
          </cell>
          <cell r="F1660" t="str">
            <v>(백관 Φ 100 m/m)</v>
          </cell>
          <cell r="G1660" t="str">
            <v>M</v>
          </cell>
          <cell r="I1660">
            <v>0</v>
          </cell>
        </row>
        <row r="1661">
          <cell r="A1661" t="str">
            <v>D00425</v>
          </cell>
          <cell r="B1661">
            <v>133</v>
          </cell>
          <cell r="C1661" t="str">
            <v>h</v>
          </cell>
          <cell r="D1661">
            <v>14555362</v>
          </cell>
          <cell r="E1661" t="str">
            <v>화강석 판붙임</v>
          </cell>
          <cell r="F1661" t="str">
            <v>(T=5 Cm)</v>
          </cell>
          <cell r="G1661" t="str">
            <v>㎡</v>
          </cell>
          <cell r="I1661">
            <v>0</v>
          </cell>
        </row>
        <row r="1662">
          <cell r="A1662" t="str">
            <v>D03846</v>
          </cell>
          <cell r="B1662">
            <v>8</v>
          </cell>
          <cell r="C1662" t="str">
            <v>i</v>
          </cell>
          <cell r="D1662">
            <v>14555370</v>
          </cell>
          <cell r="E1662" t="str">
            <v>스틸그레이팅</v>
          </cell>
          <cell r="F1662" t="str">
            <v>(1130x780x75)</v>
          </cell>
          <cell r="G1662" t="str">
            <v>EA</v>
          </cell>
          <cell r="I1662">
            <v>0</v>
          </cell>
        </row>
        <row r="1663">
          <cell r="A1663" t="str">
            <v>D03845</v>
          </cell>
          <cell r="B1663">
            <v>8</v>
          </cell>
          <cell r="C1663" t="str">
            <v>j</v>
          </cell>
          <cell r="D1663">
            <v>14555372</v>
          </cell>
          <cell r="E1663" t="str">
            <v>스틸그레이팅</v>
          </cell>
          <cell r="F1663" t="str">
            <v>(1130x980x75)</v>
          </cell>
          <cell r="G1663" t="str">
            <v>EA</v>
          </cell>
          <cell r="I1663">
            <v>0</v>
          </cell>
        </row>
        <row r="1664">
          <cell r="A1664" t="str">
            <v>D03847</v>
          </cell>
          <cell r="B1664">
            <v>986</v>
          </cell>
          <cell r="C1664" t="str">
            <v>k</v>
          </cell>
          <cell r="D1664">
            <v>14555373</v>
          </cell>
          <cell r="E1664" t="str">
            <v>콘크리트 블록</v>
          </cell>
          <cell r="G1664" t="str">
            <v>EA</v>
          </cell>
          <cell r="I1664">
            <v>0</v>
          </cell>
        </row>
        <row r="1665">
          <cell r="A1665" t="str">
            <v>E3</v>
          </cell>
          <cell r="B1665">
            <v>0</v>
          </cell>
          <cell r="C1665" t="str">
            <v>합계</v>
          </cell>
          <cell r="D1665">
            <v>14555374</v>
          </cell>
          <cell r="I1665">
            <v>0</v>
          </cell>
        </row>
        <row r="1666">
          <cell r="A1666" t="str">
            <v>T3</v>
          </cell>
          <cell r="B1666">
            <v>1680</v>
          </cell>
          <cell r="C1666" t="str">
            <v>4.09</v>
          </cell>
          <cell r="D1666">
            <v>14555376</v>
          </cell>
          <cell r="E1666" t="str">
            <v>부대시설공</v>
          </cell>
          <cell r="I1666">
            <v>0</v>
          </cell>
        </row>
        <row r="1667">
          <cell r="A1667" t="str">
            <v>D00769</v>
          </cell>
          <cell r="B1667">
            <v>2398</v>
          </cell>
          <cell r="C1667" t="str">
            <v>a</v>
          </cell>
          <cell r="D1667">
            <v>14555699</v>
          </cell>
          <cell r="E1667" t="str">
            <v>터널내부도장</v>
          </cell>
          <cell r="F1667" t="str">
            <v>(상부)</v>
          </cell>
          <cell r="G1667" t="str">
            <v>㎡</v>
          </cell>
          <cell r="I1667">
            <v>0</v>
          </cell>
        </row>
        <row r="1668">
          <cell r="A1668" t="str">
            <v>D00770</v>
          </cell>
          <cell r="B1668">
            <v>7547</v>
          </cell>
          <cell r="C1668" t="str">
            <v>b</v>
          </cell>
          <cell r="D1668">
            <v>14555731</v>
          </cell>
          <cell r="E1668" t="str">
            <v>터널타일붙임</v>
          </cell>
          <cell r="G1668" t="str">
            <v>㎡</v>
          </cell>
          <cell r="I1668">
            <v>0</v>
          </cell>
        </row>
        <row r="1669">
          <cell r="A1669" t="str">
            <v>D00771</v>
          </cell>
          <cell r="B1669">
            <v>4</v>
          </cell>
          <cell r="C1669" t="str">
            <v>c</v>
          </cell>
          <cell r="D1669">
            <v>14555747</v>
          </cell>
          <cell r="E1669" t="str">
            <v>터널명판및안내판</v>
          </cell>
          <cell r="G1669" t="str">
            <v>EA</v>
          </cell>
          <cell r="I1669">
            <v>0</v>
          </cell>
        </row>
        <row r="1670">
          <cell r="A1670" t="str">
            <v>T2</v>
          </cell>
          <cell r="B1670">
            <v>1674</v>
          </cell>
          <cell r="C1670" t="str">
            <v>d</v>
          </cell>
          <cell r="D1670">
            <v>14555751</v>
          </cell>
          <cell r="E1670" t="str">
            <v>가 시 설</v>
          </cell>
          <cell r="I1670">
            <v>0</v>
          </cell>
        </row>
        <row r="1671">
          <cell r="A1671" t="str">
            <v>D01095</v>
          </cell>
          <cell r="B1671">
            <v>1</v>
          </cell>
          <cell r="C1671" t="str">
            <v>-1</v>
          </cell>
          <cell r="D1671">
            <v>14555755</v>
          </cell>
          <cell r="E1671" t="str">
            <v>임시전기시설</v>
          </cell>
          <cell r="G1671" t="str">
            <v>식</v>
          </cell>
          <cell r="I1671">
            <v>0</v>
          </cell>
        </row>
        <row r="1672">
          <cell r="A1672" t="str">
            <v>D00772</v>
          </cell>
          <cell r="B1672">
            <v>1</v>
          </cell>
          <cell r="C1672" t="str">
            <v>-2</v>
          </cell>
          <cell r="D1672">
            <v>14555759</v>
          </cell>
          <cell r="E1672" t="str">
            <v>작업용 비계</v>
          </cell>
          <cell r="F1672" t="str">
            <v>(터널용)</v>
          </cell>
          <cell r="G1672" t="str">
            <v>식</v>
          </cell>
          <cell r="I1672">
            <v>0</v>
          </cell>
        </row>
        <row r="1673">
          <cell r="A1673" t="str">
            <v>D00773</v>
          </cell>
          <cell r="B1673">
            <v>1</v>
          </cell>
          <cell r="C1673" t="str">
            <v>-3</v>
          </cell>
          <cell r="D1673">
            <v>14555761</v>
          </cell>
          <cell r="E1673" t="str">
            <v>대    차</v>
          </cell>
          <cell r="F1673" t="str">
            <v>(터널용)</v>
          </cell>
          <cell r="G1673" t="str">
            <v>식</v>
          </cell>
          <cell r="I1673">
            <v>0</v>
          </cell>
        </row>
        <row r="1674">
          <cell r="A1674" t="str">
            <v>D01093</v>
          </cell>
          <cell r="B1674">
            <v>1</v>
          </cell>
          <cell r="C1674" t="str">
            <v>-4</v>
          </cell>
          <cell r="D1674">
            <v>14555762</v>
          </cell>
          <cell r="E1674" t="str">
            <v>임시환기시설</v>
          </cell>
          <cell r="G1674" t="str">
            <v>식</v>
          </cell>
          <cell r="I1674">
            <v>0</v>
          </cell>
        </row>
        <row r="1675">
          <cell r="A1675" t="str">
            <v>E2</v>
          </cell>
          <cell r="B1675">
            <v>0</v>
          </cell>
          <cell r="C1675" t="str">
            <v>계</v>
          </cell>
          <cell r="D1675">
            <v>14555763</v>
          </cell>
          <cell r="I1675">
            <v>0</v>
          </cell>
        </row>
        <row r="1676">
          <cell r="A1676" t="str">
            <v>D00775</v>
          </cell>
          <cell r="B1676">
            <v>4</v>
          </cell>
          <cell r="C1676" t="str">
            <v>e</v>
          </cell>
          <cell r="D1676">
            <v>14555891</v>
          </cell>
          <cell r="E1676" t="str">
            <v>갱문 가시설</v>
          </cell>
          <cell r="G1676" t="str">
            <v>개소</v>
          </cell>
          <cell r="I1676">
            <v>0</v>
          </cell>
        </row>
        <row r="1677">
          <cell r="A1677" t="str">
            <v>D00392</v>
          </cell>
          <cell r="B1677">
            <v>1</v>
          </cell>
          <cell r="C1677" t="str">
            <v>f</v>
          </cell>
          <cell r="D1677">
            <v>14555955</v>
          </cell>
          <cell r="E1677" t="str">
            <v>물푸기(터널공)</v>
          </cell>
          <cell r="G1677" t="str">
            <v>식</v>
          </cell>
          <cell r="I1677">
            <v>0</v>
          </cell>
        </row>
        <row r="1678">
          <cell r="A1678" t="str">
            <v>D03806</v>
          </cell>
          <cell r="B1678">
            <v>2</v>
          </cell>
          <cell r="C1678" t="str">
            <v>g</v>
          </cell>
          <cell r="D1678">
            <v>14555971</v>
          </cell>
          <cell r="E1678" t="str">
            <v>폐수처리시설</v>
          </cell>
          <cell r="G1678" t="str">
            <v>개소</v>
          </cell>
          <cell r="I1678">
            <v>0</v>
          </cell>
        </row>
        <row r="1679">
          <cell r="A1679" t="str">
            <v>D03807</v>
          </cell>
          <cell r="B1679">
            <v>4</v>
          </cell>
          <cell r="C1679" t="str">
            <v>h</v>
          </cell>
          <cell r="D1679">
            <v>14555977</v>
          </cell>
          <cell r="E1679" t="str">
            <v>차음방진시설</v>
          </cell>
          <cell r="G1679" t="str">
            <v>개소</v>
          </cell>
          <cell r="I1679">
            <v>0</v>
          </cell>
        </row>
        <row r="1680">
          <cell r="A1680" t="str">
            <v>D03855</v>
          </cell>
          <cell r="B1680">
            <v>3</v>
          </cell>
          <cell r="C1680" t="str">
            <v>i</v>
          </cell>
          <cell r="D1680">
            <v>14555983</v>
          </cell>
          <cell r="E1680" t="str">
            <v>선진수평시추조사</v>
          </cell>
          <cell r="G1680" t="str">
            <v>공</v>
          </cell>
          <cell r="I1680">
            <v>0</v>
          </cell>
        </row>
        <row r="1681">
          <cell r="A1681" t="str">
            <v>E3</v>
          </cell>
          <cell r="B1681">
            <v>0</v>
          </cell>
          <cell r="C1681" t="str">
            <v>합계</v>
          </cell>
          <cell r="D1681">
            <v>14555985</v>
          </cell>
          <cell r="I1681">
            <v>0</v>
          </cell>
        </row>
        <row r="1682">
          <cell r="A1682" t="str">
            <v>T3</v>
          </cell>
          <cell r="B1682">
            <v>1687</v>
          </cell>
          <cell r="C1682" t="str">
            <v>4.10</v>
          </cell>
          <cell r="D1682">
            <v>14555986</v>
          </cell>
          <cell r="E1682" t="str">
            <v>계      측</v>
          </cell>
          <cell r="I1682">
            <v>0</v>
          </cell>
        </row>
        <row r="1683">
          <cell r="A1683" t="str">
            <v>D00777</v>
          </cell>
          <cell r="B1683">
            <v>264</v>
          </cell>
          <cell r="C1683" t="str">
            <v>a</v>
          </cell>
          <cell r="D1683">
            <v>14555987</v>
          </cell>
          <cell r="E1683" t="str">
            <v>내공변위 측정용기기</v>
          </cell>
          <cell r="F1683" t="str">
            <v>설치</v>
          </cell>
          <cell r="G1683" t="str">
            <v>SET</v>
          </cell>
          <cell r="I1683">
            <v>0</v>
          </cell>
        </row>
        <row r="1684">
          <cell r="A1684" t="str">
            <v>D01040</v>
          </cell>
          <cell r="B1684">
            <v>12</v>
          </cell>
          <cell r="C1684" t="str">
            <v>b</v>
          </cell>
          <cell r="D1684">
            <v>14556003</v>
          </cell>
          <cell r="E1684" t="str">
            <v>지중변위측정기기설치</v>
          </cell>
          <cell r="G1684" t="str">
            <v>SET</v>
          </cell>
          <cell r="I1684">
            <v>0</v>
          </cell>
        </row>
        <row r="1685">
          <cell r="A1685" t="str">
            <v>D00779</v>
          </cell>
          <cell r="B1685">
            <v>44</v>
          </cell>
          <cell r="C1685" t="str">
            <v>c</v>
          </cell>
          <cell r="D1685">
            <v>14556011</v>
          </cell>
          <cell r="E1685" t="str">
            <v>천단침하 측정용기기</v>
          </cell>
          <cell r="F1685" t="str">
            <v>설치</v>
          </cell>
          <cell r="G1685" t="str">
            <v>SET</v>
          </cell>
          <cell r="I1685">
            <v>0</v>
          </cell>
        </row>
        <row r="1686">
          <cell r="A1686" t="str">
            <v>D00780</v>
          </cell>
          <cell r="B1686">
            <v>12</v>
          </cell>
          <cell r="C1686" t="str">
            <v>d</v>
          </cell>
          <cell r="D1686">
            <v>14556015</v>
          </cell>
          <cell r="E1686" t="str">
            <v>숏크리트응력 측정용</v>
          </cell>
          <cell r="F1686" t="str">
            <v>기기설치</v>
          </cell>
          <cell r="G1686" t="str">
            <v>SET</v>
          </cell>
          <cell r="I1686">
            <v>0</v>
          </cell>
        </row>
        <row r="1687">
          <cell r="A1687" t="str">
            <v>D00781</v>
          </cell>
          <cell r="B1687">
            <v>12</v>
          </cell>
          <cell r="C1687" t="str">
            <v>e</v>
          </cell>
          <cell r="D1687">
            <v>14556017</v>
          </cell>
          <cell r="E1687" t="str">
            <v>ROCK BOLT 축력측정용</v>
          </cell>
          <cell r="F1687" t="str">
            <v>기기설치</v>
          </cell>
          <cell r="G1687" t="str">
            <v>SET</v>
          </cell>
          <cell r="I1687">
            <v>0</v>
          </cell>
        </row>
        <row r="1688">
          <cell r="A1688" t="str">
            <v>E3</v>
          </cell>
          <cell r="B1688">
            <v>0</v>
          </cell>
          <cell r="C1688" t="str">
            <v>합계</v>
          </cell>
          <cell r="D1688">
            <v>14556051</v>
          </cell>
          <cell r="I1688">
            <v>0</v>
          </cell>
        </row>
        <row r="1689">
          <cell r="A1689" t="str">
            <v>T3</v>
          </cell>
          <cell r="B1689">
            <v>1717</v>
          </cell>
          <cell r="C1689" t="str">
            <v>4.11</v>
          </cell>
          <cell r="D1689">
            <v>14556067</v>
          </cell>
          <cell r="E1689" t="str">
            <v>개 착 터 널</v>
          </cell>
          <cell r="I1689">
            <v>0</v>
          </cell>
        </row>
        <row r="1690">
          <cell r="A1690" t="str">
            <v>D01202</v>
          </cell>
          <cell r="B1690">
            <v>1368</v>
          </cell>
          <cell r="C1690" t="str">
            <v>a</v>
          </cell>
          <cell r="D1690">
            <v>14556083</v>
          </cell>
          <cell r="E1690" t="str">
            <v>암면고르기</v>
          </cell>
          <cell r="F1690" t="str">
            <v>(발파암)</v>
          </cell>
          <cell r="G1690" t="str">
            <v>㎡</v>
          </cell>
          <cell r="I1690">
            <v>0</v>
          </cell>
        </row>
        <row r="1691">
          <cell r="A1691" t="str">
            <v>D00306</v>
          </cell>
          <cell r="B1691">
            <v>3388</v>
          </cell>
          <cell r="C1691" t="str">
            <v>b</v>
          </cell>
          <cell r="D1691">
            <v>14556115</v>
          </cell>
          <cell r="E1691" t="str">
            <v>원형거푸집</v>
          </cell>
          <cell r="F1691" t="str">
            <v>(3 회 0∼7 m)</v>
          </cell>
          <cell r="G1691" t="str">
            <v>㎡</v>
          </cell>
          <cell r="I1691">
            <v>0</v>
          </cell>
        </row>
        <row r="1692">
          <cell r="A1692" t="str">
            <v>D00323</v>
          </cell>
          <cell r="B1692">
            <v>1769</v>
          </cell>
          <cell r="C1692" t="str">
            <v>c</v>
          </cell>
          <cell r="D1692">
            <v>14556131</v>
          </cell>
          <cell r="E1692" t="str">
            <v>강관비계</v>
          </cell>
          <cell r="F1692" t="str">
            <v>(0∼30 M)</v>
          </cell>
          <cell r="G1692" t="str">
            <v>㎡</v>
          </cell>
          <cell r="I1692">
            <v>0</v>
          </cell>
        </row>
        <row r="1693">
          <cell r="A1693" t="str">
            <v>T2</v>
          </cell>
          <cell r="B1693">
            <v>1697</v>
          </cell>
          <cell r="C1693" t="str">
            <v>d</v>
          </cell>
          <cell r="D1693">
            <v>14556135</v>
          </cell>
          <cell r="E1693" t="str">
            <v>철근가공조립</v>
          </cell>
          <cell r="I1693">
            <v>0</v>
          </cell>
        </row>
        <row r="1694">
          <cell r="A1694" t="str">
            <v>D00270</v>
          </cell>
          <cell r="B1694">
            <v>0.27100000000000002</v>
          </cell>
          <cell r="C1694" t="str">
            <v>-1</v>
          </cell>
          <cell r="D1694">
            <v>14556139</v>
          </cell>
          <cell r="E1694" t="str">
            <v>철근가공조립</v>
          </cell>
          <cell r="F1694" t="str">
            <v>(간 단)</v>
          </cell>
          <cell r="G1694" t="str">
            <v>Ton</v>
          </cell>
          <cell r="I1694">
            <v>0</v>
          </cell>
        </row>
        <row r="1695">
          <cell r="A1695" t="str">
            <v>D00272</v>
          </cell>
          <cell r="B1695">
            <v>365.94400000000002</v>
          </cell>
          <cell r="C1695" t="str">
            <v>-2</v>
          </cell>
          <cell r="D1695">
            <v>14556143</v>
          </cell>
          <cell r="E1695" t="str">
            <v>철근가공조립</v>
          </cell>
          <cell r="F1695" t="str">
            <v>(복 잡)</v>
          </cell>
          <cell r="G1695" t="str">
            <v>Ton</v>
          </cell>
          <cell r="I1695">
            <v>0</v>
          </cell>
        </row>
        <row r="1696">
          <cell r="A1696" t="str">
            <v>D00588</v>
          </cell>
          <cell r="B1696">
            <v>2453</v>
          </cell>
          <cell r="C1696" t="str">
            <v>-3</v>
          </cell>
          <cell r="D1696">
            <v>14556145</v>
          </cell>
          <cell r="E1696" t="str">
            <v>스페이서 설치</v>
          </cell>
          <cell r="F1696" t="str">
            <v>(슬라브및기초용)</v>
          </cell>
          <cell r="G1696" t="str">
            <v>㎡</v>
          </cell>
          <cell r="I1696">
            <v>0</v>
          </cell>
        </row>
        <row r="1697">
          <cell r="A1697" t="str">
            <v>D00696</v>
          </cell>
          <cell r="B1697">
            <v>2089</v>
          </cell>
          <cell r="C1697" t="str">
            <v>-4</v>
          </cell>
          <cell r="D1697">
            <v>14556146</v>
          </cell>
          <cell r="E1697" t="str">
            <v>부상 방지철선</v>
          </cell>
          <cell r="F1697" t="str">
            <v>(# 6)</v>
          </cell>
          <cell r="G1697" t="str">
            <v>M</v>
          </cell>
          <cell r="I1697">
            <v>0</v>
          </cell>
        </row>
        <row r="1698">
          <cell r="A1698" t="str">
            <v>E2</v>
          </cell>
          <cell r="B1698">
            <v>0</v>
          </cell>
          <cell r="C1698" t="str">
            <v>계</v>
          </cell>
          <cell r="D1698">
            <v>14556147</v>
          </cell>
          <cell r="I1698">
            <v>0</v>
          </cell>
        </row>
        <row r="1699">
          <cell r="A1699" t="str">
            <v>T2</v>
          </cell>
          <cell r="B1699">
            <v>1701</v>
          </cell>
          <cell r="C1699" t="str">
            <v>e</v>
          </cell>
          <cell r="D1699">
            <v>14556211</v>
          </cell>
          <cell r="E1699" t="str">
            <v>콘크리트타설</v>
          </cell>
          <cell r="I1699">
            <v>0</v>
          </cell>
        </row>
        <row r="1700">
          <cell r="A1700" t="str">
            <v>D00234</v>
          </cell>
          <cell r="B1700">
            <v>310</v>
          </cell>
          <cell r="C1700" t="str">
            <v>-1</v>
          </cell>
          <cell r="D1700">
            <v>14556243</v>
          </cell>
          <cell r="E1700" t="str">
            <v>콘크리트타설</v>
          </cell>
          <cell r="F1700" t="str">
            <v>(무근 VIB 포함)</v>
          </cell>
          <cell r="G1700" t="str">
            <v>㎥</v>
          </cell>
          <cell r="I1700">
            <v>0</v>
          </cell>
        </row>
        <row r="1701">
          <cell r="A1701" t="str">
            <v>D00237</v>
          </cell>
          <cell r="B1701">
            <v>2609</v>
          </cell>
          <cell r="C1701" t="str">
            <v>-2</v>
          </cell>
          <cell r="D1701">
            <v>14556275</v>
          </cell>
          <cell r="E1701" t="str">
            <v>콘크리트타설</v>
          </cell>
          <cell r="F1701" t="str">
            <v>(철근 펌프카)</v>
          </cell>
          <cell r="G1701" t="str">
            <v>㎥</v>
          </cell>
          <cell r="I1701">
            <v>0</v>
          </cell>
        </row>
        <row r="1702">
          <cell r="A1702" t="str">
            <v>E2</v>
          </cell>
          <cell r="B1702">
            <v>0</v>
          </cell>
          <cell r="C1702" t="str">
            <v>계</v>
          </cell>
          <cell r="D1702">
            <v>14556307</v>
          </cell>
          <cell r="I1702">
            <v>0</v>
          </cell>
        </row>
        <row r="1703">
          <cell r="A1703" t="str">
            <v>T2</v>
          </cell>
          <cell r="B1703">
            <v>1707</v>
          </cell>
          <cell r="C1703" t="str">
            <v>f</v>
          </cell>
          <cell r="D1703">
            <v>14556339</v>
          </cell>
          <cell r="E1703" t="str">
            <v>파이프설치</v>
          </cell>
          <cell r="I1703">
            <v>0</v>
          </cell>
        </row>
        <row r="1704">
          <cell r="A1704" t="str">
            <v>D00341</v>
          </cell>
          <cell r="B1704">
            <v>28</v>
          </cell>
          <cell r="C1704" t="str">
            <v>-1</v>
          </cell>
          <cell r="D1704">
            <v>14556371</v>
          </cell>
          <cell r="E1704" t="str">
            <v>PVC PIPE 설치</v>
          </cell>
          <cell r="F1704" t="str">
            <v>(D=100 m/m)</v>
          </cell>
          <cell r="G1704" t="str">
            <v>M</v>
          </cell>
          <cell r="I1704">
            <v>0</v>
          </cell>
        </row>
        <row r="1705">
          <cell r="A1705" t="str">
            <v>D00342</v>
          </cell>
          <cell r="B1705">
            <v>495</v>
          </cell>
          <cell r="C1705" t="str">
            <v>-2</v>
          </cell>
          <cell r="D1705">
            <v>14556387</v>
          </cell>
          <cell r="E1705" t="str">
            <v>PVC PIPE 설치</v>
          </cell>
          <cell r="F1705" t="str">
            <v>(D=150 m/m)</v>
          </cell>
          <cell r="G1705" t="str">
            <v>M</v>
          </cell>
          <cell r="I1705">
            <v>0</v>
          </cell>
        </row>
        <row r="1706">
          <cell r="A1706" t="str">
            <v>D01197</v>
          </cell>
          <cell r="B1706">
            <v>216</v>
          </cell>
          <cell r="C1706" t="str">
            <v>-3</v>
          </cell>
          <cell r="D1706">
            <v>14556389</v>
          </cell>
          <cell r="E1706" t="str">
            <v>유공관 부설</v>
          </cell>
          <cell r="F1706" t="str">
            <v>(T.H.P D=200)</v>
          </cell>
          <cell r="G1706" t="str">
            <v>M</v>
          </cell>
          <cell r="I1706">
            <v>0</v>
          </cell>
        </row>
        <row r="1707">
          <cell r="A1707" t="str">
            <v>D01222</v>
          </cell>
          <cell r="B1707">
            <v>216</v>
          </cell>
          <cell r="C1707" t="str">
            <v>-4</v>
          </cell>
          <cell r="D1707">
            <v>14556390</v>
          </cell>
          <cell r="E1707" t="str">
            <v>유공관 부설</v>
          </cell>
          <cell r="F1707" t="str">
            <v>(T.H.P D=250)</v>
          </cell>
          <cell r="G1707" t="str">
            <v>M</v>
          </cell>
          <cell r="I1707">
            <v>0</v>
          </cell>
        </row>
        <row r="1708">
          <cell r="A1708" t="str">
            <v>E2</v>
          </cell>
          <cell r="B1708">
            <v>0</v>
          </cell>
          <cell r="C1708" t="str">
            <v>계</v>
          </cell>
          <cell r="D1708">
            <v>14556391</v>
          </cell>
          <cell r="I1708">
            <v>0</v>
          </cell>
        </row>
        <row r="1709">
          <cell r="A1709" t="str">
            <v>T2</v>
          </cell>
          <cell r="B1709">
            <v>1713</v>
          </cell>
          <cell r="C1709" t="str">
            <v>g</v>
          </cell>
          <cell r="D1709">
            <v>14556393</v>
          </cell>
          <cell r="E1709" t="str">
            <v>방 수 공</v>
          </cell>
          <cell r="I1709">
            <v>0</v>
          </cell>
        </row>
        <row r="1710">
          <cell r="A1710" t="str">
            <v>D01031</v>
          </cell>
          <cell r="B1710">
            <v>2158</v>
          </cell>
          <cell r="C1710" t="str">
            <v>-1</v>
          </cell>
          <cell r="D1710">
            <v>14556401</v>
          </cell>
          <cell r="E1710" t="str">
            <v>보호몰탈</v>
          </cell>
          <cell r="F1710" t="str">
            <v>(T=5 m/m)</v>
          </cell>
          <cell r="G1710" t="str">
            <v>㎡</v>
          </cell>
          <cell r="I1710">
            <v>0</v>
          </cell>
        </row>
        <row r="1711">
          <cell r="A1711" t="str">
            <v>D01027</v>
          </cell>
          <cell r="B1711">
            <v>2368</v>
          </cell>
          <cell r="C1711" t="str">
            <v>-2</v>
          </cell>
          <cell r="D1711">
            <v>14556402</v>
          </cell>
          <cell r="E1711" t="str">
            <v>쉬이트방수</v>
          </cell>
          <cell r="F1711" t="str">
            <v>수직부(T=3.0 m/m)</v>
          </cell>
          <cell r="G1711" t="str">
            <v>㎡</v>
          </cell>
          <cell r="I1711">
            <v>0</v>
          </cell>
        </row>
        <row r="1712">
          <cell r="A1712" t="str">
            <v>D00419</v>
          </cell>
          <cell r="B1712">
            <v>5420</v>
          </cell>
          <cell r="C1712" t="str">
            <v>-3</v>
          </cell>
          <cell r="D1712">
            <v>14556403</v>
          </cell>
          <cell r="E1712" t="str">
            <v>부직포설치</v>
          </cell>
          <cell r="F1712" t="str">
            <v>(2.0 T/M)</v>
          </cell>
          <cell r="G1712" t="str">
            <v>㎡</v>
          </cell>
          <cell r="I1712">
            <v>0</v>
          </cell>
        </row>
        <row r="1713">
          <cell r="A1713" t="str">
            <v>D01032</v>
          </cell>
          <cell r="B1713">
            <v>2158</v>
          </cell>
          <cell r="C1713" t="str">
            <v>-4</v>
          </cell>
          <cell r="D1713">
            <v>14556467</v>
          </cell>
          <cell r="E1713" t="str">
            <v>벽돌쌓기</v>
          </cell>
          <cell r="F1713" t="str">
            <v>(0.5 B)</v>
          </cell>
          <cell r="G1713" t="str">
            <v>㎡</v>
          </cell>
          <cell r="I1713">
            <v>0</v>
          </cell>
        </row>
        <row r="1714">
          <cell r="A1714" t="str">
            <v>E2</v>
          </cell>
          <cell r="B1714">
            <v>0</v>
          </cell>
          <cell r="C1714" t="str">
            <v>계</v>
          </cell>
          <cell r="D1714">
            <v>14556483</v>
          </cell>
          <cell r="I1714">
            <v>0</v>
          </cell>
        </row>
        <row r="1715">
          <cell r="A1715" t="str">
            <v>D00170</v>
          </cell>
          <cell r="B1715">
            <v>206</v>
          </cell>
          <cell r="C1715" t="str">
            <v>h</v>
          </cell>
          <cell r="D1715">
            <v>14556499</v>
          </cell>
          <cell r="E1715" t="str">
            <v>뒷채움잡석</v>
          </cell>
          <cell r="F1715" t="str">
            <v>(현장암유용)</v>
          </cell>
          <cell r="G1715" t="str">
            <v>㎥</v>
          </cell>
          <cell r="I1715">
            <v>0</v>
          </cell>
        </row>
        <row r="1716">
          <cell r="A1716" t="str">
            <v>D00561</v>
          </cell>
          <cell r="B1716">
            <v>50</v>
          </cell>
          <cell r="C1716" t="str">
            <v>i</v>
          </cell>
          <cell r="D1716">
            <v>14556515</v>
          </cell>
          <cell r="E1716" t="str">
            <v>신축이음</v>
          </cell>
          <cell r="F1716" t="str">
            <v>터널(NATM-개착터널)</v>
          </cell>
          <cell r="G1716" t="str">
            <v>M</v>
          </cell>
          <cell r="I1716">
            <v>0</v>
          </cell>
        </row>
        <row r="1717">
          <cell r="A1717" t="str">
            <v>D00537</v>
          </cell>
          <cell r="B1717">
            <v>116</v>
          </cell>
          <cell r="C1717" t="str">
            <v>j</v>
          </cell>
          <cell r="D1717">
            <v>14556517</v>
          </cell>
          <cell r="E1717" t="str">
            <v>슬래브양생</v>
          </cell>
          <cell r="F1717" t="str">
            <v>(양생제)</v>
          </cell>
          <cell r="G1717" t="str">
            <v>㎡</v>
          </cell>
          <cell r="I1717">
            <v>0</v>
          </cell>
        </row>
        <row r="1718">
          <cell r="A1718" t="str">
            <v>E3</v>
          </cell>
          <cell r="B1718">
            <v>0</v>
          </cell>
          <cell r="C1718" t="str">
            <v>합계</v>
          </cell>
          <cell r="D1718">
            <v>14556521</v>
          </cell>
          <cell r="I1718">
            <v>0</v>
          </cell>
        </row>
        <row r="1719">
          <cell r="A1719" t="str">
            <v>T3</v>
          </cell>
          <cell r="B1719">
            <v>1726</v>
          </cell>
          <cell r="C1719" t="str">
            <v>4.12</v>
          </cell>
          <cell r="D1719">
            <v>14556522</v>
          </cell>
          <cell r="E1719" t="str">
            <v>조 경 공</v>
          </cell>
          <cell r="I1719">
            <v>0</v>
          </cell>
        </row>
        <row r="1720">
          <cell r="A1720" t="str">
            <v>D03790</v>
          </cell>
          <cell r="B1720">
            <v>180</v>
          </cell>
          <cell r="C1720" t="str">
            <v>a</v>
          </cell>
          <cell r="D1720">
            <v>14556650</v>
          </cell>
          <cell r="E1720" t="str">
            <v>담쟁이덩쿨</v>
          </cell>
          <cell r="F1720" t="str">
            <v>(L=0.4)</v>
          </cell>
          <cell r="G1720" t="str">
            <v>주</v>
          </cell>
          <cell r="I1720">
            <v>0</v>
          </cell>
        </row>
        <row r="1721">
          <cell r="A1721" t="str">
            <v>D03791</v>
          </cell>
          <cell r="B1721">
            <v>10</v>
          </cell>
          <cell r="C1721" t="str">
            <v>b</v>
          </cell>
          <cell r="D1721">
            <v>14556651</v>
          </cell>
          <cell r="E1721" t="str">
            <v>느티나무</v>
          </cell>
          <cell r="F1721" t="str">
            <v>(H0.3xR5)</v>
          </cell>
          <cell r="G1721" t="str">
            <v>주</v>
          </cell>
          <cell r="I1721">
            <v>0</v>
          </cell>
        </row>
        <row r="1722">
          <cell r="A1722" t="str">
            <v>D03792</v>
          </cell>
          <cell r="B1722">
            <v>324</v>
          </cell>
          <cell r="C1722" t="str">
            <v>c</v>
          </cell>
          <cell r="D1722">
            <v>14556715</v>
          </cell>
          <cell r="E1722" t="str">
            <v>진 달 래</v>
          </cell>
          <cell r="F1722" t="str">
            <v>(H0.4xW0.4)</v>
          </cell>
          <cell r="G1722" t="str">
            <v>주</v>
          </cell>
          <cell r="I1722">
            <v>0</v>
          </cell>
        </row>
        <row r="1723">
          <cell r="A1723" t="str">
            <v>D03793</v>
          </cell>
          <cell r="B1723">
            <v>216</v>
          </cell>
          <cell r="C1723" t="str">
            <v>d</v>
          </cell>
          <cell r="D1723">
            <v>14556747</v>
          </cell>
          <cell r="E1723" t="str">
            <v>철    쭉</v>
          </cell>
          <cell r="F1723" t="str">
            <v>(H0.4xW0.4)</v>
          </cell>
          <cell r="G1723" t="str">
            <v>주</v>
          </cell>
          <cell r="I1723">
            <v>0</v>
          </cell>
        </row>
        <row r="1724">
          <cell r="A1724" t="str">
            <v>D03794</v>
          </cell>
          <cell r="B1724">
            <v>42</v>
          </cell>
          <cell r="C1724" t="str">
            <v>e</v>
          </cell>
          <cell r="D1724">
            <v>14556763</v>
          </cell>
          <cell r="E1724" t="str">
            <v>잣 나 무</v>
          </cell>
          <cell r="F1724" t="str">
            <v>(H2.0xR4)</v>
          </cell>
          <cell r="G1724" t="str">
            <v>주</v>
          </cell>
          <cell r="I1724">
            <v>0</v>
          </cell>
        </row>
        <row r="1725">
          <cell r="A1725" t="str">
            <v>D03795</v>
          </cell>
          <cell r="B1725">
            <v>24</v>
          </cell>
          <cell r="C1725" t="str">
            <v>f</v>
          </cell>
          <cell r="D1725">
            <v>14556771</v>
          </cell>
          <cell r="E1725" t="str">
            <v>왕벗나무</v>
          </cell>
          <cell r="F1725" t="str">
            <v>(H2.0xR4)</v>
          </cell>
          <cell r="G1725" t="str">
            <v>주</v>
          </cell>
          <cell r="I1725">
            <v>0</v>
          </cell>
        </row>
        <row r="1726">
          <cell r="A1726" t="str">
            <v>D03796</v>
          </cell>
          <cell r="B1726">
            <v>18</v>
          </cell>
          <cell r="C1726" t="str">
            <v>g</v>
          </cell>
          <cell r="D1726">
            <v>14556775</v>
          </cell>
          <cell r="E1726" t="str">
            <v>청 단 풍</v>
          </cell>
          <cell r="F1726" t="str">
            <v>(H2.0xR4)</v>
          </cell>
          <cell r="G1726" t="str">
            <v>주</v>
          </cell>
          <cell r="I1726">
            <v>0</v>
          </cell>
        </row>
        <row r="1727">
          <cell r="A1727" t="str">
            <v>E3</v>
          </cell>
          <cell r="B1727">
            <v>0</v>
          </cell>
          <cell r="C1727" t="str">
            <v>합계</v>
          </cell>
          <cell r="D1727">
            <v>14556777</v>
          </cell>
          <cell r="I1727">
            <v>0</v>
          </cell>
        </row>
        <row r="1728">
          <cell r="A1728" t="str">
            <v>T3</v>
          </cell>
          <cell r="B1728">
            <v>1731</v>
          </cell>
          <cell r="C1728" t="str">
            <v>4.13</v>
          </cell>
          <cell r="D1728">
            <v>14556905</v>
          </cell>
          <cell r="E1728" t="str">
            <v>녹 생 토</v>
          </cell>
          <cell r="I1728">
            <v>0</v>
          </cell>
        </row>
        <row r="1729">
          <cell r="A1729" t="str">
            <v>D00774</v>
          </cell>
          <cell r="B1729">
            <v>1179</v>
          </cell>
          <cell r="C1729" t="str">
            <v>a</v>
          </cell>
          <cell r="D1729">
            <v>14556906</v>
          </cell>
          <cell r="E1729" t="str">
            <v>암절개면보호식재공</v>
          </cell>
          <cell r="F1729" t="str">
            <v>(T= 5 Cm)</v>
          </cell>
          <cell r="G1729" t="str">
            <v>㎡</v>
          </cell>
          <cell r="I1729">
            <v>0</v>
          </cell>
        </row>
        <row r="1730">
          <cell r="A1730" t="str">
            <v>D00766</v>
          </cell>
          <cell r="B1730">
            <v>2127</v>
          </cell>
          <cell r="C1730" t="str">
            <v>b</v>
          </cell>
          <cell r="D1730">
            <v>14556907</v>
          </cell>
          <cell r="E1730" t="str">
            <v>암절개면보호식제공</v>
          </cell>
          <cell r="F1730" t="str">
            <v>(T=10 Cm)</v>
          </cell>
          <cell r="G1730" t="str">
            <v>㎡</v>
          </cell>
          <cell r="I1730">
            <v>0</v>
          </cell>
        </row>
        <row r="1731">
          <cell r="A1731" t="str">
            <v>D00767</v>
          </cell>
          <cell r="B1731">
            <v>2658</v>
          </cell>
          <cell r="C1731" t="str">
            <v>c</v>
          </cell>
          <cell r="D1731">
            <v>14556971</v>
          </cell>
          <cell r="E1731" t="str">
            <v>암절개면보호식재공</v>
          </cell>
          <cell r="F1731" t="str">
            <v>(T=15 Cm)</v>
          </cell>
          <cell r="G1731" t="str">
            <v>㎡</v>
          </cell>
          <cell r="I1731">
            <v>0</v>
          </cell>
        </row>
        <row r="1732">
          <cell r="A1732" t="str">
            <v>E3</v>
          </cell>
          <cell r="B1732">
            <v>0</v>
          </cell>
          <cell r="C1732" t="str">
            <v>합계</v>
          </cell>
          <cell r="D1732">
            <v>14557003</v>
          </cell>
          <cell r="I1732">
            <v>0</v>
          </cell>
        </row>
        <row r="1733">
          <cell r="A1733" t="str">
            <v>T3</v>
          </cell>
          <cell r="B1733">
            <v>1736</v>
          </cell>
          <cell r="C1733" t="str">
            <v>4.14</v>
          </cell>
          <cell r="D1733">
            <v>14557005</v>
          </cell>
          <cell r="E1733" t="str">
            <v>동상방지층</v>
          </cell>
          <cell r="I1733">
            <v>0</v>
          </cell>
        </row>
        <row r="1734">
          <cell r="A1734" t="str">
            <v>D03744</v>
          </cell>
          <cell r="B1734">
            <v>2323</v>
          </cell>
          <cell r="C1734" t="str">
            <v>a</v>
          </cell>
          <cell r="D1734">
            <v>14557069</v>
          </cell>
          <cell r="E1734" t="str">
            <v>동상방지층생산</v>
          </cell>
          <cell r="F1734" t="str">
            <v>(현장암유용)</v>
          </cell>
          <cell r="G1734" t="str">
            <v>㎥</v>
          </cell>
          <cell r="I1734">
            <v>0</v>
          </cell>
        </row>
        <row r="1735">
          <cell r="A1735" t="str">
            <v>D00823</v>
          </cell>
          <cell r="B1735">
            <v>1076</v>
          </cell>
          <cell r="C1735" t="str">
            <v>b</v>
          </cell>
          <cell r="D1735">
            <v>14557101</v>
          </cell>
          <cell r="E1735" t="str">
            <v>동상방지층</v>
          </cell>
          <cell r="F1735" t="str">
            <v>(포설및다짐 T=15 Cm)</v>
          </cell>
          <cell r="G1735" t="str">
            <v>㎥</v>
          </cell>
          <cell r="I1735">
            <v>0</v>
          </cell>
        </row>
        <row r="1736">
          <cell r="A1736" t="str">
            <v>D00824</v>
          </cell>
          <cell r="B1736">
            <v>733</v>
          </cell>
          <cell r="C1736" t="str">
            <v>c</v>
          </cell>
          <cell r="D1736">
            <v>14557117</v>
          </cell>
          <cell r="E1736" t="str">
            <v>동상방지층</v>
          </cell>
          <cell r="F1736" t="str">
            <v>(포설및다짐 T=35 Cm)</v>
          </cell>
          <cell r="G1736" t="str">
            <v>㎥</v>
          </cell>
          <cell r="I1736">
            <v>0</v>
          </cell>
        </row>
        <row r="1737">
          <cell r="A1737" t="str">
            <v>E3</v>
          </cell>
          <cell r="B1737">
            <v>0</v>
          </cell>
          <cell r="C1737" t="str">
            <v>합계</v>
          </cell>
          <cell r="D1737">
            <v>14557125</v>
          </cell>
          <cell r="I1737">
            <v>0</v>
          </cell>
        </row>
        <row r="1738">
          <cell r="A1738" t="str">
            <v>T3</v>
          </cell>
          <cell r="B1738">
            <v>1740</v>
          </cell>
          <cell r="C1738" t="str">
            <v>4.15</v>
          </cell>
          <cell r="D1738">
            <v>14557257</v>
          </cell>
          <cell r="E1738" t="str">
            <v>린콘크리트기층</v>
          </cell>
          <cell r="F1738" t="str">
            <v>(T=15 Cm)</v>
          </cell>
          <cell r="I1738">
            <v>0</v>
          </cell>
        </row>
        <row r="1739">
          <cell r="A1739" t="str">
            <v>D03760</v>
          </cell>
          <cell r="B1739">
            <v>1092</v>
          </cell>
          <cell r="C1739" t="str">
            <v>a</v>
          </cell>
          <cell r="D1739">
            <v>14557259</v>
          </cell>
          <cell r="E1739" t="str">
            <v>린콘크리트기층</v>
          </cell>
          <cell r="F1739" t="str">
            <v>(포설및다짐 T=15 Cm)</v>
          </cell>
          <cell r="G1739" t="str">
            <v>㎥</v>
          </cell>
          <cell r="I1739">
            <v>0</v>
          </cell>
        </row>
        <row r="1740">
          <cell r="A1740" t="str">
            <v>D03768</v>
          </cell>
          <cell r="B1740">
            <v>13</v>
          </cell>
          <cell r="C1740" t="str">
            <v>b</v>
          </cell>
          <cell r="D1740">
            <v>14557260</v>
          </cell>
          <cell r="E1740" t="str">
            <v>인력포설</v>
          </cell>
          <cell r="F1740" t="str">
            <v>(T=15 Cm)</v>
          </cell>
          <cell r="G1740" t="str">
            <v>㎥</v>
          </cell>
          <cell r="I1740">
            <v>0</v>
          </cell>
        </row>
        <row r="1741">
          <cell r="A1741" t="str">
            <v>E3</v>
          </cell>
          <cell r="B1741">
            <v>0</v>
          </cell>
          <cell r="C1741" t="str">
            <v>합계</v>
          </cell>
          <cell r="D1741">
            <v>14557261</v>
          </cell>
          <cell r="I1741">
            <v>0</v>
          </cell>
        </row>
        <row r="1742">
          <cell r="A1742" t="str">
            <v>T3</v>
          </cell>
          <cell r="B1742">
            <v>1744</v>
          </cell>
          <cell r="C1742" t="str">
            <v>4.16</v>
          </cell>
          <cell r="D1742">
            <v>14557325</v>
          </cell>
          <cell r="E1742" t="str">
            <v>콘크리트포설</v>
          </cell>
          <cell r="F1742" t="str">
            <v>(T=30 Cm)</v>
          </cell>
          <cell r="I1742">
            <v>0</v>
          </cell>
        </row>
        <row r="1743">
          <cell r="A1743" t="str">
            <v>D03764</v>
          </cell>
          <cell r="B1743">
            <v>2185</v>
          </cell>
          <cell r="C1743" t="str">
            <v>a</v>
          </cell>
          <cell r="D1743">
            <v>14557357</v>
          </cell>
          <cell r="E1743" t="str">
            <v>콘크리트포장</v>
          </cell>
          <cell r="F1743" t="str">
            <v>(2차로동시기계포설)</v>
          </cell>
          <cell r="G1743" t="str">
            <v>㎥</v>
          </cell>
          <cell r="I1743">
            <v>0</v>
          </cell>
        </row>
        <row r="1744">
          <cell r="A1744" t="str">
            <v>D03766</v>
          </cell>
          <cell r="B1744">
            <v>17</v>
          </cell>
          <cell r="C1744" t="str">
            <v>b</v>
          </cell>
          <cell r="D1744">
            <v>14557373</v>
          </cell>
          <cell r="E1744" t="str">
            <v>인력포설</v>
          </cell>
          <cell r="F1744" t="str">
            <v>(T=30 Cm)</v>
          </cell>
          <cell r="G1744" t="str">
            <v>㎥</v>
          </cell>
          <cell r="I1744">
            <v>0</v>
          </cell>
        </row>
        <row r="1745">
          <cell r="A1745" t="str">
            <v>E3</v>
          </cell>
          <cell r="B1745">
            <v>0</v>
          </cell>
          <cell r="C1745" t="str">
            <v>합계</v>
          </cell>
          <cell r="D1745">
            <v>14557381</v>
          </cell>
          <cell r="I1745">
            <v>0</v>
          </cell>
        </row>
        <row r="1746">
          <cell r="A1746" t="str">
            <v>D00270</v>
          </cell>
          <cell r="B1746">
            <v>1.659</v>
          </cell>
          <cell r="C1746" t="str">
            <v>4.17</v>
          </cell>
          <cell r="D1746">
            <v>14557385</v>
          </cell>
          <cell r="E1746" t="str">
            <v>철근설치공</v>
          </cell>
          <cell r="F1746" t="str">
            <v>철근가공조립(간 단)</v>
          </cell>
          <cell r="G1746" t="str">
            <v>Ton</v>
          </cell>
          <cell r="I1746">
            <v>0</v>
          </cell>
        </row>
        <row r="1747">
          <cell r="A1747" t="str">
            <v>D00761</v>
          </cell>
          <cell r="B1747">
            <v>7372</v>
          </cell>
          <cell r="C1747" t="str">
            <v>4.18</v>
          </cell>
          <cell r="D1747">
            <v>14557387</v>
          </cell>
          <cell r="E1747" t="str">
            <v>비닐깔기</v>
          </cell>
          <cell r="G1747" t="str">
            <v>㎡</v>
          </cell>
          <cell r="I1747">
            <v>0</v>
          </cell>
        </row>
        <row r="1748">
          <cell r="A1748" t="str">
            <v>D00280</v>
          </cell>
          <cell r="B1748">
            <v>9</v>
          </cell>
          <cell r="C1748" t="str">
            <v>4.19</v>
          </cell>
          <cell r="D1748">
            <v>14557388</v>
          </cell>
          <cell r="E1748" t="str">
            <v>합판거푸집</v>
          </cell>
          <cell r="F1748" t="str">
            <v>(4 회)</v>
          </cell>
          <cell r="G1748" t="str">
            <v>㎡</v>
          </cell>
          <cell r="I1748">
            <v>0</v>
          </cell>
        </row>
        <row r="1749">
          <cell r="A1749" t="str">
            <v>T3</v>
          </cell>
          <cell r="B1749">
            <v>1755</v>
          </cell>
          <cell r="C1749" t="str">
            <v>4.20</v>
          </cell>
          <cell r="D1749">
            <v>14557389</v>
          </cell>
          <cell r="E1749" t="str">
            <v>줄눈설치공</v>
          </cell>
          <cell r="I1749">
            <v>0</v>
          </cell>
        </row>
        <row r="1750">
          <cell r="A1750" t="str">
            <v>D03769</v>
          </cell>
          <cell r="B1750">
            <v>998</v>
          </cell>
          <cell r="C1750" t="str">
            <v>a</v>
          </cell>
          <cell r="D1750">
            <v>14557485</v>
          </cell>
          <cell r="E1750" t="str">
            <v>세로줄눈(형식.1-1)</v>
          </cell>
          <cell r="F1750" t="str">
            <v>(본선2차로동시포설)</v>
          </cell>
          <cell r="G1750" t="str">
            <v>M</v>
          </cell>
          <cell r="I1750">
            <v>0</v>
          </cell>
        </row>
        <row r="1751">
          <cell r="A1751" t="str">
            <v>D03773</v>
          </cell>
          <cell r="B1751">
            <v>1211</v>
          </cell>
          <cell r="C1751" t="str">
            <v>b</v>
          </cell>
          <cell r="D1751">
            <v>14557501</v>
          </cell>
          <cell r="E1751" t="str">
            <v>가로줄눈(형식.2-1,2)</v>
          </cell>
          <cell r="F1751" t="str">
            <v>(본선2차로용)</v>
          </cell>
          <cell r="G1751" t="str">
            <v>M</v>
          </cell>
          <cell r="I1751">
            <v>0</v>
          </cell>
        </row>
        <row r="1752">
          <cell r="A1752" t="str">
            <v>T1</v>
          </cell>
          <cell r="B1752">
            <v>1754</v>
          </cell>
          <cell r="C1752" t="str">
            <v>c</v>
          </cell>
          <cell r="D1752">
            <v>14557509</v>
          </cell>
          <cell r="E1752" t="str">
            <v>팽창줄눈</v>
          </cell>
          <cell r="I1752">
            <v>0</v>
          </cell>
        </row>
        <row r="1753">
          <cell r="A1753" t="str">
            <v>D03779</v>
          </cell>
          <cell r="B1753">
            <v>18</v>
          </cell>
          <cell r="C1753" t="str">
            <v>-1</v>
          </cell>
          <cell r="D1753">
            <v>14557511</v>
          </cell>
          <cell r="E1753" t="str">
            <v>팽창줄눈(형식.3-1)</v>
          </cell>
          <cell r="F1753" t="str">
            <v>(본선2차로용)</v>
          </cell>
          <cell r="G1753" t="str">
            <v>M</v>
          </cell>
          <cell r="I1753">
            <v>0</v>
          </cell>
        </row>
        <row r="1754">
          <cell r="A1754" t="str">
            <v>D03849</v>
          </cell>
          <cell r="B1754">
            <v>29</v>
          </cell>
          <cell r="C1754" t="str">
            <v>-2</v>
          </cell>
          <cell r="D1754">
            <v>14557512</v>
          </cell>
          <cell r="E1754" t="str">
            <v>팽창줄눈(형식3-6,7)</v>
          </cell>
          <cell r="F1754" t="str">
            <v>(아스콘 접속부)</v>
          </cell>
          <cell r="G1754" t="str">
            <v>M</v>
          </cell>
          <cell r="I1754">
            <v>0</v>
          </cell>
        </row>
        <row r="1755">
          <cell r="A1755" t="str">
            <v>E1</v>
          </cell>
          <cell r="B1755">
            <v>0</v>
          </cell>
          <cell r="C1755" t="str">
            <v>소계</v>
          </cell>
          <cell r="D1755">
            <v>14557513</v>
          </cell>
          <cell r="I1755">
            <v>0</v>
          </cell>
        </row>
        <row r="1756">
          <cell r="A1756" t="str">
            <v>E3</v>
          </cell>
          <cell r="B1756">
            <v>0</v>
          </cell>
          <cell r="C1756" t="str">
            <v>합계</v>
          </cell>
          <cell r="D1756">
            <v>14557641</v>
          </cell>
          <cell r="I1756">
            <v>0</v>
          </cell>
        </row>
        <row r="1757">
          <cell r="A1757" t="str">
            <v>D03783</v>
          </cell>
          <cell r="B1757">
            <v>1</v>
          </cell>
          <cell r="C1757" t="str">
            <v>4.21</v>
          </cell>
          <cell r="D1757">
            <v>14557643</v>
          </cell>
          <cell r="E1757" t="str">
            <v>콘크리트포장면연마</v>
          </cell>
          <cell r="G1757" t="str">
            <v>식</v>
          </cell>
          <cell r="I1757">
            <v>0</v>
          </cell>
        </row>
        <row r="1758">
          <cell r="A1758" t="str">
            <v>E4</v>
          </cell>
          <cell r="B1758">
            <v>0</v>
          </cell>
          <cell r="C1758" t="str">
            <v>총계</v>
          </cell>
          <cell r="D1758">
            <v>14557645</v>
          </cell>
          <cell r="I1758">
            <v>0</v>
          </cell>
        </row>
        <row r="1759">
          <cell r="A1759" t="str">
            <v>T4</v>
          </cell>
          <cell r="B1759">
            <v>1793</v>
          </cell>
          <cell r="C1759" t="str">
            <v>5.</v>
          </cell>
          <cell r="D1759">
            <v>14572138</v>
          </cell>
          <cell r="E1759" t="str">
            <v>포    장    공</v>
          </cell>
          <cell r="I1759">
            <v>0</v>
          </cell>
        </row>
        <row r="1760">
          <cell r="A1760" t="str">
            <v>T3</v>
          </cell>
          <cell r="B1760">
            <v>1763</v>
          </cell>
          <cell r="C1760" t="str">
            <v>5.01</v>
          </cell>
          <cell r="D1760">
            <v>14572755</v>
          </cell>
          <cell r="E1760" t="str">
            <v>생산및운반</v>
          </cell>
          <cell r="I1760">
            <v>0</v>
          </cell>
        </row>
        <row r="1761">
          <cell r="A1761" t="str">
            <v>D00854</v>
          </cell>
          <cell r="B1761">
            <v>1543</v>
          </cell>
          <cell r="C1761" t="str">
            <v>a</v>
          </cell>
          <cell r="D1761">
            <v>14573064</v>
          </cell>
          <cell r="E1761" t="str">
            <v>속채움잡석</v>
          </cell>
          <cell r="F1761" t="str">
            <v>(현장암유용)</v>
          </cell>
          <cell r="G1761" t="str">
            <v>㎥</v>
          </cell>
          <cell r="I1761">
            <v>0</v>
          </cell>
        </row>
        <row r="1762">
          <cell r="A1762" t="str">
            <v>D03744</v>
          </cell>
          <cell r="B1762">
            <v>74810</v>
          </cell>
          <cell r="C1762" t="str">
            <v>b</v>
          </cell>
          <cell r="D1762">
            <v>14573218</v>
          </cell>
          <cell r="E1762" t="str">
            <v>동상방지층생산</v>
          </cell>
          <cell r="F1762" t="str">
            <v>(현장암유용)</v>
          </cell>
          <cell r="G1762" t="str">
            <v>㎥</v>
          </cell>
          <cell r="I1762">
            <v>0</v>
          </cell>
        </row>
        <row r="1763">
          <cell r="A1763" t="str">
            <v>D03742</v>
          </cell>
          <cell r="B1763">
            <v>83878</v>
          </cell>
          <cell r="C1763" t="str">
            <v>c</v>
          </cell>
          <cell r="D1763">
            <v>14573295</v>
          </cell>
          <cell r="E1763" t="str">
            <v>보조기층생산</v>
          </cell>
          <cell r="F1763" t="str">
            <v>(현장암유용)</v>
          </cell>
          <cell r="G1763" t="str">
            <v>㎥</v>
          </cell>
          <cell r="I1763">
            <v>0</v>
          </cell>
        </row>
        <row r="1764">
          <cell r="A1764" t="str">
            <v>E3</v>
          </cell>
          <cell r="B1764">
            <v>0</v>
          </cell>
          <cell r="C1764" t="str">
            <v>합계</v>
          </cell>
          <cell r="D1764">
            <v>14573334</v>
          </cell>
          <cell r="I1764">
            <v>0</v>
          </cell>
        </row>
        <row r="1765">
          <cell r="A1765" t="str">
            <v>T3</v>
          </cell>
          <cell r="B1765">
            <v>1767</v>
          </cell>
          <cell r="C1765" t="str">
            <v>5.02</v>
          </cell>
          <cell r="D1765">
            <v>14573372</v>
          </cell>
          <cell r="E1765" t="str">
            <v>동상방지층</v>
          </cell>
          <cell r="I1765">
            <v>0</v>
          </cell>
        </row>
        <row r="1766">
          <cell r="A1766" t="str">
            <v>D00794</v>
          </cell>
          <cell r="B1766">
            <v>57554</v>
          </cell>
          <cell r="C1766" t="str">
            <v>a</v>
          </cell>
          <cell r="D1766">
            <v>14574998</v>
          </cell>
          <cell r="E1766" t="str">
            <v>동상방지층</v>
          </cell>
          <cell r="F1766" t="str">
            <v>(포설및다짐 T=25 Cm)</v>
          </cell>
          <cell r="G1766" t="str">
            <v>㎥</v>
          </cell>
          <cell r="I1766">
            <v>0</v>
          </cell>
        </row>
        <row r="1767">
          <cell r="A1767" t="str">
            <v>D00796</v>
          </cell>
          <cell r="B1767">
            <v>711</v>
          </cell>
          <cell r="C1767" t="str">
            <v>b</v>
          </cell>
          <cell r="D1767">
            <v>14575122</v>
          </cell>
          <cell r="E1767" t="str">
            <v>동상방지층</v>
          </cell>
          <cell r="F1767" t="str">
            <v>(포설및다짐 T=40 Cm)</v>
          </cell>
          <cell r="G1767" t="str">
            <v>㎥</v>
          </cell>
          <cell r="I1767">
            <v>0</v>
          </cell>
        </row>
        <row r="1768">
          <cell r="A1768" t="str">
            <v>E3</v>
          </cell>
          <cell r="B1768">
            <v>0</v>
          </cell>
          <cell r="C1768" t="str">
            <v>합계</v>
          </cell>
          <cell r="D1768">
            <v>14575246</v>
          </cell>
          <cell r="I1768">
            <v>0</v>
          </cell>
        </row>
        <row r="1769">
          <cell r="A1769" t="str">
            <v>T3</v>
          </cell>
          <cell r="B1769">
            <v>1772</v>
          </cell>
          <cell r="C1769" t="str">
            <v>5.03</v>
          </cell>
          <cell r="D1769">
            <v>14575374</v>
          </cell>
          <cell r="E1769" t="str">
            <v>보조기층</v>
          </cell>
          <cell r="I1769">
            <v>0</v>
          </cell>
        </row>
        <row r="1770">
          <cell r="A1770" t="str">
            <v>D00799</v>
          </cell>
          <cell r="B1770">
            <v>57737</v>
          </cell>
          <cell r="C1770" t="str">
            <v>a</v>
          </cell>
          <cell r="D1770">
            <v>14575854</v>
          </cell>
          <cell r="E1770" t="str">
            <v>보조기층</v>
          </cell>
          <cell r="F1770" t="str">
            <v>(포설및다짐 T=25 Cm)</v>
          </cell>
          <cell r="G1770" t="str">
            <v>㎥</v>
          </cell>
          <cell r="I1770">
            <v>0</v>
          </cell>
        </row>
        <row r="1771">
          <cell r="A1771" t="str">
            <v>D00798</v>
          </cell>
          <cell r="B1771">
            <v>7561</v>
          </cell>
          <cell r="C1771" t="str">
            <v>b</v>
          </cell>
          <cell r="D1771">
            <v>14576014</v>
          </cell>
          <cell r="E1771" t="str">
            <v>보조기층</v>
          </cell>
          <cell r="F1771" t="str">
            <v>(포설및다짐 T=20 Cm)</v>
          </cell>
          <cell r="G1771" t="str">
            <v>㎥</v>
          </cell>
          <cell r="I1771">
            <v>0</v>
          </cell>
        </row>
        <row r="1772">
          <cell r="A1772" t="str">
            <v>D00821</v>
          </cell>
          <cell r="B1772">
            <v>28</v>
          </cell>
          <cell r="C1772" t="str">
            <v>c</v>
          </cell>
          <cell r="D1772">
            <v>14576066</v>
          </cell>
          <cell r="E1772" t="str">
            <v>노 견 토</v>
          </cell>
          <cell r="F1772" t="str">
            <v>(포설및다짐)</v>
          </cell>
          <cell r="G1772" t="str">
            <v>㎥</v>
          </cell>
          <cell r="I1772">
            <v>0</v>
          </cell>
        </row>
        <row r="1773">
          <cell r="A1773" t="str">
            <v>E3</v>
          </cell>
          <cell r="B1773">
            <v>0</v>
          </cell>
          <cell r="C1773" t="str">
            <v>합계</v>
          </cell>
          <cell r="D1773">
            <v>14576222</v>
          </cell>
          <cell r="I1773">
            <v>0</v>
          </cell>
        </row>
        <row r="1774">
          <cell r="A1774" t="str">
            <v>D00805</v>
          </cell>
          <cell r="B1774">
            <v>1989</v>
          </cell>
          <cell r="C1774" t="str">
            <v>5.04</v>
          </cell>
          <cell r="D1774">
            <v>14576270</v>
          </cell>
          <cell r="E1774" t="str">
            <v>프라임코팅</v>
          </cell>
          <cell r="F1774" t="str">
            <v>(MC-1,75 L/a)</v>
          </cell>
          <cell r="G1774" t="str">
            <v>ａ</v>
          </cell>
          <cell r="I1774">
            <v>0</v>
          </cell>
        </row>
        <row r="1775">
          <cell r="A1775" t="str">
            <v>T3</v>
          </cell>
          <cell r="B1775">
            <v>1778</v>
          </cell>
          <cell r="C1775" t="str">
            <v>5.05</v>
          </cell>
          <cell r="D1775">
            <v>14576308</v>
          </cell>
          <cell r="E1775" t="str">
            <v>아스콘기층</v>
          </cell>
          <cell r="I1775">
            <v>0</v>
          </cell>
        </row>
        <row r="1776">
          <cell r="A1776" t="str">
            <v>D00811</v>
          </cell>
          <cell r="B1776">
            <v>2101</v>
          </cell>
          <cell r="C1776" t="str">
            <v>a</v>
          </cell>
          <cell r="D1776">
            <v>14576579</v>
          </cell>
          <cell r="E1776" t="str">
            <v>아스콘기층</v>
          </cell>
          <cell r="F1776" t="str">
            <v>(포설및다짐 T=19 Cm)</v>
          </cell>
          <cell r="G1776" t="str">
            <v>ａ</v>
          </cell>
          <cell r="I1776">
            <v>0</v>
          </cell>
        </row>
        <row r="1777">
          <cell r="A1777" t="str">
            <v>D00809</v>
          </cell>
          <cell r="B1777">
            <v>13</v>
          </cell>
          <cell r="C1777" t="str">
            <v>b</v>
          </cell>
          <cell r="D1777">
            <v>14576714</v>
          </cell>
          <cell r="E1777" t="str">
            <v>아스콘기층</v>
          </cell>
          <cell r="F1777" t="str">
            <v>(포설및다짐 T=10 Cm)</v>
          </cell>
          <cell r="G1777" t="str">
            <v>ａ</v>
          </cell>
          <cell r="I1777">
            <v>0</v>
          </cell>
        </row>
        <row r="1778">
          <cell r="A1778" t="str">
            <v>D00812</v>
          </cell>
          <cell r="B1778">
            <v>661</v>
          </cell>
          <cell r="C1778" t="str">
            <v>c</v>
          </cell>
          <cell r="D1778">
            <v>14576782</v>
          </cell>
          <cell r="E1778" t="str">
            <v>레벨링코스</v>
          </cell>
          <cell r="F1778" t="str">
            <v>(기층재)</v>
          </cell>
          <cell r="G1778" t="str">
            <v>Ton</v>
          </cell>
          <cell r="I1778">
            <v>0</v>
          </cell>
        </row>
        <row r="1779">
          <cell r="A1779" t="str">
            <v>E3</v>
          </cell>
          <cell r="B1779">
            <v>0</v>
          </cell>
          <cell r="C1779" t="str">
            <v>합계</v>
          </cell>
          <cell r="D1779">
            <v>14576816</v>
          </cell>
          <cell r="I1779">
            <v>0</v>
          </cell>
        </row>
        <row r="1780">
          <cell r="A1780" t="str">
            <v>D01257</v>
          </cell>
          <cell r="B1780">
            <v>2150</v>
          </cell>
          <cell r="C1780" t="str">
            <v>5.06</v>
          </cell>
          <cell r="D1780">
            <v>14576849</v>
          </cell>
          <cell r="E1780" t="str">
            <v>아스콘중간층</v>
          </cell>
          <cell r="F1780" t="str">
            <v>(포설다짐 T=6 Cm)</v>
          </cell>
          <cell r="G1780" t="str">
            <v>a</v>
          </cell>
          <cell r="I1780">
            <v>0</v>
          </cell>
        </row>
        <row r="1781">
          <cell r="A1781" t="str">
            <v>D00813</v>
          </cell>
          <cell r="B1781">
            <v>5634</v>
          </cell>
          <cell r="C1781" t="str">
            <v>5.07</v>
          </cell>
          <cell r="D1781">
            <v>14577025</v>
          </cell>
          <cell r="E1781" t="str">
            <v>택 코 팅</v>
          </cell>
          <cell r="F1781" t="str">
            <v>(RSC-4,30 L/a)</v>
          </cell>
          <cell r="G1781" t="str">
            <v>ａ</v>
          </cell>
          <cell r="I1781">
            <v>0</v>
          </cell>
        </row>
        <row r="1782">
          <cell r="A1782" t="str">
            <v>T3</v>
          </cell>
          <cell r="B1782">
            <v>1785</v>
          </cell>
          <cell r="C1782" t="str">
            <v>5.08</v>
          </cell>
          <cell r="D1782">
            <v>14577200</v>
          </cell>
          <cell r="E1782" t="str">
            <v>아스콘표층</v>
          </cell>
          <cell r="I1782">
            <v>0</v>
          </cell>
        </row>
        <row r="1783">
          <cell r="A1783" t="str">
            <v>D00815</v>
          </cell>
          <cell r="B1783">
            <v>123</v>
          </cell>
          <cell r="C1783" t="str">
            <v>a</v>
          </cell>
          <cell r="D1783">
            <v>14577550</v>
          </cell>
          <cell r="E1783" t="str">
            <v>아스콘표층</v>
          </cell>
          <cell r="F1783" t="str">
            <v>(포설다짐 T=8 Cm)</v>
          </cell>
          <cell r="G1783" t="str">
            <v>ａ</v>
          </cell>
          <cell r="I1783">
            <v>0</v>
          </cell>
        </row>
        <row r="1784">
          <cell r="A1784" t="str">
            <v>D00816</v>
          </cell>
          <cell r="B1784">
            <v>2158</v>
          </cell>
          <cell r="C1784" t="str">
            <v>b</v>
          </cell>
          <cell r="D1784">
            <v>14577834</v>
          </cell>
          <cell r="E1784" t="str">
            <v>아스콘표층</v>
          </cell>
          <cell r="F1784" t="str">
            <v>(포설다짐 T=5 Cm)</v>
          </cell>
          <cell r="G1784" t="str">
            <v>ａ</v>
          </cell>
          <cell r="I1784">
            <v>0</v>
          </cell>
        </row>
        <row r="1785">
          <cell r="A1785" t="str">
            <v>D00762</v>
          </cell>
          <cell r="B1785">
            <v>772</v>
          </cell>
          <cell r="C1785" t="str">
            <v>c</v>
          </cell>
          <cell r="D1785">
            <v>14577905</v>
          </cell>
          <cell r="E1785" t="str">
            <v>레벨링코스</v>
          </cell>
          <cell r="F1785" t="str">
            <v>(표층재)</v>
          </cell>
          <cell r="G1785" t="str">
            <v>Ton</v>
          </cell>
          <cell r="I1785">
            <v>0</v>
          </cell>
        </row>
        <row r="1786">
          <cell r="A1786" t="str">
            <v>E3</v>
          </cell>
          <cell r="B1786">
            <v>0</v>
          </cell>
          <cell r="C1786" t="str">
            <v>합계</v>
          </cell>
          <cell r="D1786">
            <v>14577976</v>
          </cell>
          <cell r="I1786">
            <v>0</v>
          </cell>
        </row>
        <row r="1787">
          <cell r="A1787" t="str">
            <v>T3</v>
          </cell>
          <cell r="B1787">
            <v>1792</v>
          </cell>
          <cell r="C1787" t="str">
            <v>5.09</v>
          </cell>
          <cell r="D1787">
            <v>14578047</v>
          </cell>
          <cell r="E1787" t="str">
            <v>부체도로</v>
          </cell>
          <cell r="I1787">
            <v>0</v>
          </cell>
        </row>
        <row r="1788">
          <cell r="A1788" t="str">
            <v>D00838</v>
          </cell>
          <cell r="B1788">
            <v>23021</v>
          </cell>
          <cell r="C1788" t="str">
            <v>a</v>
          </cell>
          <cell r="D1788">
            <v>14578794</v>
          </cell>
          <cell r="E1788" t="str">
            <v>콘크리트포장</v>
          </cell>
          <cell r="F1788" t="str">
            <v>(인력포설 T=20 Cm)</v>
          </cell>
          <cell r="G1788" t="str">
            <v>㎡</v>
          </cell>
          <cell r="I1788">
            <v>0</v>
          </cell>
        </row>
        <row r="1789">
          <cell r="A1789" t="str">
            <v>D00843</v>
          </cell>
          <cell r="B1789">
            <v>921</v>
          </cell>
          <cell r="C1789" t="str">
            <v>b</v>
          </cell>
          <cell r="D1789">
            <v>14578981</v>
          </cell>
          <cell r="E1789" t="str">
            <v>줄눈설치</v>
          </cell>
          <cell r="F1789" t="str">
            <v>(판재 T=10 m/m)</v>
          </cell>
          <cell r="G1789" t="str">
            <v>M</v>
          </cell>
          <cell r="I1789">
            <v>0</v>
          </cell>
        </row>
        <row r="1790">
          <cell r="A1790" t="str">
            <v>D00280</v>
          </cell>
          <cell r="B1790">
            <v>1471</v>
          </cell>
          <cell r="C1790" t="str">
            <v>c</v>
          </cell>
          <cell r="D1790">
            <v>14579167</v>
          </cell>
          <cell r="E1790" t="str">
            <v>합판거푸집</v>
          </cell>
          <cell r="F1790" t="str">
            <v>(4 회)</v>
          </cell>
          <cell r="G1790" t="str">
            <v>㎡</v>
          </cell>
          <cell r="I1790">
            <v>0</v>
          </cell>
        </row>
        <row r="1791">
          <cell r="A1791" t="str">
            <v>D00761</v>
          </cell>
          <cell r="B1791">
            <v>23021</v>
          </cell>
          <cell r="C1791" t="str">
            <v>d</v>
          </cell>
          <cell r="D1791">
            <v>14579354</v>
          </cell>
          <cell r="E1791" t="str">
            <v>비닐깔기</v>
          </cell>
          <cell r="G1791" t="str">
            <v>㎡</v>
          </cell>
          <cell r="I1791">
            <v>0</v>
          </cell>
        </row>
        <row r="1792">
          <cell r="A1792" t="str">
            <v>D00858</v>
          </cell>
          <cell r="B1792">
            <v>23021</v>
          </cell>
          <cell r="C1792" t="str">
            <v>e</v>
          </cell>
          <cell r="D1792">
            <v>14579447</v>
          </cell>
          <cell r="E1792" t="str">
            <v>와이어메쉬</v>
          </cell>
          <cell r="F1792" t="str">
            <v>(#8-150x150)</v>
          </cell>
          <cell r="G1792" t="str">
            <v>㎡</v>
          </cell>
          <cell r="I1792">
            <v>0</v>
          </cell>
        </row>
        <row r="1793">
          <cell r="A1793" t="str">
            <v>E3</v>
          </cell>
          <cell r="B1793">
            <v>0</v>
          </cell>
          <cell r="C1793" t="str">
            <v>합계</v>
          </cell>
          <cell r="D1793">
            <v>14579459</v>
          </cell>
          <cell r="I1793">
            <v>0</v>
          </cell>
        </row>
        <row r="1794">
          <cell r="A1794" t="str">
            <v>E4</v>
          </cell>
          <cell r="B1794">
            <v>0</v>
          </cell>
          <cell r="C1794" t="str">
            <v>총계</v>
          </cell>
          <cell r="D1794">
            <v>14579540</v>
          </cell>
          <cell r="I1794">
            <v>0</v>
          </cell>
        </row>
        <row r="1795">
          <cell r="A1795" t="str">
            <v>T4</v>
          </cell>
          <cell r="B1795">
            <v>1862</v>
          </cell>
          <cell r="C1795" t="str">
            <v>6.</v>
          </cell>
          <cell r="D1795">
            <v>14582591</v>
          </cell>
          <cell r="E1795" t="str">
            <v>교통안전시설공</v>
          </cell>
          <cell r="I1795">
            <v>0</v>
          </cell>
        </row>
        <row r="1796">
          <cell r="A1796" t="str">
            <v>T3</v>
          </cell>
          <cell r="B1796">
            <v>1805</v>
          </cell>
          <cell r="C1796" t="str">
            <v>6.01</v>
          </cell>
          <cell r="D1796">
            <v>14582628</v>
          </cell>
          <cell r="E1796" t="str">
            <v>교통 표지판</v>
          </cell>
          <cell r="I1796">
            <v>0</v>
          </cell>
        </row>
        <row r="1797">
          <cell r="A1797" t="str">
            <v>D00870</v>
          </cell>
          <cell r="B1797">
            <v>32</v>
          </cell>
          <cell r="C1797" t="str">
            <v>a</v>
          </cell>
          <cell r="D1797">
            <v>14582701</v>
          </cell>
          <cell r="E1797" t="str">
            <v>삼각표지판</v>
          </cell>
          <cell r="F1797" t="str">
            <v>(120 Cm)</v>
          </cell>
          <cell r="G1797" t="str">
            <v>EA</v>
          </cell>
          <cell r="I1797">
            <v>0</v>
          </cell>
        </row>
        <row r="1798">
          <cell r="A1798" t="str">
            <v>T2</v>
          </cell>
          <cell r="B1798">
            <v>1800</v>
          </cell>
          <cell r="C1798" t="str">
            <v>b</v>
          </cell>
          <cell r="D1798">
            <v>14582765</v>
          </cell>
          <cell r="E1798" t="str">
            <v>원형표지판</v>
          </cell>
          <cell r="I1798">
            <v>0</v>
          </cell>
        </row>
        <row r="1799">
          <cell r="A1799" t="str">
            <v>D00871</v>
          </cell>
          <cell r="B1799">
            <v>12</v>
          </cell>
          <cell r="C1799" t="str">
            <v>-1</v>
          </cell>
          <cell r="D1799">
            <v>14582829</v>
          </cell>
          <cell r="E1799" t="str">
            <v>원형표지판</v>
          </cell>
          <cell r="F1799" t="str">
            <v>(Φ 90 Cm)</v>
          </cell>
          <cell r="G1799" t="str">
            <v>EA</v>
          </cell>
          <cell r="I1799">
            <v>0</v>
          </cell>
        </row>
        <row r="1800">
          <cell r="A1800" t="str">
            <v>D00872</v>
          </cell>
          <cell r="B1800">
            <v>29</v>
          </cell>
          <cell r="C1800" t="str">
            <v>-2</v>
          </cell>
          <cell r="D1800">
            <v>14582881</v>
          </cell>
          <cell r="E1800" t="str">
            <v>원형표지판</v>
          </cell>
          <cell r="F1800" t="str">
            <v>(Φ90 Cm, 부착식)</v>
          </cell>
          <cell r="G1800" t="str">
            <v>EA</v>
          </cell>
          <cell r="I1800">
            <v>0</v>
          </cell>
        </row>
        <row r="1801">
          <cell r="A1801" t="str">
            <v>E2</v>
          </cell>
          <cell r="B1801">
            <v>0</v>
          </cell>
          <cell r="C1801" t="str">
            <v>계</v>
          </cell>
          <cell r="D1801">
            <v>14582907</v>
          </cell>
          <cell r="I1801">
            <v>0</v>
          </cell>
        </row>
        <row r="1802">
          <cell r="A1802" t="str">
            <v>T2</v>
          </cell>
          <cell r="B1802">
            <v>1804</v>
          </cell>
          <cell r="C1802" t="str">
            <v>c</v>
          </cell>
          <cell r="D1802">
            <v>14582920</v>
          </cell>
          <cell r="E1802" t="str">
            <v>이중표지판</v>
          </cell>
          <cell r="I1802">
            <v>0</v>
          </cell>
        </row>
        <row r="1803">
          <cell r="A1803" t="str">
            <v>D00881</v>
          </cell>
          <cell r="B1803">
            <v>11</v>
          </cell>
          <cell r="C1803" t="str">
            <v>-1</v>
          </cell>
          <cell r="D1803">
            <v>14582927</v>
          </cell>
          <cell r="E1803" t="str">
            <v>이중표지판(삼각)</v>
          </cell>
          <cell r="F1803" t="str">
            <v>120x103.9x2 EA</v>
          </cell>
          <cell r="G1803" t="str">
            <v>EA</v>
          </cell>
          <cell r="I1803">
            <v>0</v>
          </cell>
        </row>
        <row r="1804">
          <cell r="A1804" t="str">
            <v>D00925</v>
          </cell>
          <cell r="B1804">
            <v>12</v>
          </cell>
          <cell r="C1804" t="str">
            <v>-2</v>
          </cell>
          <cell r="D1804">
            <v>14582933</v>
          </cell>
          <cell r="E1804" t="str">
            <v>이중표지판(반사판400</v>
          </cell>
          <cell r="F1804" t="str">
            <v>x400+소분리대600x300</v>
          </cell>
          <cell r="G1804" t="str">
            <v>EA</v>
          </cell>
          <cell r="I1804">
            <v>0</v>
          </cell>
        </row>
        <row r="1805">
          <cell r="A1805" t="str">
            <v>E2</v>
          </cell>
          <cell r="B1805">
            <v>0</v>
          </cell>
          <cell r="C1805" t="str">
            <v>계</v>
          </cell>
          <cell r="D1805">
            <v>14582997</v>
          </cell>
          <cell r="I1805">
            <v>0</v>
          </cell>
        </row>
        <row r="1806">
          <cell r="A1806" t="str">
            <v>E3</v>
          </cell>
          <cell r="B1806">
            <v>0</v>
          </cell>
          <cell r="C1806" t="str">
            <v>합계</v>
          </cell>
          <cell r="D1806">
            <v>14583013</v>
          </cell>
          <cell r="I1806">
            <v>0</v>
          </cell>
        </row>
        <row r="1807">
          <cell r="A1807" t="str">
            <v>T3</v>
          </cell>
          <cell r="B1807">
            <v>1816</v>
          </cell>
          <cell r="C1807" t="str">
            <v>6.02</v>
          </cell>
          <cell r="D1807">
            <v>14583029</v>
          </cell>
          <cell r="E1807" t="str">
            <v>안내표지판</v>
          </cell>
          <cell r="I1807">
            <v>0</v>
          </cell>
        </row>
        <row r="1808">
          <cell r="A1808" t="str">
            <v>D00880</v>
          </cell>
          <cell r="B1808">
            <v>7</v>
          </cell>
          <cell r="C1808" t="str">
            <v>a</v>
          </cell>
          <cell r="D1808">
            <v>14583045</v>
          </cell>
          <cell r="E1808" t="str">
            <v>2 방향예고표지판</v>
          </cell>
          <cell r="F1808" t="str">
            <v>(403-3)</v>
          </cell>
          <cell r="G1808" t="str">
            <v>EA</v>
          </cell>
          <cell r="I1808">
            <v>0</v>
          </cell>
        </row>
        <row r="1809">
          <cell r="A1809" t="str">
            <v>D00876</v>
          </cell>
          <cell r="B1809">
            <v>10</v>
          </cell>
          <cell r="C1809" t="str">
            <v>b</v>
          </cell>
          <cell r="D1809">
            <v>14583053</v>
          </cell>
          <cell r="E1809" t="str">
            <v>2 방향 표지판</v>
          </cell>
          <cell r="F1809" t="str">
            <v>(403-4)</v>
          </cell>
          <cell r="G1809" t="str">
            <v>EA</v>
          </cell>
          <cell r="I1809">
            <v>0</v>
          </cell>
        </row>
        <row r="1810">
          <cell r="A1810" t="str">
            <v>D00878</v>
          </cell>
          <cell r="B1810">
            <v>13</v>
          </cell>
          <cell r="C1810" t="str">
            <v>c</v>
          </cell>
          <cell r="D1810">
            <v>14583057</v>
          </cell>
          <cell r="E1810" t="str">
            <v>3 방향예고표지판</v>
          </cell>
          <cell r="F1810" t="str">
            <v>(403-1)</v>
          </cell>
          <cell r="G1810" t="str">
            <v>EA</v>
          </cell>
          <cell r="I1810">
            <v>0</v>
          </cell>
        </row>
        <row r="1811">
          <cell r="A1811" t="str">
            <v>D00875</v>
          </cell>
          <cell r="B1811">
            <v>11</v>
          </cell>
          <cell r="C1811" t="str">
            <v>d</v>
          </cell>
          <cell r="D1811">
            <v>14583059</v>
          </cell>
          <cell r="E1811" t="str">
            <v>3 방향표지판</v>
          </cell>
          <cell r="F1811" t="str">
            <v>(403-2)</v>
          </cell>
          <cell r="G1811" t="str">
            <v>EA</v>
          </cell>
          <cell r="I1811">
            <v>0</v>
          </cell>
        </row>
        <row r="1812">
          <cell r="A1812" t="str">
            <v>D00877</v>
          </cell>
          <cell r="B1812">
            <v>6</v>
          </cell>
          <cell r="C1812" t="str">
            <v>e</v>
          </cell>
          <cell r="D1812">
            <v>14583060</v>
          </cell>
          <cell r="E1812" t="str">
            <v>2 지명방향표지판</v>
          </cell>
          <cell r="F1812" t="str">
            <v>(403-8)</v>
          </cell>
          <cell r="G1812" t="str">
            <v>EA</v>
          </cell>
          <cell r="I1812">
            <v>0</v>
          </cell>
        </row>
        <row r="1813">
          <cell r="A1813" t="str">
            <v>D03786</v>
          </cell>
          <cell r="B1813">
            <v>7</v>
          </cell>
          <cell r="C1813" t="str">
            <v>f</v>
          </cell>
          <cell r="D1813">
            <v>14583321</v>
          </cell>
          <cell r="E1813" t="str">
            <v>단일노선표지</v>
          </cell>
          <cell r="F1813" t="str">
            <v>(404-1)</v>
          </cell>
          <cell r="G1813" t="str">
            <v>EA</v>
          </cell>
          <cell r="I1813">
            <v>0</v>
          </cell>
        </row>
        <row r="1814">
          <cell r="A1814" t="str">
            <v>D00891</v>
          </cell>
          <cell r="B1814">
            <v>5</v>
          </cell>
          <cell r="C1814" t="str">
            <v>g</v>
          </cell>
          <cell r="D1814">
            <v>14583842</v>
          </cell>
          <cell r="E1814" t="str">
            <v>면계표지판</v>
          </cell>
          <cell r="F1814" t="str">
            <v>(401-1)</v>
          </cell>
          <cell r="G1814" t="str">
            <v>EA</v>
          </cell>
          <cell r="I1814">
            <v>0</v>
          </cell>
        </row>
        <row r="1815">
          <cell r="A1815" t="str">
            <v>D03785</v>
          </cell>
          <cell r="B1815">
            <v>4</v>
          </cell>
          <cell r="C1815" t="str">
            <v>h</v>
          </cell>
          <cell r="D1815">
            <v>14583972</v>
          </cell>
          <cell r="E1815" t="str">
            <v>분기점표지</v>
          </cell>
          <cell r="F1815" t="str">
            <v>(426)</v>
          </cell>
          <cell r="G1815" t="str">
            <v>EA</v>
          </cell>
          <cell r="I1815">
            <v>0</v>
          </cell>
        </row>
        <row r="1816">
          <cell r="A1816" t="str">
            <v>D00882</v>
          </cell>
          <cell r="B1816">
            <v>2</v>
          </cell>
          <cell r="C1816" t="str">
            <v>i</v>
          </cell>
          <cell r="D1816">
            <v>14584037</v>
          </cell>
          <cell r="E1816" t="str">
            <v>터널표지</v>
          </cell>
          <cell r="F1816" t="str">
            <v>(427-3)</v>
          </cell>
          <cell r="G1816" t="str">
            <v>EA</v>
          </cell>
          <cell r="I1816">
            <v>0</v>
          </cell>
        </row>
        <row r="1817">
          <cell r="A1817" t="str">
            <v>E3</v>
          </cell>
          <cell r="B1817">
            <v>0</v>
          </cell>
          <cell r="C1817" t="str">
            <v>합계</v>
          </cell>
          <cell r="D1817">
            <v>14584102</v>
          </cell>
          <cell r="I1817">
            <v>0</v>
          </cell>
        </row>
        <row r="1818">
          <cell r="A1818" t="str">
            <v>T3</v>
          </cell>
          <cell r="B1818">
            <v>1828</v>
          </cell>
          <cell r="C1818" t="str">
            <v>6.03</v>
          </cell>
          <cell r="D1818">
            <v>14584172</v>
          </cell>
          <cell r="E1818" t="str">
            <v>시선유도표지</v>
          </cell>
          <cell r="I1818">
            <v>0</v>
          </cell>
        </row>
        <row r="1819">
          <cell r="A1819" t="str">
            <v>T2</v>
          </cell>
          <cell r="B1819">
            <v>1823</v>
          </cell>
          <cell r="C1819" t="str">
            <v>a</v>
          </cell>
          <cell r="D1819">
            <v>14584207</v>
          </cell>
          <cell r="E1819" t="str">
            <v>데리네이터</v>
          </cell>
          <cell r="I1819">
            <v>0</v>
          </cell>
        </row>
        <row r="1820">
          <cell r="A1820" t="str">
            <v>D01298</v>
          </cell>
          <cell r="B1820">
            <v>203</v>
          </cell>
          <cell r="C1820" t="str">
            <v>-1</v>
          </cell>
          <cell r="D1820">
            <v>14584224</v>
          </cell>
          <cell r="E1820" t="str">
            <v>데리네이터</v>
          </cell>
          <cell r="F1820" t="str">
            <v>(중앙분리대용)</v>
          </cell>
          <cell r="G1820" t="str">
            <v>EA</v>
          </cell>
          <cell r="I1820">
            <v>0</v>
          </cell>
        </row>
        <row r="1821">
          <cell r="A1821" t="str">
            <v>D00899</v>
          </cell>
          <cell r="B1821">
            <v>263</v>
          </cell>
          <cell r="C1821" t="str">
            <v>-2</v>
          </cell>
          <cell r="D1821">
            <v>14584233</v>
          </cell>
          <cell r="E1821" t="str">
            <v>데리네이터</v>
          </cell>
          <cell r="F1821" t="str">
            <v>(가드레일용)</v>
          </cell>
          <cell r="G1821" t="str">
            <v>EA</v>
          </cell>
          <cell r="I1821">
            <v>0</v>
          </cell>
        </row>
        <row r="1822">
          <cell r="A1822" t="str">
            <v>D00898</v>
          </cell>
          <cell r="B1822">
            <v>101</v>
          </cell>
          <cell r="C1822" t="str">
            <v>-3</v>
          </cell>
          <cell r="D1822">
            <v>14584239</v>
          </cell>
          <cell r="E1822" t="str">
            <v>데리네이터</v>
          </cell>
          <cell r="F1822" t="str">
            <v>(옹벽용)</v>
          </cell>
          <cell r="G1822" t="str">
            <v>EA</v>
          </cell>
          <cell r="I1822">
            <v>0</v>
          </cell>
        </row>
        <row r="1823">
          <cell r="A1823" t="str">
            <v>D00897</v>
          </cell>
          <cell r="B1823">
            <v>29</v>
          </cell>
          <cell r="C1823" t="str">
            <v>-4</v>
          </cell>
          <cell r="D1823">
            <v>14584240</v>
          </cell>
          <cell r="E1823" t="str">
            <v>데리네이터</v>
          </cell>
          <cell r="F1823" t="str">
            <v>(토공용)</v>
          </cell>
          <cell r="G1823" t="str">
            <v>EA</v>
          </cell>
          <cell r="I1823">
            <v>0</v>
          </cell>
        </row>
        <row r="1824">
          <cell r="A1824" t="str">
            <v>E2</v>
          </cell>
          <cell r="B1824">
            <v>0</v>
          </cell>
          <cell r="C1824" t="str">
            <v>계</v>
          </cell>
          <cell r="D1824">
            <v>14584241</v>
          </cell>
          <cell r="I1824">
            <v>0</v>
          </cell>
        </row>
        <row r="1825">
          <cell r="A1825" t="str">
            <v>D01278</v>
          </cell>
          <cell r="B1825">
            <v>2678</v>
          </cell>
          <cell r="C1825" t="str">
            <v>b</v>
          </cell>
          <cell r="D1825">
            <v>14584305</v>
          </cell>
          <cell r="E1825" t="str">
            <v>도로표지병</v>
          </cell>
          <cell r="F1825" t="str">
            <v>(100x100x20)</v>
          </cell>
          <cell r="G1825" t="str">
            <v>EA</v>
          </cell>
          <cell r="I1825">
            <v>0</v>
          </cell>
        </row>
        <row r="1826">
          <cell r="A1826" t="str">
            <v>D00894</v>
          </cell>
          <cell r="B1826">
            <v>38</v>
          </cell>
          <cell r="C1826" t="str">
            <v>c</v>
          </cell>
          <cell r="D1826">
            <v>14584337</v>
          </cell>
          <cell r="E1826" t="str">
            <v>갈매기표지판</v>
          </cell>
          <cell r="F1826" t="str">
            <v>(단면 60x30 Cm)</v>
          </cell>
          <cell r="G1826" t="str">
            <v>EA</v>
          </cell>
          <cell r="I1826">
            <v>0</v>
          </cell>
        </row>
        <row r="1827">
          <cell r="A1827" t="str">
            <v>D01156</v>
          </cell>
          <cell r="B1827">
            <v>1</v>
          </cell>
          <cell r="C1827" t="str">
            <v>d</v>
          </cell>
          <cell r="D1827">
            <v>14584345</v>
          </cell>
          <cell r="E1827" t="str">
            <v>태양열경보등</v>
          </cell>
          <cell r="F1827" t="str">
            <v>(Φ125 m/m)</v>
          </cell>
          <cell r="G1827" t="str">
            <v>EA</v>
          </cell>
          <cell r="I1827">
            <v>0</v>
          </cell>
        </row>
        <row r="1828">
          <cell r="A1828" t="str">
            <v>D01155</v>
          </cell>
          <cell r="B1828">
            <v>447</v>
          </cell>
          <cell r="C1828" t="str">
            <v>e</v>
          </cell>
          <cell r="D1828">
            <v>14584353</v>
          </cell>
          <cell r="E1828" t="str">
            <v>차선규제봉</v>
          </cell>
          <cell r="F1828" t="str">
            <v>(Φ80x745x200 m/m)</v>
          </cell>
          <cell r="G1828" t="str">
            <v>EA</v>
          </cell>
          <cell r="I1828">
            <v>0</v>
          </cell>
        </row>
        <row r="1829">
          <cell r="A1829" t="str">
            <v>E3</v>
          </cell>
          <cell r="B1829">
            <v>0</v>
          </cell>
          <cell r="C1829" t="str">
            <v>합계</v>
          </cell>
          <cell r="D1829">
            <v>14584357</v>
          </cell>
          <cell r="I1829">
            <v>0</v>
          </cell>
        </row>
        <row r="1830">
          <cell r="A1830" t="str">
            <v>T3</v>
          </cell>
          <cell r="B1830">
            <v>1834</v>
          </cell>
          <cell r="C1830" t="str">
            <v>6.04</v>
          </cell>
          <cell r="D1830">
            <v>14584361</v>
          </cell>
          <cell r="E1830" t="str">
            <v>차선도색</v>
          </cell>
          <cell r="I1830">
            <v>0</v>
          </cell>
        </row>
        <row r="1831">
          <cell r="A1831" t="str">
            <v>D01237</v>
          </cell>
          <cell r="B1831">
            <v>6446</v>
          </cell>
          <cell r="C1831" t="str">
            <v>a</v>
          </cell>
          <cell r="D1831">
            <v>14584367</v>
          </cell>
          <cell r="E1831" t="str">
            <v>차선도색(융착식)</v>
          </cell>
          <cell r="F1831" t="str">
            <v>백색실선(기계식)</v>
          </cell>
          <cell r="G1831" t="str">
            <v>㎡</v>
          </cell>
          <cell r="I1831">
            <v>0</v>
          </cell>
        </row>
        <row r="1832">
          <cell r="A1832" t="str">
            <v>D01238</v>
          </cell>
          <cell r="B1832">
            <v>3241</v>
          </cell>
          <cell r="C1832" t="str">
            <v>b</v>
          </cell>
          <cell r="D1832">
            <v>14584368</v>
          </cell>
          <cell r="E1832" t="str">
            <v>차선도색(융착식)</v>
          </cell>
          <cell r="F1832" t="str">
            <v>백색파선(기계식)</v>
          </cell>
          <cell r="G1832" t="str">
            <v>㎡</v>
          </cell>
          <cell r="I1832">
            <v>0</v>
          </cell>
        </row>
        <row r="1833">
          <cell r="A1833" t="str">
            <v>D01299</v>
          </cell>
          <cell r="B1833">
            <v>893</v>
          </cell>
          <cell r="C1833" t="str">
            <v>c</v>
          </cell>
          <cell r="D1833">
            <v>14584496</v>
          </cell>
          <cell r="E1833" t="str">
            <v>차선도색</v>
          </cell>
          <cell r="F1833" t="str">
            <v>(노면표지)</v>
          </cell>
          <cell r="G1833" t="str">
            <v>㎡</v>
          </cell>
          <cell r="I1833">
            <v>0</v>
          </cell>
        </row>
        <row r="1834">
          <cell r="A1834" t="str">
            <v>D01105</v>
          </cell>
          <cell r="B1834">
            <v>3360</v>
          </cell>
          <cell r="C1834" t="str">
            <v>d</v>
          </cell>
          <cell r="D1834">
            <v>14584624</v>
          </cell>
          <cell r="E1834" t="str">
            <v>차선도색(융착식)</v>
          </cell>
          <cell r="F1834" t="str">
            <v>황색실선(기계식)</v>
          </cell>
          <cell r="G1834" t="str">
            <v>㎡</v>
          </cell>
          <cell r="I1834">
            <v>0</v>
          </cell>
        </row>
        <row r="1835">
          <cell r="A1835" t="str">
            <v>E3</v>
          </cell>
          <cell r="B1835">
            <v>0</v>
          </cell>
          <cell r="C1835" t="str">
            <v>합계</v>
          </cell>
          <cell r="D1835">
            <v>14584752</v>
          </cell>
          <cell r="I1835">
            <v>0</v>
          </cell>
        </row>
        <row r="1836">
          <cell r="A1836" t="str">
            <v>T3</v>
          </cell>
          <cell r="B1836">
            <v>1845</v>
          </cell>
          <cell r="C1836" t="str">
            <v>6.05</v>
          </cell>
          <cell r="D1836">
            <v>14584880</v>
          </cell>
          <cell r="E1836" t="str">
            <v>가드레일</v>
          </cell>
          <cell r="F1836" t="str">
            <v>노측용(단면)</v>
          </cell>
          <cell r="I1836">
            <v>0</v>
          </cell>
        </row>
        <row r="1837">
          <cell r="A1837" t="str">
            <v>T2</v>
          </cell>
          <cell r="B1837">
            <v>1840</v>
          </cell>
          <cell r="C1837" t="str">
            <v>a</v>
          </cell>
          <cell r="D1837">
            <v>14584977</v>
          </cell>
          <cell r="E1837" t="str">
            <v>단면가드레일</v>
          </cell>
          <cell r="I1837">
            <v>0</v>
          </cell>
        </row>
        <row r="1838">
          <cell r="A1838" t="str">
            <v>D00901</v>
          </cell>
          <cell r="B1838">
            <v>3943</v>
          </cell>
          <cell r="C1838" t="str">
            <v>-1</v>
          </cell>
          <cell r="D1838">
            <v>14585073</v>
          </cell>
          <cell r="E1838" t="str">
            <v>가드레일(단면)</v>
          </cell>
          <cell r="F1838" t="str">
            <v>3.2x460x4330</v>
          </cell>
          <cell r="G1838" t="str">
            <v>경간</v>
          </cell>
          <cell r="I1838">
            <v>0</v>
          </cell>
        </row>
        <row r="1839">
          <cell r="A1839" t="str">
            <v>D03637</v>
          </cell>
          <cell r="B1839">
            <v>110</v>
          </cell>
          <cell r="C1839" t="str">
            <v>-2</v>
          </cell>
          <cell r="D1839">
            <v>14585097</v>
          </cell>
          <cell r="E1839" t="str">
            <v>엔드레일</v>
          </cell>
          <cell r="F1839" t="str">
            <v>(단부레일, 단면)</v>
          </cell>
          <cell r="G1839" t="str">
            <v>EA</v>
          </cell>
          <cell r="I1839">
            <v>0</v>
          </cell>
        </row>
        <row r="1840">
          <cell r="A1840" t="str">
            <v>D00905</v>
          </cell>
          <cell r="B1840">
            <v>15</v>
          </cell>
          <cell r="C1840" t="str">
            <v>-3</v>
          </cell>
          <cell r="D1840">
            <v>14585121</v>
          </cell>
          <cell r="E1840" t="str">
            <v>단부콘크리트</v>
          </cell>
          <cell r="G1840" t="str">
            <v>EA</v>
          </cell>
          <cell r="I1840">
            <v>0</v>
          </cell>
        </row>
        <row r="1841">
          <cell r="A1841" t="str">
            <v>E2</v>
          </cell>
          <cell r="B1841">
            <v>0</v>
          </cell>
          <cell r="C1841" t="str">
            <v>계</v>
          </cell>
          <cell r="D1841">
            <v>14585129</v>
          </cell>
          <cell r="I1841">
            <v>0</v>
          </cell>
        </row>
        <row r="1842">
          <cell r="A1842" t="str">
            <v>T2</v>
          </cell>
          <cell r="B1842">
            <v>1844</v>
          </cell>
          <cell r="C1842" t="str">
            <v>b</v>
          </cell>
          <cell r="D1842">
            <v>14585193</v>
          </cell>
          <cell r="E1842" t="str">
            <v>가드레일</v>
          </cell>
          <cell r="F1842" t="str">
            <v>방호벽부</v>
          </cell>
          <cell r="I1842">
            <v>0</v>
          </cell>
        </row>
        <row r="1843">
          <cell r="A1843" t="str">
            <v>D03939</v>
          </cell>
          <cell r="B1843">
            <v>155</v>
          </cell>
          <cell r="C1843" t="str">
            <v>-1</v>
          </cell>
          <cell r="D1843">
            <v>14585225</v>
          </cell>
          <cell r="E1843" t="str">
            <v>표준레일</v>
          </cell>
          <cell r="F1843" t="str">
            <v>(방호벽부)</v>
          </cell>
          <cell r="G1843" t="str">
            <v>경간</v>
          </cell>
          <cell r="I1843">
            <v>0</v>
          </cell>
        </row>
        <row r="1844">
          <cell r="A1844" t="str">
            <v>D03940</v>
          </cell>
          <cell r="B1844">
            <v>314</v>
          </cell>
          <cell r="C1844" t="str">
            <v>-2</v>
          </cell>
          <cell r="D1844">
            <v>14585241</v>
          </cell>
          <cell r="E1844" t="str">
            <v>레일포스트</v>
          </cell>
          <cell r="F1844" t="str">
            <v>(H=1.085 M)</v>
          </cell>
          <cell r="G1844" t="str">
            <v>EA</v>
          </cell>
          <cell r="I1844">
            <v>0</v>
          </cell>
        </row>
        <row r="1845">
          <cell r="A1845" t="str">
            <v>E2</v>
          </cell>
          <cell r="B1845">
            <v>0</v>
          </cell>
          <cell r="C1845" t="str">
            <v>계</v>
          </cell>
          <cell r="D1845">
            <v>14585249</v>
          </cell>
          <cell r="I1845">
            <v>0</v>
          </cell>
        </row>
        <row r="1846">
          <cell r="A1846" t="str">
            <v>E3</v>
          </cell>
          <cell r="B1846">
            <v>0</v>
          </cell>
          <cell r="C1846" t="str">
            <v>합계</v>
          </cell>
          <cell r="D1846">
            <v>14585253</v>
          </cell>
          <cell r="I1846">
            <v>0</v>
          </cell>
        </row>
        <row r="1847">
          <cell r="A1847" t="str">
            <v>T3</v>
          </cell>
          <cell r="B1847">
            <v>1856</v>
          </cell>
          <cell r="C1847" t="str">
            <v>6.06</v>
          </cell>
          <cell r="D1847">
            <v>14585257</v>
          </cell>
          <cell r="E1847" t="str">
            <v>중앙분리대</v>
          </cell>
          <cell r="F1847" t="str">
            <v>양면가드레일</v>
          </cell>
          <cell r="I1847">
            <v>0</v>
          </cell>
        </row>
        <row r="1848">
          <cell r="A1848" t="str">
            <v>T2</v>
          </cell>
          <cell r="B1848">
            <v>1850</v>
          </cell>
          <cell r="C1848" t="str">
            <v>a</v>
          </cell>
          <cell r="D1848">
            <v>14585262</v>
          </cell>
          <cell r="E1848" t="str">
            <v>토사구간</v>
          </cell>
          <cell r="I1848">
            <v>0</v>
          </cell>
        </row>
        <row r="1849">
          <cell r="A1849" t="str">
            <v>D03635</v>
          </cell>
          <cell r="B1849">
            <v>2760</v>
          </cell>
          <cell r="C1849" t="str">
            <v>-1</v>
          </cell>
          <cell r="D1849">
            <v>14585267</v>
          </cell>
          <cell r="E1849" t="str">
            <v>표준레일</v>
          </cell>
          <cell r="F1849" t="str">
            <v>(3.2x455x4330)</v>
          </cell>
          <cell r="G1849" t="str">
            <v>경간</v>
          </cell>
          <cell r="I1849">
            <v>0</v>
          </cell>
        </row>
        <row r="1850">
          <cell r="A1850" t="str">
            <v>D03638</v>
          </cell>
          <cell r="B1850">
            <v>4</v>
          </cell>
          <cell r="C1850" t="str">
            <v>-2</v>
          </cell>
          <cell r="D1850">
            <v>14585396</v>
          </cell>
          <cell r="E1850" t="str">
            <v>라운드레일</v>
          </cell>
          <cell r="F1850" t="str">
            <v>(3.2x455x965)</v>
          </cell>
          <cell r="G1850" t="str">
            <v>EA</v>
          </cell>
          <cell r="I1850">
            <v>0</v>
          </cell>
        </row>
        <row r="1851">
          <cell r="A1851" t="str">
            <v>E2</v>
          </cell>
          <cell r="B1851">
            <v>0</v>
          </cell>
          <cell r="C1851" t="str">
            <v>계</v>
          </cell>
          <cell r="D1851">
            <v>14585397</v>
          </cell>
          <cell r="I1851">
            <v>0</v>
          </cell>
        </row>
        <row r="1852">
          <cell r="A1852" t="str">
            <v>T2</v>
          </cell>
          <cell r="B1852">
            <v>1854</v>
          </cell>
          <cell r="C1852" t="str">
            <v>b</v>
          </cell>
          <cell r="D1852">
            <v>14585525</v>
          </cell>
          <cell r="E1852" t="str">
            <v>암 구 간</v>
          </cell>
          <cell r="I1852">
            <v>0</v>
          </cell>
        </row>
        <row r="1853">
          <cell r="A1853" t="str">
            <v>D03636</v>
          </cell>
          <cell r="B1853">
            <v>692</v>
          </cell>
          <cell r="C1853" t="str">
            <v>-1</v>
          </cell>
          <cell r="D1853">
            <v>14585654</v>
          </cell>
          <cell r="E1853" t="str">
            <v>표준레일</v>
          </cell>
          <cell r="F1853" t="str">
            <v>(3.2x455x4330)</v>
          </cell>
          <cell r="G1853" t="str">
            <v>경간</v>
          </cell>
          <cell r="I1853">
            <v>0</v>
          </cell>
        </row>
        <row r="1854">
          <cell r="A1854" t="str">
            <v>D00902</v>
          </cell>
          <cell r="B1854">
            <v>1</v>
          </cell>
          <cell r="C1854" t="str">
            <v>-2</v>
          </cell>
          <cell r="D1854">
            <v>14585655</v>
          </cell>
          <cell r="E1854" t="str">
            <v>엔드레일(암구간)</v>
          </cell>
          <cell r="F1854" t="str">
            <v>중앙분리대용</v>
          </cell>
          <cell r="G1854" t="str">
            <v>EA</v>
          </cell>
          <cell r="I1854">
            <v>0</v>
          </cell>
        </row>
        <row r="1855">
          <cell r="A1855" t="str">
            <v>E2</v>
          </cell>
          <cell r="B1855">
            <v>0</v>
          </cell>
          <cell r="C1855" t="str">
            <v>계</v>
          </cell>
          <cell r="D1855">
            <v>14585847</v>
          </cell>
          <cell r="I1855">
            <v>0</v>
          </cell>
        </row>
        <row r="1856">
          <cell r="A1856" t="str">
            <v>D03633</v>
          </cell>
          <cell r="B1856">
            <v>137</v>
          </cell>
          <cell r="C1856" t="str">
            <v>c</v>
          </cell>
          <cell r="D1856">
            <v>14585879</v>
          </cell>
          <cell r="E1856" t="str">
            <v>교량구간</v>
          </cell>
          <cell r="F1856" t="str">
            <v>표준레일</v>
          </cell>
          <cell r="G1856" t="str">
            <v>경간</v>
          </cell>
          <cell r="I1856">
            <v>0</v>
          </cell>
        </row>
        <row r="1857">
          <cell r="A1857" t="str">
            <v>E3</v>
          </cell>
          <cell r="B1857">
            <v>0</v>
          </cell>
          <cell r="C1857" t="str">
            <v>합계</v>
          </cell>
          <cell r="D1857">
            <v>14585909</v>
          </cell>
          <cell r="I1857">
            <v>0</v>
          </cell>
        </row>
        <row r="1858">
          <cell r="A1858" t="str">
            <v>T3</v>
          </cell>
          <cell r="B1858">
            <v>1860</v>
          </cell>
          <cell r="C1858" t="str">
            <v>6.07</v>
          </cell>
          <cell r="D1858">
            <v>14586037</v>
          </cell>
          <cell r="E1858" t="str">
            <v>차 광 망</v>
          </cell>
          <cell r="F1858" t="str">
            <v>프라스틱</v>
          </cell>
          <cell r="I1858">
            <v>0</v>
          </cell>
        </row>
        <row r="1859">
          <cell r="A1859" t="str">
            <v>D01301</v>
          </cell>
          <cell r="B1859">
            <v>1688</v>
          </cell>
          <cell r="C1859" t="str">
            <v>a</v>
          </cell>
          <cell r="D1859">
            <v>14586038</v>
          </cell>
          <cell r="E1859" t="str">
            <v>차광망설치</v>
          </cell>
          <cell r="F1859" t="str">
            <v>(중분대용)</v>
          </cell>
          <cell r="G1859" t="str">
            <v>EA</v>
          </cell>
          <cell r="I1859">
            <v>0</v>
          </cell>
        </row>
        <row r="1860">
          <cell r="A1860" t="str">
            <v>D01302</v>
          </cell>
          <cell r="B1860">
            <v>176</v>
          </cell>
          <cell r="C1860" t="str">
            <v>b</v>
          </cell>
          <cell r="D1860">
            <v>14586039</v>
          </cell>
          <cell r="E1860" t="str">
            <v>차광망설치</v>
          </cell>
          <cell r="F1860" t="str">
            <v>(교 량 용)</v>
          </cell>
          <cell r="G1860" t="str">
            <v>EA</v>
          </cell>
          <cell r="I1860">
            <v>0</v>
          </cell>
        </row>
        <row r="1861">
          <cell r="A1861" t="str">
            <v>E3</v>
          </cell>
          <cell r="B1861">
            <v>0</v>
          </cell>
          <cell r="C1861" t="str">
            <v>합계</v>
          </cell>
          <cell r="D1861">
            <v>14586103</v>
          </cell>
          <cell r="I1861">
            <v>0</v>
          </cell>
        </row>
        <row r="1862">
          <cell r="A1862" t="str">
            <v>D01280</v>
          </cell>
          <cell r="B1862">
            <v>14</v>
          </cell>
          <cell r="C1862" t="str">
            <v>6.08</v>
          </cell>
          <cell r="D1862">
            <v>14586105</v>
          </cell>
          <cell r="E1862" t="str">
            <v>차량충돌충격흡수시설</v>
          </cell>
          <cell r="G1862" t="str">
            <v>EA</v>
          </cell>
          <cell r="I1862">
            <v>0</v>
          </cell>
        </row>
        <row r="1863">
          <cell r="A1863" t="str">
            <v>E4</v>
          </cell>
          <cell r="B1863">
            <v>0</v>
          </cell>
          <cell r="C1863" t="str">
            <v>총계</v>
          </cell>
          <cell r="D1863">
            <v>14586106</v>
          </cell>
          <cell r="I1863">
            <v>0</v>
          </cell>
        </row>
        <row r="1864">
          <cell r="A1864" t="str">
            <v>T4</v>
          </cell>
          <cell r="B1864">
            <v>2072</v>
          </cell>
          <cell r="C1864" t="str">
            <v>7.</v>
          </cell>
          <cell r="D1864">
            <v>14586107</v>
          </cell>
          <cell r="E1864" t="str">
            <v>부   대   공</v>
          </cell>
          <cell r="I1864">
            <v>3097715144</v>
          </cell>
        </row>
        <row r="1865">
          <cell r="A1865" t="str">
            <v>T3</v>
          </cell>
          <cell r="B1865">
            <v>1874</v>
          </cell>
          <cell r="C1865" t="str">
            <v>7.01</v>
          </cell>
          <cell r="D1865">
            <v>14586235</v>
          </cell>
          <cell r="E1865" t="str">
            <v>낙석방지책</v>
          </cell>
          <cell r="I1865">
            <v>0</v>
          </cell>
        </row>
        <row r="1866">
          <cell r="A1866" t="str">
            <v>T2</v>
          </cell>
          <cell r="B1866">
            <v>1868</v>
          </cell>
          <cell r="C1866" t="str">
            <v>a</v>
          </cell>
          <cell r="D1866">
            <v>14586236</v>
          </cell>
          <cell r="E1866" t="str">
            <v>낙석방지책</v>
          </cell>
          <cell r="I1866">
            <v>0</v>
          </cell>
        </row>
        <row r="1867">
          <cell r="A1867" t="str">
            <v>D00908</v>
          </cell>
          <cell r="B1867">
            <v>63</v>
          </cell>
          <cell r="C1867" t="str">
            <v>-1</v>
          </cell>
          <cell r="D1867">
            <v>14586237</v>
          </cell>
          <cell r="E1867" t="str">
            <v>낙석방지책(표준구간)</v>
          </cell>
          <cell r="F1867" t="str">
            <v>H=2.5 m</v>
          </cell>
          <cell r="G1867" t="str">
            <v>경간</v>
          </cell>
          <cell r="I1867">
            <v>0</v>
          </cell>
        </row>
        <row r="1868">
          <cell r="A1868" t="str">
            <v>D00852</v>
          </cell>
          <cell r="B1868">
            <v>2</v>
          </cell>
          <cell r="C1868" t="str">
            <v>-2</v>
          </cell>
          <cell r="D1868">
            <v>14586367</v>
          </cell>
          <cell r="E1868" t="str">
            <v>낙석방지책(단부)</v>
          </cell>
          <cell r="G1868" t="str">
            <v>개소</v>
          </cell>
          <cell r="I1868">
            <v>0</v>
          </cell>
        </row>
        <row r="1869">
          <cell r="A1869" t="str">
            <v>E2</v>
          </cell>
          <cell r="B1869">
            <v>0</v>
          </cell>
          <cell r="C1869" t="str">
            <v>계</v>
          </cell>
          <cell r="D1869">
            <v>14586431</v>
          </cell>
          <cell r="I1869">
            <v>0</v>
          </cell>
        </row>
        <row r="1870">
          <cell r="A1870" t="str">
            <v>T2</v>
          </cell>
          <cell r="B1870">
            <v>1872</v>
          </cell>
          <cell r="C1870" t="str">
            <v>b</v>
          </cell>
          <cell r="D1870">
            <v>14586447</v>
          </cell>
          <cell r="E1870" t="str">
            <v>기    초</v>
          </cell>
          <cell r="I1870">
            <v>0</v>
          </cell>
        </row>
        <row r="1871">
          <cell r="A1871" t="str">
            <v>D00909</v>
          </cell>
          <cell r="B1871">
            <v>63</v>
          </cell>
          <cell r="C1871" t="str">
            <v>-1</v>
          </cell>
          <cell r="D1871">
            <v>14586455</v>
          </cell>
          <cell r="E1871" t="str">
            <v>표준구간</v>
          </cell>
          <cell r="G1871" t="str">
            <v>EA</v>
          </cell>
          <cell r="I1871">
            <v>0</v>
          </cell>
        </row>
        <row r="1872">
          <cell r="A1872" t="str">
            <v>D01300</v>
          </cell>
          <cell r="B1872">
            <v>2</v>
          </cell>
          <cell r="C1872" t="str">
            <v>-2</v>
          </cell>
          <cell r="D1872">
            <v>14586459</v>
          </cell>
          <cell r="E1872" t="str">
            <v>단    부</v>
          </cell>
          <cell r="G1872" t="str">
            <v>EA</v>
          </cell>
          <cell r="I1872">
            <v>0</v>
          </cell>
        </row>
        <row r="1873">
          <cell r="A1873" t="str">
            <v>E2</v>
          </cell>
          <cell r="B1873">
            <v>0</v>
          </cell>
          <cell r="C1873" t="str">
            <v>계</v>
          </cell>
          <cell r="D1873">
            <v>14586461</v>
          </cell>
          <cell r="I1873">
            <v>0</v>
          </cell>
        </row>
        <row r="1874">
          <cell r="A1874" t="str">
            <v>D00892</v>
          </cell>
          <cell r="B1874">
            <v>4725</v>
          </cell>
          <cell r="C1874" t="str">
            <v>c</v>
          </cell>
          <cell r="D1874">
            <v>14586462</v>
          </cell>
          <cell r="E1874" t="str">
            <v>낙석 방지망</v>
          </cell>
          <cell r="G1874" t="str">
            <v>㎡</v>
          </cell>
          <cell r="I1874">
            <v>0</v>
          </cell>
        </row>
        <row r="1875">
          <cell r="A1875" t="str">
            <v>E3</v>
          </cell>
          <cell r="B1875">
            <v>0</v>
          </cell>
          <cell r="C1875" t="str">
            <v>합계</v>
          </cell>
          <cell r="D1875">
            <v>14586463</v>
          </cell>
          <cell r="I1875">
            <v>0</v>
          </cell>
        </row>
        <row r="1876">
          <cell r="A1876" t="str">
            <v>T3</v>
          </cell>
          <cell r="B1876">
            <v>1910</v>
          </cell>
          <cell r="C1876" t="str">
            <v>7.02</v>
          </cell>
          <cell r="D1876">
            <v>14586847</v>
          </cell>
          <cell r="E1876" t="str">
            <v>방 음 벽</v>
          </cell>
          <cell r="I1876">
            <v>0</v>
          </cell>
        </row>
        <row r="1877">
          <cell r="A1877" t="str">
            <v>T2</v>
          </cell>
          <cell r="B1877">
            <v>1895</v>
          </cell>
          <cell r="C1877" t="str">
            <v>a</v>
          </cell>
          <cell r="D1877">
            <v>14586855</v>
          </cell>
          <cell r="E1877" t="str">
            <v>방음벽 설치</v>
          </cell>
          <cell r="I1877">
            <v>0</v>
          </cell>
        </row>
        <row r="1878">
          <cell r="A1878" t="str">
            <v>D00921</v>
          </cell>
          <cell r="B1878">
            <v>1874</v>
          </cell>
          <cell r="C1878" t="str">
            <v>-1</v>
          </cell>
          <cell r="D1878">
            <v>14586863</v>
          </cell>
          <cell r="E1878" t="str">
            <v>방음벽설치(토공용)</v>
          </cell>
          <cell r="F1878" t="str">
            <v>(흡음형,H=3.0 M)</v>
          </cell>
          <cell r="G1878" t="str">
            <v>M</v>
          </cell>
          <cell r="I1878">
            <v>0</v>
          </cell>
        </row>
        <row r="1879">
          <cell r="A1879" t="str">
            <v>D03866</v>
          </cell>
          <cell r="B1879">
            <v>90</v>
          </cell>
          <cell r="C1879" t="str">
            <v>-2</v>
          </cell>
          <cell r="D1879">
            <v>14586864</v>
          </cell>
          <cell r="E1879" t="str">
            <v>방음벽설치(교량용)</v>
          </cell>
          <cell r="F1879" t="str">
            <v>(흡음형,H=3.0 M)</v>
          </cell>
          <cell r="G1879" t="str">
            <v>M</v>
          </cell>
          <cell r="I1879">
            <v>0</v>
          </cell>
        </row>
        <row r="1880">
          <cell r="A1880" t="str">
            <v>T1</v>
          </cell>
          <cell r="B1880">
            <v>1882</v>
          </cell>
          <cell r="C1880" t="str">
            <v>-3</v>
          </cell>
          <cell r="D1880">
            <v>14586961</v>
          </cell>
          <cell r="E1880" t="str">
            <v>콘크리트타설</v>
          </cell>
          <cell r="I1880">
            <v>0</v>
          </cell>
        </row>
        <row r="1881">
          <cell r="A1881" t="str">
            <v>D00237</v>
          </cell>
          <cell r="B1881">
            <v>4535</v>
          </cell>
          <cell r="C1881" t="str">
            <v>-3-1</v>
          </cell>
          <cell r="D1881">
            <v>14586977</v>
          </cell>
          <cell r="E1881" t="str">
            <v>콘크리트타설</v>
          </cell>
          <cell r="F1881" t="str">
            <v>(철근 펌프카)</v>
          </cell>
          <cell r="G1881" t="str">
            <v>㎥</v>
          </cell>
          <cell r="I1881">
            <v>0</v>
          </cell>
        </row>
        <row r="1882">
          <cell r="A1882" t="str">
            <v>D00231</v>
          </cell>
          <cell r="B1882">
            <v>505</v>
          </cell>
          <cell r="C1882" t="str">
            <v>-3-2</v>
          </cell>
          <cell r="D1882">
            <v>14586985</v>
          </cell>
          <cell r="E1882" t="str">
            <v>콘크리트타설</v>
          </cell>
          <cell r="F1882" t="str">
            <v>(무근 VIB 제외)</v>
          </cell>
          <cell r="G1882" t="str">
            <v>㎥</v>
          </cell>
          <cell r="I1882">
            <v>0</v>
          </cell>
        </row>
        <row r="1883">
          <cell r="A1883" t="str">
            <v>E1</v>
          </cell>
          <cell r="B1883">
            <v>0</v>
          </cell>
          <cell r="C1883" t="str">
            <v>소계</v>
          </cell>
          <cell r="D1883">
            <v>14586989</v>
          </cell>
          <cell r="I1883">
            <v>0</v>
          </cell>
        </row>
        <row r="1884">
          <cell r="A1884" t="str">
            <v>T1</v>
          </cell>
          <cell r="B1884">
            <v>1886</v>
          </cell>
          <cell r="C1884" t="str">
            <v>-4</v>
          </cell>
          <cell r="D1884">
            <v>14586991</v>
          </cell>
          <cell r="E1884" t="str">
            <v>거 푸 집</v>
          </cell>
          <cell r="I1884">
            <v>0</v>
          </cell>
        </row>
        <row r="1885">
          <cell r="A1885" t="str">
            <v>D00276</v>
          </cell>
          <cell r="B1885">
            <v>11468</v>
          </cell>
          <cell r="C1885" t="str">
            <v>-4-1</v>
          </cell>
          <cell r="D1885">
            <v>14586992</v>
          </cell>
          <cell r="E1885" t="str">
            <v>측    벽</v>
          </cell>
          <cell r="F1885" t="str">
            <v>합판 3 회</v>
          </cell>
          <cell r="G1885" t="str">
            <v>㎡</v>
          </cell>
          <cell r="I1885">
            <v>0</v>
          </cell>
        </row>
        <row r="1886">
          <cell r="A1886" t="str">
            <v>D00276</v>
          </cell>
          <cell r="B1886">
            <v>38</v>
          </cell>
          <cell r="C1886" t="str">
            <v>-4-2</v>
          </cell>
          <cell r="D1886">
            <v>14586993</v>
          </cell>
          <cell r="E1886" t="str">
            <v>시 종 점</v>
          </cell>
          <cell r="F1886" t="str">
            <v>합판 3 회</v>
          </cell>
          <cell r="G1886" t="str">
            <v>㎡</v>
          </cell>
          <cell r="I1886">
            <v>0</v>
          </cell>
        </row>
        <row r="1887">
          <cell r="A1887" t="str">
            <v>E1</v>
          </cell>
          <cell r="B1887">
            <v>0</v>
          </cell>
          <cell r="C1887" t="str">
            <v>소계</v>
          </cell>
          <cell r="D1887">
            <v>14587057</v>
          </cell>
          <cell r="I1887">
            <v>0</v>
          </cell>
        </row>
        <row r="1888">
          <cell r="A1888" t="str">
            <v>D00323</v>
          </cell>
          <cell r="B1888">
            <v>3748</v>
          </cell>
          <cell r="C1888" t="str">
            <v>-5</v>
          </cell>
          <cell r="D1888">
            <v>14587089</v>
          </cell>
          <cell r="E1888" t="str">
            <v>강관비계</v>
          </cell>
          <cell r="F1888" t="str">
            <v>(0∼30 M)</v>
          </cell>
          <cell r="G1888" t="str">
            <v>㎡</v>
          </cell>
          <cell r="I1888">
            <v>0</v>
          </cell>
        </row>
        <row r="1889">
          <cell r="A1889" t="str">
            <v>D00761</v>
          </cell>
          <cell r="B1889">
            <v>2061</v>
          </cell>
          <cell r="C1889" t="str">
            <v>-6</v>
          </cell>
          <cell r="D1889">
            <v>14587105</v>
          </cell>
          <cell r="E1889" t="str">
            <v>비닐깔기</v>
          </cell>
          <cell r="G1889" t="str">
            <v>㎡</v>
          </cell>
          <cell r="I1889">
            <v>0</v>
          </cell>
        </row>
        <row r="1890">
          <cell r="A1890" t="str">
            <v>D01293</v>
          </cell>
          <cell r="B1890">
            <v>281</v>
          </cell>
          <cell r="C1890" t="str">
            <v>-7</v>
          </cell>
          <cell r="D1890">
            <v>14587113</v>
          </cell>
          <cell r="E1890" t="str">
            <v>신축이음</v>
          </cell>
          <cell r="F1890" t="str">
            <v>(스치로폴 T=10 m/m)</v>
          </cell>
          <cell r="G1890" t="str">
            <v>㎡</v>
          </cell>
          <cell r="I1890">
            <v>0</v>
          </cell>
        </row>
        <row r="1891">
          <cell r="A1891" t="str">
            <v>D00887</v>
          </cell>
          <cell r="B1891">
            <v>768</v>
          </cell>
          <cell r="C1891" t="str">
            <v>-8</v>
          </cell>
          <cell r="D1891">
            <v>14587117</v>
          </cell>
          <cell r="E1891" t="str">
            <v>수축줄눈</v>
          </cell>
          <cell r="F1891" t="str">
            <v>(30x38)</v>
          </cell>
          <cell r="G1891" t="str">
            <v>㎡</v>
          </cell>
          <cell r="I1891">
            <v>0</v>
          </cell>
        </row>
        <row r="1892">
          <cell r="A1892" t="str">
            <v>D00340</v>
          </cell>
          <cell r="B1892">
            <v>1405</v>
          </cell>
          <cell r="C1892" t="str">
            <v>-9</v>
          </cell>
          <cell r="D1892">
            <v>14587119</v>
          </cell>
          <cell r="E1892" t="str">
            <v>PVC PIPE 설치</v>
          </cell>
          <cell r="F1892" t="str">
            <v>(D= 50 m/m)</v>
          </cell>
          <cell r="G1892" t="str">
            <v>M</v>
          </cell>
          <cell r="I1892">
            <v>0</v>
          </cell>
        </row>
        <row r="1893">
          <cell r="A1893" t="str">
            <v>D00271</v>
          </cell>
          <cell r="B1893">
            <v>252.99</v>
          </cell>
          <cell r="C1893" t="str">
            <v>-10</v>
          </cell>
          <cell r="D1893">
            <v>14587120</v>
          </cell>
          <cell r="E1893" t="str">
            <v>철근가공조립</v>
          </cell>
          <cell r="F1893" t="str">
            <v>(보 통)</v>
          </cell>
          <cell r="G1893" t="str">
            <v>Ton</v>
          </cell>
          <cell r="I1893">
            <v>0</v>
          </cell>
        </row>
        <row r="1894">
          <cell r="A1894" t="str">
            <v>D00168</v>
          </cell>
          <cell r="B1894">
            <v>1630</v>
          </cell>
          <cell r="C1894" t="str">
            <v>-11</v>
          </cell>
          <cell r="D1894">
            <v>14587121</v>
          </cell>
          <cell r="E1894" t="str">
            <v>기초잡석깔기</v>
          </cell>
          <cell r="F1894" t="str">
            <v>(현장암 유용)</v>
          </cell>
          <cell r="G1894" t="str">
            <v>㎥</v>
          </cell>
          <cell r="I1894">
            <v>0</v>
          </cell>
        </row>
        <row r="1895">
          <cell r="A1895" t="str">
            <v>D00160</v>
          </cell>
          <cell r="B1895">
            <v>155</v>
          </cell>
          <cell r="C1895" t="str">
            <v>-12</v>
          </cell>
          <cell r="D1895">
            <v>14587185</v>
          </cell>
          <cell r="E1895" t="str">
            <v>되메우기및다짐</v>
          </cell>
          <cell r="F1895" t="str">
            <v>(인력30%+백호우70%)</v>
          </cell>
          <cell r="G1895" t="str">
            <v>㎥</v>
          </cell>
          <cell r="I1895">
            <v>0</v>
          </cell>
        </row>
        <row r="1896">
          <cell r="A1896" t="str">
            <v>E2</v>
          </cell>
          <cell r="B1896">
            <v>0</v>
          </cell>
          <cell r="C1896" t="str">
            <v>계</v>
          </cell>
          <cell r="D1896">
            <v>14587217</v>
          </cell>
          <cell r="I1896">
            <v>0</v>
          </cell>
        </row>
        <row r="1897">
          <cell r="A1897" t="str">
            <v>T2</v>
          </cell>
          <cell r="B1897">
            <v>1900</v>
          </cell>
          <cell r="C1897" t="str">
            <v>b</v>
          </cell>
          <cell r="D1897">
            <v>14587249</v>
          </cell>
          <cell r="E1897" t="str">
            <v>가설방음벽</v>
          </cell>
          <cell r="I1897">
            <v>0</v>
          </cell>
        </row>
        <row r="1898">
          <cell r="A1898" t="str">
            <v>D00944</v>
          </cell>
          <cell r="B1898">
            <v>220</v>
          </cell>
          <cell r="C1898" t="str">
            <v>-1</v>
          </cell>
          <cell r="D1898">
            <v>14587378</v>
          </cell>
          <cell r="E1898" t="str">
            <v>가설방음벽(H:2.0MxW:</v>
          </cell>
          <cell r="F1898" t="str">
            <v>2.0M)+방진망 2.0M</v>
          </cell>
          <cell r="G1898" t="str">
            <v>M</v>
          </cell>
          <cell r="I1898">
            <v>0</v>
          </cell>
        </row>
        <row r="1899">
          <cell r="A1899" t="str">
            <v>D00945</v>
          </cell>
          <cell r="B1899">
            <v>580</v>
          </cell>
          <cell r="C1899" t="str">
            <v>-2</v>
          </cell>
          <cell r="D1899">
            <v>14587379</v>
          </cell>
          <cell r="E1899" t="str">
            <v>가설방음벽(H:3.0MxW:</v>
          </cell>
          <cell r="F1899" t="str">
            <v>2.0M)+방진망 2.0M</v>
          </cell>
          <cell r="G1899" t="str">
            <v>M</v>
          </cell>
          <cell r="I1899">
            <v>0</v>
          </cell>
        </row>
        <row r="1900">
          <cell r="A1900" t="str">
            <v>D00946</v>
          </cell>
          <cell r="B1900">
            <v>985</v>
          </cell>
          <cell r="C1900" t="str">
            <v>-3</v>
          </cell>
          <cell r="D1900">
            <v>14587443</v>
          </cell>
          <cell r="E1900" t="str">
            <v>가설방음벽(H:4.0MxW:</v>
          </cell>
          <cell r="F1900" t="str">
            <v>2.0M)+방진망 2.0M</v>
          </cell>
          <cell r="G1900" t="str">
            <v>M</v>
          </cell>
          <cell r="I1900">
            <v>0</v>
          </cell>
        </row>
        <row r="1901">
          <cell r="A1901" t="str">
            <v>E2</v>
          </cell>
          <cell r="B1901">
            <v>0</v>
          </cell>
          <cell r="C1901" t="str">
            <v>계</v>
          </cell>
          <cell r="D1901">
            <v>14587475</v>
          </cell>
          <cell r="I1901">
            <v>0</v>
          </cell>
        </row>
        <row r="1902">
          <cell r="A1902" t="str">
            <v>D00947</v>
          </cell>
          <cell r="B1902">
            <v>205</v>
          </cell>
          <cell r="C1902" t="str">
            <v>c</v>
          </cell>
          <cell r="D1902">
            <v>14587491</v>
          </cell>
          <cell r="E1902" t="str">
            <v>방진망 설치</v>
          </cell>
          <cell r="F1902" t="str">
            <v>(H:4.0MxW:2.0M)</v>
          </cell>
          <cell r="G1902" t="str">
            <v>M</v>
          </cell>
          <cell r="I1902">
            <v>0</v>
          </cell>
        </row>
        <row r="1903">
          <cell r="A1903" t="str">
            <v>T2</v>
          </cell>
          <cell r="B1903">
            <v>1909</v>
          </cell>
          <cell r="C1903" t="str">
            <v>d</v>
          </cell>
          <cell r="D1903">
            <v>14587495</v>
          </cell>
          <cell r="E1903" t="str">
            <v>차폐시설</v>
          </cell>
          <cell r="F1903" t="str">
            <v>(가림판휀스)</v>
          </cell>
          <cell r="I1903">
            <v>0</v>
          </cell>
        </row>
        <row r="1904">
          <cell r="A1904" t="str">
            <v>D00096</v>
          </cell>
          <cell r="B1904">
            <v>37</v>
          </cell>
          <cell r="C1904" t="str">
            <v>-1</v>
          </cell>
          <cell r="D1904">
            <v>14587497</v>
          </cell>
          <cell r="E1904" t="str">
            <v>구조물터파기</v>
          </cell>
          <cell r="F1904" t="str">
            <v>(육상토사 0∼2 M)</v>
          </cell>
          <cell r="G1904" t="str">
            <v>㎥</v>
          </cell>
          <cell r="I1904">
            <v>0</v>
          </cell>
        </row>
        <row r="1905">
          <cell r="A1905" t="str">
            <v>D00160</v>
          </cell>
          <cell r="B1905">
            <v>34</v>
          </cell>
          <cell r="C1905" t="str">
            <v>-2</v>
          </cell>
          <cell r="D1905">
            <v>14587498</v>
          </cell>
          <cell r="E1905" t="str">
            <v>되메우기및다짐</v>
          </cell>
          <cell r="F1905" t="str">
            <v>(인력30%+백호우70%)</v>
          </cell>
          <cell r="G1905" t="str">
            <v>㎥</v>
          </cell>
          <cell r="I1905">
            <v>0</v>
          </cell>
        </row>
        <row r="1906">
          <cell r="A1906" t="str">
            <v>D00231</v>
          </cell>
          <cell r="B1906">
            <v>3</v>
          </cell>
          <cell r="C1906" t="str">
            <v>-3</v>
          </cell>
          <cell r="D1906">
            <v>14587499</v>
          </cell>
          <cell r="E1906" t="str">
            <v>콘크리트타설</v>
          </cell>
          <cell r="F1906" t="str">
            <v>(무근 VIB 제외)</v>
          </cell>
          <cell r="G1906" t="str">
            <v>㎥</v>
          </cell>
          <cell r="I1906">
            <v>0</v>
          </cell>
        </row>
        <row r="1907">
          <cell r="A1907" t="str">
            <v>D00282</v>
          </cell>
          <cell r="B1907">
            <v>30</v>
          </cell>
          <cell r="C1907" t="str">
            <v>-4</v>
          </cell>
          <cell r="D1907">
            <v>14587563</v>
          </cell>
          <cell r="E1907" t="str">
            <v>합판거푸집</v>
          </cell>
          <cell r="F1907" t="str">
            <v>(6 회)</v>
          </cell>
          <cell r="G1907" t="str">
            <v>㎡</v>
          </cell>
          <cell r="I1907">
            <v>0</v>
          </cell>
        </row>
        <row r="1908">
          <cell r="A1908" t="str">
            <v>D01204</v>
          </cell>
          <cell r="B1908">
            <v>3</v>
          </cell>
          <cell r="C1908" t="str">
            <v>-5</v>
          </cell>
          <cell r="D1908">
            <v>14587595</v>
          </cell>
          <cell r="E1908" t="str">
            <v>잔토처리</v>
          </cell>
          <cell r="F1908" t="str">
            <v>(인 력)</v>
          </cell>
          <cell r="G1908" t="str">
            <v>㎥</v>
          </cell>
          <cell r="I1908">
            <v>0</v>
          </cell>
        </row>
        <row r="1909">
          <cell r="A1909" t="str">
            <v>D03799</v>
          </cell>
          <cell r="B1909">
            <v>60</v>
          </cell>
          <cell r="C1909" t="str">
            <v>-6</v>
          </cell>
          <cell r="D1909">
            <v>14587627</v>
          </cell>
          <cell r="E1909" t="str">
            <v>차폐시설</v>
          </cell>
          <cell r="F1909" t="str">
            <v>(가림판휀스)</v>
          </cell>
          <cell r="G1909" t="str">
            <v>M</v>
          </cell>
          <cell r="I1909">
            <v>0</v>
          </cell>
        </row>
        <row r="1910">
          <cell r="A1910" t="str">
            <v>E2</v>
          </cell>
          <cell r="B1910">
            <v>0</v>
          </cell>
          <cell r="C1910" t="str">
            <v>계</v>
          </cell>
          <cell r="D1910">
            <v>14587631</v>
          </cell>
          <cell r="I1910">
            <v>0</v>
          </cell>
        </row>
        <row r="1911">
          <cell r="A1911" t="str">
            <v>E3</v>
          </cell>
          <cell r="B1911">
            <v>0</v>
          </cell>
          <cell r="C1911" t="str">
            <v>합계</v>
          </cell>
          <cell r="D1911">
            <v>14587635</v>
          </cell>
          <cell r="I1911">
            <v>0</v>
          </cell>
        </row>
        <row r="1912">
          <cell r="A1912" t="str">
            <v>D01218</v>
          </cell>
          <cell r="B1912">
            <v>10</v>
          </cell>
          <cell r="C1912" t="str">
            <v>7.03</v>
          </cell>
          <cell r="D1912">
            <v>14587639</v>
          </cell>
          <cell r="E1912" t="str">
            <v>세륜시설</v>
          </cell>
          <cell r="F1912" t="str">
            <v>(간이식)</v>
          </cell>
          <cell r="G1912" t="str">
            <v>개소</v>
          </cell>
          <cell r="I1912">
            <v>0</v>
          </cell>
        </row>
        <row r="1913">
          <cell r="A1913" t="str">
            <v>D01103</v>
          </cell>
          <cell r="B1913">
            <v>21</v>
          </cell>
          <cell r="C1913" t="str">
            <v>7.04</v>
          </cell>
          <cell r="D1913">
            <v>14587641</v>
          </cell>
          <cell r="E1913" t="str">
            <v>침사지</v>
          </cell>
          <cell r="F1913" t="str">
            <v>(3.9x1.3)</v>
          </cell>
          <cell r="G1913" t="str">
            <v>개소</v>
          </cell>
          <cell r="I1913">
            <v>0</v>
          </cell>
        </row>
        <row r="1914">
          <cell r="A1914" t="str">
            <v>T3</v>
          </cell>
          <cell r="B1914">
            <v>1920</v>
          </cell>
          <cell r="C1914" t="str">
            <v>7.05</v>
          </cell>
          <cell r="D1914">
            <v>14587773</v>
          </cell>
          <cell r="E1914" t="str">
            <v>절토부 점검로</v>
          </cell>
          <cell r="I1914">
            <v>0</v>
          </cell>
        </row>
        <row r="1915">
          <cell r="A1915" t="str">
            <v>T2</v>
          </cell>
          <cell r="B1915">
            <v>1918</v>
          </cell>
          <cell r="C1915" t="str">
            <v>a</v>
          </cell>
          <cell r="D1915">
            <v>14587775</v>
          </cell>
          <cell r="E1915" t="str">
            <v>점검용사다리</v>
          </cell>
          <cell r="I1915">
            <v>0</v>
          </cell>
        </row>
        <row r="1916">
          <cell r="A1916" t="str">
            <v>D01303</v>
          </cell>
          <cell r="B1916">
            <v>15</v>
          </cell>
          <cell r="C1916" t="str">
            <v>-1</v>
          </cell>
          <cell r="D1916">
            <v>14587839</v>
          </cell>
          <cell r="E1916" t="str">
            <v>절토부점검로</v>
          </cell>
          <cell r="F1916" t="str">
            <v>(토사구간)</v>
          </cell>
          <cell r="G1916" t="str">
            <v>M</v>
          </cell>
          <cell r="I1916">
            <v>0</v>
          </cell>
        </row>
        <row r="1917">
          <cell r="A1917" t="str">
            <v>D01273</v>
          </cell>
          <cell r="B1917">
            <v>36</v>
          </cell>
          <cell r="C1917" t="str">
            <v>-2</v>
          </cell>
          <cell r="D1917">
            <v>14587871</v>
          </cell>
          <cell r="E1917" t="str">
            <v>절토부점검로</v>
          </cell>
          <cell r="F1917" t="str">
            <v>(리핑암구간)</v>
          </cell>
          <cell r="G1917" t="str">
            <v>M</v>
          </cell>
          <cell r="I1917">
            <v>0</v>
          </cell>
        </row>
        <row r="1918">
          <cell r="A1918" t="str">
            <v>D01274</v>
          </cell>
          <cell r="B1918">
            <v>64</v>
          </cell>
          <cell r="C1918" t="str">
            <v>-3</v>
          </cell>
          <cell r="D1918">
            <v>14587883</v>
          </cell>
          <cell r="E1918" t="str">
            <v>절토부점검로</v>
          </cell>
          <cell r="F1918" t="str">
            <v>(발파암구간 1:0.5)</v>
          </cell>
          <cell r="G1918" t="str">
            <v>M</v>
          </cell>
          <cell r="I1918">
            <v>0</v>
          </cell>
        </row>
        <row r="1919">
          <cell r="A1919" t="str">
            <v>E2</v>
          </cell>
          <cell r="B1919">
            <v>0</v>
          </cell>
          <cell r="C1919" t="str">
            <v>계</v>
          </cell>
          <cell r="D1919">
            <v>14587895</v>
          </cell>
          <cell r="I1919">
            <v>0</v>
          </cell>
        </row>
        <row r="1920">
          <cell r="A1920" t="str">
            <v>D01275</v>
          </cell>
          <cell r="B1920">
            <v>7</v>
          </cell>
          <cell r="C1920" t="str">
            <v>b</v>
          </cell>
          <cell r="D1920">
            <v>14587899</v>
          </cell>
          <cell r="E1920" t="str">
            <v>절토부점검로</v>
          </cell>
          <cell r="F1920" t="str">
            <v>(소단부)</v>
          </cell>
          <cell r="G1920" t="str">
            <v>EA</v>
          </cell>
          <cell r="I1920">
            <v>0</v>
          </cell>
        </row>
        <row r="1921">
          <cell r="A1921" t="str">
            <v>E3</v>
          </cell>
          <cell r="B1921">
            <v>0</v>
          </cell>
          <cell r="C1921" t="str">
            <v>합계</v>
          </cell>
          <cell r="D1921">
            <v>14587901</v>
          </cell>
          <cell r="I1921">
            <v>0</v>
          </cell>
        </row>
        <row r="1922">
          <cell r="A1922" t="str">
            <v>T3</v>
          </cell>
          <cell r="B1922">
            <v>1947</v>
          </cell>
          <cell r="C1922" t="str">
            <v>7.06</v>
          </cell>
          <cell r="D1922">
            <v>14588271</v>
          </cell>
          <cell r="E1922" t="str">
            <v>가 도 공</v>
          </cell>
          <cell r="I1922">
            <v>0</v>
          </cell>
        </row>
        <row r="1923">
          <cell r="A1923" t="str">
            <v>T2</v>
          </cell>
          <cell r="B1923">
            <v>1925</v>
          </cell>
          <cell r="C1923" t="str">
            <v>a</v>
          </cell>
          <cell r="D1923">
            <v>14588274</v>
          </cell>
          <cell r="E1923" t="str">
            <v>아스콘표층</v>
          </cell>
          <cell r="I1923">
            <v>0</v>
          </cell>
        </row>
        <row r="1924">
          <cell r="A1924" t="str">
            <v>M00056</v>
          </cell>
          <cell r="B1924">
            <v>789</v>
          </cell>
          <cell r="C1924" t="str">
            <v>-1</v>
          </cell>
          <cell r="D1924">
            <v>14588276</v>
          </cell>
          <cell r="E1924" t="str">
            <v>아 스 콘</v>
          </cell>
          <cell r="F1924" t="str">
            <v>표층용</v>
          </cell>
          <cell r="G1924" t="str">
            <v>TON</v>
          </cell>
          <cell r="I1924">
            <v>0</v>
          </cell>
        </row>
        <row r="1925">
          <cell r="A1925" t="str">
            <v>D00816</v>
          </cell>
          <cell r="B1925">
            <v>66</v>
          </cell>
          <cell r="C1925" t="str">
            <v>-2</v>
          </cell>
          <cell r="D1925">
            <v>14588277</v>
          </cell>
          <cell r="E1925" t="str">
            <v>아스콘표층</v>
          </cell>
          <cell r="F1925" t="str">
            <v>(포설다짐 T=5 Cm)</v>
          </cell>
          <cell r="G1925" t="str">
            <v>ａ</v>
          </cell>
          <cell r="I1925">
            <v>0</v>
          </cell>
        </row>
        <row r="1926">
          <cell r="A1926" t="str">
            <v>E2</v>
          </cell>
          <cell r="B1926">
            <v>0</v>
          </cell>
          <cell r="C1926" t="str">
            <v>계</v>
          </cell>
          <cell r="D1926">
            <v>14588278</v>
          </cell>
          <cell r="I1926">
            <v>0</v>
          </cell>
        </row>
        <row r="1927">
          <cell r="A1927" t="str">
            <v>D00814</v>
          </cell>
          <cell r="B1927">
            <v>102</v>
          </cell>
          <cell r="C1927" t="str">
            <v>b</v>
          </cell>
          <cell r="D1927">
            <v>14588406</v>
          </cell>
          <cell r="E1927" t="str">
            <v>택 코 팅</v>
          </cell>
          <cell r="F1927" t="str">
            <v>(RSC-4 20 L/a)</v>
          </cell>
          <cell r="G1927" t="str">
            <v>ａ</v>
          </cell>
          <cell r="I1927">
            <v>0</v>
          </cell>
        </row>
        <row r="1928">
          <cell r="A1928" t="str">
            <v>T2</v>
          </cell>
          <cell r="B1928">
            <v>1930</v>
          </cell>
          <cell r="C1928" t="str">
            <v>c</v>
          </cell>
          <cell r="D1928">
            <v>14588534</v>
          </cell>
          <cell r="E1928" t="str">
            <v>아스콘기층</v>
          </cell>
          <cell r="I1928">
            <v>0</v>
          </cell>
        </row>
        <row r="1929">
          <cell r="A1929" t="str">
            <v>M00059</v>
          </cell>
          <cell r="B1929">
            <v>1634</v>
          </cell>
          <cell r="C1929" t="str">
            <v>-1</v>
          </cell>
          <cell r="D1929">
            <v>14588535</v>
          </cell>
          <cell r="E1929" t="str">
            <v>아 스 콘</v>
          </cell>
          <cell r="F1929" t="str">
            <v>기층용</v>
          </cell>
          <cell r="G1929" t="str">
            <v>TON</v>
          </cell>
          <cell r="I1929">
            <v>0</v>
          </cell>
        </row>
        <row r="1930">
          <cell r="A1930" t="str">
            <v>D00809</v>
          </cell>
          <cell r="B1930">
            <v>68</v>
          </cell>
          <cell r="C1930" t="str">
            <v>-2</v>
          </cell>
          <cell r="D1930">
            <v>14588599</v>
          </cell>
          <cell r="E1930" t="str">
            <v>아스콘기층</v>
          </cell>
          <cell r="F1930" t="str">
            <v>(포설및다짐 T=10 Cm)</v>
          </cell>
          <cell r="G1930" t="str">
            <v>ａ</v>
          </cell>
          <cell r="I1930">
            <v>0</v>
          </cell>
        </row>
        <row r="1931">
          <cell r="A1931" t="str">
            <v>E2</v>
          </cell>
          <cell r="B1931">
            <v>0</v>
          </cell>
          <cell r="C1931" t="str">
            <v>계</v>
          </cell>
          <cell r="D1931">
            <v>14588631</v>
          </cell>
          <cell r="I1931">
            <v>0</v>
          </cell>
        </row>
        <row r="1932">
          <cell r="A1932" t="str">
            <v>D00805</v>
          </cell>
          <cell r="B1932">
            <v>69</v>
          </cell>
          <cell r="C1932" t="str">
            <v>d</v>
          </cell>
          <cell r="D1932">
            <v>14588662</v>
          </cell>
          <cell r="E1932" t="str">
            <v>프라임코팅</v>
          </cell>
          <cell r="F1932" t="str">
            <v>(MC-1,75 L/a)</v>
          </cell>
          <cell r="G1932" t="str">
            <v>ａ</v>
          </cell>
          <cell r="I1932">
            <v>0</v>
          </cell>
        </row>
        <row r="1933">
          <cell r="A1933" t="str">
            <v>T2</v>
          </cell>
          <cell r="B1933">
            <v>1935</v>
          </cell>
          <cell r="C1933" t="str">
            <v>e</v>
          </cell>
          <cell r="D1933">
            <v>14588663</v>
          </cell>
          <cell r="E1933" t="str">
            <v>보조기층</v>
          </cell>
          <cell r="I1933">
            <v>0</v>
          </cell>
        </row>
        <row r="1934">
          <cell r="A1934" t="str">
            <v>D03742</v>
          </cell>
          <cell r="B1934">
            <v>1847</v>
          </cell>
          <cell r="C1934" t="str">
            <v>-1</v>
          </cell>
          <cell r="D1934">
            <v>14588679</v>
          </cell>
          <cell r="E1934" t="str">
            <v>보조기층생산</v>
          </cell>
          <cell r="F1934" t="str">
            <v>(현장암유용)</v>
          </cell>
          <cell r="G1934" t="str">
            <v>㎥</v>
          </cell>
          <cell r="I1934">
            <v>0</v>
          </cell>
        </row>
        <row r="1935">
          <cell r="A1935" t="str">
            <v>D00798</v>
          </cell>
          <cell r="B1935">
            <v>1438</v>
          </cell>
          <cell r="C1935" t="str">
            <v>-2</v>
          </cell>
          <cell r="D1935">
            <v>14588687</v>
          </cell>
          <cell r="E1935" t="str">
            <v>보조기층</v>
          </cell>
          <cell r="F1935" t="str">
            <v>(포설및다짐 T=20 Cm)</v>
          </cell>
          <cell r="G1935" t="str">
            <v>㎥</v>
          </cell>
          <cell r="I1935">
            <v>0</v>
          </cell>
        </row>
        <row r="1936">
          <cell r="A1936" t="str">
            <v>E2</v>
          </cell>
          <cell r="B1936">
            <v>0</v>
          </cell>
          <cell r="C1936" t="str">
            <v>계</v>
          </cell>
          <cell r="D1936">
            <v>14588691</v>
          </cell>
          <cell r="I1936">
            <v>0</v>
          </cell>
        </row>
        <row r="1937">
          <cell r="A1937" t="str">
            <v>T2</v>
          </cell>
          <cell r="B1937">
            <v>1940</v>
          </cell>
          <cell r="C1937" t="str">
            <v>f</v>
          </cell>
          <cell r="D1937">
            <v>14588692</v>
          </cell>
          <cell r="E1937" t="str">
            <v>차선도색</v>
          </cell>
          <cell r="I1937">
            <v>0</v>
          </cell>
        </row>
        <row r="1938">
          <cell r="A1938" t="str">
            <v>D01152</v>
          </cell>
          <cell r="B1938">
            <v>239</v>
          </cell>
          <cell r="C1938" t="str">
            <v>-1</v>
          </cell>
          <cell r="D1938">
            <v>14588693</v>
          </cell>
          <cell r="E1938" t="str">
            <v>가도차선도색(상온형)</v>
          </cell>
          <cell r="F1938" t="str">
            <v>(백색실선)</v>
          </cell>
          <cell r="G1938" t="str">
            <v>㎡</v>
          </cell>
          <cell r="I1938">
            <v>0</v>
          </cell>
        </row>
        <row r="1939">
          <cell r="A1939" t="str">
            <v>D00869</v>
          </cell>
          <cell r="B1939">
            <v>414</v>
          </cell>
          <cell r="C1939" t="str">
            <v>-2</v>
          </cell>
          <cell r="D1939">
            <v>14588694</v>
          </cell>
          <cell r="E1939" t="str">
            <v>가도차선도색(상온형)</v>
          </cell>
          <cell r="F1939" t="str">
            <v>(백색파선)</v>
          </cell>
          <cell r="G1939" t="str">
            <v>㎡</v>
          </cell>
          <cell r="I1939">
            <v>0</v>
          </cell>
        </row>
        <row r="1940">
          <cell r="A1940" t="str">
            <v>D01151</v>
          </cell>
          <cell r="B1940">
            <v>252</v>
          </cell>
          <cell r="C1940" t="str">
            <v>-3</v>
          </cell>
          <cell r="D1940">
            <v>14588695</v>
          </cell>
          <cell r="E1940" t="str">
            <v>가도차선도색(상온형)</v>
          </cell>
          <cell r="F1940" t="str">
            <v>(황색실선)</v>
          </cell>
          <cell r="G1940" t="str">
            <v>㎡</v>
          </cell>
          <cell r="I1940">
            <v>0</v>
          </cell>
        </row>
        <row r="1941">
          <cell r="A1941" t="str">
            <v>E2</v>
          </cell>
          <cell r="B1941">
            <v>0</v>
          </cell>
          <cell r="C1941" t="str">
            <v>계</v>
          </cell>
          <cell r="D1941">
            <v>14588759</v>
          </cell>
          <cell r="I1941">
            <v>0</v>
          </cell>
        </row>
        <row r="1942">
          <cell r="A1942" t="str">
            <v>T2</v>
          </cell>
          <cell r="B1942">
            <v>1945</v>
          </cell>
          <cell r="C1942" t="str">
            <v>g</v>
          </cell>
          <cell r="D1942">
            <v>14588823</v>
          </cell>
          <cell r="E1942" t="str">
            <v>아스팔트</v>
          </cell>
          <cell r="I1942">
            <v>0</v>
          </cell>
        </row>
        <row r="1943">
          <cell r="A1943" t="str">
            <v>D00964</v>
          </cell>
          <cell r="B1943">
            <v>36</v>
          </cell>
          <cell r="C1943" t="str">
            <v>-1</v>
          </cell>
          <cell r="D1943">
            <v>14588855</v>
          </cell>
          <cell r="E1943" t="str">
            <v>아스팔트운반</v>
          </cell>
          <cell r="F1943" t="str">
            <v>(RSC-4, MC-1)</v>
          </cell>
          <cell r="G1943" t="str">
            <v>D/M</v>
          </cell>
          <cell r="I1943">
            <v>0</v>
          </cell>
        </row>
        <row r="1944">
          <cell r="A1944" t="str">
            <v>M00052</v>
          </cell>
          <cell r="B1944">
            <v>26</v>
          </cell>
          <cell r="C1944" t="str">
            <v>-2</v>
          </cell>
          <cell r="D1944">
            <v>14588887</v>
          </cell>
          <cell r="E1944" t="str">
            <v>아스팔트</v>
          </cell>
          <cell r="F1944" t="str">
            <v>MC-1</v>
          </cell>
          <cell r="G1944" t="str">
            <v>D/M</v>
          </cell>
          <cell r="I1944">
            <v>0</v>
          </cell>
        </row>
        <row r="1945">
          <cell r="A1945" t="str">
            <v>M00055</v>
          </cell>
          <cell r="B1945">
            <v>10</v>
          </cell>
          <cell r="C1945" t="str">
            <v>-3</v>
          </cell>
          <cell r="D1945">
            <v>14588895</v>
          </cell>
          <cell r="E1945" t="str">
            <v>아스팔트</v>
          </cell>
          <cell r="F1945" t="str">
            <v>RSC-4</v>
          </cell>
          <cell r="G1945" t="str">
            <v>D/M</v>
          </cell>
          <cell r="I1945">
            <v>0</v>
          </cell>
        </row>
        <row r="1946">
          <cell r="A1946" t="str">
            <v>E2</v>
          </cell>
          <cell r="B1946">
            <v>0</v>
          </cell>
          <cell r="C1946" t="str">
            <v>계</v>
          </cell>
          <cell r="D1946">
            <v>14588903</v>
          </cell>
          <cell r="I1946">
            <v>0</v>
          </cell>
        </row>
        <row r="1947">
          <cell r="A1947" t="str">
            <v>D00384</v>
          </cell>
          <cell r="B1947">
            <v>30</v>
          </cell>
          <cell r="C1947" t="str">
            <v>h</v>
          </cell>
          <cell r="D1947">
            <v>14588906</v>
          </cell>
          <cell r="E1947" t="str">
            <v>가배수관</v>
          </cell>
          <cell r="F1947" t="str">
            <v>(D=1000 m/m)</v>
          </cell>
          <cell r="G1947" t="str">
            <v>M</v>
          </cell>
          <cell r="I1947">
            <v>0</v>
          </cell>
        </row>
        <row r="1948">
          <cell r="A1948" t="str">
            <v>E3</v>
          </cell>
          <cell r="B1948">
            <v>0</v>
          </cell>
          <cell r="C1948" t="str">
            <v>합계</v>
          </cell>
          <cell r="D1948">
            <v>14588915</v>
          </cell>
          <cell r="I1948">
            <v>0</v>
          </cell>
        </row>
        <row r="1949">
          <cell r="A1949" t="str">
            <v>D01154</v>
          </cell>
          <cell r="B1949">
            <v>330</v>
          </cell>
          <cell r="C1949" t="str">
            <v>7.07</v>
          </cell>
          <cell r="D1949">
            <v>14588917</v>
          </cell>
          <cell r="E1949" t="str">
            <v>암파쇄방호시설</v>
          </cell>
          <cell r="G1949" t="str">
            <v>M</v>
          </cell>
          <cell r="I1949">
            <v>0</v>
          </cell>
        </row>
        <row r="1950">
          <cell r="A1950" t="str">
            <v>T3</v>
          </cell>
          <cell r="B1950">
            <v>1952</v>
          </cell>
          <cell r="C1950" t="str">
            <v>7.08</v>
          </cell>
          <cell r="D1950">
            <v>14588918</v>
          </cell>
          <cell r="E1950" t="str">
            <v>가로수이식</v>
          </cell>
          <cell r="I1950">
            <v>0</v>
          </cell>
        </row>
        <row r="1951">
          <cell r="A1951" t="str">
            <v>D00019</v>
          </cell>
          <cell r="B1951">
            <v>129</v>
          </cell>
          <cell r="C1951" t="str">
            <v>a</v>
          </cell>
          <cell r="D1951">
            <v>14589046</v>
          </cell>
          <cell r="E1951" t="str">
            <v>가로수이식</v>
          </cell>
          <cell r="F1951" t="str">
            <v>(소나무)</v>
          </cell>
          <cell r="G1951" t="str">
            <v>주</v>
          </cell>
          <cell r="I1951">
            <v>0</v>
          </cell>
        </row>
        <row r="1952">
          <cell r="A1952" t="str">
            <v>D03865</v>
          </cell>
          <cell r="B1952">
            <v>66</v>
          </cell>
          <cell r="C1952" t="str">
            <v>b</v>
          </cell>
          <cell r="D1952">
            <v>14589111</v>
          </cell>
          <cell r="E1952" t="str">
            <v>가로수이식</v>
          </cell>
          <cell r="F1952" t="str">
            <v>(참나무)</v>
          </cell>
          <cell r="G1952" t="str">
            <v>주</v>
          </cell>
          <cell r="I1952">
            <v>0</v>
          </cell>
        </row>
        <row r="1953">
          <cell r="A1953" t="str">
            <v>E3</v>
          </cell>
          <cell r="B1953">
            <v>0</v>
          </cell>
          <cell r="C1953" t="str">
            <v>합계</v>
          </cell>
          <cell r="D1953">
            <v>14589143</v>
          </cell>
          <cell r="I1953">
            <v>0</v>
          </cell>
        </row>
        <row r="1954">
          <cell r="A1954" t="str">
            <v>D00778</v>
          </cell>
          <cell r="B1954">
            <v>1845</v>
          </cell>
          <cell r="C1954" t="str">
            <v>7.09</v>
          </cell>
          <cell r="D1954">
            <v>14589175</v>
          </cell>
          <cell r="E1954" t="str">
            <v>지장가옥철거</v>
          </cell>
          <cell r="G1954" t="str">
            <v>㎥</v>
          </cell>
          <cell r="I1954">
            <v>0</v>
          </cell>
        </row>
        <row r="1955">
          <cell r="A1955" t="str">
            <v>D01336</v>
          </cell>
          <cell r="B1955">
            <v>1845</v>
          </cell>
          <cell r="C1955" t="str">
            <v>7.10</v>
          </cell>
          <cell r="D1955">
            <v>14589303</v>
          </cell>
          <cell r="E1955" t="str">
            <v>폐기물처리비</v>
          </cell>
          <cell r="G1955" t="str">
            <v>㎥</v>
          </cell>
          <cell r="I1955">
            <v>0</v>
          </cell>
        </row>
        <row r="1956">
          <cell r="A1956" t="str">
            <v>D03938</v>
          </cell>
          <cell r="B1956">
            <v>1</v>
          </cell>
          <cell r="C1956" t="str">
            <v>7.11</v>
          </cell>
          <cell r="D1956">
            <v>14589431</v>
          </cell>
          <cell r="E1956" t="str">
            <v>기존도로유지관리.</v>
          </cell>
          <cell r="G1956" t="str">
            <v>P.S</v>
          </cell>
          <cell r="H1956">
            <v>3000000000</v>
          </cell>
          <cell r="I1956">
            <v>3000000000</v>
          </cell>
        </row>
        <row r="1957">
          <cell r="A1957" t="str">
            <v>D01337</v>
          </cell>
          <cell r="B1957">
            <v>258</v>
          </cell>
          <cell r="C1957" t="str">
            <v>7.12</v>
          </cell>
          <cell r="D1957">
            <v>14589437</v>
          </cell>
          <cell r="E1957" t="str">
            <v>접도구역경계표주</v>
          </cell>
          <cell r="G1957" t="str">
            <v>EA</v>
          </cell>
          <cell r="I1957">
            <v>0</v>
          </cell>
        </row>
        <row r="1958">
          <cell r="A1958" t="str">
            <v>D00874</v>
          </cell>
          <cell r="B1958">
            <v>2</v>
          </cell>
          <cell r="C1958" t="str">
            <v>7.13</v>
          </cell>
          <cell r="D1958">
            <v>14589566</v>
          </cell>
          <cell r="E1958" t="str">
            <v>준공표지석</v>
          </cell>
          <cell r="G1958" t="str">
            <v>EA</v>
          </cell>
          <cell r="I1958">
            <v>0</v>
          </cell>
        </row>
        <row r="1959">
          <cell r="A1959" t="str">
            <v>D03945</v>
          </cell>
          <cell r="B1959">
            <v>1</v>
          </cell>
          <cell r="C1959" t="str">
            <v>7.14</v>
          </cell>
          <cell r="D1959">
            <v>14589694</v>
          </cell>
          <cell r="E1959" t="str">
            <v>가설사무실.</v>
          </cell>
          <cell r="G1959" t="str">
            <v>식</v>
          </cell>
          <cell r="I1959">
            <v>0</v>
          </cell>
        </row>
        <row r="1960">
          <cell r="A1960" t="str">
            <v>D00956</v>
          </cell>
          <cell r="B1960">
            <v>1</v>
          </cell>
          <cell r="C1960" t="str">
            <v>7.15</v>
          </cell>
          <cell r="D1960">
            <v>14591401</v>
          </cell>
          <cell r="E1960" t="str">
            <v>시 험 비</v>
          </cell>
          <cell r="G1960" t="str">
            <v>식</v>
          </cell>
          <cell r="I1960">
            <v>0</v>
          </cell>
        </row>
        <row r="1961">
          <cell r="A1961" t="str">
            <v>D00886</v>
          </cell>
          <cell r="B1961">
            <v>60</v>
          </cell>
          <cell r="C1961" t="str">
            <v>7.16</v>
          </cell>
          <cell r="D1961">
            <v>14591433</v>
          </cell>
          <cell r="E1961" t="str">
            <v>품질관리차량비</v>
          </cell>
          <cell r="G1961" t="str">
            <v>개월</v>
          </cell>
          <cell r="I1961">
            <v>0</v>
          </cell>
        </row>
        <row r="1962">
          <cell r="A1962" t="str">
            <v>D01339</v>
          </cell>
          <cell r="B1962">
            <v>8.68</v>
          </cell>
          <cell r="C1962" t="str">
            <v>7.17</v>
          </cell>
          <cell r="D1962">
            <v>14591462</v>
          </cell>
          <cell r="E1962" t="str">
            <v>시공측량비</v>
          </cell>
          <cell r="G1962" t="str">
            <v>Km</v>
          </cell>
          <cell r="I1962">
            <v>0</v>
          </cell>
        </row>
        <row r="1963">
          <cell r="A1963" t="str">
            <v>D01340</v>
          </cell>
          <cell r="B1963">
            <v>1</v>
          </cell>
          <cell r="C1963" t="str">
            <v>7.18</v>
          </cell>
          <cell r="D1963">
            <v>14591465</v>
          </cell>
          <cell r="E1963" t="str">
            <v>안전시설비</v>
          </cell>
          <cell r="F1963" t="str">
            <v>(공사중 안전시설)</v>
          </cell>
          <cell r="G1963" t="str">
            <v>P.S</v>
          </cell>
          <cell r="H1963">
            <v>97715144</v>
          </cell>
          <cell r="I1963">
            <v>97715144</v>
          </cell>
        </row>
        <row r="1964">
          <cell r="A1964" t="str">
            <v>D00955</v>
          </cell>
          <cell r="B1964">
            <v>1</v>
          </cell>
          <cell r="C1964" t="str">
            <v>7.19</v>
          </cell>
          <cell r="D1964">
            <v>14591503</v>
          </cell>
          <cell r="E1964" t="str">
            <v>중기운반비</v>
          </cell>
          <cell r="G1964" t="str">
            <v>식</v>
          </cell>
          <cell r="I1964">
            <v>0</v>
          </cell>
        </row>
        <row r="1965">
          <cell r="A1965" t="str">
            <v>D00918</v>
          </cell>
          <cell r="B1965">
            <v>1</v>
          </cell>
          <cell r="C1965" t="str">
            <v>7.20</v>
          </cell>
          <cell r="D1965">
            <v>14591517</v>
          </cell>
          <cell r="E1965" t="str">
            <v>확인보링비</v>
          </cell>
          <cell r="G1965" t="str">
            <v>식</v>
          </cell>
          <cell r="I1965">
            <v>0</v>
          </cell>
        </row>
        <row r="1966">
          <cell r="A1966" t="str">
            <v>T3</v>
          </cell>
          <cell r="B1966">
            <v>1969</v>
          </cell>
          <cell r="C1966" t="str">
            <v>7.21</v>
          </cell>
          <cell r="D1966">
            <v>14591521</v>
          </cell>
          <cell r="E1966" t="str">
            <v>자재운반비</v>
          </cell>
          <cell r="I1966">
            <v>0</v>
          </cell>
        </row>
        <row r="1967">
          <cell r="A1967" t="str">
            <v>D00960</v>
          </cell>
          <cell r="B1967">
            <v>7344.2539999999999</v>
          </cell>
          <cell r="C1967" t="str">
            <v>a</v>
          </cell>
          <cell r="D1967">
            <v>14591523</v>
          </cell>
          <cell r="E1967" t="str">
            <v>철근운반</v>
          </cell>
          <cell r="G1967" t="str">
            <v>Ton</v>
          </cell>
          <cell r="I1967">
            <v>0</v>
          </cell>
        </row>
        <row r="1968">
          <cell r="A1968" t="str">
            <v>D00958</v>
          </cell>
          <cell r="B1968">
            <v>85313</v>
          </cell>
          <cell r="C1968" t="str">
            <v>b</v>
          </cell>
          <cell r="D1968">
            <v>14591525</v>
          </cell>
          <cell r="E1968" t="str">
            <v>시멘트운반</v>
          </cell>
          <cell r="F1968" t="str">
            <v>(40 Kg/ⓐ)</v>
          </cell>
          <cell r="G1968" t="str">
            <v>대</v>
          </cell>
          <cell r="I1968">
            <v>0</v>
          </cell>
        </row>
        <row r="1969">
          <cell r="A1969" t="str">
            <v>D00964</v>
          </cell>
          <cell r="B1969">
            <v>1638</v>
          </cell>
          <cell r="C1969" t="str">
            <v>c</v>
          </cell>
          <cell r="D1969">
            <v>14603662</v>
          </cell>
          <cell r="E1969" t="str">
            <v>아스팔트운반</v>
          </cell>
          <cell r="F1969" t="str">
            <v>(RSC-4, MC-1)</v>
          </cell>
          <cell r="G1969" t="str">
            <v>D/M</v>
          </cell>
          <cell r="I1969">
            <v>0</v>
          </cell>
        </row>
        <row r="1970">
          <cell r="A1970" t="str">
            <v>E3</v>
          </cell>
          <cell r="B1970">
            <v>0</v>
          </cell>
          <cell r="C1970" t="str">
            <v>합계</v>
          </cell>
          <cell r="D1970">
            <v>14609731</v>
          </cell>
          <cell r="I1970">
            <v>0</v>
          </cell>
        </row>
        <row r="1971">
          <cell r="A1971" t="str">
            <v>T3</v>
          </cell>
          <cell r="B1971">
            <v>1974</v>
          </cell>
          <cell r="C1971" t="str">
            <v>7.22</v>
          </cell>
          <cell r="D1971">
            <v>14610869</v>
          </cell>
          <cell r="E1971" t="str">
            <v>크랏샤설치및해체</v>
          </cell>
          <cell r="I1971">
            <v>0</v>
          </cell>
        </row>
        <row r="1972">
          <cell r="A1972" t="str">
            <v>D00937</v>
          </cell>
          <cell r="B1972">
            <v>1</v>
          </cell>
          <cell r="C1972" t="str">
            <v>a</v>
          </cell>
          <cell r="D1972">
            <v>14612007</v>
          </cell>
          <cell r="E1972" t="str">
            <v>크랏샤 설치및해체</v>
          </cell>
          <cell r="F1972" t="str">
            <v>이동식(150 Ton)</v>
          </cell>
          <cell r="G1972" t="str">
            <v>식</v>
          </cell>
          <cell r="I1972">
            <v>0</v>
          </cell>
        </row>
        <row r="1973">
          <cell r="A1973" t="str">
            <v>D01218</v>
          </cell>
          <cell r="B1973">
            <v>1</v>
          </cell>
          <cell r="C1973" t="str">
            <v>b</v>
          </cell>
          <cell r="D1973">
            <v>14612386</v>
          </cell>
          <cell r="E1973" t="str">
            <v>세륜시설</v>
          </cell>
          <cell r="F1973" t="str">
            <v>(간이식)</v>
          </cell>
          <cell r="G1973" t="str">
            <v>개소</v>
          </cell>
          <cell r="I1973">
            <v>0</v>
          </cell>
        </row>
        <row r="1974">
          <cell r="A1974" t="str">
            <v>D00944</v>
          </cell>
          <cell r="B1974">
            <v>142</v>
          </cell>
          <cell r="C1974" t="str">
            <v>c</v>
          </cell>
          <cell r="D1974">
            <v>14612576</v>
          </cell>
          <cell r="E1974" t="str">
            <v>가설방음벽(H:2.0MxW:</v>
          </cell>
          <cell r="F1974" t="str">
            <v>2.0M)+방진망 2.0M</v>
          </cell>
          <cell r="G1974" t="str">
            <v>M</v>
          </cell>
          <cell r="I1974">
            <v>0</v>
          </cell>
        </row>
        <row r="1975">
          <cell r="A1975" t="str">
            <v>E3</v>
          </cell>
          <cell r="B1975">
            <v>0</v>
          </cell>
          <cell r="C1975" t="str">
            <v>합계</v>
          </cell>
          <cell r="D1975">
            <v>14612671</v>
          </cell>
          <cell r="I1975">
            <v>0</v>
          </cell>
        </row>
        <row r="1976">
          <cell r="A1976" t="str">
            <v>T3</v>
          </cell>
          <cell r="B1976">
            <v>2034</v>
          </cell>
          <cell r="C1976" t="str">
            <v>7.23</v>
          </cell>
          <cell r="D1976">
            <v>14612765</v>
          </cell>
          <cell r="E1976" t="str">
            <v>자 재 대</v>
          </cell>
          <cell r="I1976">
            <v>0</v>
          </cell>
        </row>
        <row r="1977">
          <cell r="A1977" t="str">
            <v>T2</v>
          </cell>
          <cell r="B1977">
            <v>1990</v>
          </cell>
          <cell r="C1977" t="str">
            <v>a</v>
          </cell>
          <cell r="D1977">
            <v>14614282</v>
          </cell>
          <cell r="E1977" t="str">
            <v>레 미 콘</v>
          </cell>
          <cell r="I1977">
            <v>0</v>
          </cell>
        </row>
        <row r="1978">
          <cell r="A1978" t="str">
            <v>M00062</v>
          </cell>
          <cell r="B1978">
            <v>11518</v>
          </cell>
          <cell r="C1978" t="str">
            <v>-1</v>
          </cell>
          <cell r="D1978">
            <v>14615610</v>
          </cell>
          <cell r="E1978" t="str">
            <v>레 미 콘</v>
          </cell>
          <cell r="F1978" t="str">
            <v>25-270-15</v>
          </cell>
          <cell r="G1978" t="str">
            <v>㎥</v>
          </cell>
          <cell r="I1978">
            <v>0</v>
          </cell>
        </row>
        <row r="1979">
          <cell r="A1979" t="str">
            <v>M00061</v>
          </cell>
          <cell r="B1979">
            <v>29</v>
          </cell>
          <cell r="C1979" t="str">
            <v>-2</v>
          </cell>
          <cell r="D1979">
            <v>14615658</v>
          </cell>
          <cell r="E1979" t="str">
            <v>레 미 콘</v>
          </cell>
          <cell r="F1979" t="str">
            <v>25-270-8</v>
          </cell>
          <cell r="G1979" t="str">
            <v>㎥</v>
          </cell>
          <cell r="I1979">
            <v>0</v>
          </cell>
        </row>
        <row r="1980">
          <cell r="A1980" t="str">
            <v>M00063</v>
          </cell>
          <cell r="B1980">
            <v>37126</v>
          </cell>
          <cell r="C1980" t="str">
            <v>-3</v>
          </cell>
          <cell r="D1980">
            <v>14615705</v>
          </cell>
          <cell r="E1980" t="str">
            <v>레 미 콘</v>
          </cell>
          <cell r="F1980" t="str">
            <v>25-240-15</v>
          </cell>
          <cell r="G1980" t="str">
            <v>㎥</v>
          </cell>
          <cell r="I1980">
            <v>0</v>
          </cell>
        </row>
        <row r="1981">
          <cell r="A1981" t="str">
            <v>M00067</v>
          </cell>
          <cell r="B1981">
            <v>2291</v>
          </cell>
          <cell r="C1981" t="str">
            <v>-4</v>
          </cell>
          <cell r="D1981">
            <v>14615717</v>
          </cell>
          <cell r="E1981" t="str">
            <v>레 미 콘</v>
          </cell>
          <cell r="F1981" t="str">
            <v>25-240-5</v>
          </cell>
          <cell r="G1981" t="str">
            <v>㎥</v>
          </cell>
          <cell r="I1981">
            <v>0</v>
          </cell>
        </row>
        <row r="1982">
          <cell r="A1982" t="str">
            <v>M00068</v>
          </cell>
          <cell r="B1982">
            <v>1526</v>
          </cell>
          <cell r="C1982" t="str">
            <v>-5</v>
          </cell>
          <cell r="D1982">
            <v>14615752</v>
          </cell>
          <cell r="E1982" t="str">
            <v>레 미 콘</v>
          </cell>
          <cell r="F1982" t="str">
            <v>25-210-15</v>
          </cell>
          <cell r="G1982" t="str">
            <v>㎥</v>
          </cell>
          <cell r="I1982">
            <v>0</v>
          </cell>
        </row>
        <row r="1983">
          <cell r="A1983" t="str">
            <v>M00069</v>
          </cell>
          <cell r="B1983">
            <v>12124</v>
          </cell>
          <cell r="C1983" t="str">
            <v>-6</v>
          </cell>
          <cell r="D1983">
            <v>14615764</v>
          </cell>
          <cell r="E1983" t="str">
            <v>레 미 콘</v>
          </cell>
          <cell r="F1983" t="str">
            <v>25-210-8</v>
          </cell>
          <cell r="G1983" t="str">
            <v>㎥</v>
          </cell>
          <cell r="I1983">
            <v>0</v>
          </cell>
        </row>
        <row r="1984">
          <cell r="A1984" t="str">
            <v>M02778</v>
          </cell>
          <cell r="B1984">
            <v>1150</v>
          </cell>
          <cell r="C1984" t="str">
            <v>-7</v>
          </cell>
          <cell r="D1984">
            <v>14615770</v>
          </cell>
          <cell r="E1984" t="str">
            <v>레 미 콘</v>
          </cell>
          <cell r="F1984" t="str">
            <v>25-180-5</v>
          </cell>
          <cell r="G1984" t="str">
            <v>㎥</v>
          </cell>
          <cell r="I1984">
            <v>0</v>
          </cell>
        </row>
        <row r="1985">
          <cell r="A1985" t="str">
            <v>M00070</v>
          </cell>
          <cell r="B1985">
            <v>4650</v>
          </cell>
          <cell r="C1985" t="str">
            <v>-8</v>
          </cell>
          <cell r="D1985">
            <v>14615776</v>
          </cell>
          <cell r="E1985" t="str">
            <v>레 미 콘</v>
          </cell>
          <cell r="F1985" t="str">
            <v>25-180-15</v>
          </cell>
          <cell r="G1985" t="str">
            <v>㎥</v>
          </cell>
          <cell r="I1985">
            <v>0</v>
          </cell>
        </row>
        <row r="1986">
          <cell r="A1986" t="str">
            <v>M00080</v>
          </cell>
          <cell r="B1986">
            <v>9427</v>
          </cell>
          <cell r="C1986" t="str">
            <v>-9</v>
          </cell>
          <cell r="D1986">
            <v>14615797</v>
          </cell>
          <cell r="E1986" t="str">
            <v>레 미 콘</v>
          </cell>
          <cell r="F1986" t="str">
            <v>25-180-8</v>
          </cell>
          <cell r="G1986" t="str">
            <v>㎥</v>
          </cell>
          <cell r="I1986">
            <v>0</v>
          </cell>
        </row>
        <row r="1987">
          <cell r="A1987" t="str">
            <v>M00079</v>
          </cell>
          <cell r="B1987">
            <v>1197</v>
          </cell>
          <cell r="C1987" t="str">
            <v>-10</v>
          </cell>
          <cell r="D1987">
            <v>14615798</v>
          </cell>
          <cell r="E1987" t="str">
            <v>레 미 콘</v>
          </cell>
          <cell r="F1987" t="str">
            <v>25-160-15</v>
          </cell>
          <cell r="G1987" t="str">
            <v>㎥</v>
          </cell>
          <cell r="I1987">
            <v>0</v>
          </cell>
        </row>
        <row r="1988">
          <cell r="A1988" t="str">
            <v>M00078</v>
          </cell>
          <cell r="B1988">
            <v>1599</v>
          </cell>
          <cell r="C1988" t="str">
            <v>-11</v>
          </cell>
          <cell r="D1988">
            <v>14615926</v>
          </cell>
          <cell r="E1988" t="str">
            <v>레 미 콘</v>
          </cell>
          <cell r="F1988" t="str">
            <v>25-160-8</v>
          </cell>
          <cell r="G1988" t="str">
            <v>㎥</v>
          </cell>
          <cell r="I1988">
            <v>0</v>
          </cell>
        </row>
        <row r="1989">
          <cell r="A1989" t="str">
            <v>M00075</v>
          </cell>
          <cell r="B1989">
            <v>395</v>
          </cell>
          <cell r="C1989" t="str">
            <v>-12</v>
          </cell>
          <cell r="D1989">
            <v>14615927</v>
          </cell>
          <cell r="E1989" t="str">
            <v>레 미 콘</v>
          </cell>
          <cell r="F1989" t="str">
            <v>40-210-8</v>
          </cell>
          <cell r="G1989" t="str">
            <v>㎥</v>
          </cell>
          <cell r="I1989">
            <v>0</v>
          </cell>
        </row>
        <row r="1990">
          <cell r="A1990" t="str">
            <v>M01073</v>
          </cell>
          <cell r="B1990">
            <v>1963</v>
          </cell>
          <cell r="C1990" t="str">
            <v>-13</v>
          </cell>
          <cell r="D1990">
            <v>14615991</v>
          </cell>
          <cell r="E1990" t="str">
            <v>레 미 콘</v>
          </cell>
          <cell r="F1990" t="str">
            <v>19-400-15</v>
          </cell>
          <cell r="G1990" t="str">
            <v>㎥</v>
          </cell>
          <cell r="I1990">
            <v>0</v>
          </cell>
        </row>
        <row r="1991">
          <cell r="A1991" t="str">
            <v>E2</v>
          </cell>
          <cell r="B1991">
            <v>0</v>
          </cell>
          <cell r="C1991" t="str">
            <v>계</v>
          </cell>
          <cell r="D1991">
            <v>14616055</v>
          </cell>
          <cell r="I1991">
            <v>0</v>
          </cell>
        </row>
        <row r="1992">
          <cell r="A1992" t="str">
            <v>M00083</v>
          </cell>
          <cell r="B1992">
            <v>85313</v>
          </cell>
          <cell r="C1992" t="str">
            <v>b</v>
          </cell>
          <cell r="D1992">
            <v>14616119</v>
          </cell>
          <cell r="E1992" t="str">
            <v>시 멘 트</v>
          </cell>
          <cell r="F1992" t="str">
            <v>40 Kg/ⓐ</v>
          </cell>
          <cell r="G1992" t="str">
            <v>대</v>
          </cell>
          <cell r="I1992">
            <v>0</v>
          </cell>
        </row>
        <row r="1993">
          <cell r="A1993" t="str">
            <v>T2</v>
          </cell>
          <cell r="B1993">
            <v>2011</v>
          </cell>
          <cell r="C1993" t="str">
            <v>c</v>
          </cell>
          <cell r="D1993">
            <v>14616151</v>
          </cell>
          <cell r="E1993" t="str">
            <v>철  근</v>
          </cell>
          <cell r="I1993">
            <v>0</v>
          </cell>
        </row>
        <row r="1994">
          <cell r="A1994" t="str">
            <v>T1</v>
          </cell>
          <cell r="B1994">
            <v>2000</v>
          </cell>
          <cell r="C1994" t="str">
            <v>-1</v>
          </cell>
          <cell r="D1994">
            <v>14616167</v>
          </cell>
          <cell r="E1994" t="str">
            <v>철근(SD40)</v>
          </cell>
          <cell r="I1994">
            <v>0</v>
          </cell>
        </row>
        <row r="1995">
          <cell r="A1995" t="str">
            <v>M00101</v>
          </cell>
          <cell r="B1995">
            <v>445.03300000000002</v>
          </cell>
          <cell r="D1995">
            <v>14616173</v>
          </cell>
          <cell r="E1995" t="str">
            <v>철근(SD40A)</v>
          </cell>
          <cell r="F1995" t="str">
            <v>D=29m/m</v>
          </cell>
          <cell r="G1995" t="str">
            <v>TON</v>
          </cell>
          <cell r="I1995">
            <v>0</v>
          </cell>
        </row>
        <row r="1996">
          <cell r="A1996" t="str">
            <v>M00100</v>
          </cell>
          <cell r="B1996">
            <v>284.92200000000003</v>
          </cell>
          <cell r="D1996">
            <v>14616175</v>
          </cell>
          <cell r="E1996" t="str">
            <v>철근(SD40A)</v>
          </cell>
          <cell r="F1996" t="str">
            <v>D=25m/m</v>
          </cell>
          <cell r="G1996" t="str">
            <v>TON</v>
          </cell>
          <cell r="I1996">
            <v>0</v>
          </cell>
        </row>
        <row r="1997">
          <cell r="A1997" t="str">
            <v>M00099</v>
          </cell>
          <cell r="B1997">
            <v>442.52699999999999</v>
          </cell>
          <cell r="D1997">
            <v>14616179</v>
          </cell>
          <cell r="E1997" t="str">
            <v>철근(SD40A)</v>
          </cell>
          <cell r="F1997" t="str">
            <v>D=22m/m</v>
          </cell>
          <cell r="G1997" t="str">
            <v>TON</v>
          </cell>
          <cell r="I1997">
            <v>0</v>
          </cell>
        </row>
        <row r="1998">
          <cell r="A1998" t="str">
            <v>M00098</v>
          </cell>
          <cell r="B1998">
            <v>413.56200000000001</v>
          </cell>
          <cell r="D1998">
            <v>14616181</v>
          </cell>
          <cell r="E1998" t="str">
            <v>철근(SD40A)</v>
          </cell>
          <cell r="F1998" t="str">
            <v>D=19m/m</v>
          </cell>
          <cell r="G1998" t="str">
            <v>TON</v>
          </cell>
          <cell r="I1998">
            <v>0</v>
          </cell>
        </row>
        <row r="1999">
          <cell r="A1999" t="str">
            <v>M00097</v>
          </cell>
          <cell r="B1999">
            <v>732.17399999999998</v>
          </cell>
          <cell r="D1999">
            <v>14616182</v>
          </cell>
          <cell r="E1999" t="str">
            <v>철근(SD40A)</v>
          </cell>
          <cell r="F1999" t="str">
            <v>D=16m/m</v>
          </cell>
          <cell r="G1999" t="str">
            <v>TON</v>
          </cell>
          <cell r="I1999">
            <v>0</v>
          </cell>
        </row>
        <row r="2000">
          <cell r="A2000" t="str">
            <v>M00096</v>
          </cell>
          <cell r="B2000">
            <v>99.533000000000001</v>
          </cell>
          <cell r="D2000">
            <v>14616183</v>
          </cell>
          <cell r="E2000" t="str">
            <v>철근(SD40A)</v>
          </cell>
          <cell r="F2000" t="str">
            <v>D=13m/m</v>
          </cell>
          <cell r="G2000" t="str">
            <v>TON</v>
          </cell>
          <cell r="I2000">
            <v>0</v>
          </cell>
        </row>
        <row r="2001">
          <cell r="A2001" t="str">
            <v>E1</v>
          </cell>
          <cell r="B2001">
            <v>0</v>
          </cell>
          <cell r="C2001" t="str">
            <v>소계</v>
          </cell>
          <cell r="D2001">
            <v>14616215</v>
          </cell>
          <cell r="I2001">
            <v>0</v>
          </cell>
        </row>
        <row r="2002">
          <cell r="A2002" t="str">
            <v>T1</v>
          </cell>
          <cell r="B2002">
            <v>2010</v>
          </cell>
          <cell r="C2002" t="str">
            <v>-2</v>
          </cell>
          <cell r="D2002">
            <v>14616247</v>
          </cell>
          <cell r="E2002" t="str">
            <v>철근(SD30)</v>
          </cell>
          <cell r="I2002">
            <v>0</v>
          </cell>
        </row>
        <row r="2003">
          <cell r="A2003" t="str">
            <v>M00094</v>
          </cell>
          <cell r="B2003">
            <v>378.55099999999999</v>
          </cell>
          <cell r="D2003">
            <v>14616279</v>
          </cell>
          <cell r="E2003" t="str">
            <v>철근(SD30A)</v>
          </cell>
          <cell r="F2003" t="str">
            <v>D=32m/m</v>
          </cell>
          <cell r="G2003" t="str">
            <v>TON</v>
          </cell>
          <cell r="I2003">
            <v>0</v>
          </cell>
        </row>
        <row r="2004">
          <cell r="A2004" t="str">
            <v>M00093</v>
          </cell>
          <cell r="B2004">
            <v>384.72199999999998</v>
          </cell>
          <cell r="D2004">
            <v>14616295</v>
          </cell>
          <cell r="E2004" t="str">
            <v>철근(SD30A)</v>
          </cell>
          <cell r="F2004" t="str">
            <v>D=29m/m</v>
          </cell>
          <cell r="G2004" t="str">
            <v>TON</v>
          </cell>
          <cell r="I2004">
            <v>0</v>
          </cell>
        </row>
        <row r="2005">
          <cell r="A2005" t="str">
            <v>M00092</v>
          </cell>
          <cell r="B2005">
            <v>610.17700000000002</v>
          </cell>
          <cell r="D2005">
            <v>14616303</v>
          </cell>
          <cell r="E2005" t="str">
            <v>철근(SD30A)</v>
          </cell>
          <cell r="F2005" t="str">
            <v>D=25m/m</v>
          </cell>
          <cell r="G2005" t="str">
            <v>TON</v>
          </cell>
          <cell r="I2005">
            <v>0</v>
          </cell>
        </row>
        <row r="2006">
          <cell r="A2006" t="str">
            <v>M00091</v>
          </cell>
          <cell r="B2006">
            <v>694.68799999999999</v>
          </cell>
          <cell r="D2006">
            <v>14616307</v>
          </cell>
          <cell r="E2006" t="str">
            <v>철근(SD30A)</v>
          </cell>
          <cell r="F2006" t="str">
            <v>D=22m/m</v>
          </cell>
          <cell r="G2006" t="str">
            <v>TON</v>
          </cell>
          <cell r="I2006">
            <v>0</v>
          </cell>
        </row>
        <row r="2007">
          <cell r="A2007" t="str">
            <v>M00090</v>
          </cell>
          <cell r="B2007">
            <v>794.56799999999998</v>
          </cell>
          <cell r="D2007">
            <v>14616309</v>
          </cell>
          <cell r="E2007" t="str">
            <v>철근(SD30A)</v>
          </cell>
          <cell r="F2007" t="str">
            <v>D=19m/m</v>
          </cell>
          <cell r="G2007" t="str">
            <v>TON</v>
          </cell>
          <cell r="I2007">
            <v>0</v>
          </cell>
        </row>
        <row r="2008">
          <cell r="A2008" t="str">
            <v>M00089</v>
          </cell>
          <cell r="B2008">
            <v>1391.3989999999999</v>
          </cell>
          <cell r="D2008">
            <v>14616310</v>
          </cell>
          <cell r="E2008" t="str">
            <v>철근(SD30A)</v>
          </cell>
          <cell r="F2008" t="str">
            <v>D=16m/m</v>
          </cell>
          <cell r="G2008" t="str">
            <v>TON</v>
          </cell>
          <cell r="I2008">
            <v>0</v>
          </cell>
        </row>
        <row r="2009">
          <cell r="A2009" t="str">
            <v>M00088</v>
          </cell>
          <cell r="B2009">
            <v>632.44399999999996</v>
          </cell>
          <cell r="D2009">
            <v>14616311</v>
          </cell>
          <cell r="E2009" t="str">
            <v>철근(SD30A)</v>
          </cell>
          <cell r="F2009" t="str">
            <v>D=13m/m</v>
          </cell>
          <cell r="G2009" t="str">
            <v>TON</v>
          </cell>
          <cell r="I2009">
            <v>0</v>
          </cell>
        </row>
        <row r="2010">
          <cell r="A2010" t="str">
            <v>M00087</v>
          </cell>
          <cell r="B2010">
            <v>39.954000000000001</v>
          </cell>
          <cell r="D2010">
            <v>14616375</v>
          </cell>
          <cell r="E2010" t="str">
            <v>철근(SD30A)</v>
          </cell>
          <cell r="F2010" t="str">
            <v>D=10m/m</v>
          </cell>
          <cell r="G2010" t="str">
            <v>TON</v>
          </cell>
          <cell r="I2010">
            <v>0</v>
          </cell>
        </row>
        <row r="2011">
          <cell r="A2011" t="str">
            <v>E1</v>
          </cell>
          <cell r="B2011">
            <v>0</v>
          </cell>
          <cell r="C2011" t="str">
            <v>소계</v>
          </cell>
          <cell r="D2011">
            <v>14616391</v>
          </cell>
          <cell r="I2011">
            <v>0</v>
          </cell>
        </row>
        <row r="2012">
          <cell r="A2012" t="str">
            <v>E2</v>
          </cell>
          <cell r="B2012">
            <v>0</v>
          </cell>
          <cell r="C2012" t="str">
            <v>계</v>
          </cell>
          <cell r="D2012">
            <v>14616407</v>
          </cell>
          <cell r="I2012">
            <v>0</v>
          </cell>
        </row>
        <row r="2013">
          <cell r="A2013" t="str">
            <v>T2</v>
          </cell>
          <cell r="B2013">
            <v>2015</v>
          </cell>
          <cell r="C2013" t="str">
            <v>d</v>
          </cell>
          <cell r="D2013">
            <v>14616415</v>
          </cell>
          <cell r="E2013" t="str">
            <v>아스팔트</v>
          </cell>
          <cell r="I2013">
            <v>0</v>
          </cell>
        </row>
        <row r="2014">
          <cell r="A2014" t="str">
            <v>M00055</v>
          </cell>
          <cell r="B2014">
            <v>870</v>
          </cell>
          <cell r="C2014" t="str">
            <v>-1</v>
          </cell>
          <cell r="D2014">
            <v>14616419</v>
          </cell>
          <cell r="E2014" t="str">
            <v>아스팔트</v>
          </cell>
          <cell r="F2014" t="str">
            <v>RSC-4</v>
          </cell>
          <cell r="G2014" t="str">
            <v>D/M</v>
          </cell>
          <cell r="I2014">
            <v>0</v>
          </cell>
        </row>
        <row r="2015">
          <cell r="A2015" t="str">
            <v>M00052</v>
          </cell>
          <cell r="B2015">
            <v>768</v>
          </cell>
          <cell r="C2015" t="str">
            <v>-2</v>
          </cell>
          <cell r="D2015">
            <v>14616421</v>
          </cell>
          <cell r="E2015" t="str">
            <v>아스팔트</v>
          </cell>
          <cell r="F2015" t="str">
            <v>MC-1</v>
          </cell>
          <cell r="G2015" t="str">
            <v>D/M</v>
          </cell>
          <cell r="I2015">
            <v>0</v>
          </cell>
        </row>
        <row r="2016">
          <cell r="A2016" t="str">
            <v>E2</v>
          </cell>
          <cell r="B2016">
            <v>0</v>
          </cell>
          <cell r="C2016" t="str">
            <v>계</v>
          </cell>
          <cell r="D2016">
            <v>14616422</v>
          </cell>
          <cell r="I2016">
            <v>0</v>
          </cell>
        </row>
        <row r="2017">
          <cell r="A2017" t="str">
            <v>T2</v>
          </cell>
          <cell r="B2017">
            <v>2022</v>
          </cell>
          <cell r="C2017" t="str">
            <v>e</v>
          </cell>
          <cell r="D2017">
            <v>14616423</v>
          </cell>
          <cell r="E2017" t="str">
            <v>흄   관</v>
          </cell>
          <cell r="I2017">
            <v>0</v>
          </cell>
        </row>
        <row r="2018">
          <cell r="A2018" t="str">
            <v>M00314</v>
          </cell>
          <cell r="B2018">
            <v>394</v>
          </cell>
          <cell r="C2018" t="str">
            <v>-1</v>
          </cell>
          <cell r="D2018">
            <v>14616455</v>
          </cell>
          <cell r="E2018" t="str">
            <v>흄   관</v>
          </cell>
          <cell r="F2018" t="str">
            <v>D= 450 m/m</v>
          </cell>
          <cell r="G2018" t="str">
            <v>본</v>
          </cell>
          <cell r="I2018">
            <v>0</v>
          </cell>
        </row>
        <row r="2019">
          <cell r="A2019" t="str">
            <v>M00316</v>
          </cell>
          <cell r="B2019">
            <v>460</v>
          </cell>
          <cell r="C2019" t="str">
            <v>-2</v>
          </cell>
          <cell r="D2019">
            <v>14616487</v>
          </cell>
          <cell r="E2019" t="str">
            <v>흄   관</v>
          </cell>
          <cell r="F2019" t="str">
            <v>D= 600 m/m</v>
          </cell>
          <cell r="G2019" t="str">
            <v>본</v>
          </cell>
          <cell r="I2019">
            <v>0</v>
          </cell>
        </row>
        <row r="2020">
          <cell r="A2020" t="str">
            <v>M00318</v>
          </cell>
          <cell r="B2020">
            <v>492</v>
          </cell>
          <cell r="C2020" t="str">
            <v>-3</v>
          </cell>
          <cell r="D2020">
            <v>14616519</v>
          </cell>
          <cell r="E2020" t="str">
            <v>흄   관</v>
          </cell>
          <cell r="F2020" t="str">
            <v>D= 800 m/m</v>
          </cell>
          <cell r="G2020" t="str">
            <v>본</v>
          </cell>
          <cell r="I2020">
            <v>0</v>
          </cell>
        </row>
        <row r="2021">
          <cell r="A2021" t="str">
            <v>M00320</v>
          </cell>
          <cell r="B2021">
            <v>92</v>
          </cell>
          <cell r="C2021" t="str">
            <v>-4</v>
          </cell>
          <cell r="D2021">
            <v>14616535</v>
          </cell>
          <cell r="E2021" t="str">
            <v>흄   관</v>
          </cell>
          <cell r="F2021" t="str">
            <v>D=1000 m/m</v>
          </cell>
          <cell r="G2021" t="str">
            <v>본</v>
          </cell>
          <cell r="I2021">
            <v>0</v>
          </cell>
        </row>
        <row r="2022">
          <cell r="A2022" t="str">
            <v>M00322</v>
          </cell>
          <cell r="B2022">
            <v>44</v>
          </cell>
          <cell r="C2022" t="str">
            <v>-5</v>
          </cell>
          <cell r="D2022">
            <v>14616539</v>
          </cell>
          <cell r="E2022" t="str">
            <v>흄   관</v>
          </cell>
          <cell r="F2022" t="str">
            <v>D=1200 m/m</v>
          </cell>
          <cell r="G2022" t="str">
            <v>본</v>
          </cell>
          <cell r="I2022">
            <v>0</v>
          </cell>
        </row>
        <row r="2023">
          <cell r="A2023" t="str">
            <v>E2</v>
          </cell>
          <cell r="B2023">
            <v>0</v>
          </cell>
          <cell r="C2023" t="str">
            <v>계</v>
          </cell>
          <cell r="D2023">
            <v>14616543</v>
          </cell>
          <cell r="I2023">
            <v>0</v>
          </cell>
        </row>
        <row r="2024">
          <cell r="A2024" t="str">
            <v>T2</v>
          </cell>
          <cell r="B2024">
            <v>2028</v>
          </cell>
          <cell r="C2024" t="str">
            <v>f</v>
          </cell>
          <cell r="D2024">
            <v>14616545</v>
          </cell>
          <cell r="E2024" t="str">
            <v>진동전압철근콘크리트</v>
          </cell>
          <cell r="F2024" t="str">
            <v>관(V.R관)</v>
          </cell>
          <cell r="I2024">
            <v>0</v>
          </cell>
        </row>
        <row r="2025">
          <cell r="A2025" t="str">
            <v>M00301</v>
          </cell>
          <cell r="B2025">
            <v>185</v>
          </cell>
          <cell r="C2025" t="str">
            <v>-1</v>
          </cell>
          <cell r="D2025">
            <v>14616546</v>
          </cell>
          <cell r="E2025" t="str">
            <v>진동및전압관</v>
          </cell>
          <cell r="F2025" t="str">
            <v>D= 600 m/m</v>
          </cell>
          <cell r="G2025" t="str">
            <v>본</v>
          </cell>
          <cell r="I2025">
            <v>0</v>
          </cell>
        </row>
        <row r="2026">
          <cell r="A2026" t="str">
            <v>M00303</v>
          </cell>
          <cell r="B2026">
            <v>449</v>
          </cell>
          <cell r="C2026" t="str">
            <v>-2</v>
          </cell>
          <cell r="D2026">
            <v>14616547</v>
          </cell>
          <cell r="E2026" t="str">
            <v>진동및전압관</v>
          </cell>
          <cell r="F2026" t="str">
            <v>D= 800 m/m</v>
          </cell>
          <cell r="G2026" t="str">
            <v>본</v>
          </cell>
          <cell r="I2026">
            <v>0</v>
          </cell>
        </row>
        <row r="2027">
          <cell r="A2027" t="str">
            <v>M00305</v>
          </cell>
          <cell r="B2027">
            <v>136</v>
          </cell>
          <cell r="C2027" t="str">
            <v>-3</v>
          </cell>
          <cell r="D2027">
            <v>14616611</v>
          </cell>
          <cell r="E2027" t="str">
            <v>진동및전압관</v>
          </cell>
          <cell r="F2027" t="str">
            <v>D=1000 m/m</v>
          </cell>
          <cell r="G2027" t="str">
            <v>본</v>
          </cell>
          <cell r="I2027">
            <v>0</v>
          </cell>
        </row>
        <row r="2028">
          <cell r="A2028" t="str">
            <v>M00307</v>
          </cell>
          <cell r="B2028">
            <v>228</v>
          </cell>
          <cell r="C2028" t="str">
            <v>-4</v>
          </cell>
          <cell r="D2028">
            <v>14616643</v>
          </cell>
          <cell r="E2028" t="str">
            <v>진동및전압관</v>
          </cell>
          <cell r="F2028" t="str">
            <v>D=1200 m/m</v>
          </cell>
          <cell r="G2028" t="str">
            <v>본</v>
          </cell>
          <cell r="I2028">
            <v>0</v>
          </cell>
        </row>
        <row r="2029">
          <cell r="A2029" t="str">
            <v>E2</v>
          </cell>
          <cell r="B2029">
            <v>0</v>
          </cell>
          <cell r="C2029" t="str">
            <v>계</v>
          </cell>
          <cell r="D2029">
            <v>14616659</v>
          </cell>
          <cell r="I2029">
            <v>0</v>
          </cell>
        </row>
        <row r="2030">
          <cell r="A2030" t="str">
            <v>T2</v>
          </cell>
          <cell r="B2030">
            <v>2033</v>
          </cell>
          <cell r="C2030" t="str">
            <v>g</v>
          </cell>
          <cell r="D2030">
            <v>14616675</v>
          </cell>
          <cell r="E2030" t="str">
            <v>아 스 콘</v>
          </cell>
          <cell r="I2030">
            <v>0</v>
          </cell>
        </row>
        <row r="2031">
          <cell r="A2031" t="str">
            <v>M00056</v>
          </cell>
          <cell r="B2031">
            <v>28916</v>
          </cell>
          <cell r="C2031" t="str">
            <v>-1</v>
          </cell>
          <cell r="D2031">
            <v>14616677</v>
          </cell>
          <cell r="E2031" t="str">
            <v>아 스 콘</v>
          </cell>
          <cell r="F2031" t="str">
            <v>표층용</v>
          </cell>
          <cell r="G2031" t="str">
            <v>TON</v>
          </cell>
          <cell r="I2031">
            <v>0</v>
          </cell>
        </row>
        <row r="2032">
          <cell r="A2032" t="str">
            <v>M00059</v>
          </cell>
          <cell r="B2032">
            <v>97232</v>
          </cell>
          <cell r="C2032" t="str">
            <v>-2</v>
          </cell>
          <cell r="D2032">
            <v>14616678</v>
          </cell>
          <cell r="E2032" t="str">
            <v>아 스 콘</v>
          </cell>
          <cell r="F2032" t="str">
            <v>기층용</v>
          </cell>
          <cell r="G2032" t="str">
            <v>TON</v>
          </cell>
          <cell r="I2032">
            <v>0</v>
          </cell>
        </row>
        <row r="2033">
          <cell r="A2033" t="str">
            <v>M00058</v>
          </cell>
          <cell r="B2033">
            <v>31103</v>
          </cell>
          <cell r="C2033" t="str">
            <v>-3</v>
          </cell>
          <cell r="D2033">
            <v>14616679</v>
          </cell>
          <cell r="E2033" t="str">
            <v>아 스 콘</v>
          </cell>
          <cell r="F2033" t="str">
            <v>중간층용</v>
          </cell>
          <cell r="G2033" t="str">
            <v>TON</v>
          </cell>
          <cell r="I2033">
            <v>0</v>
          </cell>
        </row>
        <row r="2034">
          <cell r="A2034" t="str">
            <v>E2</v>
          </cell>
          <cell r="B2034">
            <v>0</v>
          </cell>
          <cell r="C2034" t="str">
            <v>계</v>
          </cell>
          <cell r="D2034">
            <v>14616743</v>
          </cell>
          <cell r="I2034">
            <v>0</v>
          </cell>
        </row>
        <row r="2035">
          <cell r="A2035" t="str">
            <v>E3</v>
          </cell>
          <cell r="B2035">
            <v>0</v>
          </cell>
          <cell r="C2035" t="str">
            <v>합계</v>
          </cell>
          <cell r="D2035">
            <v>14616807</v>
          </cell>
          <cell r="I2035">
            <v>0</v>
          </cell>
        </row>
        <row r="2036">
          <cell r="A2036" t="str">
            <v>M00751</v>
          </cell>
          <cell r="B2036">
            <v>220.328</v>
          </cell>
          <cell r="C2036" t="str">
            <v>7.24</v>
          </cell>
          <cell r="D2036">
            <v>14616815</v>
          </cell>
          <cell r="E2036" t="str">
            <v>공 제 대</v>
          </cell>
          <cell r="F2036" t="str">
            <v>고  철</v>
          </cell>
          <cell r="G2036" t="str">
            <v>TON</v>
          </cell>
          <cell r="I2036">
            <v>0</v>
          </cell>
        </row>
        <row r="2037">
          <cell r="A2037" t="str">
            <v>T3</v>
          </cell>
          <cell r="B2037">
            <v>2058</v>
          </cell>
          <cell r="C2037" t="str">
            <v>7.25</v>
          </cell>
          <cell r="D2037">
            <v>14616880</v>
          </cell>
          <cell r="E2037" t="str">
            <v>전기공사</v>
          </cell>
          <cell r="I2037">
            <v>0</v>
          </cell>
        </row>
        <row r="2038">
          <cell r="A2038" t="str">
            <v>T2</v>
          </cell>
          <cell r="B2038">
            <v>2043</v>
          </cell>
          <cell r="C2038" t="str">
            <v>a</v>
          </cell>
          <cell r="D2038">
            <v>14616912</v>
          </cell>
          <cell r="E2038" t="str">
            <v>터널전기공사</v>
          </cell>
          <cell r="I2038">
            <v>0</v>
          </cell>
        </row>
        <row r="2039">
          <cell r="A2039" t="str">
            <v>D03876</v>
          </cell>
          <cell r="B2039">
            <v>1</v>
          </cell>
          <cell r="C2039" t="str">
            <v>-1</v>
          </cell>
          <cell r="D2039">
            <v>14616928</v>
          </cell>
          <cell r="E2039" t="str">
            <v>터널 전기공사</v>
          </cell>
          <cell r="F2039" t="str">
            <v>(변전실 전기공사)</v>
          </cell>
          <cell r="G2039" t="str">
            <v>식</v>
          </cell>
          <cell r="I2039">
            <v>0</v>
          </cell>
        </row>
        <row r="2040">
          <cell r="A2040" t="str">
            <v>D03883</v>
          </cell>
          <cell r="B2040">
            <v>1</v>
          </cell>
          <cell r="C2040" t="str">
            <v>-2</v>
          </cell>
          <cell r="D2040">
            <v>14616936</v>
          </cell>
          <cell r="E2040" t="str">
            <v>터널 전기공사</v>
          </cell>
          <cell r="F2040" t="str">
            <v>(조명 설비공사)</v>
          </cell>
          <cell r="G2040" t="str">
            <v>식</v>
          </cell>
          <cell r="I2040">
            <v>0</v>
          </cell>
        </row>
        <row r="2041">
          <cell r="A2041" t="str">
            <v>D03884</v>
          </cell>
          <cell r="B2041">
            <v>1</v>
          </cell>
          <cell r="C2041" t="str">
            <v>-3</v>
          </cell>
          <cell r="D2041">
            <v>14616940</v>
          </cell>
          <cell r="E2041" t="str">
            <v>터널 전기공사</v>
          </cell>
          <cell r="F2041" t="str">
            <v>(소방 설비공사)</v>
          </cell>
          <cell r="G2041" t="str">
            <v>식</v>
          </cell>
          <cell r="I2041">
            <v>0</v>
          </cell>
        </row>
        <row r="2042">
          <cell r="A2042" t="str">
            <v>D03885</v>
          </cell>
          <cell r="B2042">
            <v>1</v>
          </cell>
          <cell r="C2042" t="str">
            <v>-4</v>
          </cell>
          <cell r="D2042">
            <v>14616942</v>
          </cell>
          <cell r="E2042" t="str">
            <v>터널 전기공사</v>
          </cell>
          <cell r="F2042" t="str">
            <v>(무선통신및지하재해)</v>
          </cell>
          <cell r="G2042" t="str">
            <v>식</v>
          </cell>
          <cell r="I2042">
            <v>0</v>
          </cell>
        </row>
        <row r="2043">
          <cell r="A2043" t="str">
            <v>D03886</v>
          </cell>
          <cell r="B2043">
            <v>1</v>
          </cell>
          <cell r="C2043" t="str">
            <v>-5</v>
          </cell>
          <cell r="D2043">
            <v>14616943</v>
          </cell>
          <cell r="E2043" t="str">
            <v>가로등설치공사</v>
          </cell>
          <cell r="G2043" t="str">
            <v>식</v>
          </cell>
          <cell r="I2043">
            <v>0</v>
          </cell>
        </row>
        <row r="2044">
          <cell r="A2044" t="str">
            <v>E2</v>
          </cell>
          <cell r="B2044">
            <v>0</v>
          </cell>
          <cell r="C2044" t="str">
            <v>계</v>
          </cell>
          <cell r="D2044">
            <v>14617071</v>
          </cell>
          <cell r="I2044">
            <v>0</v>
          </cell>
        </row>
        <row r="2045">
          <cell r="A2045" t="str">
            <v>T2</v>
          </cell>
          <cell r="B2045">
            <v>2048</v>
          </cell>
          <cell r="C2045" t="str">
            <v>b</v>
          </cell>
          <cell r="D2045">
            <v>14617072</v>
          </cell>
          <cell r="E2045" t="str">
            <v>강교전기공사</v>
          </cell>
          <cell r="I2045">
            <v>0</v>
          </cell>
        </row>
        <row r="2046">
          <cell r="A2046" t="str">
            <v>D03873</v>
          </cell>
          <cell r="B2046">
            <v>1</v>
          </cell>
          <cell r="C2046" t="str">
            <v>-1</v>
          </cell>
          <cell r="D2046">
            <v>14617136</v>
          </cell>
          <cell r="E2046" t="str">
            <v>강교 전기공사</v>
          </cell>
          <cell r="F2046" t="str">
            <v>(간선설비공사)</v>
          </cell>
          <cell r="G2046" t="str">
            <v>식</v>
          </cell>
          <cell r="I2046">
            <v>0</v>
          </cell>
        </row>
        <row r="2047">
          <cell r="A2047" t="str">
            <v>D03874</v>
          </cell>
          <cell r="B2047">
            <v>1</v>
          </cell>
          <cell r="C2047" t="str">
            <v>-2</v>
          </cell>
          <cell r="D2047">
            <v>14617168</v>
          </cell>
          <cell r="E2047" t="str">
            <v>강교 전기공사</v>
          </cell>
          <cell r="F2047" t="str">
            <v>(전열설비공사)</v>
          </cell>
          <cell r="G2047" t="str">
            <v>식</v>
          </cell>
          <cell r="I2047">
            <v>0</v>
          </cell>
        </row>
        <row r="2048">
          <cell r="A2048" t="str">
            <v>D03875</v>
          </cell>
          <cell r="B2048">
            <v>1</v>
          </cell>
          <cell r="C2048" t="str">
            <v>-3</v>
          </cell>
          <cell r="D2048">
            <v>14617184</v>
          </cell>
          <cell r="E2048" t="str">
            <v>강교 전기공사</v>
          </cell>
          <cell r="F2048" t="str">
            <v>(전등설비공사)</v>
          </cell>
          <cell r="G2048" t="str">
            <v>식</v>
          </cell>
          <cell r="I2048">
            <v>0</v>
          </cell>
        </row>
        <row r="2049">
          <cell r="A2049" t="str">
            <v>E2</v>
          </cell>
          <cell r="B2049">
            <v>0</v>
          </cell>
          <cell r="C2049" t="str">
            <v>계</v>
          </cell>
          <cell r="D2049">
            <v>14617192</v>
          </cell>
          <cell r="I2049">
            <v>0</v>
          </cell>
        </row>
        <row r="2050">
          <cell r="A2050" t="str">
            <v>T2</v>
          </cell>
          <cell r="B2050">
            <v>2052</v>
          </cell>
          <cell r="C2050" t="str">
            <v>c</v>
          </cell>
          <cell r="D2050">
            <v>14617196</v>
          </cell>
          <cell r="E2050" t="str">
            <v>지하차도전기공사</v>
          </cell>
          <cell r="I2050">
            <v>0</v>
          </cell>
        </row>
        <row r="2051">
          <cell r="A2051" t="str">
            <v>D03887</v>
          </cell>
          <cell r="B2051">
            <v>1</v>
          </cell>
          <cell r="C2051" t="str">
            <v>-1</v>
          </cell>
          <cell r="D2051">
            <v>14617198</v>
          </cell>
          <cell r="E2051" t="str">
            <v>지하차도 전기공사</v>
          </cell>
          <cell r="F2051" t="str">
            <v>(장성 지하차도)</v>
          </cell>
          <cell r="G2051" t="str">
            <v>식</v>
          </cell>
          <cell r="I2051">
            <v>0</v>
          </cell>
        </row>
        <row r="2052">
          <cell r="A2052" t="str">
            <v>D03888</v>
          </cell>
          <cell r="B2052">
            <v>1</v>
          </cell>
          <cell r="C2052" t="str">
            <v>-2</v>
          </cell>
          <cell r="D2052">
            <v>14617199</v>
          </cell>
          <cell r="E2052" t="str">
            <v>지하차도 전기공사</v>
          </cell>
          <cell r="F2052" t="str">
            <v>(옥암 지하차도)</v>
          </cell>
          <cell r="G2052" t="str">
            <v>식</v>
          </cell>
          <cell r="I2052">
            <v>0</v>
          </cell>
        </row>
        <row r="2053">
          <cell r="A2053" t="str">
            <v>E2</v>
          </cell>
          <cell r="B2053">
            <v>0</v>
          </cell>
          <cell r="C2053" t="str">
            <v>계</v>
          </cell>
          <cell r="D2053">
            <v>14617200</v>
          </cell>
          <cell r="I2053">
            <v>0</v>
          </cell>
        </row>
        <row r="2054">
          <cell r="A2054" t="str">
            <v>T2</v>
          </cell>
          <cell r="B2054">
            <v>2057</v>
          </cell>
          <cell r="C2054" t="str">
            <v>d</v>
          </cell>
          <cell r="D2054">
            <v>14617216</v>
          </cell>
          <cell r="E2054" t="str">
            <v>교통신호등</v>
          </cell>
          <cell r="I2054">
            <v>0</v>
          </cell>
        </row>
        <row r="2055">
          <cell r="A2055" t="str">
            <v>D00859</v>
          </cell>
          <cell r="B2055">
            <v>1</v>
          </cell>
          <cell r="C2055" t="str">
            <v>-1</v>
          </cell>
          <cell r="D2055">
            <v>14617232</v>
          </cell>
          <cell r="E2055" t="str">
            <v>교통신호기</v>
          </cell>
          <cell r="F2055" t="str">
            <v>(고암교차로)</v>
          </cell>
          <cell r="G2055" t="str">
            <v>EA</v>
          </cell>
          <cell r="I2055">
            <v>0</v>
          </cell>
        </row>
        <row r="2056">
          <cell r="A2056" t="str">
            <v>D00860</v>
          </cell>
          <cell r="B2056">
            <v>1</v>
          </cell>
          <cell r="C2056" t="str">
            <v>-2</v>
          </cell>
          <cell r="D2056">
            <v>14617248</v>
          </cell>
          <cell r="E2056" t="str">
            <v>교통신호기</v>
          </cell>
          <cell r="F2056" t="str">
            <v>(영암교차로)</v>
          </cell>
          <cell r="G2056" t="str">
            <v>EA</v>
          </cell>
          <cell r="I2056">
            <v>0</v>
          </cell>
        </row>
        <row r="2057">
          <cell r="A2057" t="str">
            <v>D00863</v>
          </cell>
          <cell r="B2057">
            <v>1</v>
          </cell>
          <cell r="C2057" t="str">
            <v>-3</v>
          </cell>
          <cell r="D2057">
            <v>14617256</v>
          </cell>
          <cell r="E2057" t="str">
            <v>교통신호기</v>
          </cell>
          <cell r="F2057" t="str">
            <v>(마온교차로)</v>
          </cell>
          <cell r="G2057" t="str">
            <v>EA</v>
          </cell>
          <cell r="I2057">
            <v>0</v>
          </cell>
        </row>
        <row r="2058">
          <cell r="A2058" t="str">
            <v>E2</v>
          </cell>
          <cell r="B2058">
            <v>0</v>
          </cell>
          <cell r="C2058" t="str">
            <v>계</v>
          </cell>
          <cell r="D2058">
            <v>14617260</v>
          </cell>
          <cell r="I2058">
            <v>0</v>
          </cell>
        </row>
        <row r="2059">
          <cell r="A2059" t="str">
            <v>E3</v>
          </cell>
          <cell r="B2059">
            <v>0</v>
          </cell>
          <cell r="C2059" t="str">
            <v>합계</v>
          </cell>
          <cell r="D2059">
            <v>14617264</v>
          </cell>
          <cell r="I2059">
            <v>0</v>
          </cell>
        </row>
        <row r="2060">
          <cell r="A2060" t="str">
            <v>T3</v>
          </cell>
          <cell r="B2060">
            <v>2071</v>
          </cell>
          <cell r="C2060" t="str">
            <v>7.26</v>
          </cell>
          <cell r="D2060">
            <v>14617296</v>
          </cell>
          <cell r="E2060" t="str">
            <v>건축공사</v>
          </cell>
          <cell r="I2060">
            <v>0</v>
          </cell>
        </row>
        <row r="2061">
          <cell r="A2061" t="str">
            <v>D03926</v>
          </cell>
          <cell r="B2061">
            <v>1</v>
          </cell>
          <cell r="C2061" t="str">
            <v>a</v>
          </cell>
          <cell r="D2061">
            <v>14617312</v>
          </cell>
          <cell r="E2061" t="str">
            <v>건축공사</v>
          </cell>
          <cell r="F2061" t="str">
            <v>(가설공사)</v>
          </cell>
          <cell r="G2061" t="str">
            <v>식</v>
          </cell>
          <cell r="I2061">
            <v>0</v>
          </cell>
        </row>
        <row r="2062">
          <cell r="A2062" t="str">
            <v>D03928</v>
          </cell>
          <cell r="B2062">
            <v>1</v>
          </cell>
          <cell r="C2062" t="str">
            <v>b</v>
          </cell>
          <cell r="D2062">
            <v>14617320</v>
          </cell>
          <cell r="E2062" t="str">
            <v>건축공사</v>
          </cell>
          <cell r="F2062" t="str">
            <v>(철근콘크리트공사)</v>
          </cell>
          <cell r="G2062" t="str">
            <v>식</v>
          </cell>
          <cell r="I2062">
            <v>0</v>
          </cell>
        </row>
        <row r="2063">
          <cell r="A2063" t="str">
            <v>D03929</v>
          </cell>
          <cell r="B2063">
            <v>1</v>
          </cell>
          <cell r="C2063" t="str">
            <v>c</v>
          </cell>
          <cell r="D2063">
            <v>14617324</v>
          </cell>
          <cell r="E2063" t="str">
            <v>건축공사</v>
          </cell>
          <cell r="F2063" t="str">
            <v>(조적공사)</v>
          </cell>
          <cell r="G2063" t="str">
            <v>식</v>
          </cell>
          <cell r="I2063">
            <v>0</v>
          </cell>
        </row>
        <row r="2064">
          <cell r="A2064" t="str">
            <v>D03930</v>
          </cell>
          <cell r="B2064">
            <v>1</v>
          </cell>
          <cell r="C2064" t="str">
            <v>d</v>
          </cell>
          <cell r="D2064">
            <v>14617326</v>
          </cell>
          <cell r="E2064" t="str">
            <v>건축공사</v>
          </cell>
          <cell r="F2064" t="str">
            <v>(방수및미장공사)</v>
          </cell>
          <cell r="G2064" t="str">
            <v>식</v>
          </cell>
          <cell r="I2064">
            <v>0</v>
          </cell>
        </row>
        <row r="2065">
          <cell r="A2065" t="str">
            <v>D03931</v>
          </cell>
          <cell r="B2065">
            <v>1</v>
          </cell>
          <cell r="C2065" t="str">
            <v>e</v>
          </cell>
          <cell r="D2065">
            <v>14617327</v>
          </cell>
          <cell r="E2065" t="str">
            <v>건축공사</v>
          </cell>
          <cell r="F2065" t="str">
            <v>(창호공사)</v>
          </cell>
          <cell r="G2065" t="str">
            <v>식</v>
          </cell>
          <cell r="I2065">
            <v>0</v>
          </cell>
        </row>
        <row r="2066">
          <cell r="A2066" t="str">
            <v>D03932</v>
          </cell>
          <cell r="B2066">
            <v>1</v>
          </cell>
          <cell r="C2066" t="str">
            <v>f</v>
          </cell>
          <cell r="D2066">
            <v>14617328</v>
          </cell>
          <cell r="E2066" t="str">
            <v>건축공사</v>
          </cell>
          <cell r="F2066" t="str">
            <v>(도장공사)</v>
          </cell>
          <cell r="G2066" t="str">
            <v>식</v>
          </cell>
          <cell r="I2066">
            <v>0</v>
          </cell>
        </row>
        <row r="2067">
          <cell r="A2067" t="str">
            <v>D03933</v>
          </cell>
          <cell r="B2067">
            <v>1</v>
          </cell>
          <cell r="C2067" t="str">
            <v>g</v>
          </cell>
          <cell r="D2067">
            <v>14617392</v>
          </cell>
          <cell r="E2067" t="str">
            <v>건축공사</v>
          </cell>
          <cell r="F2067" t="str">
            <v>(수장공사및잡공사)</v>
          </cell>
          <cell r="G2067" t="str">
            <v>식</v>
          </cell>
          <cell r="I2067">
            <v>0</v>
          </cell>
        </row>
        <row r="2068">
          <cell r="A2068" t="str">
            <v>T2</v>
          </cell>
          <cell r="B2068">
            <v>2070</v>
          </cell>
          <cell r="C2068" t="str">
            <v>h</v>
          </cell>
          <cell r="D2068">
            <v>14617424</v>
          </cell>
          <cell r="E2068" t="str">
            <v>자 재 대</v>
          </cell>
          <cell r="I2068">
            <v>0</v>
          </cell>
        </row>
        <row r="2069">
          <cell r="A2069" t="str">
            <v>D00958</v>
          </cell>
          <cell r="B2069">
            <v>294</v>
          </cell>
          <cell r="C2069" t="str">
            <v>-1</v>
          </cell>
          <cell r="D2069">
            <v>14617440</v>
          </cell>
          <cell r="E2069" t="str">
            <v>시멘트운반</v>
          </cell>
          <cell r="F2069" t="str">
            <v>(40 Kg/ⓐ)</v>
          </cell>
          <cell r="G2069" t="str">
            <v>대</v>
          </cell>
          <cell r="I2069">
            <v>0</v>
          </cell>
        </row>
        <row r="2070">
          <cell r="A2070" t="str">
            <v>M00083</v>
          </cell>
          <cell r="B2070">
            <v>294</v>
          </cell>
          <cell r="C2070" t="str">
            <v>-2</v>
          </cell>
          <cell r="D2070">
            <v>14617448</v>
          </cell>
          <cell r="E2070" t="str">
            <v>시 멘 트</v>
          </cell>
          <cell r="F2070" t="str">
            <v>40 Kg/ⓐ</v>
          </cell>
          <cell r="G2070" t="str">
            <v>대</v>
          </cell>
          <cell r="I2070">
            <v>0</v>
          </cell>
        </row>
        <row r="2071">
          <cell r="A2071" t="str">
            <v>E2</v>
          </cell>
          <cell r="B2071">
            <v>0</v>
          </cell>
          <cell r="C2071" t="str">
            <v>계</v>
          </cell>
          <cell r="D2071">
            <v>14617452</v>
          </cell>
          <cell r="I2071">
            <v>0</v>
          </cell>
        </row>
        <row r="2072">
          <cell r="A2072" t="str">
            <v>E3</v>
          </cell>
          <cell r="B2072">
            <v>0</v>
          </cell>
          <cell r="C2072" t="str">
            <v>합계</v>
          </cell>
          <cell r="D2072">
            <v>14617454</v>
          </cell>
          <cell r="I2072">
            <v>0</v>
          </cell>
        </row>
        <row r="2073">
          <cell r="A2073" t="str">
            <v>E4</v>
          </cell>
          <cell r="B2073">
            <v>3097715144</v>
          </cell>
          <cell r="C2073" t="str">
            <v>총계</v>
          </cell>
          <cell r="D2073">
            <v>14617456</v>
          </cell>
          <cell r="I2073">
            <v>3097715144</v>
          </cell>
        </row>
        <row r="2074">
          <cell r="A2074" t="str">
            <v>E5</v>
          </cell>
          <cell r="B2074">
            <v>3097715144</v>
          </cell>
          <cell r="C2074" t="str">
            <v>총합계</v>
          </cell>
          <cell r="D2074">
            <v>14617584</v>
          </cell>
          <cell r="I2074">
            <v>3097715144</v>
          </cell>
        </row>
        <row r="2075">
          <cell r="A2075" t="str">
            <v>K1</v>
          </cell>
          <cell r="B2075">
            <v>1</v>
          </cell>
          <cell r="D2075">
            <v>14617712</v>
          </cell>
          <cell r="E2075" t="str">
            <v>간접 노무비</v>
          </cell>
          <cell r="G2075" t="str">
            <v>식</v>
          </cell>
          <cell r="I2075">
            <v>0</v>
          </cell>
        </row>
        <row r="2076">
          <cell r="A2076" t="str">
            <v>K2</v>
          </cell>
          <cell r="B2076">
            <v>1</v>
          </cell>
          <cell r="D2076">
            <v>14617840</v>
          </cell>
          <cell r="E2076" t="str">
            <v>산재 보험료</v>
          </cell>
          <cell r="G2076" t="str">
            <v>식</v>
          </cell>
          <cell r="I2076">
            <v>0</v>
          </cell>
        </row>
        <row r="2077">
          <cell r="A2077" t="str">
            <v>K3</v>
          </cell>
          <cell r="B2077">
            <v>1</v>
          </cell>
          <cell r="D2077">
            <v>14617968</v>
          </cell>
          <cell r="E2077" t="str">
            <v>안전 관리비</v>
          </cell>
          <cell r="G2077" t="str">
            <v>식</v>
          </cell>
          <cell r="I2077">
            <v>0</v>
          </cell>
        </row>
        <row r="2078">
          <cell r="A2078" t="str">
            <v>K4</v>
          </cell>
          <cell r="B2078">
            <v>1</v>
          </cell>
          <cell r="D2078">
            <v>14618096</v>
          </cell>
          <cell r="E2078" t="str">
            <v>기타   경비</v>
          </cell>
          <cell r="G2078" t="str">
            <v>식</v>
          </cell>
          <cell r="I2078">
            <v>0</v>
          </cell>
        </row>
        <row r="2079">
          <cell r="A2079" t="str">
            <v>K5</v>
          </cell>
          <cell r="B2079">
            <v>1</v>
          </cell>
          <cell r="D2079">
            <v>14618224</v>
          </cell>
          <cell r="E2079" t="str">
            <v>일반 관리비</v>
          </cell>
          <cell r="G2079" t="str">
            <v>식</v>
          </cell>
          <cell r="I2079">
            <v>0</v>
          </cell>
        </row>
        <row r="2080">
          <cell r="A2080" t="str">
            <v>K6</v>
          </cell>
          <cell r="B2080">
            <v>1</v>
          </cell>
          <cell r="D2080">
            <v>14618352</v>
          </cell>
          <cell r="E2080" t="str">
            <v>이       윤</v>
          </cell>
          <cell r="G2080" t="str">
            <v>식</v>
          </cell>
          <cell r="I2080">
            <v>0</v>
          </cell>
        </row>
        <row r="2081">
          <cell r="A2081" t="str">
            <v>K7</v>
          </cell>
          <cell r="B2081">
            <v>1</v>
          </cell>
          <cell r="D2081">
            <v>14618480</v>
          </cell>
          <cell r="E2081" t="str">
            <v>도로대장작성비</v>
          </cell>
          <cell r="G2081" t="str">
            <v>식</v>
          </cell>
          <cell r="I2081">
            <v>0</v>
          </cell>
        </row>
        <row r="2082">
          <cell r="A2082" t="str">
            <v>K8</v>
          </cell>
          <cell r="B2082">
            <v>1</v>
          </cell>
          <cell r="D2082">
            <v>14618608</v>
          </cell>
          <cell r="E2082" t="str">
            <v>준공도서작성비</v>
          </cell>
          <cell r="G2082" t="str">
            <v>식</v>
          </cell>
          <cell r="I2082">
            <v>0</v>
          </cell>
        </row>
        <row r="2083">
          <cell r="A2083" t="str">
            <v>K9</v>
          </cell>
          <cell r="B2083">
            <v>1</v>
          </cell>
          <cell r="D2083">
            <v>14618736</v>
          </cell>
          <cell r="E2083" t="str">
            <v>사후환경영향조사</v>
          </cell>
          <cell r="G2083" t="str">
            <v>P.S</v>
          </cell>
          <cell r="H2083">
            <v>150000000</v>
          </cell>
          <cell r="I2083">
            <v>150000000</v>
          </cell>
        </row>
        <row r="2084">
          <cell r="A2084" t="str">
            <v>K10</v>
          </cell>
          <cell r="B2084">
            <v>1</v>
          </cell>
          <cell r="D2084">
            <v>14618864</v>
          </cell>
          <cell r="E2084" t="str">
            <v>안전점검비</v>
          </cell>
          <cell r="G2084" t="str">
            <v>P.S</v>
          </cell>
          <cell r="H2084">
            <v>15865961</v>
          </cell>
          <cell r="I2084">
            <v>15865961</v>
          </cell>
        </row>
        <row r="2085">
          <cell r="A2085" t="str">
            <v>K11</v>
          </cell>
          <cell r="B2085">
            <v>1</v>
          </cell>
          <cell r="D2085">
            <v>14618992</v>
          </cell>
          <cell r="E2085" t="str">
            <v>고용보험료</v>
          </cell>
          <cell r="G2085" t="str">
            <v>식</v>
          </cell>
          <cell r="I2085">
            <v>0</v>
          </cell>
        </row>
        <row r="2086">
          <cell r="A2086" t="str">
            <v>K12</v>
          </cell>
          <cell r="B2086">
            <v>1</v>
          </cell>
          <cell r="D2086">
            <v>14619120</v>
          </cell>
          <cell r="E2086" t="str">
            <v>퇴직공제부금비</v>
          </cell>
          <cell r="G2086" t="str">
            <v>식</v>
          </cell>
          <cell r="I2086">
            <v>0</v>
          </cell>
        </row>
        <row r="2087">
          <cell r="A2087" t="str">
            <v>K13</v>
          </cell>
          <cell r="B2087">
            <v>1</v>
          </cell>
          <cell r="D2087">
            <v>14619248</v>
          </cell>
          <cell r="E2087" t="str">
            <v>공사손해보험료</v>
          </cell>
          <cell r="G2087" t="str">
            <v>식</v>
          </cell>
          <cell r="I2087">
            <v>0</v>
          </cell>
        </row>
        <row r="2088">
          <cell r="A2088" t="str">
            <v>K14</v>
          </cell>
          <cell r="B2088">
            <v>1</v>
          </cell>
          <cell r="D2088">
            <v>14619376</v>
          </cell>
          <cell r="E2088" t="str">
            <v>기술사용료</v>
          </cell>
          <cell r="G2088" t="str">
            <v>식</v>
          </cell>
          <cell r="I2088">
            <v>0</v>
          </cell>
        </row>
        <row r="2089">
          <cell r="A2089" t="str">
            <v>K15</v>
          </cell>
          <cell r="B2089">
            <v>1</v>
          </cell>
          <cell r="D2089">
            <v>14619504</v>
          </cell>
          <cell r="E2089" t="str">
            <v>폐기물위탁수수료</v>
          </cell>
          <cell r="G2089" t="str">
            <v>식</v>
          </cell>
          <cell r="I2089">
            <v>0</v>
          </cell>
        </row>
        <row r="2090">
          <cell r="A2090" t="str">
            <v>K16</v>
          </cell>
          <cell r="B2090">
            <v>1</v>
          </cell>
          <cell r="D2090">
            <v>14619632</v>
          </cell>
          <cell r="E2090" t="str">
            <v>부가 가치세</v>
          </cell>
          <cell r="G2090" t="str">
            <v>식</v>
          </cell>
          <cell r="I2090">
            <v>0</v>
          </cell>
        </row>
        <row r="2091">
          <cell r="A2091" t="str">
            <v>K17</v>
          </cell>
          <cell r="B2091">
            <v>1</v>
          </cell>
          <cell r="D2091">
            <v>14619760</v>
          </cell>
          <cell r="E2091" t="str">
            <v>한전수탁비</v>
          </cell>
          <cell r="G2091" t="str">
            <v>식</v>
          </cell>
          <cell r="I2091">
            <v>0</v>
          </cell>
        </row>
      </sheetData>
      <sheetData sheetId="2" refreshError="1"/>
      <sheetData sheetId="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위대가모듈"/>
      <sheetName val="일위대가집계표"/>
      <sheetName val="일위대가표"/>
      <sheetName val="DATA"/>
      <sheetName val="일위대가표지"/>
      <sheetName val="시행분집계"/>
      <sheetName val="일위대가시행분"/>
      <sheetName val="단가산출표지"/>
      <sheetName val="단가산출집계"/>
      <sheetName val="구조물총"/>
      <sheetName val="BOX총"/>
      <sheetName val="BOX재료"/>
      <sheetName val="박스단위(1.5×1.0)본선"/>
      <sheetName val="날개단위(1.5×1.5)마을"/>
      <sheetName val="날개수량(1.5×1.5)2마을"/>
      <sheetName val="난간,지수단위"/>
      <sheetName val="난간,지수수량"/>
      <sheetName val="박스연장조서 "/>
      <sheetName val="우오수공집계"/>
      <sheetName val="우수받이집계"/>
      <sheetName val="우수받이단위"/>
      <sheetName val="우수받이위치조서"/>
      <sheetName val="오수관집계"/>
      <sheetName val="오수관연장조서"/>
      <sheetName val="Sheet1"/>
      <sheetName val="BID"/>
      <sheetName val="맨홀수량"/>
      <sheetName val="표지"/>
      <sheetName val=""/>
    </sheetNames>
    <definedNames>
      <definedName name="수식입력매크로"/>
      <definedName name="일위규격매크로"/>
      <definedName name="일위코드입력매크로"/>
      <definedName name="일위화면복귀매크로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위대가모듈"/>
      <sheetName val="일위대가집계표"/>
      <sheetName val="일위대가표"/>
      <sheetName val="DATA"/>
      <sheetName val="일위대가표지"/>
      <sheetName val="시행분집계"/>
      <sheetName val="일위대가시행분"/>
      <sheetName val="단가산출표지"/>
      <sheetName val="단가산출집계"/>
      <sheetName val="구조물총"/>
      <sheetName val="BOX총"/>
      <sheetName val="BOX재료"/>
      <sheetName val="박스단위(1.5×1.0)본선"/>
      <sheetName val="날개단위(1.5×1.5)마을"/>
      <sheetName val="날개수량(1.5×1.5)2마을"/>
      <sheetName val="난간,지수단위"/>
      <sheetName val="난간,지수수량"/>
      <sheetName val="박스연장조서 "/>
      <sheetName val="우오수공집계"/>
      <sheetName val="우수받이집계"/>
      <sheetName val="우수받이단위"/>
      <sheetName val="우수받이위치조서"/>
      <sheetName val="오수관집계"/>
      <sheetName val="오수관연장조서"/>
      <sheetName val="Sheet1"/>
      <sheetName val="BID"/>
      <sheetName val="맨홀수량"/>
      <sheetName val="표지"/>
      <sheetName val=""/>
      <sheetName val="DATE"/>
      <sheetName val="#REF"/>
    </sheetNames>
    <definedNames>
      <definedName name="수식입력매크로"/>
      <definedName name="일위규격매크로"/>
      <definedName name="일위코드입력매크로"/>
      <definedName name="일위화면복귀매크로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일위대가"/>
      <sheetName val="조명시설"/>
      <sheetName val="콘크리트포장"/>
      <sheetName val="진입도로포장산출"/>
      <sheetName val="진입부포장면적위치조서"/>
      <sheetName val="진입부수량집계표"/>
      <sheetName val="콘크리트포장집계표"/>
      <sheetName val="포장공집계"/>
      <sheetName val="토적표"/>
      <sheetName val="토공집계표"/>
      <sheetName val="토공분석표"/>
      <sheetName val="집계표"/>
      <sheetName val="자재대"/>
      <sheetName val="간지"/>
      <sheetName val="표지"/>
      <sheetName val="말뚝지지력산정"/>
      <sheetName val="대로근거"/>
      <sheetName val="중로근거"/>
      <sheetName val="내역서 "/>
      <sheetName val="단가"/>
      <sheetName val="1.설계조건"/>
      <sheetName val="DATA"/>
      <sheetName val="기둥(원형)"/>
      <sheetName val="철근단면적"/>
      <sheetName val="단면가정"/>
      <sheetName val="견적990322"/>
      <sheetName val="산출근거"/>
      <sheetName val="가도공"/>
      <sheetName val="원형맨홀수량"/>
      <sheetName val="구조물철거타공정이월"/>
      <sheetName val="hvac(제어동)"/>
      <sheetName val="하도금액분계"/>
      <sheetName val="DATE"/>
      <sheetName val="입찰안"/>
      <sheetName val="교각1"/>
      <sheetName val="대비"/>
      <sheetName val="내역서_"/>
      <sheetName val="CODE"/>
      <sheetName val="몰탈재료산출"/>
      <sheetName val="#REF"/>
      <sheetName val="일위대가(가설)"/>
      <sheetName val="노임단가"/>
      <sheetName val="코드표"/>
      <sheetName val="ABUT수량-A1"/>
      <sheetName val="danga"/>
      <sheetName val="ilch"/>
      <sheetName val="guard(mac)"/>
      <sheetName val="단위수량"/>
      <sheetName val="9GNG운반"/>
      <sheetName val="자료"/>
      <sheetName val="SLAB&quot;1&quot;"/>
      <sheetName val="식생블럭단위수량"/>
      <sheetName val="일위대가9803"/>
      <sheetName val="데이타"/>
      <sheetName val="Front"/>
      <sheetName val="wall"/>
      <sheetName val="8.PILE  (돌출)"/>
      <sheetName val="자재단가"/>
      <sheetName val="대전21토목내역서"/>
      <sheetName val="Sheet1"/>
      <sheetName val="TYPE-A"/>
      <sheetName val="1.설계기준"/>
      <sheetName val="설계내역서"/>
      <sheetName val="기기리스트"/>
      <sheetName val="합계금액"/>
      <sheetName val="WVAL"/>
      <sheetName val="Y-WORK"/>
      <sheetName val="ITEM"/>
      <sheetName val="용산1(해보)"/>
      <sheetName val="터파기및재료"/>
      <sheetName val="1,2,3,4,5단위수량"/>
      <sheetName val="1"/>
      <sheetName val="방음벽기초(H=4m)"/>
      <sheetName val="총괄표"/>
      <sheetName val="Macro(전선)"/>
      <sheetName val="hvac내역서(제어동)"/>
      <sheetName val="토목"/>
      <sheetName val="70%"/>
      <sheetName val="일위대가표"/>
      <sheetName val="설계조건"/>
      <sheetName val="우수공"/>
      <sheetName val="전기"/>
      <sheetName val="보온자재단가표"/>
      <sheetName val="COPING"/>
      <sheetName val="노임이"/>
      <sheetName val="전체"/>
      <sheetName val="일위대가(계측기설치)"/>
      <sheetName val="설계예산"/>
      <sheetName val="Macro1"/>
      <sheetName val="업체별기성내역"/>
      <sheetName val="연령현황"/>
      <sheetName val="송라터널총괄"/>
      <sheetName val="원형1호맨홀토공수량"/>
      <sheetName val="본체"/>
      <sheetName val="INPUT(덕도방향-시점)"/>
      <sheetName val="철근량"/>
      <sheetName val="안산기계장치"/>
      <sheetName val="sw1"/>
      <sheetName val="input"/>
      <sheetName val="참조"/>
      <sheetName val="분석"/>
      <sheetName val="설직재-1"/>
      <sheetName val="W3단면"/>
      <sheetName val="관리,공감"/>
      <sheetName val="물량표S"/>
      <sheetName val="PAINT"/>
      <sheetName val="SUMMARY"/>
      <sheetName val="물량표"/>
      <sheetName val="물량표(신)"/>
      <sheetName val="금액내역서"/>
      <sheetName val="주차구획선수량"/>
      <sheetName val="배수통관(좌)"/>
      <sheetName val="설명서 "/>
      <sheetName val="역T형"/>
      <sheetName val="내역서"/>
      <sheetName val="세목전체"/>
      <sheetName val="20관리비율"/>
      <sheetName val="좌측"/>
      <sheetName val="플랜트 설치"/>
      <sheetName val="찍기"/>
      <sheetName val="정부노임단가"/>
      <sheetName val="가중치"/>
      <sheetName val="견적조건"/>
      <sheetName val="개략"/>
      <sheetName val="2호맨홀공제수량"/>
      <sheetName val="수량산출"/>
      <sheetName val="WORK"/>
      <sheetName val="BID"/>
      <sheetName val="단면 (2)"/>
      <sheetName val="직공비"/>
      <sheetName val="공통가설"/>
      <sheetName val="단가산출서1"/>
      <sheetName val="식재총괄"/>
      <sheetName val="을"/>
      <sheetName val="수입"/>
      <sheetName val="조경"/>
      <sheetName val="SILICATE"/>
      <sheetName val="TB-내역서"/>
      <sheetName val="시설물기초"/>
      <sheetName val="전기일위대가"/>
      <sheetName val="노임"/>
      <sheetName val="3.하중산정4.지지력"/>
      <sheetName val="표지 (2)"/>
      <sheetName val="토목품셈"/>
      <sheetName val="옥룡잡비"/>
      <sheetName val="MOTOR"/>
      <sheetName val="BOX전기내역"/>
      <sheetName val="소운반"/>
      <sheetName val="총집계"/>
      <sheetName val="내력서"/>
      <sheetName val="배수내역"/>
      <sheetName val="슬래브"/>
      <sheetName val="실행철강하도"/>
      <sheetName val="공내역"/>
      <sheetName val="일반부표"/>
      <sheetName val="N賃率-職"/>
      <sheetName val="제직재"/>
      <sheetName val="제-노임"/>
      <sheetName val="공사비예산서(토목분)"/>
      <sheetName val="토적계산서"/>
      <sheetName val="갑지(추정)"/>
      <sheetName val="마산방향철근집계"/>
      <sheetName val="진주방향"/>
      <sheetName val="마산방향"/>
      <sheetName val="DATA 입력란"/>
      <sheetName val="CPM챠트"/>
      <sheetName val="한강운반비"/>
      <sheetName val="내역및총괄"/>
      <sheetName val="H-pile(298x299)"/>
      <sheetName val="H-pile(250x250)"/>
      <sheetName val="신우"/>
      <sheetName val="2.입력sheet"/>
      <sheetName val="M1"/>
      <sheetName val="Sheet2"/>
      <sheetName val="뚝토공"/>
      <sheetName val="99노임기준"/>
      <sheetName val="하수급견적대비"/>
      <sheetName val="(3.품질관리 시험 총괄표)"/>
      <sheetName val="조작대(1연)"/>
      <sheetName val="산출내역서집계표"/>
      <sheetName val="토목주소"/>
      <sheetName val="프랜트면허"/>
      <sheetName val="별표 "/>
      <sheetName val="조명율표"/>
      <sheetName val="단가조사-2"/>
      <sheetName val="VE절감"/>
      <sheetName val="차액보증"/>
      <sheetName val="가로등내역서"/>
      <sheetName val="방음벽기초"/>
      <sheetName val="교각계산"/>
      <sheetName val="물가자료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3BL공동구 수량"/>
      <sheetName val="6PILE  (돌출)"/>
      <sheetName val="토량1-1"/>
      <sheetName val="지구단위계획"/>
      <sheetName val="2.가정단면"/>
      <sheetName val="평균터파기"/>
      <sheetName val="식재일위대가"/>
      <sheetName val="정렬"/>
      <sheetName val="COMPARISON TABLE"/>
      <sheetName val="crude.SLAB RE-bar"/>
      <sheetName val="CRUDE RE-bar"/>
      <sheetName val="부대공Ⅱ"/>
      <sheetName val="토공(우물통,기타) "/>
      <sheetName val="Pier 3"/>
      <sheetName val="수량BOQ"/>
      <sheetName val="날개벽수량표"/>
      <sheetName val="내역표지"/>
      <sheetName val="신표지1"/>
      <sheetName val="표  지"/>
      <sheetName val="안정계산"/>
      <sheetName val="단면검토"/>
      <sheetName val="신규 수주분(사용자 정의)"/>
      <sheetName val="DATA2000"/>
      <sheetName val="1.우편집중내역서"/>
      <sheetName val="토공총괄집계"/>
      <sheetName val="품셈TABLE"/>
      <sheetName val="기계경비(시간당)"/>
      <sheetName val="램머"/>
      <sheetName val="식재인부"/>
      <sheetName val="관경별우수관집계"/>
      <sheetName val="현장일반사항"/>
      <sheetName val="DIAPHRAGM"/>
      <sheetName val="계화배수"/>
      <sheetName val="기둥"/>
      <sheetName val="저판(버림100)"/>
      <sheetName val="개산공사비"/>
      <sheetName val="1TL종점(1)"/>
      <sheetName val="도로경계블럭연장조서"/>
      <sheetName val="계단"/>
      <sheetName val="U-TYPE(1)"/>
      <sheetName val="A-4"/>
      <sheetName val="내역"/>
      <sheetName val="총괄내역서"/>
      <sheetName val="costing_CV"/>
      <sheetName val="ITB COST"/>
      <sheetName val="costing_ESDV"/>
      <sheetName val="costing_Misc"/>
      <sheetName val="costing_MOV"/>
      <sheetName val="costing_Press"/>
      <sheetName val="자압"/>
      <sheetName val="절취및터파기"/>
      <sheetName val="수량집계표"/>
      <sheetName val="실행대비"/>
      <sheetName val="98수문일위"/>
      <sheetName val="덕전리"/>
      <sheetName val="손익분석"/>
      <sheetName val="일위대가(건축)"/>
      <sheetName val="음료실행"/>
      <sheetName val="공량산출서"/>
      <sheetName val="교대(A1)"/>
      <sheetName val="총괄"/>
      <sheetName val="건축공사"/>
      <sheetName val="물가시세표"/>
      <sheetName val="BOX(1.5X1.5)"/>
      <sheetName val="SLIDES"/>
      <sheetName val="기계경비일람"/>
      <sheetName val="지장물C"/>
      <sheetName val="지급자재"/>
      <sheetName val="2000년1차"/>
      <sheetName val="금융비용"/>
      <sheetName val="거래처등록"/>
      <sheetName val="도장수량(하1)"/>
      <sheetName val="주형"/>
      <sheetName val="BOILING검토"/>
      <sheetName val="입찰보고"/>
      <sheetName val="CON포장수량"/>
      <sheetName val="CONUNIT"/>
      <sheetName val="포장공"/>
      <sheetName val="자재목록"/>
      <sheetName val="입력"/>
      <sheetName val="COL"/>
      <sheetName val="설계변경원가계산총괄표"/>
      <sheetName val="간지9)"/>
      <sheetName val="7.PILE  (돌출)"/>
      <sheetName val="기안"/>
      <sheetName val="기초일위"/>
      <sheetName val="수목단가"/>
      <sheetName val="시설수량표"/>
      <sheetName val="시설일위"/>
      <sheetName val="식재수량표"/>
      <sheetName val="식재일위"/>
      <sheetName val="차선도색현황"/>
      <sheetName val="원가입력"/>
      <sheetName val="ASP"/>
      <sheetName val="간선계산"/>
      <sheetName val="Sheet1 (2)"/>
      <sheetName val="기둥(하중)"/>
      <sheetName val="데리네이타현황"/>
      <sheetName val="유림골조"/>
      <sheetName val="증감내역서"/>
      <sheetName val="갑지"/>
      <sheetName val="PAD TR보호대기초"/>
      <sheetName val="가로등기초"/>
      <sheetName val="배수공"/>
      <sheetName val="측구공"/>
      <sheetName val="현황산출서"/>
      <sheetName val="포장복구집계"/>
      <sheetName val="Total"/>
      <sheetName val="단가일람"/>
      <sheetName val="단위량당중기"/>
      <sheetName val="견적대비"/>
      <sheetName val="단가조사서"/>
      <sheetName val="목차"/>
      <sheetName val="견적서"/>
      <sheetName val="토공총괄표"/>
      <sheetName val="웅진교-S2"/>
      <sheetName val="맨홀수량"/>
      <sheetName val="법면"/>
      <sheetName val="부대공"/>
      <sheetName val="구조물공"/>
      <sheetName val="중기일위대가"/>
      <sheetName val="토공"/>
      <sheetName val="배수공1"/>
      <sheetName val="&lt;목록&gt;"/>
      <sheetName val="중기비"/>
      <sheetName val="Sheet6"/>
      <sheetName val="토사(PE)"/>
      <sheetName val="원형측구(B-type)"/>
      <sheetName val="2000용수잠관-수량집계"/>
      <sheetName val="기자재비"/>
      <sheetName val="상수도공-간지"/>
      <sheetName val="woo(mac)"/>
      <sheetName val="수량집계"/>
      <sheetName val="공사내역"/>
      <sheetName val="※참고자료※"/>
      <sheetName val="원하도급내역서(당초)"/>
      <sheetName val="전력"/>
      <sheetName val="Sheet3"/>
      <sheetName val="UEC영화관본공사내역"/>
      <sheetName val="대운산출"/>
      <sheetName val="세부내역"/>
      <sheetName val="소방현물"/>
      <sheetName val="설계명세"/>
      <sheetName val="갑지1"/>
      <sheetName val="수로단위수량"/>
      <sheetName val="전력구구조물산근"/>
      <sheetName val="type-F"/>
      <sheetName val="횡배수관"/>
      <sheetName val="우수관"/>
      <sheetName val="기계시공"/>
      <sheetName val="날개벽(시점좌측)"/>
      <sheetName val="설계기준"/>
      <sheetName val="통영LNG입찰현황"/>
      <sheetName val="지주목시비량산출서"/>
      <sheetName val="일반공사"/>
      <sheetName val="별총"/>
      <sheetName val="산근(PE,300)"/>
      <sheetName val="특2호부관하천산근"/>
      <sheetName val="특2호하천산근"/>
      <sheetName val="설정"/>
      <sheetName val="코드"/>
      <sheetName val="유림총괄"/>
      <sheetName val="개요"/>
      <sheetName val="공사현황"/>
      <sheetName val="상승요인분석"/>
      <sheetName val="주경기-오배수"/>
      <sheetName val="공사비산출내역"/>
      <sheetName val="인명부"/>
      <sheetName val="포장물량집계"/>
      <sheetName val="spiral"/>
      <sheetName val="1. 설계조건 2.단면가정 3. 하중계산"/>
      <sheetName val="기계내역"/>
      <sheetName val="TEL"/>
      <sheetName val="예상"/>
      <sheetName val="일위대가1"/>
      <sheetName val="1_설계조건"/>
      <sheetName val="plan&amp;section_of_foundation"/>
      <sheetName val="working_load_at_the_btm_ft_"/>
      <sheetName val="stability_check"/>
      <sheetName val="design_criteria"/>
      <sheetName val="design_load"/>
      <sheetName val="대비표"/>
      <sheetName val="1.2.1 마루높이결정"/>
      <sheetName val="지급자재조서"/>
      <sheetName val="기초공"/>
      <sheetName val="소업1교"/>
      <sheetName val="종배수관(신)"/>
      <sheetName val="적용단위길이"/>
      <sheetName val="자료입력"/>
      <sheetName val="종배수관면벽신"/>
      <sheetName val="부하계산서"/>
      <sheetName val="3.공통공사대비"/>
      <sheetName val="단가대비표"/>
      <sheetName val="참조M"/>
      <sheetName val="터널구조물산근"/>
      <sheetName val="o현장경비"/>
      <sheetName val="토목내역"/>
      <sheetName val="관경"/>
      <sheetName val="시행후면적"/>
      <sheetName val="시가지우회도로공내역서"/>
      <sheetName val="변경후-SHEET"/>
      <sheetName val="단가조사"/>
      <sheetName val="XL4Poppy"/>
      <sheetName val="단가(1)"/>
      <sheetName val="옹벽"/>
      <sheetName val="통합"/>
      <sheetName val="BID9697"/>
      <sheetName val="ENE-CAL 1"/>
      <sheetName val="Baby일위대가"/>
      <sheetName val="주식"/>
      <sheetName val="6호기"/>
      <sheetName val="집계표(육상)"/>
      <sheetName val="조건표"/>
      <sheetName val="Sheet15"/>
      <sheetName val="하중"/>
      <sheetName val="PD-5(직선)"/>
      <sheetName val="ACUNIT"/>
      <sheetName val="용수량(생활용수)"/>
      <sheetName val="예산작성기준(전기)"/>
      <sheetName val="수정내역서"/>
      <sheetName val="전선 및 전선관"/>
      <sheetName val="시선유도표지집계표"/>
      <sheetName val="설계예산서"/>
      <sheetName val="-몰탈콘크리트"/>
      <sheetName val="품의"/>
      <sheetName val="약품공급2"/>
      <sheetName val="2011.(4)"/>
      <sheetName val="맨홀평균높이"/>
      <sheetName val="재집"/>
      <sheetName val="직재"/>
      <sheetName val="결과조달"/>
      <sheetName val="상시"/>
      <sheetName val="날개벽"/>
      <sheetName val="2002년12월"/>
      <sheetName val="수량산출근거"/>
      <sheetName val="주요자재집계표"/>
      <sheetName val="보차도경계석"/>
      <sheetName val="노무비계"/>
      <sheetName val="sheeet2"/>
      <sheetName val=" 냉각수펌프"/>
      <sheetName val="단면 _2_"/>
      <sheetName val="Sheet5"/>
      <sheetName val="설계기준 및 하중계산"/>
      <sheetName val="단가(반정1교-원주)"/>
      <sheetName val="Sheet10"/>
      <sheetName val="2000전체분"/>
      <sheetName val="대림경상68억"/>
      <sheetName val="공종별수량집계"/>
      <sheetName val="단가산출"/>
      <sheetName val="11.자재단가"/>
      <sheetName val="아스콘단위"/>
      <sheetName val="1062-X방향 "/>
      <sheetName val="공구"/>
      <sheetName val="전차선로 물량표"/>
      <sheetName val="석축"/>
      <sheetName val="원가계산서"/>
      <sheetName val="WEON"/>
      <sheetName val="각사별공사비분개 "/>
      <sheetName val="바닥판(1)"/>
      <sheetName val="P3"/>
      <sheetName val="2공구산출내역"/>
      <sheetName val="산근"/>
      <sheetName val="(A)내역서"/>
      <sheetName val="중기사용료산출근거"/>
      <sheetName val="단가 및 재료비"/>
      <sheetName val="00000"/>
      <sheetName val="슬래브(유곡)"/>
      <sheetName val="은행"/>
      <sheetName val="품셈총괄표"/>
      <sheetName val="FOOTING단면력"/>
      <sheetName val="입력시트"/>
      <sheetName val="기계경비"/>
      <sheetName val="2000년하반기"/>
      <sheetName val="GAEYO"/>
      <sheetName val="SUMDO"/>
      <sheetName val="ENDDO"/>
      <sheetName val="PLDB"/>
      <sheetName val="AAA"/>
      <sheetName val="M-HOUR"/>
      <sheetName val="공기"/>
      <sheetName val="계산서(곡선부)"/>
      <sheetName val="-치수표(곡선부)"/>
      <sheetName val="역T형(H=6.0) (2)"/>
      <sheetName val="중기집계"/>
      <sheetName val="인천제철"/>
      <sheetName val="재료"/>
      <sheetName val="옥내아파트(전기)"/>
      <sheetName val="실행"/>
      <sheetName val="예산내역서"/>
      <sheetName val="1호-아(오)0.4"/>
      <sheetName val="북방3터널"/>
      <sheetName val="배수철근"/>
      <sheetName val="집계"/>
      <sheetName val="수량산출서 갑지"/>
      <sheetName val="결재갑지"/>
      <sheetName val="공정별 수량산출서"/>
      <sheetName val="일반시방서"/>
      <sheetName val="일위대가(조경)"/>
      <sheetName val="공사원가계산서"/>
      <sheetName val="자재 및 폐기물견적(2008)"/>
      <sheetName val="전계가"/>
      <sheetName val="인건비"/>
      <sheetName val="구조물공위치조서"/>
      <sheetName val="2. 공원조도"/>
      <sheetName val="일위대가_호표"/>
      <sheetName val="일위대가_호표 (계약)"/>
      <sheetName val="화단 철거"/>
      <sheetName val="Sheet16"/>
      <sheetName val="부하"/>
      <sheetName val="APT"/>
      <sheetName val="Sheet14"/>
      <sheetName val="Sheet13"/>
      <sheetName val="산근목록"/>
      <sheetName val="Dike for 49T03 &amp; 49T04"/>
      <sheetName val="Dike for 49T02, 05~07, 19 (1)"/>
      <sheetName val="inter"/>
      <sheetName val="내역서(전기)"/>
      <sheetName val="준검 내역서"/>
      <sheetName val="예산대비"/>
      <sheetName val="BOX-1515"/>
      <sheetName val="BOX-1510"/>
      <sheetName val="맨홀수량산출"/>
      <sheetName val="3CHBDC"/>
      <sheetName val="사급자재"/>
      <sheetName val="CAT_5"/>
      <sheetName val="간접비내역-1"/>
      <sheetName val="0226"/>
      <sheetName val="수목표준대가"/>
      <sheetName val="공통부대비"/>
      <sheetName val="수지예산"/>
      <sheetName val="예정(3)"/>
      <sheetName val="M_DB"/>
      <sheetName val="TYPE"/>
      <sheetName val="기초(중마오수)"/>
      <sheetName val="CTEMCOST"/>
      <sheetName val="DESCRIPTION"/>
      <sheetName val="내역(전체)"/>
      <sheetName val="BOQ"/>
      <sheetName val="대정2공구"/>
      <sheetName val="1호맨홀토공"/>
      <sheetName val="현장관리비"/>
      <sheetName val="포장직선구간"/>
      <sheetName val="입력값"/>
      <sheetName val="설계개요"/>
      <sheetName val="costing_FE"/>
      <sheetName val="중동공구"/>
      <sheetName val="공종집계"/>
      <sheetName val="Model"/>
      <sheetName val="CONSTRUCTION COMPONENT"/>
      <sheetName val="가정급수관"/>
      <sheetName val="추정공사비_산출내역1.xlsx"/>
      <sheetName val="견적대비 견적서"/>
      <sheetName val="간접비계산"/>
      <sheetName val="일위대가목차"/>
      <sheetName val="자재 집계표"/>
      <sheetName val="약품설비"/>
      <sheetName val="COPING-1"/>
      <sheetName val="역T형교대-2수량"/>
      <sheetName val="1-1"/>
      <sheetName val="내역서_1"/>
      <sheetName val="6PILE__(돌출)"/>
      <sheetName val="플랜트_설치"/>
      <sheetName val="설명서_"/>
      <sheetName val="8_PILE__(돌출)"/>
      <sheetName val="1_설계기준"/>
      <sheetName val="3BL공동구_수량"/>
      <sheetName val="단면_(2)"/>
      <sheetName val="crude_SLAB_RE-bar"/>
      <sheetName val="CRUDE_RE-bar"/>
      <sheetName val="신규_수주분(사용자_정의)"/>
      <sheetName val="BOX(1_5X1_5)"/>
      <sheetName val="pile_bearing_capa_&amp;_arrenge"/>
      <sheetName val="DATA_입력란"/>
      <sheetName val="2_입력sheet"/>
      <sheetName val="(3_품질관리_시험_총괄표)"/>
      <sheetName val="별표_"/>
      <sheetName val="2_가정단면"/>
      <sheetName val="토공(우물통,기타)_"/>
      <sheetName val="7_PILE__(돌출)"/>
      <sheetName val="COMPARISON_TABLE"/>
      <sheetName val="예가표"/>
      <sheetName val="최적단면"/>
      <sheetName val="종단계산"/>
      <sheetName val="노무비"/>
      <sheetName val="(평균)"/>
      <sheetName val="N10(미지급) "/>
      <sheetName val="기초코드"/>
      <sheetName val="배수공BOQ"/>
      <sheetName val="TYPE1"/>
      <sheetName val="공사비집계"/>
      <sheetName val="맨홀토공수량"/>
      <sheetName val="Macro(차단기)"/>
      <sheetName val="터널조도"/>
      <sheetName val="도급예산내역서봉투"/>
      <sheetName val="도급예산내역서총괄표"/>
      <sheetName val="분전함신설"/>
      <sheetName val="설계산출표지"/>
      <sheetName val="을부담운반비"/>
      <sheetName val="운반비산출"/>
      <sheetName val="접지1종"/>
      <sheetName val="현금및현금등가물1"/>
      <sheetName val="지장물총괄표"/>
      <sheetName val="일위"/>
      <sheetName val="주beam"/>
      <sheetName val="경비_원본"/>
      <sheetName val="종배수관"/>
      <sheetName val="밸브설치"/>
      <sheetName val="J直材4"/>
      <sheetName val="건축내역"/>
      <sheetName val="1_우편집중내역서"/>
      <sheetName val="Sheet1_(2)"/>
      <sheetName val="3_하중산정4_지지력"/>
      <sheetName val="표__지"/>
      <sheetName val="표지_(2)"/>
      <sheetName val="관로토공"/>
      <sheetName val="명세서"/>
      <sheetName val="전체내역서"/>
      <sheetName val="건축집계"/>
      <sheetName val="세부내역서"/>
      <sheetName val="6공구(당초)"/>
      <sheetName val="BLOCK(1)"/>
      <sheetName val="Sheet4"/>
      <sheetName val="97 사업추정(WEKI)"/>
      <sheetName val="농로수량집계"/>
      <sheetName val="농로토공집계"/>
      <sheetName val="음봉방향"/>
      <sheetName val="cable data1"/>
      <sheetName val="국공유지및사유지"/>
      <sheetName val="재료비"/>
      <sheetName val="기본DATA"/>
      <sheetName val="접속 SLAB,BRACKET 설계"/>
      <sheetName val="점수계산1-2"/>
      <sheetName val="EQ"/>
      <sheetName val="wk prgs"/>
      <sheetName val="Berm"/>
      <sheetName val="현장별계약현황('98.10.31)"/>
      <sheetName val="산출내역서"/>
      <sheetName val="EP0618"/>
      <sheetName val="총괄설계내역서"/>
      <sheetName val="중간간지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배수공 집계"/>
      <sheetName val="(3)BOX수량산출"/>
      <sheetName val="(1)횡집계"/>
      <sheetName val="  횡배수관수량산출  "/>
      <sheetName val="횡_배_터파_평균_H"/>
      <sheetName val="  날개벽수량산출  "/>
      <sheetName val="날개벽단위수량"/>
      <sheetName val="집수정수량산출"/>
      <sheetName val="  집수정토공단위수량"/>
      <sheetName val="  집수정표준도  "/>
      <sheetName val="  집수정단위수량  "/>
      <sheetName val="(2)종배수관수량산출"/>
      <sheetName val="면벽단위수량"/>
      <sheetName val="  날개벽,차수벽터파기  "/>
      <sheetName val="  BOX구간공제  "/>
      <sheetName val="  BOX (4.0X2.0)"/>
      <sheetName val="4.0X2.0 단위수량"/>
      <sheetName val="  BOX (1.5X1.5)"/>
      <sheetName val="1.5X15 단위수량 "/>
      <sheetName val="  날개벽,차수벽터파기   (2)"/>
      <sheetName val="맹암거 설치조서"/>
      <sheetName val="도수로설치조서"/>
      <sheetName val="  배수관수량산출  "/>
      <sheetName val="  평균 H 산출  "/>
      <sheetName val="날개벽 집계"/>
      <sheetName val="횡배수 공제그림"/>
      <sheetName val="  도 수 로  "/>
      <sheetName val="  종배수관집계  "/>
      <sheetName val="  &quot;종&quot;수량  "/>
      <sheetName val="집수,면벽 집계"/>
      <sheetName val="  면벽수량(2)  "/>
      <sheetName val=" 종 면벽단위수량  "/>
      <sheetName val="  면벽토공"/>
      <sheetName val="면벽단위수량  "/>
      <sheetName val="pe"/>
      <sheetName val="1호 집수정"/>
      <sheetName val="  1호집수정수량  "/>
      <sheetName val="  1호집수정토공단위수량"/>
      <sheetName val="2호집수정"/>
      <sheetName val="2호집수정단위수량"/>
      <sheetName val="2호집수정토공단위수량 "/>
      <sheetName val="  BOX공  "/>
      <sheetName val="  BOX수량  "/>
      <sheetName val="  날개벽공제량  "/>
      <sheetName val=" BOX날개벽"/>
      <sheetName val="난간벽"/>
      <sheetName val="차수벽"/>
      <sheetName val="표지"/>
      <sheetName val=" 배수관 집계 "/>
      <sheetName val="   양회 산출  "/>
      <sheetName val="배수관 조서"/>
      <sheetName val="  배수관 수량산출  "/>
      <sheetName val="   배수관 터파기(H) "/>
      <sheetName val="  배수관 터파기 산출  "/>
      <sheetName val="집수정단위(H=1.0)"/>
      <sheetName val="집수정터파기"/>
      <sheetName val="실행철강하도"/>
      <sheetName val="설계서을"/>
      <sheetName val="자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명시설"/>
      <sheetName val="콘크리트포장"/>
      <sheetName val="진입도로포장산출"/>
      <sheetName val="진입부포장면적위치조서"/>
      <sheetName val="진입부수량집계표"/>
      <sheetName val="콘크리트포장집계표"/>
      <sheetName val="포장공집계"/>
      <sheetName val="토적표"/>
      <sheetName val="토공집계표"/>
      <sheetName val="토공분석표"/>
      <sheetName val="집계표"/>
      <sheetName val="자재대"/>
      <sheetName val="간지"/>
      <sheetName val="표지"/>
      <sheetName val="일위대가9803"/>
      <sheetName val="슬래브"/>
      <sheetName val="데리네이타현황"/>
      <sheetName val="BID"/>
      <sheetName val="실행철강하도"/>
      <sheetName val="몰탈재료산출"/>
      <sheetName val="수량산출"/>
      <sheetName val="노임단"/>
      <sheetName val="이토변실(A3-LINE)"/>
      <sheetName val="내역서(기성청구)"/>
      <sheetName val="단 box"/>
      <sheetName val="98NS-N"/>
      <sheetName val="전기단가조사서"/>
      <sheetName val="2000년1차"/>
      <sheetName val="Sheet1"/>
      <sheetName val="코드표"/>
      <sheetName val="ABUT수량-A1"/>
      <sheetName val="N賃率-職"/>
      <sheetName val="DATE"/>
      <sheetName val="자재"/>
      <sheetName val="하부철근수량"/>
      <sheetName val="산출근거"/>
      <sheetName val="자재단가"/>
      <sheetName val="덕전리"/>
      <sheetName val="일위대가(가설)"/>
      <sheetName val="대창(장성)"/>
      <sheetName val="공사비"/>
      <sheetName val="wall"/>
      <sheetName val="현황산출서"/>
      <sheetName val="Sheet1 (2)"/>
      <sheetName val="내역서"/>
      <sheetName val="노견단위수량"/>
      <sheetName val="1,2,3,4,5단위수량"/>
      <sheetName val="내역"/>
      <sheetName val="설계서을"/>
      <sheetName val="단"/>
      <sheetName val="보도공제면적"/>
      <sheetName val="노임단가"/>
      <sheetName val="Pier 3"/>
      <sheetName val="가도공"/>
      <sheetName val="98수문일위"/>
      <sheetName val="#REF"/>
      <sheetName val="말뚝지지력산정"/>
      <sheetName val="6PILE  (돌출)"/>
      <sheetName val="공사비증감"/>
      <sheetName val="INPUT"/>
      <sheetName val="A1(토공)"/>
      <sheetName val="A1(구조물)"/>
      <sheetName val="수량집계(1)"/>
      <sheetName val="철근집계표"/>
      <sheetName val="포장직선구간"/>
      <sheetName val="Sheet17"/>
      <sheetName val="설계조건"/>
      <sheetName val="참고자료"/>
      <sheetName val="일위대가"/>
      <sheetName val="포장면적산출"/>
      <sheetName val="비탈면보호공수량산출"/>
      <sheetName val="증명지번목록"/>
      <sheetName val="2000전체분"/>
      <sheetName val="웅진교-S2"/>
      <sheetName val="SORCE1"/>
      <sheetName val="성곽내역서"/>
      <sheetName val="인건비"/>
      <sheetName val="물건조서"/>
      <sheetName val="안정검토(온1)"/>
      <sheetName val="터파기및재료"/>
      <sheetName val="입력"/>
      <sheetName val="데이타"/>
      <sheetName val="단가산출서"/>
      <sheetName val="수량집계"/>
      <sheetName val="조도계산서 (도서)"/>
      <sheetName val="단면 (2)"/>
      <sheetName val="간접"/>
      <sheetName val="5지진시"/>
      <sheetName val="이음개소"/>
      <sheetName val="직노"/>
      <sheetName val="6공구(당초)"/>
      <sheetName val="부대내역"/>
      <sheetName val="DATA"/>
      <sheetName val="일위대가표"/>
      <sheetName val="부대공"/>
      <sheetName val="내역서 (2)"/>
      <sheetName val="비교표"/>
      <sheetName val="증감내역서"/>
      <sheetName val="작업금지"/>
      <sheetName val="입찰안"/>
      <sheetName val="변압기 및 발전기 용량"/>
      <sheetName val="노임목록"/>
      <sheetName val="Sheet2"/>
      <sheetName val="원가계산"/>
      <sheetName val="노임"/>
      <sheetName val="목록"/>
      <sheetName val="일위대가목록"/>
      <sheetName val="공종목록표"/>
      <sheetName val="파일의이용"/>
      <sheetName val="인건비 "/>
      <sheetName val="토사(PE)"/>
      <sheetName val="맨홀수량"/>
      <sheetName val="Baby일위대가"/>
      <sheetName val="3련 BOX"/>
      <sheetName val="실행(ALT1)"/>
      <sheetName val="실행내역서 "/>
      <sheetName val="APT"/>
      <sheetName val="EQ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NS-N"/>
      <sheetName val="단가근거"/>
      <sheetName val="누산총괄표"/>
      <sheetName val="품목조정율"/>
      <sheetName val="수량이동조서"/>
      <sheetName val="수량이동조서 (2)"/>
      <sheetName val="Module4"/>
      <sheetName val="조명시설"/>
      <sheetName val="단 box"/>
      <sheetName val="실행철강하도"/>
      <sheetName val="데리네이타현황"/>
      <sheetName val="수량산출"/>
      <sheetName val="양수장내역"/>
      <sheetName val="양수장"/>
      <sheetName val="98NS-N2"/>
      <sheetName val="전기단가조사서"/>
      <sheetName val="Sheet1 (2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NS-N"/>
      <sheetName val="단가근거"/>
      <sheetName val="누산총괄표"/>
      <sheetName val="품목조정율"/>
      <sheetName val="수량이동조서"/>
      <sheetName val="수량이동조서 (2)"/>
      <sheetName val="Module4"/>
      <sheetName val="조명시설"/>
      <sheetName val="단 box"/>
      <sheetName val="실행철강하도"/>
      <sheetName val="데리네이타현황"/>
      <sheetName val="수량산출"/>
      <sheetName val="양수장내역"/>
      <sheetName val="양수장"/>
      <sheetName val="98NS-N2"/>
      <sheetName val="Sheet1 (2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경비(전)"/>
      <sheetName val="재경비(전) (2)"/>
      <sheetName val="재경비(방송)"/>
      <sheetName val="한전수탁"/>
      <sheetName val="통신수탁"/>
      <sheetName val="관급"/>
      <sheetName val="관급 (2)"/>
      <sheetName val="갑지"/>
      <sheetName val="갑지 (2)"/>
      <sheetName val="가설공사"/>
      <sheetName val="재경비(김포)"/>
      <sheetName val="김포(LOP 설치비)"/>
      <sheetName val="laroux"/>
      <sheetName val="가설공사 (2)"/>
      <sheetName val="갑지 (3)"/>
      <sheetName val="가설공사(전기)"/>
      <sheetName val="가설공사 (방송,통신)"/>
      <sheetName val="갑지 (건축전기)"/>
      <sheetName val="한전수탁 "/>
      <sheetName val="갑지 (건축전기) (2)"/>
      <sheetName val="WORK"/>
      <sheetName val="날개벽수량표"/>
      <sheetName val="내역서2안"/>
      <sheetName val="기계경비산출기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원가계산"/>
      <sheetName val="설계집계장"/>
      <sheetName val="실행집계장"/>
      <sheetName val="투찰집계장"/>
      <sheetName val="♣총괄내역서♣"/>
      <sheetName val="실행내역서"/>
      <sheetName val="확약서"/>
      <sheetName val="실행하도사항"/>
      <sheetName val="실행별지"/>
      <sheetName val="실행하도잡비"/>
      <sheetName val="실행토공하도"/>
      <sheetName val="실행철콘하도"/>
      <sheetName val="실행철강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지급자재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XXXXX"/>
      <sheetName val="산출내역서"/>
      <sheetName val="원가계산서"/>
      <sheetName val="여과지동"/>
      <sheetName val="기초자료"/>
      <sheetName val="실행철강하도"/>
      <sheetName val="내역서2안"/>
      <sheetName val="원가 (2)"/>
      <sheetName val="공통(20-91)"/>
      <sheetName val="관급"/>
      <sheetName val="선급금신청서"/>
      <sheetName val="DANGA"/>
      <sheetName val="내역서 (2)"/>
      <sheetName val="화재 탐지 설비"/>
      <sheetName val="기본단가표"/>
      <sheetName val="Sheet6"/>
      <sheetName val="단가"/>
      <sheetName val="배수관공"/>
      <sheetName val="자재단가"/>
      <sheetName val="집계표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간지"/>
      <sheetName val="갑지"/>
      <sheetName val="경비산출"/>
      <sheetName val="공사비"/>
      <sheetName val="재료집계"/>
      <sheetName val="기계계산"/>
      <sheetName val="단가목록"/>
      <sheetName val="단가산출"/>
      <sheetName val="노임단가"/>
      <sheetName val="일반시방서"/>
      <sheetName val="기술시방서"/>
      <sheetName val="실행철강하도"/>
      <sheetName val="2공구산출내역"/>
      <sheetName val="일위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개요"/>
      <sheetName val="계산"/>
      <sheetName val="총괄"/>
      <sheetName val="내역"/>
      <sheetName val="일위"/>
      <sheetName val="일반시방서"/>
      <sheetName val="기술시방서"/>
      <sheetName val="2공구산출내역"/>
      <sheetName val="실행철강하도"/>
      <sheetName val="DATE"/>
      <sheetName val="1,2공구원가계산서"/>
      <sheetName val="1공구산출내역서"/>
      <sheetName val="코드표"/>
      <sheetName val="관급"/>
      <sheetName val="98NS-N"/>
      <sheetName val="#REF"/>
    </sheetNames>
    <sheetDataSet>
      <sheetData sheetId="0" refreshError="1"/>
      <sheetData sheetId="1"/>
      <sheetData sheetId="2"/>
      <sheetData sheetId="3"/>
      <sheetData sheetId="4"/>
      <sheetData sheetId="5" refreshError="1">
        <row r="73">
          <cell r="V73" t="str">
            <v>방진복</v>
          </cell>
          <cell r="W73" t="str">
            <v>소방용방수복</v>
          </cell>
          <cell r="X73" t="str">
            <v>SCA1205N</v>
          </cell>
          <cell r="Y73" t="str">
            <v>SET</v>
          </cell>
          <cell r="Z73">
            <v>520000</v>
          </cell>
          <cell r="AA73" t="str">
            <v>물자P1254</v>
          </cell>
        </row>
        <row r="74">
          <cell r="V74" t="str">
            <v>용접봉(3.2MM)</v>
          </cell>
          <cell r="W74" t="str">
            <v>SS400</v>
          </cell>
          <cell r="X74" t="str">
            <v>산소-철봉</v>
          </cell>
          <cell r="Y74" t="str">
            <v>KG</v>
          </cell>
          <cell r="Z74">
            <v>1130</v>
          </cell>
          <cell r="AA74" t="str">
            <v>물자P1066</v>
          </cell>
        </row>
        <row r="75">
          <cell r="V75" t="str">
            <v>용접봉(4MM)</v>
          </cell>
          <cell r="W75" t="str">
            <v>KSE4311,SM400</v>
          </cell>
          <cell r="X75" t="str">
            <v>전기-연강용</v>
          </cell>
          <cell r="Y75" t="str">
            <v>KG</v>
          </cell>
          <cell r="Z75">
            <v>1520</v>
          </cell>
          <cell r="AA75" t="str">
            <v>물자P1063</v>
          </cell>
        </row>
        <row r="76">
          <cell r="V76" t="str">
            <v>용접봉(3.2MM)</v>
          </cell>
          <cell r="W76" t="str">
            <v>STS304,고장력강용</v>
          </cell>
          <cell r="X76" t="str">
            <v>AWSE308-16</v>
          </cell>
          <cell r="Y76" t="str">
            <v>KG</v>
          </cell>
          <cell r="Z76">
            <v>5790</v>
          </cell>
          <cell r="AA76" t="str">
            <v>물자P1064</v>
          </cell>
        </row>
        <row r="77">
          <cell r="V77" t="str">
            <v>용접봉(4MM)</v>
          </cell>
          <cell r="W77" t="str">
            <v>"</v>
          </cell>
          <cell r="X77" t="str">
            <v>AWSE309-16</v>
          </cell>
          <cell r="Y77" t="str">
            <v>KG</v>
          </cell>
          <cell r="Z77">
            <v>8230</v>
          </cell>
          <cell r="AA77" t="str">
            <v>물자P1063</v>
          </cell>
        </row>
        <row r="78">
          <cell r="V78" t="str">
            <v>용접봉</v>
          </cell>
          <cell r="W78" t="str">
            <v>KSE4301연강용</v>
          </cell>
          <cell r="X78" t="str">
            <v>3.2MM</v>
          </cell>
          <cell r="Y78" t="str">
            <v>KG</v>
          </cell>
          <cell r="Z78">
            <v>1220</v>
          </cell>
          <cell r="AA78" t="str">
            <v>"</v>
          </cell>
        </row>
        <row r="79">
          <cell r="V79" t="str">
            <v>용접봉(3.2MM)</v>
          </cell>
          <cell r="W79" t="str">
            <v>AWSB-CUP(인청동)</v>
          </cell>
          <cell r="X79" t="str">
            <v>은납봉</v>
          </cell>
          <cell r="Y79" t="str">
            <v>KG</v>
          </cell>
          <cell r="Z79" t="str">
            <v>11.140</v>
          </cell>
          <cell r="AA79" t="str">
            <v>물자P1066</v>
          </cell>
        </row>
        <row r="80">
          <cell r="V80" t="str">
            <v>산소</v>
          </cell>
          <cell r="W80" t="str">
            <v>6000=6M³</v>
          </cell>
          <cell r="X80" t="str">
            <v>99%이상</v>
          </cell>
          <cell r="Y80" t="str">
            <v>M³</v>
          </cell>
          <cell r="Z80">
            <v>1333</v>
          </cell>
          <cell r="AA80" t="str">
            <v>물자P1143</v>
          </cell>
        </row>
        <row r="81">
          <cell r="V81" t="str">
            <v>산소</v>
          </cell>
          <cell r="W81" t="str">
            <v>6000L용</v>
          </cell>
          <cell r="X81" t="str">
            <v>99%이상</v>
          </cell>
          <cell r="Y81" t="str">
            <v>병</v>
          </cell>
          <cell r="Z81">
            <v>8000</v>
          </cell>
          <cell r="AA81" t="str">
            <v>"</v>
          </cell>
        </row>
        <row r="82">
          <cell r="V82" t="str">
            <v>아세틸렌</v>
          </cell>
          <cell r="W82" t="str">
            <v>1Kg=853L</v>
          </cell>
          <cell r="X82" t="str">
            <v>AC98%용접용</v>
          </cell>
          <cell r="Y82" t="str">
            <v>M³</v>
          </cell>
          <cell r="Z82">
            <v>7033</v>
          </cell>
          <cell r="AA82" t="str">
            <v>"</v>
          </cell>
        </row>
        <row r="83">
          <cell r="V83" t="str">
            <v>아세틸렌</v>
          </cell>
          <cell r="W83" t="str">
            <v>4500L용</v>
          </cell>
          <cell r="X83" t="str">
            <v>AC98%용접</v>
          </cell>
          <cell r="Y83" t="str">
            <v>통</v>
          </cell>
          <cell r="Z83">
            <v>31652</v>
          </cell>
          <cell r="AA83" t="str">
            <v>"</v>
          </cell>
        </row>
        <row r="84">
          <cell r="V84" t="str">
            <v>아세칠렌</v>
          </cell>
          <cell r="Y84" t="str">
            <v>KG</v>
          </cell>
          <cell r="Z84">
            <v>6000</v>
          </cell>
          <cell r="AA84" t="str">
            <v>"</v>
          </cell>
        </row>
        <row r="85">
          <cell r="V85" t="str">
            <v>휘발유</v>
          </cell>
          <cell r="W85" t="str">
            <v>무연</v>
          </cell>
          <cell r="Y85" t="str">
            <v>L</v>
          </cell>
          <cell r="Z85">
            <v>1179</v>
          </cell>
          <cell r="AA85" t="str">
            <v>거래P876</v>
          </cell>
        </row>
        <row r="86">
          <cell r="V86" t="str">
            <v>경유</v>
          </cell>
          <cell r="W86" t="str">
            <v>저유황</v>
          </cell>
          <cell r="X86" t="str">
            <v>0.1%</v>
          </cell>
          <cell r="Y86" t="str">
            <v>L</v>
          </cell>
          <cell r="Z86">
            <v>465</v>
          </cell>
          <cell r="AA86" t="str">
            <v>"</v>
          </cell>
        </row>
        <row r="87">
          <cell r="V87" t="str">
            <v>엔진유</v>
          </cell>
          <cell r="W87" t="str">
            <v>Zic Supervis HVI32-68</v>
          </cell>
          <cell r="X87" t="str">
            <v>건설장비용</v>
          </cell>
          <cell r="Y87" t="str">
            <v>L</v>
          </cell>
          <cell r="Z87">
            <v>1650</v>
          </cell>
          <cell r="AA87" t="str">
            <v>거래P878</v>
          </cell>
        </row>
        <row r="88">
          <cell r="V88" t="str">
            <v>건조유</v>
          </cell>
          <cell r="W88" t="str">
            <v>저유황0.5%</v>
          </cell>
          <cell r="X88" t="str">
            <v>경유</v>
          </cell>
          <cell r="Y88" t="str">
            <v>L</v>
          </cell>
          <cell r="Z88">
            <v>465</v>
          </cell>
          <cell r="AA88" t="str">
            <v>거래P876</v>
          </cell>
        </row>
        <row r="89">
          <cell r="V89" t="str">
            <v>세척유</v>
          </cell>
          <cell r="W89" t="str">
            <v>Therm 20-30</v>
          </cell>
          <cell r="X89" t="str">
            <v>열매체유</v>
          </cell>
          <cell r="Y89" t="str">
            <v>L</v>
          </cell>
          <cell r="Z89">
            <v>1150</v>
          </cell>
          <cell r="AA89" t="str">
            <v>거래P878</v>
          </cell>
        </row>
        <row r="90">
          <cell r="V90" t="str">
            <v>그리스</v>
          </cell>
          <cell r="W90" t="str">
            <v>Multifak EP0,1,2,3</v>
          </cell>
          <cell r="X90" t="str">
            <v>산업용</v>
          </cell>
          <cell r="Y90" t="str">
            <v>Kg</v>
          </cell>
          <cell r="Z90">
            <v>2666</v>
          </cell>
          <cell r="AA90" t="str">
            <v>거래P877</v>
          </cell>
        </row>
        <row r="91">
          <cell r="V91" t="str">
            <v>기계오일</v>
          </cell>
          <cell r="W91" t="str">
            <v>건설장비옹</v>
          </cell>
          <cell r="X91" t="str">
            <v>Rando Oil 32-68</v>
          </cell>
          <cell r="Y91" t="str">
            <v>L</v>
          </cell>
          <cell r="Z91">
            <v>1550</v>
          </cell>
          <cell r="AA91" t="str">
            <v>거래P878</v>
          </cell>
        </row>
        <row r="92">
          <cell r="V92" t="str">
            <v>아스팔트</v>
          </cell>
          <cell r="W92" t="str">
            <v>MC-1.3</v>
          </cell>
          <cell r="Y92" t="str">
            <v>L</v>
          </cell>
          <cell r="Z92">
            <v>290</v>
          </cell>
          <cell r="AA92" t="str">
            <v>거래P97</v>
          </cell>
        </row>
        <row r="93">
          <cell r="V93" t="str">
            <v>신너</v>
          </cell>
          <cell r="W93" t="str">
            <v>KSM 5319-2</v>
          </cell>
          <cell r="Y93" t="str">
            <v>L</v>
          </cell>
          <cell r="Z93">
            <v>1283</v>
          </cell>
          <cell r="AA93" t="str">
            <v>물자P399</v>
          </cell>
        </row>
        <row r="94">
          <cell r="V94" t="str">
            <v>신나</v>
          </cell>
          <cell r="W94" t="str">
            <v>EPOXY용</v>
          </cell>
          <cell r="X94" t="str">
            <v>024</v>
          </cell>
          <cell r="Y94" t="str">
            <v>L</v>
          </cell>
          <cell r="Z94">
            <v>2985</v>
          </cell>
          <cell r="AA94" t="str">
            <v>물자P386</v>
          </cell>
        </row>
        <row r="95">
          <cell r="V95" t="str">
            <v>신나</v>
          </cell>
          <cell r="W95" t="str">
            <v>ANTI FOULING</v>
          </cell>
          <cell r="X95" t="str">
            <v>SB-TN-133</v>
          </cell>
          <cell r="Y95" t="str">
            <v>L</v>
          </cell>
          <cell r="Z95">
            <v>1283</v>
          </cell>
          <cell r="AA95" t="str">
            <v>물자P399</v>
          </cell>
        </row>
        <row r="96">
          <cell r="V96" t="str">
            <v>희석재</v>
          </cell>
          <cell r="Y96" t="str">
            <v>통</v>
          </cell>
          <cell r="Z96">
            <v>8800</v>
          </cell>
          <cell r="AA96" t="str">
            <v>'98단가</v>
          </cell>
        </row>
        <row r="97">
          <cell r="V97" t="str">
            <v>녹막이페인트</v>
          </cell>
          <cell r="W97" t="str">
            <v>KSM 5311-2</v>
          </cell>
          <cell r="X97" t="str">
            <v>광명단</v>
          </cell>
          <cell r="Y97" t="str">
            <v>L</v>
          </cell>
          <cell r="Z97">
            <v>4178</v>
          </cell>
          <cell r="AA97" t="str">
            <v>거래P79</v>
          </cell>
        </row>
        <row r="98">
          <cell r="V98" t="str">
            <v>조합페인트</v>
          </cell>
          <cell r="W98" t="str">
            <v>KSM 5312 1급 백색</v>
          </cell>
          <cell r="Y98" t="str">
            <v>L</v>
          </cell>
          <cell r="Z98">
            <v>3900</v>
          </cell>
          <cell r="AA98" t="str">
            <v>"</v>
          </cell>
        </row>
        <row r="99">
          <cell r="V99" t="str">
            <v>TAL EPOXY</v>
          </cell>
          <cell r="X99" t="str">
            <v>HS0303</v>
          </cell>
          <cell r="Y99" t="str">
            <v>L</v>
          </cell>
          <cell r="Z99">
            <v>4063</v>
          </cell>
          <cell r="AA99" t="str">
            <v>물자P390</v>
          </cell>
        </row>
        <row r="100">
          <cell r="V100" t="str">
            <v>PURE EPOXY</v>
          </cell>
          <cell r="X100" t="str">
            <v>BP-S-20080</v>
          </cell>
          <cell r="Y100" t="str">
            <v>L</v>
          </cell>
          <cell r="Z100">
            <v>3500</v>
          </cell>
          <cell r="AA100" t="str">
            <v>물자P393</v>
          </cell>
        </row>
        <row r="101">
          <cell r="V101" t="str">
            <v>방오도료</v>
          </cell>
          <cell r="W101" t="str">
            <v>AF738 비닐수지계</v>
          </cell>
          <cell r="X101" t="str">
            <v>코비닐 A/F</v>
          </cell>
          <cell r="Y101" t="str">
            <v>L</v>
          </cell>
          <cell r="Z101">
            <v>14850</v>
          </cell>
          <cell r="AA101" t="str">
            <v>물자P406</v>
          </cell>
        </row>
        <row r="102">
          <cell r="V102" t="str">
            <v>ZINC RICH PRIMER</v>
          </cell>
          <cell r="X102" t="str">
            <v>KSM 5325 1종</v>
          </cell>
          <cell r="Y102" t="str">
            <v>L</v>
          </cell>
          <cell r="Z102">
            <v>10222</v>
          </cell>
          <cell r="AA102" t="str">
            <v>물가정P276</v>
          </cell>
        </row>
        <row r="103">
          <cell r="V103" t="str">
            <v>ATO COATING METAL</v>
          </cell>
          <cell r="Y103" t="str">
            <v>G</v>
          </cell>
          <cell r="Z103">
            <v>153</v>
          </cell>
          <cell r="AA103" t="str">
            <v>'98단가</v>
          </cell>
        </row>
        <row r="104">
          <cell r="V104" t="str">
            <v>넝마</v>
          </cell>
          <cell r="Y104" t="str">
            <v>KG</v>
          </cell>
          <cell r="Z104">
            <v>1200</v>
          </cell>
          <cell r="AA104" t="str">
            <v>물자.부15</v>
          </cell>
        </row>
        <row r="105">
          <cell r="V105" t="str">
            <v>연마지</v>
          </cell>
          <cell r="W105" t="str">
            <v>#120</v>
          </cell>
          <cell r="Y105" t="str">
            <v>매</v>
          </cell>
          <cell r="Z105">
            <v>190</v>
          </cell>
          <cell r="AA105" t="str">
            <v>거래755</v>
          </cell>
        </row>
        <row r="106">
          <cell r="V106" t="str">
            <v>퍼티</v>
          </cell>
          <cell r="W106" t="str">
            <v>철재면용</v>
          </cell>
          <cell r="Y106" t="str">
            <v>KG</v>
          </cell>
          <cell r="Z106">
            <v>696</v>
          </cell>
          <cell r="AA106" t="str">
            <v>물자389</v>
          </cell>
        </row>
        <row r="107">
          <cell r="V107" t="str">
            <v>WIRE BRUSH</v>
          </cell>
          <cell r="W107" t="str">
            <v>상품</v>
          </cell>
          <cell r="Y107" t="str">
            <v>EA</v>
          </cell>
          <cell r="Z107">
            <v>690</v>
          </cell>
          <cell r="AA107" t="str">
            <v>물자P1058</v>
          </cell>
        </row>
        <row r="108">
          <cell r="V108" t="str">
            <v>프라이머</v>
          </cell>
          <cell r="W108" t="str">
            <v xml:space="preserve">DC 3470 </v>
          </cell>
          <cell r="X108" t="str">
            <v>4333-02</v>
          </cell>
          <cell r="Y108" t="str">
            <v>KG</v>
          </cell>
          <cell r="Z108">
            <v>2850</v>
          </cell>
          <cell r="AA108" t="str">
            <v>적산378</v>
          </cell>
        </row>
        <row r="109">
          <cell r="V109" t="str">
            <v>테이프</v>
          </cell>
          <cell r="W109" t="str">
            <v>강관외부도장</v>
          </cell>
          <cell r="Y109" t="str">
            <v xml:space="preserve"> M²</v>
          </cell>
          <cell r="Z109">
            <v>4856</v>
          </cell>
          <cell r="AA109" t="str">
            <v>"</v>
          </cell>
        </row>
        <row r="110">
          <cell r="V110" t="str">
            <v>실링제</v>
          </cell>
          <cell r="W110" t="str">
            <v>"</v>
          </cell>
          <cell r="Y110" t="str">
            <v>KG</v>
          </cell>
          <cell r="Z110">
            <v>5082</v>
          </cell>
          <cell r="AA110" t="str">
            <v>"</v>
          </cell>
        </row>
        <row r="111">
          <cell r="V111" t="str">
            <v>플럭스</v>
          </cell>
          <cell r="W111" t="str">
            <v>고온용</v>
          </cell>
          <cell r="Y111" t="str">
            <v>G</v>
          </cell>
          <cell r="Z111">
            <v>13</v>
          </cell>
        </row>
        <row r="112">
          <cell r="V112" t="str">
            <v>아르곤</v>
          </cell>
          <cell r="W112" t="str">
            <v>AR 99.9%</v>
          </cell>
          <cell r="Y112" t="str">
            <v>L</v>
          </cell>
          <cell r="Z112">
            <v>2250</v>
          </cell>
          <cell r="AA112" t="str">
            <v>물자P1143</v>
          </cell>
        </row>
        <row r="113">
          <cell r="V113" t="str">
            <v>모래</v>
          </cell>
          <cell r="X113" t="str">
            <v>서울지역</v>
          </cell>
          <cell r="Y113" t="str">
            <v>M³</v>
          </cell>
          <cell r="Z113">
            <v>8000</v>
          </cell>
          <cell r="AA113" t="str">
            <v>물자P109</v>
          </cell>
        </row>
        <row r="114">
          <cell r="V114" t="str">
            <v>동력부러쉬</v>
          </cell>
          <cell r="W114" t="str">
            <v>벨트샌더(EBS-30)</v>
          </cell>
          <cell r="Y114" t="str">
            <v>대</v>
          </cell>
          <cell r="Z114">
            <v>150000</v>
          </cell>
          <cell r="AA114" t="str">
            <v>물자P1084</v>
          </cell>
        </row>
        <row r="115">
          <cell r="V115" t="str">
            <v>노즐</v>
          </cell>
          <cell r="W115" t="str">
            <v>산업용</v>
          </cell>
          <cell r="X115" t="str">
            <v>KEM3/8SUS</v>
          </cell>
          <cell r="Y115" t="str">
            <v>EA</v>
          </cell>
          <cell r="Z115">
            <v>38400</v>
          </cell>
          <cell r="AA115" t="str">
            <v>물자1107</v>
          </cell>
        </row>
        <row r="116">
          <cell r="V116" t="str">
            <v>함석</v>
          </cell>
          <cell r="W116" t="str">
            <v>#31*3*6</v>
          </cell>
          <cell r="X116" t="str">
            <v>KSD3506,0.25t</v>
          </cell>
          <cell r="Y116" t="str">
            <v xml:space="preserve">매 </v>
          </cell>
          <cell r="Z116">
            <v>2282</v>
          </cell>
          <cell r="AA116" t="str">
            <v>거래13</v>
          </cell>
        </row>
        <row r="117">
          <cell r="V117" t="str">
            <v>전력요금</v>
          </cell>
          <cell r="X117" t="str">
            <v>일반용평균</v>
          </cell>
          <cell r="Y117" t="str">
            <v>KWH</v>
          </cell>
          <cell r="Z117">
            <v>70.52</v>
          </cell>
          <cell r="AA117" t="str">
            <v>물가.부172</v>
          </cell>
        </row>
        <row r="118">
          <cell r="V118" t="str">
            <v>그라인다 돌</v>
          </cell>
          <cell r="W118" t="str">
            <v>305MM</v>
          </cell>
          <cell r="X118" t="str">
            <v>KS-L6501</v>
          </cell>
          <cell r="Y118" t="str">
            <v>EA</v>
          </cell>
          <cell r="Z118">
            <v>29000</v>
          </cell>
          <cell r="AA118" t="str">
            <v>거래P755</v>
          </cell>
        </row>
        <row r="119">
          <cell r="V119" t="str">
            <v>코우크스</v>
          </cell>
          <cell r="W119" t="str">
            <v>7300Kal/Kg</v>
          </cell>
          <cell r="X119" t="str">
            <v>중국산</v>
          </cell>
          <cell r="Y119" t="str">
            <v>KG</v>
          </cell>
          <cell r="Z119">
            <v>250</v>
          </cell>
          <cell r="AA119" t="str">
            <v>물정보1025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설변예산내역서 (총체)"/>
      <sheetName val="설변예정공정표 (총체)"/>
      <sheetName val="설변설계설명서 (총체)"/>
      <sheetName val="설계변경사유서 (총체)"/>
      <sheetName val="설변표지목차 (총체)"/>
      <sheetName val="원가계산 (2)"/>
      <sheetName val="단가산출표지"/>
      <sheetName val="단가산출서"/>
      <sheetName val="설변예산조서"/>
      <sheetName val="설변일위 (총체)"/>
      <sheetName val="설계설변일위 (총체)"/>
      <sheetName val="수량산출"/>
      <sheetName val="집계표"/>
      <sheetName val="제경비"/>
      <sheetName val="관급자재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서"/>
      <sheetName val="업협"/>
      <sheetName val="갑을지"/>
      <sheetName val="간지양식"/>
      <sheetName val="총괄표"/>
      <sheetName val="현입"/>
      <sheetName val="갑지"/>
      <sheetName val="개착"/>
      <sheetName val="터널"/>
      <sheetName val="내역표지"/>
      <sheetName val="도급표지 "/>
      <sheetName val="부대표지"/>
      <sheetName val="도급표지  (4)"/>
      <sheetName val="부대표지 (4)"/>
      <sheetName val="도급표지  (3)"/>
      <sheetName val="부대표지 (3)"/>
      <sheetName val="도급표지  (2)"/>
      <sheetName val="부대표지 (2)"/>
      <sheetName val="세로"/>
      <sheetName val="토  목"/>
      <sheetName val="조  경"/>
      <sheetName val="전 기"/>
      <sheetName val="건  축"/>
      <sheetName val="건축설비"/>
      <sheetName val="기계"/>
      <sheetName val="제어계측"/>
      <sheetName val="Sheet2"/>
      <sheetName val="Sheet3"/>
      <sheetName val="Sheet4"/>
      <sheetName val="Sheet5"/>
      <sheetName val="Sheet6"/>
      <sheetName val="Sheet16"/>
      <sheetName val="조명시설"/>
      <sheetName val="단가산출"/>
      <sheetName val="자재수량"/>
      <sheetName val="Sheet1"/>
      <sheetName val="1공구 건정토건 토공"/>
      <sheetName val="1공구 건정토건 철콘"/>
      <sheetName val="Module1"/>
      <sheetName val="도급"/>
      <sheetName val="노임"/>
      <sheetName val="가격조사서"/>
      <sheetName val="내역"/>
      <sheetName val="가도공"/>
      <sheetName val="시공여유율"/>
      <sheetName val="집계표"/>
      <sheetName val="수량3"/>
      <sheetName val="차액보증"/>
      <sheetName val="대비"/>
      <sheetName val="내역서강"/>
      <sheetName val="건축내역"/>
      <sheetName val="특수선일위대가"/>
      <sheetName val="공문(신)"/>
      <sheetName val="투찰내역"/>
      <sheetName val="설산1.나"/>
      <sheetName val="본사S"/>
      <sheetName val="실행대비"/>
      <sheetName val="공사개요"/>
      <sheetName val="공사비예산서(토목분)"/>
      <sheetName val="기계내역"/>
      <sheetName val="설계조건"/>
      <sheetName val="일위대가"/>
      <sheetName val="입찰안"/>
      <sheetName val="단가"/>
      <sheetName val="1-1"/>
      <sheetName val="전기일위대가"/>
      <sheetName val="산출내역서집계표"/>
      <sheetName val="단위단가"/>
      <sheetName val="공통부대비"/>
      <sheetName val="예정공정표"/>
      <sheetName val="장문교(대전)"/>
      <sheetName val="차드(위치도)"/>
      <sheetName val="차드1"/>
      <sheetName val="상-교대(A1-A2)"/>
      <sheetName val="#REF"/>
      <sheetName val="중기사용료"/>
      <sheetName val="노임단가"/>
      <sheetName val="품의서"/>
      <sheetName val="단위집계표"/>
      <sheetName val="장비"/>
      <sheetName val="산근1"/>
      <sheetName val="노무"/>
      <sheetName val="자재"/>
      <sheetName val="금액내역서"/>
      <sheetName val="청천내"/>
      <sheetName val="실행철강하도"/>
      <sheetName val="수목단가"/>
      <sheetName val="식재수량표"/>
      <sheetName val="식재일위"/>
      <sheetName val="자재단가"/>
      <sheetName val="토공"/>
      <sheetName val="포장공"/>
      <sheetName val="설직재-1"/>
      <sheetName val="포장복구집계"/>
      <sheetName val="FCM483"/>
      <sheetName val="SRC-B3U2"/>
      <sheetName val="참조"/>
      <sheetName val="현황산출서"/>
      <sheetName val="교각1"/>
      <sheetName val="데이타"/>
      <sheetName val="식재인부"/>
      <sheetName val="경비"/>
      <sheetName val="부안일위"/>
      <sheetName val="노무비,경비"/>
      <sheetName val="부하계산서"/>
      <sheetName val="경비2내역"/>
      <sheetName val="부대내역"/>
      <sheetName val="토목주소"/>
      <sheetName val="프랜트면허"/>
      <sheetName val="단면 (2)"/>
      <sheetName val="기성내역서"/>
      <sheetName val="수원공공사비"/>
      <sheetName val="현장관리비 산출내역"/>
      <sheetName val="조건표"/>
      <sheetName val="전체도급"/>
      <sheetName val="실행내역서"/>
      <sheetName val="TYPE-A"/>
      <sheetName val="JUCK"/>
      <sheetName val="수량명세서"/>
      <sheetName val="뚝토공"/>
      <sheetName val="교대(A1-A2)"/>
      <sheetName val="2공구 집계표"/>
      <sheetName val="2000년1차"/>
      <sheetName val="BID"/>
      <sheetName val="단가조사"/>
      <sheetName val="전라자금"/>
      <sheetName val="본공사"/>
      <sheetName val="JUCKEYK"/>
      <sheetName val="S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찰안"/>
      <sheetName val="N賃率-職"/>
      <sheetName val="라멘토공"/>
      <sheetName val="2000년1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차"/>
      <sheetName val="L형측구-1"/>
      <sheetName val="L형측구-2"/>
      <sheetName val="L형측구-3"/>
      <sheetName val="L옹벽형측구"/>
      <sheetName val="U형측구"/>
      <sheetName val="J형측구"/>
      <sheetName val="맹암거"/>
      <sheetName val="용수개거"/>
      <sheetName val="L-U형측구"/>
      <sheetName val="U형측구뚜껑"/>
      <sheetName val="종배수관 면벽"/>
      <sheetName val="종배수관수량집계"/>
      <sheetName val="횡배수관단위수량"/>
      <sheetName val="횡배토면적"/>
      <sheetName val="횡배토집계"/>
      <sheetName val="횡배수관수량집계"/>
      <sheetName val="Sheet2"/>
      <sheetName val="Sheet3"/>
      <sheetName val="Sheet15"/>
      <sheetName val="DATA"/>
      <sheetName val="Module1"/>
      <sheetName val="Module2"/>
      <sheetName val="Module3"/>
      <sheetName val="Module4"/>
      <sheetName val="Module5"/>
      <sheetName val="Module6"/>
      <sheetName val="Module7"/>
      <sheetName val="Module8"/>
      <sheetName val="Module9"/>
      <sheetName val="입찰안"/>
      <sheetName val="BAESU"/>
      <sheetName val="품셈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K2" t="str">
            <v>D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원가계산"/>
      <sheetName val="설계집계장"/>
      <sheetName val="실행집계장"/>
      <sheetName val="투찰집계장"/>
      <sheetName val="♣총괄내역서♣"/>
      <sheetName val="실행내역서"/>
      <sheetName val="확약서"/>
      <sheetName val="실행하도사항"/>
      <sheetName val="실행별지"/>
      <sheetName val="실행하도잡비"/>
      <sheetName val="실행토공하도"/>
      <sheetName val="실행철콘하도"/>
      <sheetName val="실행철강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98NS-N"/>
      <sheetName val="조명시설"/>
      <sheetName val="하조서"/>
      <sheetName val="BID"/>
      <sheetName val="지구단위계획"/>
      <sheetName val="단 box"/>
      <sheetName val="배관단가조사서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실행철강하도"/>
      <sheetName val="집계표"/>
      <sheetName val="입찰안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기적산갑지"/>
      <sheetName val="중기적산"/>
      <sheetName val="토공~부대공"/>
      <sheetName val="흄관매설D600"/>
      <sheetName val="비계"/>
      <sheetName val="방습필름"/>
      <sheetName val="와이어메쉬"/>
      <sheetName val="잔토정리"/>
      <sheetName val="잔토정리(기계)"/>
      <sheetName val="트레일러"/>
      <sheetName val="터파기(기계)"/>
      <sheetName val="중기운반"/>
      <sheetName val="세우기(기계)"/>
      <sheetName val="거푸집1.4회 (2)"/>
      <sheetName val="거푸집6회 (2)"/>
      <sheetName val="철근조립,성토 절토고르기"/>
      <sheetName val="되메우기"/>
      <sheetName val="터파기"/>
      <sheetName val="잡철물제작 설치(보통) (2001)"/>
      <sheetName val="잡철물제작 설치(보통) (스텐)"/>
      <sheetName val="잡철물제작 설치 (복잡)"/>
      <sheetName val="잡철물제작 (간단)"/>
      <sheetName val="거푸집"/>
      <sheetName val="잡철물제작 (보통1)"/>
      <sheetName val="잡철물제작(복잡)"/>
      <sheetName val="콘크리트"/>
      <sheetName val="바탕 도장(목재면)"/>
      <sheetName val="바탕,도장공사"/>
      <sheetName val="녹막이페인트"/>
      <sheetName val="실크인쇄"/>
      <sheetName val="고휘도반사"/>
      <sheetName val="실사"/>
      <sheetName val="실사 (2)"/>
      <sheetName val="실사 (3)"/>
      <sheetName val="폴리카보네이트3MM  (2)"/>
      <sheetName val="아크릴판5MM  (3)"/>
      <sheetName val="폴리카보네이트3MM"/>
      <sheetName val="폴리카보네이트9.5MM"/>
      <sheetName val="버스노선도(300-400)"/>
      <sheetName val="버스노선도 (900-600)"/>
      <sheetName val="버스픽토"/>
      <sheetName val="버스픽토 (2)"/>
      <sheetName val="택시픽토"/>
      <sheetName val="조형상징물(버스픽토)"/>
      <sheetName val="유리공사8M (2)"/>
      <sheetName val="유리공사8M (3)"/>
      <sheetName val="유리공사8M"/>
      <sheetName val="유리공사8M (애칭)"/>
      <sheetName val="유리공사3M"/>
      <sheetName val="잡철물설치(보통) (2)"/>
      <sheetName val="잡철물설치(보통)"/>
      <sheetName val="잡철물설치(복잡)"/>
      <sheetName val="의자제작"/>
      <sheetName val="의자제작 (6)"/>
      <sheetName val="의자제작 (2)"/>
      <sheetName val="의자제작 (3)"/>
      <sheetName val="의자제작 (4)"/>
      <sheetName val="의자제작 (5)"/>
      <sheetName val="의자제작 (7)"/>
      <sheetName val="의자제작 (8)"/>
      <sheetName val="포장작업"/>
      <sheetName val="와이드칼라"/>
      <sheetName val="버스노선도"/>
      <sheetName val="지도제작설치 (양면) (2)"/>
      <sheetName val="지도제작설치 (단면)"/>
      <sheetName val="지도제작설치 (양면)"/>
      <sheetName val="지도제작설치 (양면) (3)"/>
      <sheetName val="동기와제작설치(1)"/>
      <sheetName val="동기와제작설치(2)"/>
      <sheetName val="함석기와제작설치(3)"/>
      <sheetName val="중기사용료"/>
      <sheetName val="자재단가표"/>
      <sheetName val="물가조사"/>
      <sheetName val="대치판정"/>
      <sheetName val="기계경비산출기준"/>
      <sheetName val="터파기및재료"/>
      <sheetName val="산출내역서집계표"/>
      <sheetName val="집계표"/>
      <sheetName val="원가 (2)"/>
      <sheetName val="설비단가표"/>
      <sheetName val="N賃率-職"/>
      <sheetName val="I一般比"/>
      <sheetName val="Sheet1"/>
      <sheetName val="실행철강하도"/>
      <sheetName val="하조서"/>
      <sheetName val="설직재-1"/>
      <sheetName val="코드"/>
      <sheetName val="원본(갑지)"/>
      <sheetName val="주요측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토공"/>
      <sheetName val="자재"/>
      <sheetName val="수량"/>
      <sheetName val="수량1"/>
      <sheetName val="산근"/>
      <sheetName val="일위"/>
      <sheetName val="실행철강하도"/>
      <sheetName val="옹벽수량집계"/>
      <sheetName val="조명시설"/>
      <sheetName val="기계경비"/>
      <sheetName val="대치판정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no</v>
          </cell>
          <cell r="B2" t="str">
            <v>공종</v>
          </cell>
          <cell r="C2" t="str">
            <v>규격</v>
          </cell>
          <cell r="D2" t="str">
            <v>원수</v>
          </cell>
          <cell r="E2" t="str">
            <v>단위</v>
          </cell>
          <cell r="F2" t="str">
            <v>총          액</v>
          </cell>
          <cell r="H2" t="str">
            <v xml:space="preserve"> 노    무     비</v>
          </cell>
          <cell r="J2" t="str">
            <v xml:space="preserve">  재    료    비</v>
          </cell>
          <cell r="L2" t="str">
            <v xml:space="preserve">  경           비</v>
          </cell>
        </row>
        <row r="3">
          <cell r="F3" t="str">
            <v>단   가</v>
          </cell>
          <cell r="G3" t="str">
            <v>금    액</v>
          </cell>
          <cell r="H3" t="str">
            <v>단   가</v>
          </cell>
          <cell r="I3" t="str">
            <v>금    액</v>
          </cell>
          <cell r="J3" t="str">
            <v>단   가</v>
          </cell>
          <cell r="K3" t="str">
            <v>금    액</v>
          </cell>
          <cell r="L3" t="str">
            <v>단   가</v>
          </cell>
          <cell r="M3" t="str">
            <v>금    액</v>
          </cell>
        </row>
        <row r="4">
          <cell r="B4" t="str">
            <v>일위대가표</v>
          </cell>
        </row>
        <row r="5">
          <cell r="A5">
            <v>1</v>
          </cell>
          <cell r="B5" t="str">
            <v>순성토(적재,운반,고르기)</v>
          </cell>
          <cell r="D5">
            <v>1</v>
          </cell>
          <cell r="E5" t="str">
            <v>m3</v>
          </cell>
          <cell r="F5">
            <v>1384.7604559962751</v>
          </cell>
          <cell r="G5" t="str">
            <v/>
          </cell>
          <cell r="H5">
            <v>572.58047033768014</v>
          </cell>
          <cell r="I5" t="str">
            <v/>
          </cell>
          <cell r="J5">
            <v>328.89416050838588</v>
          </cell>
          <cell r="K5" t="str">
            <v/>
          </cell>
          <cell r="L5">
            <v>483.28582515020906</v>
          </cell>
          <cell r="M5" t="str">
            <v/>
          </cell>
        </row>
        <row r="6">
          <cell r="A6">
            <v>2</v>
          </cell>
          <cell r="B6" t="str">
            <v>돌자갈치우기</v>
          </cell>
          <cell r="D6">
            <v>1</v>
          </cell>
          <cell r="E6" t="str">
            <v>m2</v>
          </cell>
          <cell r="F6">
            <v>228.98739919354838</v>
          </cell>
          <cell r="G6" t="str">
            <v/>
          </cell>
          <cell r="H6">
            <v>228.98739919354838</v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</row>
        <row r="7">
          <cell r="A7">
            <v>3</v>
          </cell>
          <cell r="B7" t="str">
            <v>씨뿌리기</v>
          </cell>
          <cell r="D7">
            <v>1</v>
          </cell>
          <cell r="E7" t="str">
            <v>150m2</v>
          </cell>
          <cell r="F7">
            <v>328156.36366425181</v>
          </cell>
          <cell r="G7" t="str">
            <v/>
          </cell>
          <cell r="H7">
            <v>323352.17052758514</v>
          </cell>
          <cell r="I7" t="str">
            <v/>
          </cell>
          <cell r="J7">
            <v>3969.78</v>
          </cell>
          <cell r="K7" t="str">
            <v/>
          </cell>
          <cell r="L7">
            <v>834.41313666666679</v>
          </cell>
          <cell r="M7" t="str">
            <v/>
          </cell>
        </row>
        <row r="8">
          <cell r="A8">
            <v>4</v>
          </cell>
          <cell r="B8" t="str">
            <v>식재</v>
          </cell>
          <cell r="D8">
            <v>1</v>
          </cell>
          <cell r="E8" t="str">
            <v>ha</v>
          </cell>
          <cell r="F8">
            <v>1638455.2136166664</v>
          </cell>
          <cell r="G8" t="str">
            <v/>
          </cell>
          <cell r="H8">
            <v>965648.58</v>
          </cell>
          <cell r="I8" t="str">
            <v/>
          </cell>
          <cell r="J8">
            <v>587149.69999999995</v>
          </cell>
          <cell r="K8" t="str">
            <v/>
          </cell>
          <cell r="L8">
            <v>85656.933616666676</v>
          </cell>
        </row>
        <row r="9">
          <cell r="A9">
            <v>5</v>
          </cell>
          <cell r="B9" t="str">
            <v>터파기(인력+기계)</v>
          </cell>
          <cell r="D9">
            <v>1</v>
          </cell>
          <cell r="E9" t="str">
            <v>m3</v>
          </cell>
          <cell r="F9">
            <v>3133.859429075334</v>
          </cell>
          <cell r="G9" t="str">
            <v/>
          </cell>
          <cell r="H9">
            <v>2937.9594240362817</v>
          </cell>
          <cell r="I9" t="str">
            <v/>
          </cell>
          <cell r="J9">
            <v>41.373948097757619</v>
          </cell>
          <cell r="K9" t="str">
            <v/>
          </cell>
          <cell r="L9">
            <v>154.52605694129502</v>
          </cell>
          <cell r="M9" t="str">
            <v/>
          </cell>
        </row>
        <row r="10">
          <cell r="A10">
            <v>6</v>
          </cell>
          <cell r="B10" t="str">
            <v>되메우기(인력+기계)</v>
          </cell>
          <cell r="D10">
            <v>1</v>
          </cell>
          <cell r="E10" t="str">
            <v>m3</v>
          </cell>
          <cell r="F10">
            <v>1057.8785006527864</v>
          </cell>
          <cell r="G10" t="str">
            <v/>
          </cell>
          <cell r="H10">
            <v>885.53245516388381</v>
          </cell>
          <cell r="I10" t="str">
            <v/>
          </cell>
          <cell r="J10">
            <v>36.399367827939258</v>
          </cell>
          <cell r="K10" t="str">
            <v/>
          </cell>
          <cell r="L10">
            <v>135.94667766096339</v>
          </cell>
          <cell r="M10" t="str">
            <v/>
          </cell>
        </row>
        <row r="11">
          <cell r="A11">
            <v>7</v>
          </cell>
          <cell r="B11" t="str">
            <v>떼붙임(줄떼)</v>
          </cell>
          <cell r="D11">
            <v>1</v>
          </cell>
          <cell r="E11" t="str">
            <v>m2</v>
          </cell>
          <cell r="F11">
            <v>4000.3268066666669</v>
          </cell>
          <cell r="H11">
            <v>3274.3268066666669</v>
          </cell>
          <cell r="I11" t="str">
            <v/>
          </cell>
          <cell r="J11">
            <v>726.00000000000011</v>
          </cell>
          <cell r="K11" t="str">
            <v/>
          </cell>
          <cell r="L11" t="str">
            <v/>
          </cell>
          <cell r="M11" t="str">
            <v/>
          </cell>
        </row>
        <row r="12">
          <cell r="A12">
            <v>8</v>
          </cell>
          <cell r="B12" t="str">
            <v>떼붙임(평떼)</v>
          </cell>
          <cell r="D12">
            <v>1</v>
          </cell>
          <cell r="E12" t="str">
            <v>m2</v>
          </cell>
          <cell r="F12">
            <v>7132.2649200000005</v>
          </cell>
          <cell r="H12">
            <v>4470.2649200000005</v>
          </cell>
          <cell r="I12" t="str">
            <v/>
          </cell>
          <cell r="J12">
            <v>2662</v>
          </cell>
          <cell r="K12" t="str">
            <v/>
          </cell>
          <cell r="L12" t="str">
            <v/>
          </cell>
          <cell r="M12" t="str">
            <v/>
          </cell>
        </row>
        <row r="13">
          <cell r="A13">
            <v>9</v>
          </cell>
          <cell r="B13" t="str">
            <v>조약돌</v>
          </cell>
          <cell r="D13">
            <v>1</v>
          </cell>
          <cell r="E13" t="str">
            <v>m3</v>
          </cell>
          <cell r="F13">
            <v>26774.640123456789</v>
          </cell>
          <cell r="H13">
            <v>24098.038888888888</v>
          </cell>
          <cell r="I13" t="str">
            <v/>
          </cell>
          <cell r="J13">
            <v>1251.0049382716049</v>
          </cell>
          <cell r="K13" t="str">
            <v/>
          </cell>
          <cell r="L13">
            <v>1425.5962962962963</v>
          </cell>
          <cell r="M13" t="str">
            <v/>
          </cell>
        </row>
        <row r="14">
          <cell r="A14">
            <v>10</v>
          </cell>
          <cell r="B14" t="str">
            <v>선택층운반</v>
          </cell>
          <cell r="D14">
            <v>1</v>
          </cell>
          <cell r="E14" t="str">
            <v>m3</v>
          </cell>
          <cell r="F14">
            <v>9759.372011068961</v>
          </cell>
          <cell r="H14">
            <v>1552.8803140359557</v>
          </cell>
          <cell r="I14" t="str">
            <v/>
          </cell>
          <cell r="J14">
            <v>6605.1909979291513</v>
          </cell>
          <cell r="K14" t="str">
            <v/>
          </cell>
          <cell r="L14">
            <v>1601.300699103854</v>
          </cell>
          <cell r="M14" t="str">
            <v/>
          </cell>
        </row>
        <row r="15">
          <cell r="A15">
            <v>11</v>
          </cell>
          <cell r="B15" t="str">
            <v>선택층포설다짐</v>
          </cell>
          <cell r="D15">
            <v>1</v>
          </cell>
          <cell r="E15" t="str">
            <v>개소</v>
          </cell>
          <cell r="F15">
            <v>2294.8958471448568</v>
          </cell>
          <cell r="H15">
            <v>1588.5631927123568</v>
          </cell>
          <cell r="I15" t="str">
            <v/>
          </cell>
          <cell r="J15">
            <v>265.25141701671657</v>
          </cell>
          <cell r="K15" t="str">
            <v/>
          </cell>
          <cell r="L15">
            <v>441.08123741578379</v>
          </cell>
          <cell r="M15" t="str">
            <v/>
          </cell>
        </row>
        <row r="16">
          <cell r="A16">
            <v>12</v>
          </cell>
          <cell r="B16" t="str">
            <v>보조기층운반</v>
          </cell>
          <cell r="D16">
            <v>1</v>
          </cell>
          <cell r="E16" t="str">
            <v>m3</v>
          </cell>
          <cell r="F16">
            <v>12275.382518029823</v>
          </cell>
          <cell r="H16">
            <v>1701.3814960690527</v>
          </cell>
          <cell r="I16" t="str">
            <v/>
          </cell>
          <cell r="J16">
            <v>8819.5687231721258</v>
          </cell>
          <cell r="K16" t="str">
            <v/>
          </cell>
          <cell r="L16">
            <v>1754.4322987886451</v>
          </cell>
          <cell r="M16" t="str">
            <v/>
          </cell>
        </row>
        <row r="17">
          <cell r="A17">
            <v>13</v>
          </cell>
          <cell r="B17" t="str">
            <v>보조기층포설다짐</v>
          </cell>
          <cell r="D17">
            <v>1</v>
          </cell>
          <cell r="E17" t="str">
            <v>m3</v>
          </cell>
          <cell r="F17">
            <v>2114.5266248268026</v>
          </cell>
          <cell r="H17">
            <v>1521.9041039098329</v>
          </cell>
          <cell r="J17">
            <v>212.38711743436403</v>
          </cell>
          <cell r="K17" t="str">
            <v/>
          </cell>
          <cell r="L17">
            <v>380.23540348260553</v>
          </cell>
          <cell r="M17" t="str">
            <v/>
          </cell>
        </row>
        <row r="18">
          <cell r="A18">
            <v>14</v>
          </cell>
          <cell r="B18" t="str">
            <v>하판거푸집(1회)</v>
          </cell>
          <cell r="D18">
            <v>1</v>
          </cell>
          <cell r="E18" t="str">
            <v>식</v>
          </cell>
          <cell r="F18">
            <v>39561.096200000007</v>
          </cell>
          <cell r="H18">
            <v>27810.290000000005</v>
          </cell>
          <cell r="J18">
            <v>11750.806200000003</v>
          </cell>
        </row>
        <row r="19">
          <cell r="A19">
            <v>15</v>
          </cell>
          <cell r="B19" t="str">
            <v>하판거푸집(2회)</v>
          </cell>
          <cell r="D19">
            <v>1</v>
          </cell>
          <cell r="E19" t="str">
            <v>식</v>
          </cell>
          <cell r="F19">
            <v>23384.133534000004</v>
          </cell>
          <cell r="H19">
            <v>16686.174000000003</v>
          </cell>
          <cell r="J19">
            <v>6697.9595340000005</v>
          </cell>
        </row>
        <row r="20">
          <cell r="A20">
            <v>16</v>
          </cell>
          <cell r="B20" t="str">
            <v>하판거푸집(3회)</v>
          </cell>
          <cell r="D20">
            <v>1</v>
          </cell>
          <cell r="E20" t="str">
            <v>식</v>
          </cell>
          <cell r="F20">
            <v>18515.768248200002</v>
          </cell>
          <cell r="H20">
            <v>13098.646590000002</v>
          </cell>
          <cell r="J20">
            <v>5417.1216582000015</v>
          </cell>
        </row>
        <row r="21">
          <cell r="A21">
            <v>17</v>
          </cell>
          <cell r="B21" t="str">
            <v>하판거푸집(4회)</v>
          </cell>
          <cell r="D21">
            <v>1</v>
          </cell>
          <cell r="E21" t="str">
            <v>식</v>
          </cell>
          <cell r="F21">
            <v>15836.189286200002</v>
          </cell>
          <cell r="H21">
            <v>11124.116000000002</v>
          </cell>
          <cell r="J21">
            <v>4712.0732862000013</v>
          </cell>
        </row>
        <row r="22">
          <cell r="A22">
            <v>18</v>
          </cell>
          <cell r="B22" t="str">
            <v>하판거푸집(5회)</v>
          </cell>
          <cell r="D22">
            <v>1</v>
          </cell>
          <cell r="E22" t="str">
            <v>식</v>
          </cell>
          <cell r="F22">
            <v>13870.668280200003</v>
          </cell>
          <cell r="H22">
            <v>9511.1191800000015</v>
          </cell>
          <cell r="J22">
            <v>4359.5491002000008</v>
          </cell>
        </row>
        <row r="23">
          <cell r="A23">
            <v>19</v>
          </cell>
          <cell r="B23" t="str">
            <v>하판거푸집(6회)</v>
          </cell>
          <cell r="D23">
            <v>1</v>
          </cell>
          <cell r="E23" t="str">
            <v>식</v>
          </cell>
          <cell r="F23">
            <v>12976.822551400002</v>
          </cell>
          <cell r="H23">
            <v>8899.2928000000011</v>
          </cell>
          <cell r="J23">
            <v>4077.5297514000008</v>
          </cell>
        </row>
        <row r="24">
          <cell r="A24">
            <v>20</v>
          </cell>
          <cell r="B24" t="str">
            <v>비계(목재 1회)</v>
          </cell>
          <cell r="D24">
            <v>1</v>
          </cell>
          <cell r="E24" t="str">
            <v>식</v>
          </cell>
          <cell r="F24">
            <v>24653.035899999999</v>
          </cell>
          <cell r="H24">
            <v>22703</v>
          </cell>
          <cell r="J24">
            <v>1950.0359000000001</v>
          </cell>
          <cell r="L24">
            <v>0</v>
          </cell>
        </row>
        <row r="25">
          <cell r="A25">
            <v>21</v>
          </cell>
          <cell r="B25" t="str">
            <v>비계(목재 2회)</v>
          </cell>
          <cell r="D25">
            <v>1</v>
          </cell>
          <cell r="E25" t="str">
            <v>식</v>
          </cell>
          <cell r="F25">
            <v>24009.524053000001</v>
          </cell>
          <cell r="H25">
            <v>22703</v>
          </cell>
          <cell r="J25">
            <v>1306.5240530000001</v>
          </cell>
        </row>
        <row r="26">
          <cell r="A26">
            <v>22</v>
          </cell>
          <cell r="B26" t="str">
            <v>비계(목재 3회)</v>
          </cell>
          <cell r="D26">
            <v>1</v>
          </cell>
          <cell r="E26" t="str">
            <v>식</v>
          </cell>
          <cell r="F26">
            <v>23804.770283500002</v>
          </cell>
          <cell r="H26">
            <v>22703</v>
          </cell>
          <cell r="J26">
            <v>1101.7702835</v>
          </cell>
        </row>
        <row r="27">
          <cell r="A27">
            <v>23</v>
          </cell>
          <cell r="B27" t="str">
            <v>비계(목재 4회)</v>
          </cell>
          <cell r="D27">
            <v>1</v>
          </cell>
          <cell r="E27" t="str">
            <v>식</v>
          </cell>
          <cell r="F27">
            <v>23709.218524399999</v>
          </cell>
          <cell r="H27">
            <v>22703</v>
          </cell>
          <cell r="J27">
            <v>1006.2185244000001</v>
          </cell>
        </row>
        <row r="28">
          <cell r="A28">
            <v>24</v>
          </cell>
          <cell r="B28" t="str">
            <v>비계(목재 5회)</v>
          </cell>
          <cell r="D28">
            <v>1</v>
          </cell>
          <cell r="E28" t="str">
            <v>식</v>
          </cell>
          <cell r="F28">
            <v>23656.567555099999</v>
          </cell>
          <cell r="H28">
            <v>22703</v>
          </cell>
          <cell r="J28">
            <v>953.56755510000005</v>
          </cell>
        </row>
        <row r="29">
          <cell r="A29">
            <v>25</v>
          </cell>
          <cell r="B29" t="str">
            <v>비계(목재 6회)</v>
          </cell>
          <cell r="D29">
            <v>1</v>
          </cell>
          <cell r="E29" t="str">
            <v>식</v>
          </cell>
          <cell r="F29">
            <v>23625.366980700001</v>
          </cell>
          <cell r="H29">
            <v>22703</v>
          </cell>
          <cell r="J29">
            <v>922.3669807</v>
          </cell>
        </row>
        <row r="30">
          <cell r="A30">
            <v>26</v>
          </cell>
          <cell r="B30" t="str">
            <v>비계(강관 3월)</v>
          </cell>
          <cell r="D30">
            <v>1</v>
          </cell>
          <cell r="E30" t="str">
            <v>식</v>
          </cell>
          <cell r="F30">
            <v>8923.0969999999998</v>
          </cell>
          <cell r="H30">
            <v>7856.8</v>
          </cell>
          <cell r="I30" t="str">
            <v/>
          </cell>
          <cell r="J30">
            <v>673.45699999999999</v>
          </cell>
          <cell r="K30" t="str">
            <v/>
          </cell>
          <cell r="L30">
            <v>392.84000000000003</v>
          </cell>
          <cell r="M30" t="str">
            <v/>
          </cell>
        </row>
        <row r="31">
          <cell r="A31">
            <v>27</v>
          </cell>
          <cell r="B31" t="str">
            <v>비계(강관 6월)</v>
          </cell>
          <cell r="D31">
            <v>1</v>
          </cell>
          <cell r="E31" t="str">
            <v>식</v>
          </cell>
          <cell r="F31">
            <v>9350.7350000000006</v>
          </cell>
          <cell r="H31">
            <v>7856.8</v>
          </cell>
          <cell r="I31" t="str">
            <v/>
          </cell>
          <cell r="J31">
            <v>1101.095</v>
          </cell>
          <cell r="K31" t="str">
            <v/>
          </cell>
          <cell r="L31">
            <v>392.84000000000003</v>
          </cell>
          <cell r="M31" t="str">
            <v/>
          </cell>
        </row>
        <row r="32">
          <cell r="A32">
            <v>28</v>
          </cell>
          <cell r="B32" t="str">
            <v>비계(강관 12월)</v>
          </cell>
          <cell r="D32">
            <v>1</v>
          </cell>
          <cell r="E32" t="str">
            <v>식</v>
          </cell>
          <cell r="F32">
            <v>10313.120500000001</v>
          </cell>
          <cell r="H32">
            <v>7856.8</v>
          </cell>
          <cell r="I32" t="str">
            <v/>
          </cell>
          <cell r="J32">
            <v>2063.4805000000001</v>
          </cell>
          <cell r="K32" t="str">
            <v/>
          </cell>
          <cell r="L32">
            <v>392.84000000000003</v>
          </cell>
          <cell r="M32" t="str">
            <v/>
          </cell>
        </row>
        <row r="33">
          <cell r="A33">
            <v>29</v>
          </cell>
          <cell r="B33" t="str">
            <v>비계(강관 24월)</v>
          </cell>
          <cell r="D33">
            <v>1</v>
          </cell>
          <cell r="E33" t="str">
            <v>식</v>
          </cell>
          <cell r="F33">
            <v>12237.4915</v>
          </cell>
          <cell r="H33">
            <v>7856.8</v>
          </cell>
          <cell r="I33" t="str">
            <v/>
          </cell>
          <cell r="J33">
            <v>3987.8515000000002</v>
          </cell>
          <cell r="K33" t="str">
            <v/>
          </cell>
          <cell r="L33">
            <v>392.84000000000003</v>
          </cell>
          <cell r="M33" t="str">
            <v/>
          </cell>
        </row>
        <row r="34">
          <cell r="A34">
            <v>30</v>
          </cell>
          <cell r="B34" t="str">
            <v>비계(강관 36월)</v>
          </cell>
          <cell r="D34">
            <v>1</v>
          </cell>
          <cell r="E34" t="str">
            <v>식</v>
          </cell>
          <cell r="F34">
            <v>13970.462500000001</v>
          </cell>
          <cell r="H34">
            <v>7856.8</v>
          </cell>
          <cell r="I34" t="str">
            <v/>
          </cell>
          <cell r="J34">
            <v>5720.8225000000011</v>
          </cell>
          <cell r="K34" t="str">
            <v/>
          </cell>
          <cell r="L34">
            <v>392.84000000000003</v>
          </cell>
          <cell r="M34" t="str">
            <v/>
          </cell>
        </row>
        <row r="35">
          <cell r="A35">
            <v>31</v>
          </cell>
          <cell r="B35" t="str">
            <v>사토(적사+운반+정지,다짐)</v>
          </cell>
          <cell r="D35">
            <v>1</v>
          </cell>
          <cell r="E35" t="str">
            <v>m3</v>
          </cell>
          <cell r="F35">
            <v>1544.2344945753239</v>
          </cell>
          <cell r="H35">
            <v>588.02636146457382</v>
          </cell>
          <cell r="I35" t="str">
            <v/>
          </cell>
          <cell r="J35">
            <v>418.93575797318385</v>
          </cell>
          <cell r="K35" t="str">
            <v/>
          </cell>
          <cell r="L35">
            <v>537.2723751375662</v>
          </cell>
          <cell r="M35" t="str">
            <v/>
          </cell>
        </row>
        <row r="36">
          <cell r="A36">
            <v>32</v>
          </cell>
          <cell r="B36" t="str">
            <v>초류종자살포</v>
          </cell>
          <cell r="D36">
            <v>100</v>
          </cell>
          <cell r="E36" t="str">
            <v>m2</v>
          </cell>
          <cell r="F36">
            <v>0</v>
          </cell>
        </row>
        <row r="37">
          <cell r="A37">
            <v>33</v>
          </cell>
          <cell r="B37" t="str">
            <v>터파기(기계)</v>
          </cell>
          <cell r="D37">
            <v>1</v>
          </cell>
          <cell r="E37" t="str">
            <v>m3</v>
          </cell>
          <cell r="F37">
            <v>514.10462333081387</v>
          </cell>
          <cell r="H37">
            <v>267.25481859410434</v>
          </cell>
          <cell r="I37" t="str">
            <v/>
          </cell>
          <cell r="J37">
            <v>52.134511211892168</v>
          </cell>
          <cell r="K37" t="str">
            <v/>
          </cell>
          <cell r="L37">
            <v>194.71529352481735</v>
          </cell>
          <cell r="M37" t="str">
            <v/>
          </cell>
        </row>
        <row r="38">
          <cell r="A38">
            <v>34</v>
          </cell>
          <cell r="B38" t="str">
            <v>되메우기(기계)</v>
          </cell>
          <cell r="D38">
            <v>1</v>
          </cell>
          <cell r="E38" t="str">
            <v>m3</v>
          </cell>
          <cell r="F38">
            <v>448.67312581598298</v>
          </cell>
          <cell r="H38">
            <v>233.24056895485467</v>
          </cell>
          <cell r="I38" t="str">
            <v/>
          </cell>
          <cell r="J38">
            <v>45.499209784924069</v>
          </cell>
          <cell r="K38" t="str">
            <v/>
          </cell>
          <cell r="L38">
            <v>169.93334707620423</v>
          </cell>
          <cell r="M38" t="str">
            <v/>
          </cell>
        </row>
        <row r="39">
          <cell r="A39">
            <v>35</v>
          </cell>
          <cell r="B39" t="str">
            <v>철근가공조립(간단)</v>
          </cell>
          <cell r="D39">
            <v>1</v>
          </cell>
          <cell r="E39" t="str">
            <v>ton</v>
          </cell>
          <cell r="F39">
            <v>265004.30000000005</v>
          </cell>
          <cell r="H39">
            <v>261754.30000000002</v>
          </cell>
          <cell r="I39" t="str">
            <v/>
          </cell>
          <cell r="J39">
            <v>3250</v>
          </cell>
          <cell r="K39" t="str">
            <v/>
          </cell>
          <cell r="L39" t="str">
            <v/>
          </cell>
          <cell r="M39" t="str">
            <v/>
          </cell>
        </row>
        <row r="40">
          <cell r="A40">
            <v>36</v>
          </cell>
          <cell r="B40" t="str">
            <v>철근가공조립(보통)</v>
          </cell>
          <cell r="D40">
            <v>1</v>
          </cell>
          <cell r="E40" t="str">
            <v>ton</v>
          </cell>
          <cell r="F40">
            <v>365024.4</v>
          </cell>
          <cell r="H40">
            <v>360799.4</v>
          </cell>
          <cell r="I40" t="str">
            <v/>
          </cell>
          <cell r="J40">
            <v>4225</v>
          </cell>
          <cell r="K40" t="str">
            <v/>
          </cell>
          <cell r="L40" t="str">
            <v/>
          </cell>
          <cell r="M40" t="str">
            <v/>
          </cell>
        </row>
        <row r="41">
          <cell r="A41">
            <v>37</v>
          </cell>
          <cell r="B41" t="str">
            <v>철근가공조립(복잡)</v>
          </cell>
          <cell r="D41">
            <v>1</v>
          </cell>
          <cell r="E41" t="str">
            <v>ton</v>
          </cell>
          <cell r="F41">
            <v>457946.6</v>
          </cell>
          <cell r="H41">
            <v>452746.6</v>
          </cell>
          <cell r="I41" t="str">
            <v/>
          </cell>
          <cell r="J41">
            <v>5200</v>
          </cell>
          <cell r="K41" t="str">
            <v/>
          </cell>
          <cell r="L41" t="str">
            <v/>
          </cell>
          <cell r="M41" t="str">
            <v/>
          </cell>
        </row>
        <row r="42">
          <cell r="A42">
            <v>38</v>
          </cell>
          <cell r="B42" t="str">
            <v>레미콘타설(인력,무근)</v>
          </cell>
          <cell r="D42">
            <v>1</v>
          </cell>
          <cell r="E42" t="str">
            <v>m3</v>
          </cell>
          <cell r="F42">
            <v>19124.34</v>
          </cell>
          <cell r="H42">
            <v>19124.34</v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</row>
        <row r="43">
          <cell r="A43">
            <v>39</v>
          </cell>
          <cell r="B43" t="str">
            <v>레미콘타설(인력,철근)</v>
          </cell>
          <cell r="D43">
            <v>1</v>
          </cell>
          <cell r="E43" t="str">
            <v>m3</v>
          </cell>
          <cell r="F43">
            <v>21307.470370370371</v>
          </cell>
          <cell r="H43">
            <v>21115.1</v>
          </cell>
          <cell r="I43" t="str">
            <v/>
          </cell>
          <cell r="J43">
            <v>145.92592592592592</v>
          </cell>
          <cell r="K43" t="str">
            <v/>
          </cell>
          <cell r="L43">
            <v>46.444444444444443</v>
          </cell>
          <cell r="M43" t="str">
            <v/>
          </cell>
        </row>
        <row r="44">
          <cell r="A44">
            <v>40</v>
          </cell>
          <cell r="B44" t="str">
            <v>레미콘타설(소형구조물)</v>
          </cell>
          <cell r="D44">
            <v>1</v>
          </cell>
          <cell r="E44" t="str">
            <v>m3</v>
          </cell>
          <cell r="F44">
            <v>30349.950370370374</v>
          </cell>
          <cell r="H44">
            <v>30179.58</v>
          </cell>
          <cell r="I44" t="str">
            <v/>
          </cell>
          <cell r="J44">
            <v>145.92592592592592</v>
          </cell>
          <cell r="K44" t="str">
            <v/>
          </cell>
          <cell r="L44">
            <v>24.444444444444443</v>
          </cell>
          <cell r="M44" t="str">
            <v/>
          </cell>
        </row>
        <row r="45">
          <cell r="A45">
            <v>41</v>
          </cell>
          <cell r="B45" t="str">
            <v>몰탈(1:2)</v>
          </cell>
          <cell r="D45">
            <v>1</v>
          </cell>
          <cell r="E45" t="str">
            <v>m3</v>
          </cell>
          <cell r="F45">
            <v>45761.3</v>
          </cell>
          <cell r="H45">
            <v>37921.300000000003</v>
          </cell>
          <cell r="I45" t="str">
            <v/>
          </cell>
          <cell r="J45">
            <v>7840</v>
          </cell>
          <cell r="K45" t="str">
            <v/>
          </cell>
          <cell r="L45" t="str">
            <v/>
          </cell>
          <cell r="M45" t="str">
            <v/>
          </cell>
        </row>
        <row r="46">
          <cell r="A46">
            <v>42</v>
          </cell>
          <cell r="B46" t="str">
            <v>몰탈(1:3)</v>
          </cell>
          <cell r="D46">
            <v>1</v>
          </cell>
          <cell r="E46" t="str">
            <v>m3</v>
          </cell>
          <cell r="F46">
            <v>40884.800000000003</v>
          </cell>
          <cell r="H46">
            <v>38285.5</v>
          </cell>
          <cell r="I46" t="str">
            <v/>
          </cell>
          <cell r="J46">
            <v>2599.3000000000002</v>
          </cell>
          <cell r="K46" t="str">
            <v/>
          </cell>
          <cell r="L46" t="str">
            <v/>
          </cell>
          <cell r="M46" t="str">
            <v/>
          </cell>
        </row>
        <row r="47">
          <cell r="A47">
            <v>43</v>
          </cell>
          <cell r="B47" t="str">
            <v>흄관부설(d=300)</v>
          </cell>
          <cell r="D47">
            <v>1</v>
          </cell>
          <cell r="E47" t="str">
            <v>m</v>
          </cell>
          <cell r="F47">
            <v>26982.234750728403</v>
          </cell>
          <cell r="H47">
            <v>25716.478646800002</v>
          </cell>
          <cell r="I47" t="str">
            <v/>
          </cell>
          <cell r="J47">
            <v>1265.7561039284001</v>
          </cell>
          <cell r="K47" t="str">
            <v/>
          </cell>
          <cell r="L47" t="str">
            <v/>
          </cell>
          <cell r="M47" t="str">
            <v/>
          </cell>
        </row>
        <row r="48">
          <cell r="A48">
            <v>44</v>
          </cell>
          <cell r="B48" t="str">
            <v>흄관부설(d=600)</v>
          </cell>
          <cell r="D48">
            <v>1</v>
          </cell>
          <cell r="E48" t="str">
            <v>m</v>
          </cell>
          <cell r="F48">
            <v>73425.346641680007</v>
          </cell>
          <cell r="H48">
            <v>53432.999580000003</v>
          </cell>
          <cell r="I48" t="str">
            <v/>
          </cell>
          <cell r="J48">
            <v>6353.8357016800001</v>
          </cell>
          <cell r="K48" t="str">
            <v/>
          </cell>
          <cell r="L48">
            <v>13638.511360000002</v>
          </cell>
          <cell r="M48" t="str">
            <v/>
          </cell>
        </row>
        <row r="49">
          <cell r="A49">
            <v>45</v>
          </cell>
          <cell r="B49" t="str">
            <v>집수정</v>
          </cell>
          <cell r="D49">
            <v>1</v>
          </cell>
          <cell r="E49" t="str">
            <v>개소</v>
          </cell>
          <cell r="F49">
            <v>319971.45607212745</v>
          </cell>
          <cell r="H49">
            <v>245778.30540000001</v>
          </cell>
          <cell r="I49" t="str">
            <v/>
          </cell>
          <cell r="J49">
            <v>74142.061783238547</v>
          </cell>
          <cell r="K49" t="str">
            <v/>
          </cell>
          <cell r="L49">
            <v>51.088888888888889</v>
          </cell>
          <cell r="M49" t="str">
            <v/>
          </cell>
        </row>
        <row r="50">
          <cell r="A50">
            <v>46</v>
          </cell>
          <cell r="B50" t="str">
            <v>플륨관부설(300*300)</v>
          </cell>
          <cell r="D50">
            <v>1</v>
          </cell>
          <cell r="E50" t="str">
            <v>식</v>
          </cell>
          <cell r="F50">
            <v>6304.1260000000002</v>
          </cell>
          <cell r="H50">
            <v>5626.8779999999997</v>
          </cell>
          <cell r="I50" t="str">
            <v/>
          </cell>
          <cell r="J50">
            <v>111.488</v>
          </cell>
          <cell r="K50" t="str">
            <v/>
          </cell>
          <cell r="L50">
            <v>565.76</v>
          </cell>
          <cell r="M50" t="str">
            <v/>
          </cell>
        </row>
        <row r="51">
          <cell r="A51">
            <v>47</v>
          </cell>
          <cell r="B51" t="str">
            <v>옹벽설치(H=2.5)</v>
          </cell>
          <cell r="D51">
            <v>1</v>
          </cell>
          <cell r="E51" t="str">
            <v>m</v>
          </cell>
          <cell r="F51">
            <v>250213.46901009729</v>
          </cell>
          <cell r="H51">
            <v>210085.15126190224</v>
          </cell>
          <cell r="I51" t="str">
            <v/>
          </cell>
          <cell r="J51">
            <v>38249.277007454308</v>
          </cell>
          <cell r="K51" t="str">
            <v/>
          </cell>
          <cell r="L51">
            <v>1879.0407407407406</v>
          </cell>
          <cell r="M51" t="str">
            <v/>
          </cell>
        </row>
        <row r="52">
          <cell r="A52">
            <v>48</v>
          </cell>
          <cell r="B52" t="str">
            <v>콘크리트포장</v>
          </cell>
          <cell r="D52">
            <v>1</v>
          </cell>
          <cell r="E52" t="str">
            <v>m2</v>
          </cell>
          <cell r="F52">
            <v>11391.45176874541</v>
          </cell>
          <cell r="H52">
            <v>8777.1977785956733</v>
          </cell>
          <cell r="I52" t="str">
            <v/>
          </cell>
          <cell r="J52">
            <v>1879.5528485918878</v>
          </cell>
          <cell r="K52" t="str">
            <v/>
          </cell>
          <cell r="L52">
            <v>734.70114155784972</v>
          </cell>
          <cell r="M52" t="str">
            <v/>
          </cell>
        </row>
        <row r="53">
          <cell r="A53">
            <v>49</v>
          </cell>
          <cell r="B53" t="str">
            <v>양생</v>
          </cell>
          <cell r="D53">
            <v>1</v>
          </cell>
          <cell r="E53" t="str">
            <v>m2</v>
          </cell>
          <cell r="F53">
            <v>234.78800000000001</v>
          </cell>
          <cell r="H53">
            <v>139.78800000000001</v>
          </cell>
          <cell r="I53" t="str">
            <v/>
          </cell>
          <cell r="J53">
            <v>95</v>
          </cell>
          <cell r="K53" t="str">
            <v/>
          </cell>
          <cell r="L53" t="str">
            <v/>
          </cell>
          <cell r="M53" t="str">
            <v/>
          </cell>
        </row>
        <row r="54">
          <cell r="A54">
            <v>50</v>
          </cell>
          <cell r="B54" t="str">
            <v>모래깔기(3(m)</v>
          </cell>
          <cell r="D54">
            <v>1</v>
          </cell>
          <cell r="E54" t="str">
            <v>m2</v>
          </cell>
          <cell r="F54">
            <v>764.20499999999993</v>
          </cell>
          <cell r="H54">
            <v>524.20499999999993</v>
          </cell>
          <cell r="I54" t="str">
            <v/>
          </cell>
          <cell r="J54">
            <v>240</v>
          </cell>
          <cell r="K54" t="str">
            <v/>
          </cell>
          <cell r="L54" t="str">
            <v/>
          </cell>
          <cell r="M54" t="str">
            <v/>
          </cell>
        </row>
        <row r="55">
          <cell r="A55">
            <v>51</v>
          </cell>
          <cell r="B55" t="str">
            <v>wire mesh깔기</v>
          </cell>
          <cell r="D55">
            <v>1</v>
          </cell>
          <cell r="E55" t="str">
            <v>m2</v>
          </cell>
          <cell r="F55">
            <v>2274.248</v>
          </cell>
          <cell r="H55">
            <v>851.74800000000005</v>
          </cell>
          <cell r="I55" t="str">
            <v/>
          </cell>
          <cell r="J55">
            <v>1422.5</v>
          </cell>
          <cell r="K55" t="str">
            <v/>
          </cell>
          <cell r="L55" t="str">
            <v/>
          </cell>
          <cell r="M55" t="str">
            <v/>
          </cell>
        </row>
        <row r="56">
          <cell r="A56">
            <v>52</v>
          </cell>
          <cell r="B56" t="str">
            <v>콘크리트포설</v>
          </cell>
          <cell r="D56">
            <v>1</v>
          </cell>
          <cell r="E56" t="str">
            <v>m2</v>
          </cell>
          <cell r="F56">
            <v>6480.5069999999996</v>
          </cell>
          <cell r="H56">
            <v>6480.5069999999996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</row>
        <row r="57">
          <cell r="A57">
            <v>53</v>
          </cell>
          <cell r="B57" t="str">
            <v>배수pipe설치</v>
          </cell>
          <cell r="D57">
            <v>1</v>
          </cell>
          <cell r="E57" t="str">
            <v>m</v>
          </cell>
          <cell r="F57">
            <v>1515.15</v>
          </cell>
          <cell r="H57">
            <v>72.150000000000006</v>
          </cell>
          <cell r="I57" t="str">
            <v/>
          </cell>
          <cell r="J57">
            <v>1443</v>
          </cell>
          <cell r="K57" t="str">
            <v/>
          </cell>
          <cell r="L57" t="str">
            <v/>
          </cell>
          <cell r="M57" t="str">
            <v/>
          </cell>
        </row>
        <row r="58">
          <cell r="A58">
            <v>54</v>
          </cell>
          <cell r="B58" t="str">
            <v>흄관운반</v>
          </cell>
          <cell r="D58">
            <v>1</v>
          </cell>
          <cell r="E58" t="str">
            <v>본</v>
          </cell>
          <cell r="F58">
            <v>6135.5930247933875</v>
          </cell>
          <cell r="H58">
            <v>670.43600000000004</v>
          </cell>
          <cell r="I58" t="str">
            <v/>
          </cell>
          <cell r="J58" t="str">
            <v/>
          </cell>
          <cell r="K58" t="str">
            <v/>
          </cell>
          <cell r="L58">
            <v>5465.1570247933878</v>
          </cell>
          <cell r="M58" t="str">
            <v/>
          </cell>
        </row>
        <row r="59">
          <cell r="A59">
            <v>55</v>
          </cell>
          <cell r="B59" t="str">
            <v>플륨관운반</v>
          </cell>
          <cell r="D59">
            <v>1</v>
          </cell>
          <cell r="E59" t="str">
            <v>본</v>
          </cell>
          <cell r="F59">
            <v>2861.3190347107434</v>
          </cell>
          <cell r="H59">
            <v>296.89920000000001</v>
          </cell>
          <cell r="I59" t="str">
            <v/>
          </cell>
          <cell r="J59" t="str">
            <v/>
          </cell>
          <cell r="K59" t="str">
            <v/>
          </cell>
          <cell r="L59">
            <v>2564.4198347107435</v>
          </cell>
          <cell r="M59" t="str">
            <v/>
          </cell>
        </row>
        <row r="60">
          <cell r="A60">
            <v>56</v>
          </cell>
          <cell r="B60" t="str">
            <v>철근운반</v>
          </cell>
          <cell r="D60">
            <v>1</v>
          </cell>
          <cell r="E60" t="str">
            <v>ton</v>
          </cell>
          <cell r="F60">
            <v>2861.3190347107434</v>
          </cell>
          <cell r="H60">
            <v>296.89920000000001</v>
          </cell>
          <cell r="I60" t="str">
            <v/>
          </cell>
          <cell r="J60" t="str">
            <v/>
          </cell>
          <cell r="K60" t="str">
            <v/>
          </cell>
          <cell r="L60">
            <v>2564.4198347107435</v>
          </cell>
        </row>
        <row r="61">
          <cell r="A61">
            <v>57</v>
          </cell>
          <cell r="B61" t="str">
            <v>중기운반</v>
          </cell>
          <cell r="D61">
            <v>1</v>
          </cell>
          <cell r="E61" t="str">
            <v>식</v>
          </cell>
          <cell r="F61">
            <v>482632.49017878831</v>
          </cell>
          <cell r="H61">
            <v>164757.71666666667</v>
          </cell>
          <cell r="J61">
            <v>165320.0653639735</v>
          </cell>
          <cell r="L61">
            <v>152554.70814814817</v>
          </cell>
        </row>
        <row r="62">
          <cell r="A62">
            <v>58</v>
          </cell>
          <cell r="B62" t="str">
            <v>석축쌓기</v>
          </cell>
          <cell r="D62">
            <v>1</v>
          </cell>
          <cell r="E62" t="str">
            <v>m2</v>
          </cell>
          <cell r="F62">
            <v>94934.69158296258</v>
          </cell>
          <cell r="H62">
            <v>86702.626528835914</v>
          </cell>
          <cell r="I62" t="str">
            <v/>
          </cell>
          <cell r="J62">
            <v>4612.9409916451132</v>
          </cell>
          <cell r="K62" t="str">
            <v/>
          </cell>
          <cell r="L62">
            <v>3619.1240624815546</v>
          </cell>
          <cell r="M62" t="str">
            <v/>
          </cell>
        </row>
        <row r="63">
          <cell r="A63">
            <v>59</v>
          </cell>
          <cell r="B63" t="str">
            <v>석축기초</v>
          </cell>
          <cell r="D63">
            <v>1</v>
          </cell>
          <cell r="E63" t="str">
            <v>m</v>
          </cell>
          <cell r="F63">
            <v>12031.69701084</v>
          </cell>
          <cell r="H63">
            <v>12031.69701084</v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</row>
        <row r="64">
          <cell r="A64">
            <v>61</v>
          </cell>
          <cell r="B64" t="str">
            <v>천단모르터(1:3)</v>
          </cell>
          <cell r="D64">
            <v>1</v>
          </cell>
          <cell r="E64" t="str">
            <v>m</v>
          </cell>
          <cell r="F64">
            <v>4298.9340000000002</v>
          </cell>
          <cell r="H64">
            <v>4220.9549999999999</v>
          </cell>
          <cell r="I64" t="str">
            <v/>
          </cell>
          <cell r="J64">
            <v>77.978999999999999</v>
          </cell>
          <cell r="K64" t="str">
            <v/>
          </cell>
          <cell r="L64" t="str">
            <v/>
          </cell>
          <cell r="M64" t="str">
            <v/>
          </cell>
        </row>
        <row r="65">
          <cell r="A65">
            <v>62</v>
          </cell>
          <cell r="B65" t="str">
            <v>토사깎기(m3 당)</v>
          </cell>
          <cell r="D65">
            <v>1</v>
          </cell>
          <cell r="E65" t="str">
            <v>m3</v>
          </cell>
          <cell r="F65">
            <v>485.93934117343429</v>
          </cell>
          <cell r="H65">
            <v>271.42502856348813</v>
          </cell>
          <cell r="I65" t="str">
            <v/>
          </cell>
          <cell r="J65">
            <v>148.69503244057421</v>
          </cell>
          <cell r="K65" t="str">
            <v/>
          </cell>
          <cell r="L65">
            <v>65.819280169371922</v>
          </cell>
          <cell r="M65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"/>
      <sheetName val="0000"/>
      <sheetName val="시행개요"/>
      <sheetName val="사업량"/>
      <sheetName val="소요일수"/>
      <sheetName val="공사비총괄(암반)"/>
      <sheetName val="내역총괄(암반)"/>
      <sheetName val="공사비총괄(우물)"/>
      <sheetName val="내역총괄(우물)"/>
      <sheetName val="펌프인양"/>
      <sheetName val="철거공사"/>
      <sheetName val="폐공처리"/>
      <sheetName val="단가표"/>
    </sheetNames>
    <sheetDataSet>
      <sheetData sheetId="0"/>
      <sheetData sheetId="1"/>
      <sheetData sheetId="2"/>
      <sheetData sheetId="3"/>
      <sheetData sheetId="4">
        <row r="8">
          <cell r="E8">
            <v>12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표지외"/>
      <sheetName val="2조사량"/>
      <sheetName val="3소요일수산출"/>
      <sheetName val="4.용역비총괄표"/>
      <sheetName val="5조사비명세서"/>
      <sheetName val="6엔지니어링공제"/>
      <sheetName val="단가입력"/>
      <sheetName val="5조사비명세서 (2)"/>
      <sheetName val="인용자료참고"/>
      <sheetName val="적용품셈참고자료"/>
    </sheetNames>
    <sheetDataSet>
      <sheetData sheetId="0"/>
      <sheetData sheetId="1">
        <row r="5">
          <cell r="H5">
            <v>1</v>
          </cell>
        </row>
      </sheetData>
      <sheetData sheetId="2">
        <row r="5">
          <cell r="B5" t="str">
            <v>기존자료 수집</v>
          </cell>
          <cell r="E5" t="str">
            <v>지구</v>
          </cell>
        </row>
        <row r="7">
          <cell r="B7" t="str">
            <v>대수성시험</v>
          </cell>
          <cell r="E7" t="str">
            <v>회</v>
          </cell>
        </row>
        <row r="8">
          <cell r="B8" t="str">
            <v>적정취수량 및 영향범위 산정</v>
          </cell>
          <cell r="C8"/>
          <cell r="E8" t="str">
            <v>지구</v>
          </cell>
        </row>
        <row r="9">
          <cell r="B9" t="str">
            <v>보고서작성</v>
          </cell>
          <cell r="C9"/>
        </row>
        <row r="12">
          <cell r="B12" t="str">
            <v xml:space="preserve"> 수질검사</v>
          </cell>
          <cell r="E12" t="str">
            <v>회</v>
          </cell>
        </row>
        <row r="13">
          <cell r="B13" t="str">
            <v xml:space="preserve"> 자료분석 및 보고서작성</v>
          </cell>
          <cell r="E13" t="str">
            <v>지구</v>
          </cell>
        </row>
      </sheetData>
      <sheetData sheetId="3"/>
      <sheetData sheetId="4">
        <row r="6">
          <cell r="A6" t="str">
            <v>기존자료 수집</v>
          </cell>
        </row>
      </sheetData>
      <sheetData sheetId="5"/>
      <sheetData sheetId="6">
        <row r="6">
          <cell r="B6">
            <v>261571</v>
          </cell>
        </row>
      </sheetData>
      <sheetData sheetId="7"/>
      <sheetData sheetId="8"/>
      <sheetData sheetId="9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1.표지외"/>
      <sheetName val="2.위치및사업량"/>
      <sheetName val="3.소요일수"/>
      <sheetName val="4.용역비총괄표"/>
      <sheetName val="5.사업비명세서"/>
      <sheetName val="6엔지니어링공제"/>
      <sheetName val="7.공종별단가표,일위대가표"/>
      <sheetName val="8.단가"/>
      <sheetName val="변경내용(2013)"/>
    </sheetNames>
    <sheetDataSet>
      <sheetData sheetId="0"/>
      <sheetData sheetId="1"/>
      <sheetData sheetId="2">
        <row r="5">
          <cell r="H5">
            <v>1</v>
          </cell>
          <cell r="I5">
            <v>1</v>
          </cell>
          <cell r="J5">
            <v>100</v>
          </cell>
          <cell r="K5">
            <v>1</v>
          </cell>
          <cell r="L5">
            <v>100</v>
          </cell>
          <cell r="M5">
            <v>1</v>
          </cell>
          <cell r="N5">
            <v>100</v>
          </cell>
        </row>
      </sheetData>
      <sheetData sheetId="3">
        <row r="5">
          <cell r="B5" t="str">
            <v>1. 청소장비 설치 및 인양</v>
          </cell>
          <cell r="C5"/>
        </row>
        <row r="6">
          <cell r="B6" t="str">
            <v>2. 양수설비 인양 및 상태점검</v>
          </cell>
          <cell r="C6"/>
        </row>
        <row r="7">
          <cell r="B7" t="str">
            <v>3. 에어써징(고압압축 불기공법)</v>
          </cell>
          <cell r="C7"/>
        </row>
        <row r="8">
          <cell r="B8" t="str">
            <v>4. 양수설비 정비 및 재설치</v>
          </cell>
          <cell r="C8"/>
        </row>
        <row r="9">
          <cell r="B9" t="str">
            <v>5. 수위측정관설치</v>
          </cell>
          <cell r="C9"/>
        </row>
        <row r="10">
          <cell r="B10" t="str">
            <v>6. 운반비</v>
          </cell>
          <cell r="C10"/>
        </row>
        <row r="11">
          <cell r="B11" t="str">
            <v>7. 수중TV검층</v>
          </cell>
          <cell r="C11"/>
        </row>
        <row r="19">
          <cell r="H19">
            <v>10</v>
          </cell>
        </row>
      </sheetData>
      <sheetData sheetId="4">
        <row r="2">
          <cell r="B2" t="str">
            <v>OO외 O지구 지하수시설물 사후관리</v>
          </cell>
        </row>
        <row r="4">
          <cell r="A4" t="str">
            <v>1. 청소장비 설치 및 인양</v>
          </cell>
        </row>
        <row r="5">
          <cell r="A5" t="str">
            <v>2. 양수설비 인양 및 상태점검</v>
          </cell>
        </row>
        <row r="6">
          <cell r="A6" t="str">
            <v>3. 에어써징(고압압축 불기공법)</v>
          </cell>
        </row>
        <row r="7">
          <cell r="A7" t="str">
            <v>4. 양수설비 정비 및 재설치</v>
          </cell>
        </row>
        <row r="8">
          <cell r="A8" t="str">
            <v>5. 수위측정관설치</v>
          </cell>
        </row>
        <row r="9">
          <cell r="A9" t="str">
            <v>6. 운반비</v>
          </cell>
        </row>
        <row r="10">
          <cell r="A10" t="str">
            <v>7. 수중TV검층</v>
          </cell>
        </row>
        <row r="20">
          <cell r="C20">
            <v>6556000</v>
          </cell>
        </row>
      </sheetData>
      <sheetData sheetId="5">
        <row r="6">
          <cell r="A6" t="str">
            <v>1. 청소장비 설치 및 인양</v>
          </cell>
        </row>
        <row r="7">
          <cell r="A7" t="str">
            <v>2. 양수설비 인양 및 상태점검</v>
          </cell>
        </row>
        <row r="8">
          <cell r="A8" t="str">
            <v>3. 에어써징(고압압축 불기공법)</v>
          </cell>
        </row>
        <row r="9">
          <cell r="A9" t="str">
            <v>4. 양수설비 정비 및 재설치</v>
          </cell>
        </row>
        <row r="10">
          <cell r="A10" t="str">
            <v>5. 수위측정관설치</v>
          </cell>
        </row>
        <row r="11">
          <cell r="A11" t="str">
            <v>6. 운반비</v>
          </cell>
        </row>
        <row r="12">
          <cell r="A12" t="str">
            <v>7. 수중TV검층</v>
          </cell>
        </row>
      </sheetData>
      <sheetData sheetId="6"/>
      <sheetData sheetId="7">
        <row r="6">
          <cell r="S6">
            <v>0</v>
          </cell>
          <cell r="U6">
            <v>0</v>
          </cell>
        </row>
        <row r="7">
          <cell r="S7">
            <v>0</v>
          </cell>
        </row>
        <row r="9">
          <cell r="S9">
            <v>0</v>
          </cell>
        </row>
        <row r="10">
          <cell r="S10">
            <v>0</v>
          </cell>
        </row>
        <row r="11">
          <cell r="S11">
            <v>0</v>
          </cell>
          <cell r="U11">
            <v>0</v>
          </cell>
        </row>
        <row r="12">
          <cell r="U12">
            <v>0</v>
          </cell>
        </row>
      </sheetData>
      <sheetData sheetId="8">
        <row r="4">
          <cell r="E4">
            <v>335638</v>
          </cell>
        </row>
        <row r="5">
          <cell r="E5">
            <v>282545</v>
          </cell>
        </row>
        <row r="6">
          <cell r="E6">
            <v>261571</v>
          </cell>
        </row>
        <row r="7">
          <cell r="E7">
            <v>205686</v>
          </cell>
        </row>
        <row r="8">
          <cell r="E8">
            <v>220894</v>
          </cell>
        </row>
        <row r="9">
          <cell r="E9">
            <v>186909</v>
          </cell>
        </row>
        <row r="10">
          <cell r="E10">
            <v>232974</v>
          </cell>
        </row>
        <row r="11">
          <cell r="E11">
            <v>220391</v>
          </cell>
        </row>
        <row r="12">
          <cell r="E12">
            <v>208527</v>
          </cell>
        </row>
        <row r="13">
          <cell r="E13">
            <v>161858</v>
          </cell>
        </row>
        <row r="15">
          <cell r="E15">
            <v>1698.67</v>
          </cell>
        </row>
        <row r="16">
          <cell r="E16">
            <v>1795.22</v>
          </cell>
        </row>
        <row r="26">
          <cell r="K26">
            <v>5810</v>
          </cell>
        </row>
        <row r="37">
          <cell r="I37">
            <v>64816</v>
          </cell>
          <cell r="J37">
            <v>86424</v>
          </cell>
          <cell r="K37">
            <v>48824</v>
          </cell>
        </row>
      </sheetData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EYO"/>
      <sheetName val="견적조건"/>
      <sheetName val="갑지(추정)"/>
      <sheetName val="SUMDO"/>
      <sheetName val="ENDDO"/>
      <sheetName val="PLDB"/>
      <sheetName val="AAA"/>
      <sheetName val="M-HOUR"/>
      <sheetName val="공기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"/>
      <sheetName val="입찰표지"/>
      <sheetName val="총괄표"/>
      <sheetName val="전체내역서"/>
      <sheetName val="전기내역서"/>
      <sheetName val="내역표지"/>
      <sheetName val="도급표지 "/>
      <sheetName val="부대표지"/>
      <sheetName val="도급표지  (4)"/>
      <sheetName val="부대표지 (4)"/>
      <sheetName val="도급표지  (3)"/>
      <sheetName val="부대표지 (3)"/>
      <sheetName val="도급표지  (2)"/>
      <sheetName val="부대표지 (2)"/>
      <sheetName val="세로"/>
      <sheetName val="토  목"/>
      <sheetName val="조  경"/>
      <sheetName val="전 기"/>
      <sheetName val="건  축"/>
      <sheetName val="건축설비"/>
      <sheetName val="기계"/>
      <sheetName val="제어계측"/>
      <sheetName val="Sheet2"/>
      <sheetName val="Sheet3"/>
      <sheetName val="Sheet4"/>
      <sheetName val="Sheet5"/>
      <sheetName val="Sheet6"/>
      <sheetName val="Sheet16"/>
      <sheetName val="단가산출"/>
      <sheetName val="자재수량"/>
      <sheetName val="Sheet1"/>
      <sheetName val="1공구 건정토건 토공"/>
      <sheetName val="1공구 건정토건 철콘"/>
      <sheetName val="입찰안"/>
      <sheetName val="보도내역 (3)"/>
      <sheetName val="Module1"/>
      <sheetName val="Qheet6"/>
      <sheetName val="실행철강하도"/>
      <sheetName val="준검 내역서"/>
      <sheetName val="SG"/>
      <sheetName val="내역서"/>
      <sheetName val="주차구획선수량"/>
      <sheetName val="산출내역서"/>
      <sheetName val="차액보증"/>
      <sheetName val="공사개요"/>
      <sheetName val="갑지"/>
      <sheetName val="자재단가비교표"/>
      <sheetName val="A-4"/>
      <sheetName val="#REF"/>
      <sheetName val="일위대가"/>
      <sheetName val="개요"/>
      <sheetName val="부대tu"/>
      <sheetName val="하조서"/>
      <sheetName val="내역"/>
      <sheetName val="가도공"/>
      <sheetName val="신공항A-9(원가수정)"/>
      <sheetName val="데리네이타현황"/>
      <sheetName val="한강운반비"/>
      <sheetName val="서∼군(2)"/>
      <sheetName val="금호"/>
      <sheetName val="저"/>
      <sheetName val="정부노임단가"/>
      <sheetName val="변경비교-을"/>
      <sheetName val="6공구(당초)"/>
      <sheetName val="품의서"/>
      <sheetName val="토적집계"/>
      <sheetName val="도급"/>
      <sheetName val="목차"/>
      <sheetName val="대로근거"/>
      <sheetName val="을"/>
      <sheetName val="재개발"/>
      <sheetName val="소야공정계획표"/>
      <sheetName val="BID"/>
      <sheetName val="노임단가"/>
      <sheetName val="SANTOGO"/>
      <sheetName val="98NS-N"/>
      <sheetName val="후다내역"/>
      <sheetName val="45,46"/>
      <sheetName val="시공여유율"/>
      <sheetName val="총괄-1"/>
      <sheetName val="단가산출서"/>
      <sheetName val="일위대가표"/>
      <sheetName val="기초코드"/>
      <sheetName val="입적표"/>
      <sheetName val="토사(PE)"/>
      <sheetName val="98지급계획"/>
      <sheetName val="대비"/>
      <sheetName val="설계예산서"/>
      <sheetName val="실행대비"/>
      <sheetName val="SP-B1"/>
      <sheetName val="1.수인터널"/>
      <sheetName val="물가시세"/>
      <sheetName val="Total"/>
      <sheetName val="부대내역"/>
      <sheetName val="입력시트"/>
      <sheetName val="원형1호맨홀토공수량"/>
      <sheetName val="갑지(추정)"/>
      <sheetName val="공업용수관로"/>
      <sheetName val="자재단가"/>
      <sheetName val="공문(신)"/>
      <sheetName val="토목주소"/>
      <sheetName val="낙찰표"/>
      <sheetName val="6PILE  (돌출)"/>
      <sheetName val="특수선일위대가"/>
      <sheetName val="I一般比"/>
      <sheetName val="입찰품의서"/>
      <sheetName val="기계내역"/>
      <sheetName val="AS포장복구 "/>
      <sheetName val="중로근거"/>
      <sheetName val="일위(토목)"/>
      <sheetName val="실행내역서"/>
      <sheetName val="eq_data"/>
      <sheetName val="기본단가"/>
      <sheetName val="설 계"/>
      <sheetName val="경비"/>
      <sheetName val="Dae_Jiju"/>
      <sheetName val="Sikje_ingun"/>
      <sheetName val="TREE_D"/>
      <sheetName val="초기화면"/>
      <sheetName val="표지"/>
      <sheetName val="2.대외공문"/>
      <sheetName val="설계"/>
      <sheetName val="2000년1차"/>
      <sheetName val="건축내역서"/>
      <sheetName val="단가비교표"/>
      <sheetName val="BSD (2)"/>
      <sheetName val="보할"/>
      <sheetName val="전기공사"/>
      <sheetName val="공통가설"/>
      <sheetName val="단"/>
      <sheetName val="3차준공"/>
      <sheetName val="흥양2교토공집계표"/>
      <sheetName val="DATA"/>
      <sheetName val="시화점실행"/>
      <sheetName val="하수급견적대비"/>
      <sheetName val="DATE"/>
      <sheetName val="type-F"/>
      <sheetName val="0.0ControlSheet"/>
      <sheetName val="0.1keyAssumption"/>
      <sheetName val="맨홀수량"/>
      <sheetName val="준공조서갑지"/>
      <sheetName val="지주설치제원"/>
      <sheetName val="입출재고현황 (2)"/>
      <sheetName val="수문일1"/>
      <sheetName val="가시설"/>
      <sheetName val="광산내역"/>
      <sheetName val="A-7-1LINE(수량)"/>
      <sheetName val="Sheet1 (2)"/>
      <sheetName val="상-교대(A1-A2)"/>
      <sheetName val="노임"/>
      <sheetName val="대치판정"/>
      <sheetName val="인건-측정"/>
      <sheetName val="증감대비"/>
      <sheetName val="결과조달"/>
      <sheetName val="현장관리"/>
      <sheetName val="여과지동"/>
      <sheetName val="기초자료"/>
      <sheetName val="을지"/>
      <sheetName val="nys"/>
      <sheetName val="연결임시"/>
      <sheetName val="장비집계"/>
      <sheetName val="건축내역"/>
      <sheetName val="적용대가"/>
      <sheetName val="2000년하반기"/>
      <sheetName val="인건비 "/>
      <sheetName val="내역(최종본4.5)"/>
      <sheetName val="1.취수장"/>
      <sheetName val="9GNG운반"/>
      <sheetName val="TYPE-A"/>
      <sheetName val="간접비"/>
      <sheetName val="실행내역"/>
      <sheetName val="ELECTRIC"/>
      <sheetName val="기성신청"/>
      <sheetName val="원본(갑지)"/>
      <sheetName val="위치조서"/>
      <sheetName val="배수통관(좌)"/>
      <sheetName val="산출내역서집계표"/>
      <sheetName val="횡배수관토공수량"/>
      <sheetName val="공제구간조서"/>
      <sheetName val="강교(Sub)"/>
      <sheetName val="몰탈재료산출"/>
      <sheetName val="ABUT수량-A1"/>
      <sheetName val="BJJIN"/>
      <sheetName val="충주"/>
      <sheetName val="교각1"/>
      <sheetName val="제잡비.xls"/>
      <sheetName val="3BL공동구 수량"/>
      <sheetName val="수량산출"/>
      <sheetName val="자재"/>
      <sheetName val="골조시행"/>
      <sheetName val="N賃率-職"/>
      <sheetName val="1공구_건정토건_토공"/>
      <sheetName val="1공구_건정토건_철콘"/>
      <sheetName val="도급표지_"/>
      <sheetName val="도급표지__(4)"/>
      <sheetName val="부대표지_(4)"/>
      <sheetName val="도급표지__(3)"/>
      <sheetName val="부대표지_(3)"/>
      <sheetName val="도급표지__(2)"/>
      <sheetName val="부대표지_(2)"/>
      <sheetName val="토__목"/>
      <sheetName val="조__경"/>
      <sheetName val="전_기"/>
      <sheetName val="건__축"/>
      <sheetName val="보도내역_(3)"/>
      <sheetName val="준검_내역서"/>
      <sheetName val="수로단위수량"/>
      <sheetName val="공사비총괄표"/>
      <sheetName val="일위대가(1)"/>
      <sheetName val="접속도로1"/>
      <sheetName val="전체_1설계"/>
      <sheetName val="토공사"/>
      <sheetName val="전기일위대가"/>
      <sheetName val="전신환매도율"/>
      <sheetName val="총괄내역서"/>
      <sheetName val="설직재-1"/>
      <sheetName val="2.고용보험료산출근거"/>
      <sheetName val="배관단가조사서"/>
      <sheetName val="EQUIP-H"/>
      <sheetName val="공종별산출내역서"/>
      <sheetName val="마산방향"/>
      <sheetName val="진주방향"/>
      <sheetName val="설계내역서"/>
      <sheetName val="APT"/>
      <sheetName val="부하(성남)"/>
      <sheetName val="부하계산서"/>
      <sheetName val="일위대가(계측기설치)"/>
      <sheetName val="구천"/>
      <sheetName val="전신"/>
      <sheetName val="수량조서"/>
      <sheetName val="코드표"/>
      <sheetName val=" 총괄표"/>
      <sheetName val="교대(A1)"/>
      <sheetName val="4)유동표"/>
      <sheetName val="조명시설"/>
      <sheetName val="최초침전지집계표"/>
      <sheetName val="일위대가(가설)"/>
      <sheetName val="현대물량"/>
      <sheetName val="MOTOR"/>
      <sheetName val="CONCRETE"/>
      <sheetName val="wall"/>
      <sheetName val="건축집계"/>
      <sheetName val="4.내진설계"/>
      <sheetName val="1_수인터널"/>
      <sheetName val="6PILE__(돌출)"/>
      <sheetName val="2_대외공문"/>
      <sheetName val="설_계"/>
      <sheetName val="AS포장복구_"/>
      <sheetName val="바닥판"/>
      <sheetName val="공사"/>
      <sheetName val="COPING"/>
      <sheetName val="1안"/>
      <sheetName val="1. 설계조건 2.단면가정 3. 하중계산"/>
      <sheetName val="DATA 입력란"/>
      <sheetName val="96보완계획7.12"/>
      <sheetName val="s"/>
      <sheetName val="공사비예산서(토목분)"/>
      <sheetName val="수량3"/>
      <sheetName val="토목내역"/>
      <sheetName val="관급"/>
      <sheetName val="직노"/>
      <sheetName val="자재목록"/>
      <sheetName val="중기목록"/>
      <sheetName val="단가목록"/>
      <sheetName val="일위목록"/>
      <sheetName val="노임목록"/>
      <sheetName val="손익현황"/>
      <sheetName val="현황CODE"/>
      <sheetName val="6호기"/>
      <sheetName val="수자재단위당"/>
      <sheetName val="물량표"/>
      <sheetName val="교각계산"/>
      <sheetName val="단가"/>
      <sheetName val="관일"/>
      <sheetName val="철거산출근거"/>
      <sheetName val="단가조사"/>
      <sheetName val="단면가정"/>
      <sheetName val="설계조건"/>
      <sheetName val="부재력정리"/>
      <sheetName val="Front"/>
      <sheetName val="가격조사서"/>
      <sheetName val="세금자료"/>
      <sheetName val="경영상태"/>
      <sheetName val="설계예산"/>
      <sheetName val="200"/>
      <sheetName val="중기일위대가"/>
      <sheetName val="경비2내역"/>
      <sheetName val="노원열병합  건축공사기성내역서"/>
      <sheetName val="원가계산서"/>
      <sheetName val="현장관리비"/>
      <sheetName val="집계"/>
      <sheetName val="날개벽(시점좌측)"/>
      <sheetName val="포장공자재집계표"/>
      <sheetName val="부대입찰 내역서"/>
      <sheetName val="전차선로 물량표"/>
      <sheetName val="공통(20-91)"/>
      <sheetName val="실행내역서 "/>
      <sheetName val="TB-내역서"/>
      <sheetName val="신대방33(적용)"/>
      <sheetName val="포장단면별단위수량"/>
      <sheetName val="가로등내역서"/>
      <sheetName val="자재일람"/>
      <sheetName val="전라자금"/>
      <sheetName val="b_yesan"/>
      <sheetName val="INPUT(덕도방향-시점)"/>
      <sheetName val="CPM챠트"/>
      <sheetName val="지우지마"/>
      <sheetName val="토목"/>
      <sheetName val="설계기준"/>
      <sheetName val="내역1"/>
      <sheetName val="WORK"/>
      <sheetName val="내역(최종본4_5)"/>
      <sheetName val="0_0ControlSheet"/>
      <sheetName val="0_1keyAssumption"/>
      <sheetName val="전체ﾴ엿서"/>
      <sheetName val="Type(123)"/>
      <sheetName val="각형맨홀"/>
      <sheetName val="투찰(하수)"/>
      <sheetName val="프랜트면허"/>
      <sheetName val="토공(우물통,기타) "/>
      <sheetName val="견적서"/>
      <sheetName val="현장별계약현황('98.10.31)"/>
      <sheetName val="구의33고"/>
      <sheetName val="금액내역서"/>
      <sheetName val="노무비"/>
      <sheetName val="2000전체분"/>
      <sheetName val="세부내역서"/>
      <sheetName val="입적6-10"/>
      <sheetName val="현장관리비 산출내역"/>
      <sheetName val="97년 추정"/>
      <sheetName val="배수내역"/>
      <sheetName val="팔당터널(1공구)"/>
      <sheetName val="DC-O-4-S(설명서)"/>
      <sheetName val="평균터파기고(1-2,ASP)"/>
      <sheetName val="세부내역"/>
      <sheetName val="확약서"/>
      <sheetName val="선정요령"/>
      <sheetName val="하중"/>
      <sheetName val="1.설계조건"/>
      <sheetName val="노임이"/>
      <sheetName val="STAND20"/>
      <sheetName val="화설내"/>
      <sheetName val="자재집계표"/>
      <sheetName val="도급b_balju"/>
      <sheetName val="원가서"/>
      <sheetName val="뚝토공"/>
      <sheetName val="명단"/>
      <sheetName val="원가계산 (2)"/>
      <sheetName val="Eq. Mobilization"/>
      <sheetName val="Y-WORK"/>
      <sheetName val="인사자료총집계"/>
      <sheetName val="_REF"/>
      <sheetName val="설계서"/>
      <sheetName val="예산서"/>
      <sheetName val="총공사비"/>
      <sheetName val="공사비산출내역"/>
      <sheetName val="0Title"/>
      <sheetName val="일위(PN)"/>
      <sheetName val="연습"/>
      <sheetName val="건축내역(진해석동)"/>
      <sheetName val="주경기-오배수"/>
      <sheetName val="주요자재단가"/>
      <sheetName val="98수문일위"/>
      <sheetName val="단가(반정1교-원주)"/>
      <sheetName val="증감내역서"/>
      <sheetName val="J直材4"/>
      <sheetName val="본공사"/>
      <sheetName val="JUCKEYK"/>
      <sheetName val="S0"/>
      <sheetName val="공량산출서"/>
      <sheetName val="종단계산"/>
      <sheetName val="견적대비표"/>
      <sheetName val="실행간접비용"/>
      <sheetName val="보고"/>
      <sheetName val="총집계표"/>
      <sheetName val="신공항A-;(원가수정)"/>
      <sheetName val="건축공사"/>
      <sheetName val="콤보박스와 리스트박스의 연결"/>
      <sheetName val="유형처분"/>
      <sheetName val="수 량 명 세 서 - 1"/>
      <sheetName val="견적조건"/>
      <sheetName val="F4-F7"/>
      <sheetName val="장비당단가 (1)"/>
      <sheetName val="Sheet2 (2)"/>
      <sheetName val="업무"/>
      <sheetName val="경영혁신본부"/>
      <sheetName val="1.설계기준"/>
      <sheetName val="수량산출서"/>
      <sheetName val="인건비"/>
      <sheetName val="내역서01"/>
      <sheetName val="참조"/>
      <sheetName val="CALCULATION"/>
      <sheetName val="앵커구조계산"/>
      <sheetName val="부대공Ⅱ"/>
      <sheetName val="2.건축"/>
      <sheetName val="단면 (2)"/>
      <sheetName val="3F"/>
      <sheetName val="설계명세서"/>
      <sheetName val="예산M6-B"/>
      <sheetName val="AB자재단가"/>
      <sheetName val="간지"/>
      <sheetName val="상세산출"/>
      <sheetName val="적현로"/>
      <sheetName val="구조물터파기수량집계"/>
      <sheetName val="측구터파기공수량집계"/>
      <sheetName val="배수공 시멘트 및 골재량 산출"/>
      <sheetName val="깨기"/>
      <sheetName val="기계경비일람"/>
      <sheetName val="건축-물가변동"/>
      <sheetName val="횡배수관"/>
      <sheetName val="DATA2000"/>
      <sheetName val="음료실행"/>
      <sheetName val="날개벽"/>
      <sheetName val="집계표(OPTION)"/>
      <sheetName val="1호맨홀수량산출"/>
      <sheetName val="원가계산"/>
      <sheetName val="식재"/>
      <sheetName val="시설물"/>
      <sheetName val="식재출력용"/>
      <sheetName val="유지관리"/>
      <sheetName val="VXXXXXXX"/>
      <sheetName val="건설성적"/>
      <sheetName val="전기단가조사서"/>
      <sheetName val="산수배수"/>
      <sheetName val="집계표(수배전제조구매)"/>
      <sheetName val="실행(ALT1)"/>
      <sheetName val="정보"/>
      <sheetName val="품셈TABLE"/>
      <sheetName val="현황산출서"/>
      <sheetName val="내   역"/>
      <sheetName val="자금청구"/>
      <sheetName val="프라임 강변역(4,236)"/>
      <sheetName val="물집"/>
      <sheetName val="플랜트 설치"/>
      <sheetName val="데이타"/>
      <sheetName val="자재입고내역"/>
      <sheetName val="노임대장(지역주민)"/>
      <sheetName val="노임대장(철근)"/>
      <sheetName val="노임대장(목수)"/>
      <sheetName val="(구조물용역-가람)"/>
      <sheetName val="노임대장(용역-가람)남자"/>
      <sheetName val="노임대장(용역-가람)여자"/>
      <sheetName val="노임대장(방수공)"/>
      <sheetName val="덕전리"/>
      <sheetName val="관련자료입력"/>
      <sheetName val="설내역서 "/>
      <sheetName val="장비별표(오거보링)(Ø400)(12M)"/>
      <sheetName val="IW-LIST"/>
      <sheetName val="발주설계서(당초)"/>
      <sheetName val="설-원가"/>
      <sheetName val="변경후원본2"/>
      <sheetName val="비교1"/>
      <sheetName val="신우"/>
      <sheetName val="機器明細(MC)"/>
      <sheetName val="8.PILE  (돌출)"/>
      <sheetName val="울산자금"/>
      <sheetName val="강북라우터"/>
      <sheetName val="공사분석"/>
      <sheetName val="국내"/>
      <sheetName val="우석문틀"/>
      <sheetName val="Sheet9"/>
      <sheetName val="지급자재"/>
      <sheetName val="건집"/>
      <sheetName val="기집"/>
      <sheetName val="토집"/>
      <sheetName val="조집"/>
      <sheetName val="2000년 공정표"/>
      <sheetName val="입찰보고"/>
      <sheetName val="시중노임단가"/>
      <sheetName val="건축적용원가계산"/>
      <sheetName val="수량집계표"/>
      <sheetName val="2.교량(신설)"/>
      <sheetName val="5.2코핑"/>
      <sheetName val="현경"/>
      <sheetName val="맨홀(2호)"/>
      <sheetName val="TEST1"/>
      <sheetName val="밸브설치"/>
      <sheetName val="공정표 "/>
      <sheetName val="S12"/>
      <sheetName val="기초(1)"/>
      <sheetName val="P.M 별"/>
      <sheetName val="예산내역서"/>
      <sheetName val="수입"/>
      <sheetName val="산출근거"/>
      <sheetName val="TOT"/>
      <sheetName val="구조물철거타공정이월"/>
      <sheetName val="50-4(2차)"/>
      <sheetName val="철근단면적"/>
      <sheetName val="전기"/>
      <sheetName val="기계경비"/>
      <sheetName val="출장내역"/>
      <sheetName val="견적을지"/>
      <sheetName val="ITEM"/>
      <sheetName val="집 계 표"/>
      <sheetName val="수토공단위당"/>
      <sheetName val="간접"/>
      <sheetName val="TBN실행"/>
      <sheetName val="지중자재단가"/>
      <sheetName val="샘플표지"/>
      <sheetName val="역T형"/>
      <sheetName val="유림골조"/>
      <sheetName val="코드"/>
      <sheetName val="위생기구"/>
      <sheetName val="기계실냉난방"/>
      <sheetName val="수량산출서 갑지"/>
      <sheetName val="첨부1-1"/>
      <sheetName val="base"/>
      <sheetName val="빙설"/>
      <sheetName val="A"/>
      <sheetName val="식재수량표"/>
      <sheetName val="식재일위"/>
      <sheetName val="배수공"/>
      <sheetName val="별표 "/>
      <sheetName val="내역분기"/>
      <sheetName val="차수"/>
      <sheetName val="총괄"/>
      <sheetName val="포설list원본"/>
      <sheetName val="FB25JN"/>
      <sheetName val="단가표"/>
      <sheetName val="입찰"/>
      <sheetName val="실행(표지,갑,을)"/>
      <sheetName val="일위대가목차"/>
      <sheetName val="광통신 견적내역서1"/>
      <sheetName val="전기실-1"/>
      <sheetName val="잡철물"/>
      <sheetName val="할증 "/>
      <sheetName val="갑지1"/>
      <sheetName val="EJ"/>
      <sheetName val="교통대책내역"/>
      <sheetName val="unit 4"/>
      <sheetName val="당초"/>
      <sheetName val="단중"/>
      <sheetName val="금융비용"/>
      <sheetName val="DATA 입력부"/>
      <sheetName val="연부97-1"/>
      <sheetName val="간접경상비"/>
      <sheetName val="공통가설공사"/>
      <sheetName val="마산월령동골조물량변경"/>
      <sheetName val="구분자"/>
      <sheetName val="1차설계변경내역"/>
      <sheetName val="작성기준"/>
      <sheetName val="본부장"/>
      <sheetName val="현장별"/>
      <sheetName val="설계변경내역서"/>
      <sheetName val="남양내역"/>
      <sheetName val="부안일위"/>
      <sheetName val="모래기초"/>
      <sheetName val="7.PILE  (돌출)"/>
      <sheetName val="예산총괄표"/>
      <sheetName val="재료비"/>
      <sheetName val="대림경상68억"/>
      <sheetName val="업무분장"/>
      <sheetName val="1"/>
      <sheetName val="10"/>
      <sheetName val="11"/>
      <sheetName val="12"/>
      <sheetName val="13"/>
      <sheetName val="14"/>
      <sheetName val="15"/>
      <sheetName val="16"/>
      <sheetName val="2"/>
      <sheetName val="3"/>
      <sheetName val="4"/>
      <sheetName val="5"/>
      <sheetName val="6"/>
      <sheetName val="7"/>
      <sheetName val="8"/>
      <sheetName val="9"/>
      <sheetName val="BREAKDOWN(철거설치)"/>
      <sheetName val="내역서(전기)"/>
      <sheetName val="표지 (3)"/>
      <sheetName val="표지 (2)"/>
      <sheetName val="주요자재1"/>
      <sheetName val="주요자재2"/>
      <sheetName val="시멘트골재량"/>
      <sheetName val="구조물골재"/>
      <sheetName val="철근1"/>
      <sheetName val="구조물타공종이월"/>
      <sheetName val="타공종이월"/>
      <sheetName val="철근수량1"/>
      <sheetName val="교각수량"/>
      <sheetName val="토공"/>
      <sheetName val="철근수량2"/>
      <sheetName val="교각집계"/>
      <sheetName val="교각토공"/>
      <sheetName val="교각철근"/>
      <sheetName val="교각집계 (2)"/>
      <sheetName val="교각토공 (2)"/>
      <sheetName val="교각철근 (2)"/>
      <sheetName val="제경비"/>
      <sheetName val="수량집계"/>
      <sheetName val="수량(교각)"/>
      <sheetName val="수량산출(2)"/>
      <sheetName val="단가(동바리)"/>
      <sheetName val="단가(강재운반)"/>
      <sheetName val="추진계획"/>
      <sheetName val="추진실적"/>
      <sheetName val="공정표"/>
      <sheetName val="일수계산"/>
      <sheetName val="터널공기"/>
      <sheetName val="업협(토공,철콘)"/>
      <sheetName val="실행예산"/>
      <sheetName val="시방서"/>
      <sheetName val="계약현황"/>
      <sheetName val="견적(토공)"/>
      <sheetName val="견적(철콘)"/>
      <sheetName val="xxxxxx"/>
      <sheetName val="0000"/>
      <sheetName val="현황"/>
      <sheetName val="철콘"/>
      <sheetName val="laroux"/>
      <sheetName val="도급예정1199"/>
      <sheetName val="외주대비"/>
      <sheetName val="수정실행"/>
      <sheetName val="단가산출근거"/>
      <sheetName val="현장인원투입"/>
      <sheetName val="장비투입계획"/>
      <sheetName val="현황사진"/>
      <sheetName val="옹벽"/>
      <sheetName val="외주대비-구조물"/>
      <sheetName val="외주대비 -석축"/>
      <sheetName val="외주대비-구조물 (2)"/>
      <sheetName val="견적표지 (3)"/>
      <sheetName val="정태현"/>
      <sheetName val=" HIT-&gt;HMC 견적(3900)"/>
      <sheetName val="한전일위"/>
      <sheetName val="요율"/>
      <sheetName val="1공구_건정토건_토공1"/>
      <sheetName val="1공구_건정토건_철콘1"/>
      <sheetName val="도급표지_1"/>
      <sheetName val="도급표지__(4)1"/>
      <sheetName val="부대표지_(4)1"/>
      <sheetName val="도급표지__(3)1"/>
      <sheetName val="부대표지_(3)1"/>
      <sheetName val="도급표지__(2)1"/>
      <sheetName val="부대표지_(2)1"/>
      <sheetName val="토__목1"/>
      <sheetName val="조__경1"/>
      <sheetName val="전_기1"/>
      <sheetName val="건__축1"/>
      <sheetName val="보도내역_(3)1"/>
      <sheetName val="준검_내역서1"/>
      <sheetName val="1_수인터널1"/>
      <sheetName val="6PILE__(돌출)1"/>
      <sheetName val="AS포장복구_1"/>
      <sheetName val="설_계1"/>
      <sheetName val="2_대외공문1"/>
      <sheetName val="BSD_(2)"/>
      <sheetName val="0_0ControlSheet1"/>
      <sheetName val="0_1keyAssumption1"/>
      <sheetName val="입출재고현황_(2)"/>
      <sheetName val="Sheet1_(2)"/>
      <sheetName val="인건비_"/>
      <sheetName val="내역(최종본4_5)1"/>
      <sheetName val="1_취수장"/>
      <sheetName val="제잡비_xls"/>
      <sheetName val="3BL공동구_수량"/>
      <sheetName val="2_고용보험료산출근거"/>
      <sheetName val="_총괄표"/>
      <sheetName val="4_내진설계"/>
      <sheetName val="1__설계조건_2_단면가정_3__하중계산"/>
      <sheetName val="DATA_입력란"/>
      <sheetName val="96보완계획7_12"/>
      <sheetName val="노원열병합__건축공사기성내역서"/>
      <sheetName val="부대입찰_내역서"/>
      <sheetName val="전차선로_물량표"/>
      <sheetName val="실행내역서_"/>
      <sheetName val="시운전연료"/>
      <sheetName val="대우"/>
      <sheetName val="1맨AO"/>
      <sheetName val="PI"/>
      <sheetName val="토량1-1"/>
      <sheetName val="9-1차이내역"/>
      <sheetName val="CTEMCOST"/>
      <sheetName val="조건"/>
      <sheetName val="sw1"/>
      <sheetName val="일위대가목록"/>
      <sheetName val="투찰내역"/>
      <sheetName val="간접비계산"/>
      <sheetName val="합계"/>
      <sheetName val="일위CODE"/>
      <sheetName val="Macro1"/>
      <sheetName val="중기비"/>
      <sheetName val="품셈"/>
      <sheetName val="#2_일위대가목록"/>
      <sheetName val="관급자재"/>
      <sheetName val="일  위  대  가  목  록"/>
      <sheetName val="당초명세(평)"/>
      <sheetName val="일위산출"/>
      <sheetName val="세부추진"/>
      <sheetName val="제안서"/>
      <sheetName val="상용보강"/>
      <sheetName val="행정표준(1)"/>
      <sheetName val="행정표준(2)"/>
      <sheetName val="1공구원가계산서"/>
      <sheetName val="1공구산출내역서"/>
      <sheetName val="1유리"/>
      <sheetName val="금액결정"/>
      <sheetName val="인부신상자료"/>
      <sheetName val="장문교(대전)"/>
      <sheetName val="간접(90)"/>
      <sheetName val="우배수"/>
      <sheetName val="계산식"/>
      <sheetName val="전체"/>
      <sheetName val="조명율표"/>
      <sheetName val="INSTR"/>
      <sheetName val="XL4Poppy"/>
      <sheetName val="조명일위"/>
      <sheetName val="내역서당초"/>
      <sheetName val="내역서변경성원"/>
      <sheetName val="기본DATA"/>
      <sheetName val="사통"/>
      <sheetName val="설계명세"/>
      <sheetName val="원도급"/>
      <sheetName val="하도급"/>
      <sheetName val="choose"/>
      <sheetName val="보도경계블럭"/>
      <sheetName val="파이프류"/>
      <sheetName val="명세서"/>
      <sheetName val="산출금액내역"/>
      <sheetName val="Baby일위대가"/>
      <sheetName val="경상비"/>
      <sheetName val="1,2공구원가계산서"/>
      <sheetName val="2공구산출내역"/>
      <sheetName val="8)중점관리장비현황"/>
      <sheetName val="일반수량"/>
      <sheetName val="효율표"/>
      <sheetName val="전체기준Data"/>
      <sheetName val="돈암사업"/>
      <sheetName val="평3"/>
      <sheetName val="마감사양"/>
      <sheetName val="건축토목실행내역"/>
      <sheetName val="96노임기준"/>
      <sheetName val="CIP 공사"/>
      <sheetName val="C-노임단가"/>
      <sheetName val="수목단가"/>
      <sheetName val="시설수량표"/>
      <sheetName val="동원(3)"/>
      <sheetName val="기초입력 DATA"/>
      <sheetName val="남양시작동010313100%"/>
      <sheetName val="5사남"/>
      <sheetName val="1.본부별"/>
      <sheetName val="소비자가"/>
      <sheetName val="영업소실적"/>
      <sheetName val="000000"/>
      <sheetName val="database"/>
      <sheetName val="기둥(원형)"/>
      <sheetName val="조건표"/>
      <sheetName val="장비"/>
      <sheetName val="산근1"/>
      <sheetName val="노무"/>
      <sheetName val="설계가"/>
      <sheetName val="품셈총괄표"/>
      <sheetName val="교각토공 _2_"/>
      <sheetName val="일위대가D"/>
      <sheetName val="HRSG SMALL07220"/>
      <sheetName val="기본설계기준"/>
      <sheetName val="일위"/>
      <sheetName val="단가적용"/>
      <sheetName val="운반비요율"/>
      <sheetName val="6. 안전관리비"/>
      <sheetName val="유동표"/>
      <sheetName val="하도내역 (철콘)"/>
      <sheetName val="특기사항"/>
      <sheetName val="b_balju"/>
      <sheetName val="3.공통공사대비"/>
      <sheetName val="10동"/>
      <sheetName val="설비"/>
      <sheetName val="공통부대비"/>
      <sheetName val="배수관공"/>
      <sheetName val="측구공"/>
      <sheetName val="기흥하도용"/>
      <sheetName val="1.3.1절점좌표"/>
      <sheetName val="1.1설계기준"/>
      <sheetName val="INPUT"/>
      <sheetName val="학생내역"/>
      <sheetName val="4.경비 5.영업외수지"/>
      <sheetName val="TS"/>
      <sheetName val="지급어음"/>
      <sheetName val="최종보고1"/>
      <sheetName val=" 견적서"/>
      <sheetName val="3월"/>
      <sheetName val="CJE"/>
      <sheetName val="아파트-가설"/>
      <sheetName val="직공비"/>
      <sheetName val="NOMUBI"/>
      <sheetName val="벽체면적당일위대가"/>
      <sheetName val="주식"/>
      <sheetName val="원본"/>
      <sheetName val="Mc1"/>
      <sheetName val="중기가격"/>
      <sheetName val="상수도토공집계표"/>
      <sheetName val="변경후-SHEET"/>
      <sheetName val="말고개터널조명전압강하"/>
      <sheetName val="2000.05"/>
      <sheetName val="포장공"/>
      <sheetName val="구조물"/>
      <sheetName val="FI원가_1"/>
      <sheetName val="1차3회-개소별명세서-빨간색-인쇄용(21873)"/>
      <sheetName val="토목품셈"/>
      <sheetName val="투찰내역서"/>
      <sheetName val="CIP_공사"/>
      <sheetName val="1_설계조건"/>
      <sheetName val="콤보박스와_리스트박스의_연결"/>
      <sheetName val="설내역서_"/>
      <sheetName val="근로자자료입력"/>
      <sheetName val="참고자료"/>
      <sheetName val="guard(mac)"/>
      <sheetName val="내역(한신APT)"/>
      <sheetName val="Macro2"/>
      <sheetName val="견적의뢰서"/>
      <sheetName val="1단계"/>
      <sheetName val="일위총괄"/>
      <sheetName val="작업일보"/>
      <sheetName val="내역전기"/>
      <sheetName val="노무비 근거"/>
      <sheetName val="수정2"/>
      <sheetName val="표지1"/>
      <sheetName val="조건표 (2)"/>
      <sheetName val="10공구일위"/>
      <sheetName val="3개월-백데이타"/>
      <sheetName val="LG배관재단가"/>
      <sheetName val="다다수전류단가"/>
      <sheetName val="LG유통상품단가표"/>
      <sheetName val="임율 Data"/>
      <sheetName val="FORM-0"/>
      <sheetName val="작성방법"/>
      <sheetName val="안산기계장치"/>
      <sheetName val="계약전체내역서"/>
      <sheetName val="예정공정(2차분)"/>
      <sheetName val="총괄간지"/>
      <sheetName val="발주간지"/>
      <sheetName val="1차전체변경"/>
      <sheetName val="2차전체변경예정"/>
      <sheetName val="2차전체변경예정 (2)"/>
      <sheetName val="전체변경p"/>
      <sheetName val="04계약"/>
      <sheetName val="사용계획서"/>
      <sheetName val="04착공계약내역서"/>
      <sheetName val="04변경-상하p"/>
      <sheetName val="전체증감"/>
      <sheetName val="1차분증감"/>
      <sheetName val="잔여분증감"/>
      <sheetName val="1차사용계획서"/>
      <sheetName val="1차간지"/>
      <sheetName val="1차분계약내역서"/>
      <sheetName val="이정표토공"/>
      <sheetName val="토공유동표(전체.당초)"/>
      <sheetName val="개거총"/>
      <sheetName val="일위대가목록표"/>
      <sheetName val="추가예산"/>
      <sheetName val="목차 "/>
      <sheetName val="일위산출근거"/>
      <sheetName val="단위단가"/>
      <sheetName val="예산총괄"/>
      <sheetName val="공정집계_국별"/>
      <sheetName val="표준건축비"/>
      <sheetName val="별표집계"/>
      <sheetName val="A1"/>
      <sheetName val="일위단가"/>
      <sheetName val="c_balju"/>
      <sheetName val="입력데이타"/>
      <sheetName val="ORIGIN"/>
      <sheetName val="노임조서"/>
      <sheetName val="48일위"/>
      <sheetName val="IT-BAT"/>
      <sheetName val="수문일위1"/>
      <sheetName val="중기"/>
      <sheetName val="U형개거"/>
      <sheetName val="인원"/>
      <sheetName val="약품공급2"/>
      <sheetName val="DHEQSUPT"/>
      <sheetName val="호안사석"/>
      <sheetName val="배수자집"/>
      <sheetName val="유입량"/>
      <sheetName val="표지_(3)"/>
      <sheetName val="표지_(2)"/>
      <sheetName val="교각집계_(2)"/>
      <sheetName val="교각토공_(2)"/>
      <sheetName val="교각철근_(2)"/>
      <sheetName val="외주대비_-석축"/>
      <sheetName val="외주대비-구조물_(2)"/>
      <sheetName val="견적표지_(3)"/>
      <sheetName val="_HIT-&gt;HMC_견적(3900)"/>
      <sheetName val="일__위__대__가__목__록"/>
      <sheetName val="교각토공__2_"/>
      <sheetName val="6__안전관리비"/>
      <sheetName val="3_공통공사대비"/>
      <sheetName val="HRSG_SMALL07220"/>
      <sheetName val="97년_추정"/>
      <sheetName val="이월"/>
      <sheetName val="2터널시점"/>
      <sheetName val="SLAB근거-1"/>
      <sheetName val="업체별기성내역"/>
      <sheetName val="포장(수량)-관로부"/>
      <sheetName val="기초1"/>
      <sheetName val="잡비"/>
      <sheetName val="음성방향"/>
      <sheetName val="유치원내역"/>
      <sheetName val="P_RPTB04_산근"/>
      <sheetName val="하도금액분계"/>
      <sheetName val="견적"/>
      <sheetName val="수량분개내역"/>
      <sheetName val="간선계산"/>
      <sheetName val="b_balju (2)"/>
      <sheetName val="b_gunmul"/>
      <sheetName val="내역(2000년)"/>
      <sheetName val="일일"/>
      <sheetName val="#2정산"/>
      <sheetName val="DANGA"/>
      <sheetName val="첨부1"/>
      <sheetName val="기본단가표"/>
      <sheetName val="8.현장관리비"/>
      <sheetName val="7.안전관리비"/>
      <sheetName val="7. 현장관리비 "/>
      <sheetName val="노무비 "/>
      <sheetName val="내역서 제출"/>
      <sheetName val="자료입력"/>
      <sheetName val="제경비산출서"/>
      <sheetName val="공사비증감"/>
      <sheetName val="BND"/>
      <sheetName val="공사내역서(을)실행"/>
      <sheetName val="환기시설"/>
      <sheetName val="조명"/>
      <sheetName val="점보전력사용"/>
      <sheetName val="단면"/>
      <sheetName val="배수처리"/>
      <sheetName val="입력자료(노무비)"/>
      <sheetName val="일위대가표48"/>
      <sheetName val="2000용수잠관-수량집계"/>
      <sheetName val="구조     ."/>
      <sheetName val="토공(1)"/>
      <sheetName val="차수공(1)"/>
      <sheetName val="전문하도급"/>
      <sheetName val="교량전기"/>
      <sheetName val="평가데이터"/>
      <sheetName val="인명부"/>
      <sheetName val="장비단가"/>
      <sheetName val="가스"/>
      <sheetName val="양수장(기계)"/>
      <sheetName val="직접비"/>
      <sheetName val="건장설비"/>
      <sheetName val="(당평)자재"/>
      <sheetName val="사업관리"/>
      <sheetName val="운반"/>
      <sheetName val="물가자료"/>
      <sheetName val="기성갑지"/>
      <sheetName val="간 지1"/>
      <sheetName val="일위(시설)"/>
      <sheetName val="콘크리트타설집계표"/>
      <sheetName val="화재 탐지 설비"/>
      <sheetName val="(원)기흥상갈"/>
      <sheetName val="4.일위대가집계"/>
      <sheetName val="날개벽수량표"/>
      <sheetName val="5. 현장관리비(new) "/>
      <sheetName val="Customer Databas"/>
      <sheetName val="예가표"/>
      <sheetName val="결재난"/>
      <sheetName val="방배동내역(리라)"/>
      <sheetName val="현장경비"/>
      <sheetName val="건축공사집계표"/>
      <sheetName val="방배동내역 (총괄)"/>
      <sheetName val="부대공사총괄"/>
      <sheetName val="tggwan(mac)"/>
      <sheetName val="만년달력"/>
      <sheetName val="단가산출(T)"/>
      <sheetName val="공사원가계산서"/>
      <sheetName val="인사자료"/>
      <sheetName val="맨홀수량산출"/>
      <sheetName val="재료집계표"/>
      <sheetName val="cable-data"/>
      <sheetName val="노무비산출"/>
      <sheetName val="#3E1_GCR"/>
      <sheetName val="소소총괄표"/>
      <sheetName val="1공구_건정토건_토공2"/>
      <sheetName val="현장일반사항"/>
      <sheetName val="구단"/>
      <sheetName val="내부마감"/>
      <sheetName val="현장지지물물량"/>
      <sheetName val="입찰내역"/>
      <sheetName val="원가"/>
      <sheetName val="공통자료"/>
      <sheetName val="안전시설내역서"/>
      <sheetName val="총공사내역서"/>
      <sheetName val="SUB일위대가"/>
      <sheetName val="49일위"/>
      <sheetName val="22일위"/>
      <sheetName val="적용토목"/>
      <sheetName val="식재인부"/>
      <sheetName val="평자재단가"/>
      <sheetName val="배수문"/>
      <sheetName val="1공구_건정토건_철콘2"/>
      <sheetName val="도급표지_2"/>
      <sheetName val="도급표지__(4)2"/>
      <sheetName val="부대표지_(4)2"/>
      <sheetName val="도급표지__(3)2"/>
      <sheetName val="부대표지_(3)2"/>
      <sheetName val="도급표지__(2)2"/>
      <sheetName val="부대표지_(2)2"/>
      <sheetName val="토__목2"/>
      <sheetName val="조__경2"/>
      <sheetName val="전_기2"/>
      <sheetName val="건__축2"/>
      <sheetName val="보도내역_(3)2"/>
      <sheetName val="준검_내역서2"/>
      <sheetName val="1_수인터널2"/>
      <sheetName val="AS포장복구_2"/>
      <sheetName val="2_대외공문2"/>
      <sheetName val="6PILE__(돌출)2"/>
      <sheetName val="설_계2"/>
      <sheetName val="내역(최종본4_5)2"/>
      <sheetName val="Sheet1_(2)1"/>
      <sheetName val="0_0ControlSheet2"/>
      <sheetName val="0_1keyAssumption2"/>
      <sheetName val="입출재고현황_(2)1"/>
      <sheetName val="부대입찰_내역서1"/>
      <sheetName val="전차선로_물량표1"/>
      <sheetName val="BSD_(2)1"/>
      <sheetName val="4_내진설계1"/>
      <sheetName val="3BL공동구_수량1"/>
      <sheetName val="토공(우물통,기타)_1"/>
      <sheetName val="96보완계획7_121"/>
      <sheetName val="1__설계조건_2_단면가정_3__하중계산1"/>
      <sheetName val="DATA_입력란1"/>
      <sheetName val="1_취수장1"/>
      <sheetName val="인건비_1"/>
      <sheetName val="_총괄표1"/>
      <sheetName val="제잡비_xls1"/>
      <sheetName val="2_고용보험료산출근거1"/>
      <sheetName val="Eq__Mobilization1"/>
      <sheetName val="원가계산_(2)1"/>
      <sheetName val="실행내역서_1"/>
      <sheetName val="노원열병합__건축공사기성내역서1"/>
      <sheetName val="97년_추정1"/>
      <sheetName val="현장관리비_산출내역1"/>
      <sheetName val="1_설계조건1"/>
      <sheetName val="현장별계약현황('98_10_31)1"/>
      <sheetName val="콤보박스와_리스트박스의_연결1"/>
      <sheetName val="플랜트_설치1"/>
      <sheetName val="토공(우물통,기타)_"/>
      <sheetName val="Eq__Mobilization"/>
      <sheetName val="원가계산_(2)"/>
      <sheetName val="현장관리비_산출내역"/>
      <sheetName val="현장별계약현황('98_10_31)"/>
      <sheetName val="플랜트_설치"/>
      <sheetName val="EQUIP LIST"/>
      <sheetName val="교각"/>
      <sheetName val="Macro(전동기)"/>
      <sheetName val="간접재료비산출표-27-30"/>
      <sheetName val="가중치"/>
      <sheetName val="상호참고자료"/>
      <sheetName val="발주처자료입력"/>
      <sheetName val="회사기본자료"/>
      <sheetName val="하자보증자료"/>
      <sheetName val="기술자관련자료"/>
      <sheetName val="다곡2교"/>
      <sheetName val="개산공사비"/>
      <sheetName val="배명(단가)"/>
      <sheetName val="울산자동제어"/>
      <sheetName val="일위_파일"/>
      <sheetName val="일반부표"/>
      <sheetName val="형틀공사"/>
      <sheetName val="유림콘도"/>
      <sheetName val="예총"/>
      <sheetName val="공문"/>
      <sheetName val="CODE"/>
      <sheetName val="쌍송교"/>
      <sheetName val="말뚝지지력산정"/>
      <sheetName val="전계가"/>
      <sheetName val="방송(체육관)"/>
      <sheetName val="공사비"/>
      <sheetName val="인원현황"/>
      <sheetName val="흄관기초"/>
      <sheetName val="1-1호"/>
      <sheetName val="부산제일극장"/>
      <sheetName val="수주현황2월"/>
      <sheetName val="시설물기초"/>
      <sheetName val="4.장비손료"/>
      <sheetName val="SF내역및원가02"/>
      <sheetName val="산출근거(S4)"/>
      <sheetName val="기기리스트"/>
      <sheetName val="재활용 악취_먼지DUCT산출"/>
      <sheetName val="항목지정"/>
      <sheetName val="단가조사-2"/>
      <sheetName val="VE절감"/>
      <sheetName val="터파기및재료"/>
      <sheetName val="경비산출"/>
      <sheetName val="현장관리비데이타"/>
      <sheetName val="공정코드"/>
      <sheetName val="재료"/>
      <sheetName val="현장식당(1)"/>
      <sheetName val="정렬"/>
      <sheetName val="입력그림"/>
      <sheetName val="정부노임"/>
      <sheetName val="산출기준(파견전산실)"/>
      <sheetName val="기안"/>
      <sheetName val="예산M12A"/>
      <sheetName val="예산M2"/>
      <sheetName val="송라터널총괄"/>
      <sheetName val="매원개착터널총괄"/>
      <sheetName val="점수계산1-2"/>
      <sheetName val="남양시작동자105노65기1.3화1.2"/>
      <sheetName val="관음목장(제출용)자105인97.5"/>
      <sheetName val="이자율"/>
      <sheetName val="전체내역 (2)"/>
      <sheetName val="Hyundai.Unit.cost.xls"/>
      <sheetName val="품셈(기초)"/>
      <sheetName val="증감분석"/>
      <sheetName val="수리결과"/>
      <sheetName val="중기조종사 단위단가"/>
      <sheetName val="인원계획"/>
      <sheetName val="금리계산"/>
      <sheetName val="단위중량"/>
      <sheetName val="경산"/>
      <sheetName val="lab"/>
      <sheetName val="청천내"/>
      <sheetName val="우수"/>
      <sheetName val="기자재비"/>
      <sheetName val="일위대가목록(ems)"/>
      <sheetName val="일위집계(기존)"/>
      <sheetName val="건설실행"/>
      <sheetName val="일반공사"/>
      <sheetName val="하도내역_(철콘)"/>
      <sheetName val="노무비_근거"/>
      <sheetName val="임율_Data"/>
      <sheetName val="조건표_(2)"/>
      <sheetName val="목차_"/>
      <sheetName val="1_설계기준"/>
      <sheetName val="7__현장관리비_"/>
      <sheetName val="SHL"/>
      <sheetName val="5_ 현장관리비_new_ "/>
      <sheetName val="인계"/>
      <sheetName val="Temporary Mooring"/>
      <sheetName val="A LINE"/>
      <sheetName val="U-TYPE(1)"/>
      <sheetName val="단위량당중기"/>
      <sheetName val="일위목록데이타"/>
      <sheetName val="기성내역"/>
      <sheetName val="전도금월정금액"/>
      <sheetName val="설계내역"/>
      <sheetName val="마산방향철근집계"/>
      <sheetName val="입력정보"/>
      <sheetName val="격점별물량"/>
      <sheetName val="일H35Y4"/>
      <sheetName val="측량요율"/>
      <sheetName val="자재대"/>
      <sheetName val="점검총괄"/>
      <sheetName val="제출내역 (2)"/>
      <sheetName val="동천하상준설"/>
      <sheetName val="일위대가집계"/>
      <sheetName val="단가대비표"/>
      <sheetName val="식재가격"/>
      <sheetName val="식재총괄"/>
      <sheetName val="700seg"/>
      <sheetName val="RE9604"/>
      <sheetName val="BQ"/>
      <sheetName val="내역서2안"/>
      <sheetName val="소방"/>
      <sheetName val="TABLE DB"/>
      <sheetName val="쌍용 data base"/>
      <sheetName val="본사인상전"/>
      <sheetName val="대공종"/>
      <sheetName val="969910( R)"/>
      <sheetName val="입력"/>
      <sheetName val="1062-X방향 "/>
      <sheetName val="5.정산서"/>
      <sheetName val="포장직선구간"/>
      <sheetName val="식재일위대가"/>
      <sheetName val="기초일위대가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설계집계장"/>
      <sheetName val="실행집계장"/>
      <sheetName val="투찰집계장"/>
      <sheetName val="♣총괄내역서♣"/>
      <sheetName val="실행하도사항"/>
      <sheetName val="실행별지"/>
      <sheetName val="실행하도잡비"/>
      <sheetName val="실행토공하도"/>
      <sheetName val="실행철콘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PROJECT BRIEF"/>
      <sheetName val="감액총괄표"/>
      <sheetName val="손익분석"/>
      <sheetName val="기본사항"/>
      <sheetName val="공사수행보고"/>
      <sheetName val="COVER"/>
      <sheetName val="일위대가(산근)"/>
      <sheetName val="현금흐름"/>
      <sheetName val="1F"/>
      <sheetName val="제거식EA"/>
      <sheetName val="NAIL단가산출"/>
      <sheetName val="단중표"/>
      <sheetName val="L형옹벽(key)"/>
      <sheetName val="도"/>
      <sheetName val="예정(3)"/>
      <sheetName val="산근(1)"/>
      <sheetName val="장척총괄"/>
      <sheetName val="참고"/>
      <sheetName val="4월예정공정표"/>
      <sheetName val="작성"/>
      <sheetName val="일위대가-01"/>
      <sheetName val="부대공자재집계표"/>
      <sheetName val="BOJUNGGM"/>
      <sheetName val="내역총괄"/>
      <sheetName val="내역총괄2"/>
      <sheetName val="내역총괄3"/>
      <sheetName val="01"/>
      <sheetName val="b_balju_cho"/>
      <sheetName val="경비 (1)"/>
      <sheetName val="2F 회의실견적(5_14 일대)"/>
      <sheetName val="포장수량집계"/>
      <sheetName val="원내역서 그대로"/>
      <sheetName val="(C)원내역"/>
      <sheetName val="성서방향-교대(A2)"/>
      <sheetName val="편성절차"/>
      <sheetName val="구조물공"/>
      <sheetName val="부대공"/>
      <sheetName val="2002자금수지계획(진행+신규)"/>
      <sheetName val="2변경1"/>
      <sheetName val="횡날개수집"/>
      <sheetName val="중기단가"/>
      <sheetName val="Ⅱ1-0타"/>
      <sheetName val="계약서"/>
      <sheetName val="TYPE1"/>
      <sheetName val="배선(낙차)"/>
      <sheetName val="전도품의"/>
      <sheetName val="단양 00 아파트-세부내역"/>
      <sheetName val="공통비"/>
      <sheetName val="VENDOR LIST"/>
      <sheetName val="외주가공"/>
      <sheetName val="입력값"/>
      <sheetName val="설계기준 및 하중계산"/>
      <sheetName val="일반관리비전체분당초변경대비표"/>
      <sheetName val="사용계획"/>
      <sheetName val="지급수수료월별금액산정"/>
      <sheetName val="상가지급현황"/>
      <sheetName val="내역및원가02"/>
      <sheetName val="분전반일위대가"/>
      <sheetName val="정의"/>
      <sheetName val="표층포설및다짐"/>
      <sheetName val="3차토목내역"/>
      <sheetName val="참조-(1)"/>
      <sheetName val="전국현황"/>
      <sheetName val="실행"/>
      <sheetName val="말뚝기초(안정검토)-외측"/>
      <sheetName val="빙100장비사양"/>
      <sheetName val="단위수량"/>
      <sheetName val="배수장토목공사비"/>
      <sheetName val="램머"/>
      <sheetName val="영동(D)"/>
      <sheetName val="물량산출근거"/>
      <sheetName val="산근"/>
      <sheetName val="자재co"/>
      <sheetName val="UR2-Calculation"/>
      <sheetName val="수목데이타 "/>
      <sheetName val="사진"/>
      <sheetName val="L형옹벽"/>
      <sheetName val="포장절단"/>
      <sheetName val="1호맨홀토공"/>
      <sheetName val="Sight n M.H"/>
      <sheetName val="Trend(Agitator)"/>
      <sheetName val="단가 "/>
      <sheetName val="환율change"/>
      <sheetName val="GRDBS"/>
      <sheetName val="4 LINE"/>
      <sheetName val="7 th"/>
      <sheetName val="C10집계2"/>
      <sheetName val=" 갑지"/>
      <sheetName val="케이블규격"/>
      <sheetName val="COVERSHEET"/>
      <sheetName val="소화실적"/>
      <sheetName val="단위별용량계산"/>
      <sheetName val="총 원가계산"/>
      <sheetName val="매출요약(월별) -년간"/>
      <sheetName val="단위수량산출"/>
      <sheetName val="Piping Design Data"/>
      <sheetName val="4 &amp; 10-inch, CO2 Combo &amp; Sweep"/>
      <sheetName val="__MAIN"/>
      <sheetName val="과천MAIN"/>
      <sheetName val="터널조도"/>
      <sheetName val="부하LOAD"/>
      <sheetName val="가시설(TYPE-A)"/>
      <sheetName val="1호맨홀가감수량"/>
      <sheetName val="1-1평균터파기고(1)"/>
      <sheetName val="ilch"/>
      <sheetName val="Table"/>
      <sheetName val="대비표"/>
      <sheetName val="품셈표"/>
      <sheetName val="미드수량"/>
      <sheetName val="총수량집계표"/>
      <sheetName val="ASALTOTA"/>
      <sheetName val="Sheet14"/>
      <sheetName val="Sheet13"/>
      <sheetName val="15100"/>
      <sheetName val="산출근거#2-3"/>
      <sheetName val="총괄집계 "/>
      <sheetName val="배관물량집계(기본)"/>
      <sheetName val="상행-교대(A1-A2)"/>
      <sheetName val="한성교회 신축공사(050713)_CheckList"/>
      <sheetName val="BQ(실행)"/>
      <sheetName val="strut type"/>
      <sheetName val="용집"/>
      <sheetName val="사  업  비  수  지  예  산  서"/>
      <sheetName val="수문보고"/>
      <sheetName val="일위목차"/>
      <sheetName val="은행"/>
      <sheetName val="옥외"/>
      <sheetName val="48_x0005__x0000_"/>
      <sheetName val="工완성공사율"/>
      <sheetName val="P_x0005_"/>
      <sheetName val="P嘐"/>
      <sheetName val="맨홀되메우기"/>
      <sheetName val="울산시산표"/>
      <sheetName val="암거"/>
      <sheetName val="공정표_1"/>
      <sheetName val="1_설계기준1"/>
      <sheetName val="장비당단가_(1)1"/>
      <sheetName val="Sheet2_(2)1"/>
      <sheetName val="별표_1"/>
      <sheetName val="2_건축1"/>
      <sheetName val="수_량_명_세_서_-_11"/>
      <sheetName val="공정표_"/>
      <sheetName val="장비당단가_(1)"/>
      <sheetName val="Sheet2_(2)"/>
      <sheetName val="별표_"/>
      <sheetName val="2_건축"/>
      <sheetName val="수_량_명_세_서_-_1"/>
      <sheetName val="DC"/>
      <sheetName val="당진1,2호기전선관설치및접지4차공사내역서-을지"/>
      <sheetName val="1공구_건정토건_토공3"/>
      <sheetName val="1공구_건정토건_철콘3"/>
      <sheetName val="도급표지_3"/>
      <sheetName val="도급표지__(4)3"/>
      <sheetName val="부대표지_(4)3"/>
      <sheetName val="도급표지__(3)3"/>
      <sheetName val="부대표지_(3)3"/>
      <sheetName val="도급표지__(2)3"/>
      <sheetName val="부대표지_(2)3"/>
      <sheetName val="토__목3"/>
      <sheetName val="조__경3"/>
      <sheetName val="전_기3"/>
      <sheetName val="건__축3"/>
      <sheetName val="보도내역_(3)3"/>
      <sheetName val="준검_내역서3"/>
      <sheetName val="1_수인터널3"/>
      <sheetName val="6PILE__(돌출)3"/>
      <sheetName val="0_0ControlSheet3"/>
      <sheetName val="0_1keyAssumption3"/>
      <sheetName val="2_대외공문3"/>
      <sheetName val="설_계3"/>
      <sheetName val="Sheet1_(2)2"/>
      <sheetName val="AS포장복구_3"/>
      <sheetName val="내역(최종본4_5)3"/>
      <sheetName val="입출재고현황_(2)2"/>
      <sheetName val="96보완계획7_122"/>
      <sheetName val="1_취수장2"/>
      <sheetName val="_총괄표2"/>
      <sheetName val="전차선로_물량표2"/>
      <sheetName val="BSD_(2)2"/>
      <sheetName val="4_내진설계2"/>
      <sheetName val="인건비_2"/>
      <sheetName val="1__설계조건_2_단면가정_3__하중계산2"/>
      <sheetName val="DATA_입력란2"/>
      <sheetName val="2_고용보험료산출근거2"/>
      <sheetName val="노원열병합__건축공사기성내역서2"/>
      <sheetName val="제잡비_xls2"/>
      <sheetName val="3BL공동구_수량2"/>
      <sheetName val="부대입찰_내역서2"/>
      <sheetName val="토공(우물통,기타)_2"/>
      <sheetName val="현장별계약현황('98_10_31)2"/>
      <sheetName val="실행내역서_2"/>
      <sheetName val="원가계산_(2)2"/>
      <sheetName val="Eq__Mobilization2"/>
      <sheetName val="1_설계조건2"/>
      <sheetName val="플랜트_설치2"/>
      <sheetName val="콤보박스와_리스트박스의_연결2"/>
      <sheetName val="97년_추정2"/>
      <sheetName val="현장관리비_산출내역2"/>
      <sheetName val="내___역"/>
      <sheetName val="프라임_강변역(4,236)"/>
      <sheetName val="8_PILE__(돌출)"/>
      <sheetName val="2000년_공정표"/>
      <sheetName val="집_계_표"/>
      <sheetName val="설내역서_1"/>
      <sheetName val="CIP_공사1"/>
      <sheetName val="2_교량(신설)"/>
      <sheetName val="5_2코핑"/>
      <sheetName val="P_M_별"/>
      <sheetName val="배수공_시멘트_및_골재량_산출"/>
      <sheetName val="7_PILE__(돌출)"/>
      <sheetName val="DATA_입력부"/>
      <sheetName val="4_장비손료"/>
      <sheetName val="표지_(3)1"/>
      <sheetName val="표지_(2)1"/>
      <sheetName val="교각집계_(2)1"/>
      <sheetName val="교각토공_(2)1"/>
      <sheetName val="교각철근_(2)1"/>
      <sheetName val="외주대비_-석축1"/>
      <sheetName val="외주대비-구조물_(2)1"/>
      <sheetName val="견적표지_(3)1"/>
      <sheetName val="_HIT-&gt;HMC_견적(3900)1"/>
      <sheetName val="일__위__대__가__목__록1"/>
      <sheetName val="4_경비_5_영업외수지"/>
      <sheetName val="_견적서"/>
      <sheetName val="광통신_견적내역서1"/>
      <sheetName val="할증_"/>
      <sheetName val="unit_4"/>
      <sheetName val="2000_05"/>
      <sheetName val="교각토공__2_1"/>
      <sheetName val="수량산출서_갑지"/>
      <sheetName val="HRSG_SMALL072201"/>
      <sheetName val="6__안전관리비1"/>
      <sheetName val="3_공통공사대비1"/>
      <sheetName val="1_3_1절점좌표"/>
      <sheetName val="1_1설계기준"/>
      <sheetName val="단양_00_아파트-세부내역"/>
      <sheetName val="2차전체변경예정_(2)"/>
      <sheetName val="토공유동표(전체_당초)"/>
      <sheetName val="단면_(2)"/>
      <sheetName val="b_balju_(2)"/>
      <sheetName val="8_현장관리비"/>
      <sheetName val="7_안전관리비"/>
      <sheetName val="노무비_"/>
      <sheetName val="내역서_제출"/>
      <sheetName val="구조______"/>
      <sheetName val="간_지1"/>
      <sheetName val="화재_탐지_설비"/>
      <sheetName val="4_일위대가집계"/>
      <sheetName val="5__현장관리비(new)_"/>
      <sheetName val="Customer_Databas"/>
      <sheetName val="방배동내역_(총괄)"/>
      <sheetName val="EQUIP_LIST"/>
      <sheetName val="5_정산서"/>
      <sheetName val="1_본부별"/>
      <sheetName val="기초입력_DATA"/>
      <sheetName val="재활용_악취_먼지DUCT산출"/>
      <sheetName val="현장관리비내역서"/>
      <sheetName val="집계표(공종별)"/>
      <sheetName val="관리"/>
      <sheetName val="적정"/>
      <sheetName val="하도"/>
      <sheetName val="별지"/>
      <sheetName val="보링"/>
      <sheetName val="철물"/>
      <sheetName val="철강재"/>
      <sheetName val="견적내역"/>
      <sheetName val="합의서"/>
      <sheetName val="포장"/>
      <sheetName val="5호광장(낙찰)"/>
      <sheetName val="5호광장"/>
      <sheetName val="5호광장 (만점)"/>
      <sheetName val="인천국제 (만점) (2)"/>
      <sheetName val="선거교가설공사"/>
      <sheetName val="선거교가설공사(만점)"/>
      <sheetName val="낙동강하구둑"/>
      <sheetName val="낙동강하구둑(만점)"/>
      <sheetName val="공원로-우남로"/>
      <sheetName val="공원로-우남로(만점)"/>
      <sheetName val="보림사우회도로"/>
      <sheetName val="보림사우회도로(만점)"/>
      <sheetName val="기초단가(03,상반기)"/>
      <sheetName val="노임(03,상반기)"/>
      <sheetName val="중기손료(03,상반기)"/>
      <sheetName val="중기가격(03)"/>
      <sheetName val="경비단가(02)"/>
      <sheetName val="총괄내역"/>
      <sheetName val="가시설수량"/>
      <sheetName val="가시설단위수량"/>
      <sheetName val="SORCE1"/>
      <sheetName val="장비가동"/>
      <sheetName val="현장업무"/>
      <sheetName val="신복2"/>
      <sheetName val="MAIN_TABLE"/>
      <sheetName val="현장"/>
      <sheetName val="전선 및 전선관"/>
      <sheetName val="수지표"/>
      <sheetName val="셀명"/>
      <sheetName val="총괄수지표"/>
      <sheetName val="도수로현황"/>
      <sheetName val="DB"/>
      <sheetName val="건축"/>
      <sheetName val="공주방향"/>
      <sheetName val="5호광장_(만점)"/>
      <sheetName val="인천국제_(만점)_(2)"/>
      <sheetName val="대운산출"/>
      <sheetName val="산3_4"/>
      <sheetName val="정공공사"/>
      <sheetName val="70%"/>
      <sheetName val="단면설계"/>
      <sheetName val="안정검토"/>
      <sheetName val="교통표지판수량집계표"/>
      <sheetName val="단Ⰰ비교표"/>
      <sheetName val="실唉내역서"/>
      <sheetName val="㋨가산출서"/>
      <sheetName val="시噔점쉤행"/>
      <sheetName val="횡배수ⴀ토공수량"/>
      <sheetName val="공䠜구간조서"/>
      <sheetName val="배수턵관(䢌)"/>
      <sheetName val="공㬸(신)"/>
      <sheetName val="강ⵐ(Sub)"/>
      <sheetName val="준걵조서Ⱁ지"/>
      <sheetName val="9GNG옴반"/>
      <sheetName val="㶀하(성남)"/>
      <sheetName val="부啘계산서"/>
      <sheetName val="冠사(PE)"/>
      <sheetName val="몰큈재료䂰출"/>
      <sheetName val="䣐_x0000__x0000_갑쥀)"/>
      <sheetName val="䴝괄내역서"/>
      <sheetName val="Nೃ拏-職"/>
      <sheetName val="㏄급표지_"/>
      <sheetName val="부㌀표지_(4)"/>
      <sheetName val="부㌀표지_(3)"/>
      <sheetName val="㶀대표지_(2)"/>
      <sheetName val="보㏄내역_(3)"/>
      <sheetName val="준Ⲁ_내역서"/>
      <sheetName val="⳵사비총ⴄ표"/>
      <sheetName val="1.䷨수장"/>
      <sheetName val="2000ㅄ하반기"/>
      <sheetName val=""/>
      <sheetName val="인ⱴ-측정"/>
      <sheetName val="4.뀴진설Ⳅ"/>
      <sheetName val="type-H"/>
      <sheetName val="4)䠠동표"/>
      <sheetName val="배ⴀ단가조사서"/>
      <sheetName val="䡼위대가(가설)"/>
      <sheetName val="䠑속도로1"/>
      <sheetName val="견䠁대비표"/>
      <sheetName val="교㌀(A1)"/>
      <sheetName val="부윬력정㦬"/>
      <sheetName val="전䰨선로 물량표"/>
      <sheetName val="COPINH"/>
      <sheetName val="공䠅별산출뀴역서"/>
      <sheetName val="䡼위(PN)"/>
      <sheetName val="전기일䠄대가"/>
      <sheetName val="전쉠환매도율"/>
      <sheetName val="䄤직윬-1"/>
      <sheetName val="현噩CODE"/>
      <sheetName val="䈘자䢬단위당"/>
      <sheetName val="일䠄대가(1)"/>
      <sheetName val="Ⰰ격조사서"/>
      <sheetName val="㶀대입찰 내역서"/>
      <sheetName val="자윬집계呜"/>
      <sheetName val="소일위대가코드표"/>
      <sheetName val="중기사용료산출근거"/>
      <sheetName val="단가 및 재료비"/>
      <sheetName val="심사"/>
      <sheetName val="옹벽단면치수"/>
      <sheetName val="소방사항"/>
      <sheetName val="도급내역"/>
      <sheetName val="내역서 (2)"/>
      <sheetName val="2.2_오피스텔(12~32F)"/>
      <sheetName val="기본일위"/>
      <sheetName val="일용직6월"/>
      <sheetName val="이형관중량"/>
      <sheetName val="일위대가(목록)"/>
      <sheetName val="산근(목록)"/>
      <sheetName val="월별손익"/>
      <sheetName val="양덕동"/>
      <sheetName val="추가일위대가"/>
      <sheetName val="COVER-P"/>
      <sheetName val="자동제어"/>
      <sheetName val="화전내"/>
      <sheetName val="일위총괄표"/>
      <sheetName val="252K444"/>
      <sheetName val="하중계산"/>
      <sheetName val="철근량"/>
      <sheetName val="일위대가 집계표"/>
      <sheetName val="일용직"/>
      <sheetName val="중기조종사_단위단가"/>
      <sheetName val="법면"/>
      <sheetName val="배수공1"/>
      <sheetName val="원가계산서(변경)"/>
      <sheetName val="터널대가"/>
      <sheetName val="관개"/>
      <sheetName val="9.1지하2층하부보"/>
      <sheetName val="일대"/>
      <sheetName val="단계별내역 (2)"/>
      <sheetName val="계측기"/>
      <sheetName val="인천제철"/>
      <sheetName val="주요항목별"/>
      <sheetName val="골조"/>
      <sheetName val="퍼스트"/>
      <sheetName val="변경내역"/>
      <sheetName val="4.일위대가"/>
      <sheetName val="제수변수량"/>
      <sheetName val="수장"/>
      <sheetName val="철골공사"/>
      <sheetName val="ETC"/>
      <sheetName val="토지산출내역"/>
      <sheetName val="현금흐름표"/>
      <sheetName val="07제품별수익성"/>
      <sheetName val="중기일위대밀"/>
      <sheetName val="포장공사"/>
      <sheetName val="기초단가일람표"/>
      <sheetName val="시가지우회도로공내역서"/>
      <sheetName val="1차설계Ꮗԯ_x0000_"/>
      <sheetName val="1차설계逷≙_xdc00_≙"/>
      <sheetName val="-15.0"/>
      <sheetName val="PĴ"/>
      <sheetName val="Pꮸ"/>
      <sheetName val="P估"/>
      <sheetName val="quotation"/>
      <sheetName val="용수간선"/>
      <sheetName val="가격"/>
      <sheetName val="출력X"/>
      <sheetName val="4.2.1 마루높이 검토"/>
      <sheetName val="일위대가1"/>
      <sheetName val="청 구"/>
      <sheetName val="암거(2)"/>
      <sheetName val="철거폐쇄현황"/>
      <sheetName val="2.1"/>
      <sheetName val="교각별철근수량집계표"/>
      <sheetName val="기성금내역서"/>
      <sheetName val="수전기기DATA"/>
      <sheetName val="참조자료"/>
      <sheetName val="6동"/>
      <sheetName val="T기성9605"/>
      <sheetName val="비교표"/>
      <sheetName val="단면치수"/>
      <sheetName val="검토현황"/>
      <sheetName val="증감내역"/>
      <sheetName val="97 사업추정(WEKI)"/>
      <sheetName val="hvac(제어동)"/>
      <sheetName val="다중모드"/>
      <sheetName val="MIJIBI"/>
      <sheetName val="품목"/>
      <sheetName val="전기2005"/>
      <sheetName val="Sheet10"/>
      <sheetName val="통합"/>
      <sheetName val="상세도"/>
      <sheetName val="콘센트신설"/>
      <sheetName val="미장"/>
      <sheetName val="10.경제성분석"/>
      <sheetName val="총체보활공정표"/>
      <sheetName val="평균높이산출근거"/>
      <sheetName val="횡배수관위치조서"/>
      <sheetName val="일반수량집계표"/>
      <sheetName val="대동교-단면(무장)"/>
      <sheetName val="라멘수량(무장)"/>
      <sheetName val="대동교-단면(아산)"/>
      <sheetName val="토공집계표"/>
      <sheetName val="토공시점"/>
      <sheetName val="토공종점"/>
      <sheetName val="지구단위계획"/>
      <sheetName val="기계 도급내역서"/>
      <sheetName val="철탑공사"/>
      <sheetName val="01AC"/>
      <sheetName val="7.전산해석결과"/>
      <sheetName val="4.하중"/>
      <sheetName val="2004노형교"/>
      <sheetName val="기본정보"/>
      <sheetName val="신규단가산출"/>
      <sheetName val="단위중기"/>
      <sheetName val="기초공"/>
      <sheetName val="토  공"/>
      <sheetName val="TCDB"/>
      <sheetName val="kimre scrubber"/>
      <sheetName val="세부항목"/>
      <sheetName val="출력자료"/>
      <sheetName val="PAINT"/>
      <sheetName val="일반물자(한국통신)"/>
      <sheetName val="108.수선비"/>
      <sheetName val="맨홀_공사비"/>
      <sheetName val="1월"/>
      <sheetName val="Balance"/>
      <sheetName val="제안실적sum조회"/>
      <sheetName val="FRP PIPING 일위대가"/>
      <sheetName val="단지배치도"/>
      <sheetName val="입찰유의사항"/>
      <sheetName val="하도급이행사항"/>
      <sheetName val="공내역 및 견적조건"/>
      <sheetName val="특수조건"/>
      <sheetName val="참석확인"/>
      <sheetName val="단가대비표 (3)"/>
      <sheetName val="예산대비"/>
      <sheetName val="내역서(총)"/>
      <sheetName val=" ｹ-ﾌﾞﾙ"/>
      <sheetName val="STEEL BOX 단면설계(SEC.8)"/>
      <sheetName val="기초단가"/>
      <sheetName val="입력데이타(비인쇄용)"/>
      <sheetName val="외주대비 -석축_x0000__x0000__x0000__x0000__x0000__x0012_[후다내역.XLS]견적표지 (3"/>
      <sheetName val="2.2 띠장의 설계"/>
      <sheetName val="자  재"/>
      <sheetName val="건축외주"/>
      <sheetName val="개인별 순위표"/>
      <sheetName val="CM 1"/>
      <sheetName val="ROOF(ALKALI)"/>
      <sheetName val="세골재  T2 변경 현황"/>
      <sheetName val="6_ 안전관리비"/>
      <sheetName val="MODELING"/>
      <sheetName val="환산"/>
      <sheetName val="기술부 VENDOR LIST"/>
      <sheetName val="분전반"/>
      <sheetName val="특별"/>
      <sheetName val="호표"/>
      <sheetName val="임율산출표"/>
      <sheetName val="청주(철골발주의뢰서)"/>
      <sheetName val="자료"/>
      <sheetName val="원가(칠곡다부)"/>
      <sheetName val="다부IC내역"/>
      <sheetName val="원가(재방송)"/>
      <sheetName val="재방송"/>
      <sheetName val="다부내역"/>
      <sheetName val="읍내터널"/>
      <sheetName val="칠곡IC내역"/>
      <sheetName val="내역집계표"/>
      <sheetName val="내역서 (3)"/>
      <sheetName val="대가"/>
      <sheetName val="산출양식"/>
      <sheetName val="대가목록"/>
      <sheetName val="산출양식 (2)"/>
      <sheetName val="토목원가계산서"/>
      <sheetName val="토목원가"/>
      <sheetName val="집계장"/>
      <sheetName val="제외공종"/>
      <sheetName val="선급금사용계획서"/>
      <sheetName val="사용세부내역"/>
      <sheetName val="공사비증감대비표"/>
      <sheetName val="전체산출내역서갑(변경) "/>
      <sheetName val="산출내역서을(변경)"/>
      <sheetName val="전체세부(이설도로)"/>
      <sheetName val="전체세부(연결도로)"/>
      <sheetName val="전체원가계산서(변경)"/>
      <sheetName val="용역비"/>
      <sheetName val="취·현"/>
      <sheetName val="취·투"/>
      <sheetName val="토·집"/>
      <sheetName val="배·집"/>
      <sheetName val="기·집30(보고)"/>
      <sheetName val="기·집30(확정)"/>
      <sheetName val="기·내30(확정)"/>
      <sheetName val="A.터파기공"/>
      <sheetName val="B.측·집"/>
      <sheetName val="배(자·집) (2)"/>
      <sheetName val="배(철·집)"/>
      <sheetName val="배(암·유)"/>
      <sheetName val="배(시·골)"/>
      <sheetName val="2.01측·터·집"/>
      <sheetName val="V·집"/>
      <sheetName val="V·현"/>
      <sheetName val="산·집"/>
      <sheetName val="산·현"/>
      <sheetName val="L·집"/>
      <sheetName val="L·현"/>
      <sheetName val="맹·집"/>
      <sheetName val="맹·현"/>
      <sheetName val="C배·집"/>
      <sheetName val="횡·집"/>
      <sheetName val="흄·집"/>
      <sheetName val="횡·조"/>
      <sheetName val="종·배"/>
      <sheetName val="종·조"/>
      <sheetName val="배·면"/>
      <sheetName val="배·날"/>
      <sheetName val="횡·날"/>
      <sheetName val="콘집·수"/>
      <sheetName val="흙쌓·수"/>
      <sheetName val="땅깍·수"/>
      <sheetName val="땅깍·수 (1-1)"/>
      <sheetName val="집·조10"/>
      <sheetName val="집·조6"/>
      <sheetName val="비·보"/>
      <sheetName val="집·조8"/>
      <sheetName val="암·재"/>
      <sheetName val="암·토"/>
      <sheetName val="암·철"/>
      <sheetName val="본·수"/>
      <sheetName val="2+126"/>
      <sheetName val="평날·수"/>
      <sheetName val="0-52 "/>
      <sheetName val="콘·다 (2)"/>
      <sheetName val="기·집 (2)"/>
      <sheetName val="콘·다 (3)"/>
      <sheetName val="콘·현"/>
      <sheetName val="소·집"/>
      <sheetName val="소·현"/>
      <sheetName val="집·거"/>
      <sheetName val="집·연"/>
      <sheetName val="도·집"/>
      <sheetName val="성도1"/>
      <sheetName val="가드레일산근"/>
      <sheetName val="수량"/>
      <sheetName val="단가비교"/>
      <sheetName val="적용2002"/>
      <sheetName val="기초병원총괄표"/>
      <sheetName val="기초병원원가"/>
      <sheetName val="기초병원내역집계표"/>
      <sheetName val="기초(토목)"/>
      <sheetName val="기초(건축)"/>
      <sheetName val="기초(기계)"/>
      <sheetName val="기초(전기)"/>
      <sheetName val="기초(통신)"/>
      <sheetName val="감액총괄(계약적용)"/>
      <sheetName val="감액원가계산(계약적용)"/>
      <sheetName val="삭감내역집계표"/>
      <sheetName val="건축,토목감액(계약적용)"/>
      <sheetName val="기계,전기감액"/>
      <sheetName val="내역비교"/>
      <sheetName val="병원내역집계표 (2)"/>
      <sheetName val="설계기계"/>
      <sheetName val="설계통신"/>
      <sheetName val="설계전기"/>
      <sheetName val="설계기준삭감(기,전)"/>
      <sheetName val="설계내역집계표"/>
      <sheetName val="실행총괄 "/>
      <sheetName val="본체"/>
      <sheetName val="[IL-3.XLSY갑지"/>
      <sheetName val="설비내역서"/>
      <sheetName val="CON'C"/>
      <sheetName val="도급내역서(재노경)"/>
      <sheetName val="4.일위대가목차"/>
      <sheetName val="기계경비(시간당)"/>
      <sheetName val="내역_ver1.0"/>
      <sheetName val="2000,9월 일위"/>
      <sheetName val="단가일람표"/>
      <sheetName val="IL-3"/>
      <sheetName val="항목별사용내역"/>
      <sheetName val="항목별사용금액"/>
      <sheetName val="급여명세서(한국)"/>
      <sheetName val="1.노무비명세서(해동)"/>
      <sheetName val="1.노무비명세서(토목)"/>
      <sheetName val="2.노무비명세서(해동)"/>
      <sheetName val="2.노무비명세서(수직보호망)"/>
      <sheetName val="2.노무비명세서(난간대)"/>
      <sheetName val="2.사진대지"/>
      <sheetName val="3.사진대지"/>
      <sheetName val="차수공개요"/>
      <sheetName val="설계산출기초"/>
      <sheetName val="도급예산내역서봉투"/>
      <sheetName val="설계산출표지"/>
      <sheetName val="도급예산내역서총괄표"/>
      <sheetName val="을부담운반비"/>
      <sheetName val="운반비산출"/>
      <sheetName val="매출현황"/>
      <sheetName val="보온일위"/>
      <sheetName val="49수량"/>
      <sheetName val="단가비교표(노무)"/>
      <sheetName val="수목표준대가"/>
      <sheetName val="변경품셈총괄"/>
      <sheetName val="고창터널(고창방향)"/>
      <sheetName val="변압기 및 발전기 용량"/>
      <sheetName val="냉천부속동"/>
      <sheetName val="공종단가"/>
      <sheetName val="조도계산서 (도서)"/>
      <sheetName val="암거단위"/>
      <sheetName val="보증수수료산출"/>
      <sheetName val="DAN"/>
      <sheetName val="백호우계수"/>
      <sheetName val="대포2교접속"/>
      <sheetName val="천방교접속"/>
      <sheetName val="실행예산서"/>
      <sheetName val="일반전기(2단지-을지)"/>
      <sheetName val="토목공사"/>
      <sheetName val="일위대가(4층원격)"/>
      <sheetName val="BM"/>
      <sheetName val="찍기"/>
      <sheetName val="의왕내역"/>
      <sheetName val="단가대비"/>
      <sheetName val="총괄집계표"/>
      <sheetName val="인수공규격"/>
      <sheetName val="단가(1)"/>
      <sheetName val="적용단위길이"/>
      <sheetName val="일위대가(건축)"/>
      <sheetName val="빌딩 안내"/>
      <sheetName val="기계공사비집계(원안)"/>
      <sheetName val="48단가"/>
      <sheetName val="CABLE"/>
      <sheetName val="CABLE (2)"/>
      <sheetName val="접지수량"/>
      <sheetName val="G.R300경비"/>
      <sheetName val="교수설계"/>
      <sheetName val="공종구간"/>
      <sheetName val="조경일람"/>
      <sheetName val="49단가"/>
      <sheetName val="구간산출"/>
      <sheetName val="노임단가산출근거"/>
      <sheetName val="COST"/>
      <sheetName val="항목등록"/>
      <sheetName val="원가계산서(남측)"/>
      <sheetName val="신고분기설정참고"/>
      <sheetName val="거래처자료등록"/>
      <sheetName val="조도계산"/>
      <sheetName val="국내조달(통합-1)"/>
      <sheetName val="상시"/>
      <sheetName val="주beam"/>
      <sheetName val="9811"/>
      <sheetName val="출력용"/>
      <sheetName val="하부철근수량"/>
      <sheetName val="연결관산출조서"/>
      <sheetName val="내역서적용수량"/>
      <sheetName val="계획집계"/>
      <sheetName val="기계물량"/>
      <sheetName val="비탈면보호공수량산출"/>
      <sheetName val="준공검사원(갑)"/>
      <sheetName val="기성내역서(을) (2)"/>
      <sheetName val="영신토건물가변동"/>
      <sheetName val="변수값"/>
      <sheetName val="중기상차"/>
      <sheetName val="AS복구"/>
      <sheetName val="중기터파기"/>
      <sheetName val="1단계 (2)"/>
      <sheetName val="L_RPTA05_목록"/>
      <sheetName val="동원인원"/>
      <sheetName val="2.1  노무비 평균단가산출"/>
      <sheetName val="예산명세서"/>
      <sheetName val="입상내역"/>
      <sheetName val="단가일람"/>
      <sheetName val="3.공사비(07년노임단가)"/>
      <sheetName val="3.공사비(단가조사표)"/>
      <sheetName val="3.공사비(물량산출표)"/>
      <sheetName val="3.공사비(일위대가표목록)"/>
      <sheetName val="3.공사비(일위대가표)"/>
      <sheetName val="견"/>
      <sheetName val="#3_일위대가목록"/>
      <sheetName val="Macro(차단기)"/>
      <sheetName val="띘랷랷랷"/>
      <sheetName val="TRE TABLE"/>
      <sheetName val="Requirement(Work Crew)"/>
      <sheetName val="계획"/>
      <sheetName val="계획세부"/>
      <sheetName val="사용내역서"/>
      <sheetName val="항목별내역서"/>
      <sheetName val="안전담당자"/>
      <sheetName val="유도원"/>
      <sheetName val="안전사진"/>
      <sheetName val="대전-교대(A1-A2)"/>
      <sheetName val="7단가"/>
      <sheetName val="9509"/>
      <sheetName val="총공사원가"/>
      <sheetName val="건축공사원가"/>
      <sheetName val="설비공사원가"/>
      <sheetName val="배관공사기초자료"/>
      <sheetName val="Ekog10"/>
      <sheetName val="AL공사(원)"/>
      <sheetName val="내역서1"/>
      <sheetName val="22수량"/>
      <sheetName val="품목현황"/>
      <sheetName val="출고대장"/>
      <sheetName val="입력DATA"/>
      <sheetName val="asd"/>
      <sheetName val="★도급내역"/>
      <sheetName val="back-data"/>
      <sheetName val="인월수표"/>
      <sheetName val="분전함신설"/>
      <sheetName val="접지1종"/>
      <sheetName val="진입도로B (2)"/>
      <sheetName val="백암비스타내역"/>
      <sheetName val="2.냉난방설비공사"/>
      <sheetName val="7.자동제어공사"/>
      <sheetName val="중강당 내역"/>
      <sheetName val="제-노임"/>
      <sheetName val="AV시스템"/>
      <sheetName val="전체분2회변경"/>
      <sheetName val="산출근거(복구)"/>
      <sheetName val="영창26"/>
      <sheetName val="웅진교-S2"/>
      <sheetName val="횡배수관집현황(2공구)"/>
      <sheetName val="남양주부대"/>
      <sheetName val="기초자료입력및 K치 확인"/>
      <sheetName val="ES조서출력하기"/>
      <sheetName val="등록자료"/>
      <sheetName val="역T형교대(PILE기초)"/>
      <sheetName val="실행내역 "/>
      <sheetName val="수원역(전체분)설계서"/>
      <sheetName val="자재 단가 비교표(견적)"/>
      <sheetName val="자재 단가 비교표"/>
      <sheetName val="BDATA"/>
      <sheetName val="지하"/>
      <sheetName val="건설기계목록"/>
      <sheetName val="일위대가_목록"/>
      <sheetName val="재료단가"/>
      <sheetName val="시중노임"/>
      <sheetName val="지불내역1"/>
      <sheetName val="지질조사"/>
      <sheetName val="암거단위-1련"/>
      <sheetName val="의뢰내역서"/>
      <sheetName val="준공내역서표지"/>
      <sheetName val="䂰출양식"/>
      <sheetName val="국별인원"/>
      <sheetName val="Bid Summary"/>
      <sheetName val="이동시 예상비용"/>
      <sheetName val="Seg 1DE비용"/>
      <sheetName val="Transit 비용_감가상각미포함"/>
      <sheetName val="맨홀조서"/>
      <sheetName val="단가조사서"/>
      <sheetName val="Factor"/>
      <sheetName val="48수량"/>
      <sheetName val="단가비교표_공통1"/>
      <sheetName val="내역(원안-대안)"/>
      <sheetName val="산출목록표"/>
      <sheetName val="전화공사 공량 및 집계표"/>
      <sheetName val="공사착공계"/>
      <sheetName val="참조 (2)"/>
      <sheetName val="6. 직접경비"/>
      <sheetName val="이토변실(A3-LINE)"/>
      <sheetName val="조경"/>
      <sheetName val="횡배수관재료-"/>
      <sheetName val="계산서(직선부)"/>
      <sheetName val="포장재료집계표"/>
      <sheetName val="콘크리트측구연장"/>
      <sheetName val="-몰탈콘크리트"/>
      <sheetName val="-배수구조물공토공"/>
      <sheetName val="MAIN"/>
      <sheetName val="부표총괄"/>
      <sheetName val="일대목차"/>
      <sheetName val="단가(보완)"/>
      <sheetName val="대가 (보완)"/>
      <sheetName val="단위목록"/>
      <sheetName val="기계경비목록"/>
      <sheetName val="3.자재비(총괄)"/>
      <sheetName val="제출내역"/>
      <sheetName val="철콘공사"/>
      <sheetName val="내역서_(3)"/>
      <sheetName val="산출양식_(2)"/>
      <sheetName val="전체산출내역서갑(변경)_"/>
      <sheetName val="A_터파기공"/>
      <sheetName val="B_측·집"/>
      <sheetName val="배(자·집)_(2)"/>
      <sheetName val="2_01측·터·집"/>
      <sheetName val="땅깍·수_(1-1)"/>
      <sheetName val="0-52_"/>
      <sheetName val="콘·다_(2)"/>
      <sheetName val="기·집_(2)"/>
      <sheetName val="콘·다_(3)"/>
      <sheetName val="병원내역집계표_(2)"/>
      <sheetName val="실행총괄_"/>
      <sheetName val="[IL-3_XLSY갑지"/>
      <sheetName val="품목납기"/>
      <sheetName val="단가기준"/>
      <sheetName val="횡배수관수량집계"/>
      <sheetName val="우,오수"/>
      <sheetName val="유의사항"/>
      <sheetName val="현장설명"/>
      <sheetName val="특별조건"/>
      <sheetName val="토공갑"/>
      <sheetName val="구조물갑"/>
      <sheetName val="투찰계획서"/>
      <sheetName val="99총공사내역서"/>
      <sheetName val="평야부단가"/>
      <sheetName val="오동"/>
      <sheetName val="대조"/>
      <sheetName val="나한"/>
      <sheetName val="단가대비표(계측)"/>
      <sheetName val="공정외주"/>
      <sheetName val="제조 경영"/>
      <sheetName val="36단가"/>
      <sheetName val="36수량"/>
      <sheetName val="메인거더-크로스빔200연결부"/>
      <sheetName val="기본자료"/>
      <sheetName val="설계서을"/>
      <sheetName val="EQ-R1"/>
      <sheetName val="L-type"/>
      <sheetName val="bearing"/>
      <sheetName val="조내역"/>
      <sheetName val="C지구"/>
      <sheetName val="사내도로"/>
      <sheetName val="4.전기"/>
      <sheetName val="노 무 비"/>
      <sheetName val="노임단가표"/>
      <sheetName val="결선list"/>
      <sheetName val="위치도1"/>
      <sheetName val="자재단가-1"/>
      <sheetName val="도급정산"/>
      <sheetName val="제출내역_(2)"/>
      <sheetName val="4_일위대가목차"/>
      <sheetName val="내역_ver1_0"/>
      <sheetName val="1_노무비명세서(해동)"/>
      <sheetName val="1_노무비명세서(토목)"/>
      <sheetName val="2_노무비명세서(해동)"/>
      <sheetName val="2_노무비명세서(수직보호망)"/>
      <sheetName val="2_노무비명세서(난간대)"/>
      <sheetName val="2_사진대지"/>
      <sheetName val="3_사진대지"/>
      <sheetName val="2000,9월_일위"/>
      <sheetName val="제잡비집계"/>
      <sheetName val="간접1"/>
      <sheetName val="내역서(토목)"/>
      <sheetName val="미납품 현황"/>
      <sheetName val="신설개소별 총집계표(동해-배전)"/>
      <sheetName val="SSMITM"/>
      <sheetName val="B"/>
      <sheetName val="수량산출목록표"/>
      <sheetName val="횡배위치"/>
      <sheetName val="Print"/>
      <sheetName val="MATRLDATA"/>
      <sheetName val="관로분포도"/>
      <sheetName val="일위대가목록(기계)"/>
      <sheetName val="옥외배관기본공량"/>
      <sheetName val="대비2"/>
      <sheetName val="옥외외등집계표"/>
      <sheetName val="유림총괄"/>
      <sheetName val="예산변경원인분석"/>
      <sheetName val="GEN"/>
      <sheetName val="총체"/>
      <sheetName val="실행내역_원본"/>
      <sheetName val="가설건물"/>
      <sheetName val="WING3"/>
      <sheetName val="시설,관리하위"/>
      <sheetName val="대운반(철재)"/>
      <sheetName val="테이블"/>
      <sheetName val="일일현황"/>
      <sheetName val="년차"/>
      <sheetName val="일집"/>
      <sheetName val="cctv예산대비"/>
      <sheetName val="라이닝폼예산대비내역"/>
      <sheetName val="BOX 본체"/>
      <sheetName val="단가삐출"/>
      <sheetName val="시운전연료비"/>
      <sheetName val="지원사무소원가배부내역"/>
      <sheetName val="48평단가"/>
      <sheetName val="57단가"/>
      <sheetName val="54평단가"/>
      <sheetName val="66평단가"/>
      <sheetName val="61단가"/>
      <sheetName val="89평단가"/>
      <sheetName val="84평단가"/>
      <sheetName val="주소"/>
      <sheetName val="일위1"/>
      <sheetName val="자재운반단가일람표"/>
      <sheetName val="기계경비목록1"/>
      <sheetName val="흄관수량"/>
      <sheetName val="PROCURE"/>
      <sheetName val="중기사용료"/>
      <sheetName val="우수공,맨홀,집수정"/>
      <sheetName val="MP MOB"/>
      <sheetName val="방음벽기초"/>
      <sheetName val="요약서"/>
      <sheetName val="전체공사"/>
      <sheetName val="수량명세서"/>
      <sheetName val="SCH"/>
      <sheetName val="경성자금"/>
      <sheetName val="문학간접"/>
      <sheetName val="도급내역서"/>
      <sheetName val="관리비비계상"/>
      <sheetName val="사다리"/>
      <sheetName val="SPEC"/>
      <sheetName val="일위대가 (PM)"/>
      <sheetName val="1-1.현장정리"/>
      <sheetName val="1-2.토공"/>
      <sheetName val="1-3.WMM,GSB"/>
      <sheetName val="1-4.BITUMINOUS COURSE"/>
      <sheetName val="1-5.BOX CULVERTS"/>
      <sheetName val="1-6.BRIDGE"/>
      <sheetName val="1-7.DRAINAGE"/>
      <sheetName val="1-8.TRAFFIC"/>
      <sheetName val="1-9.MISCELLANEOUS"/>
      <sheetName val="1-10.ELECTRICAL"/>
      <sheetName val="1-12.도급외항목"/>
      <sheetName val="하도내역_(철콘)1"/>
      <sheetName val="조건표_(2)1"/>
      <sheetName val="목차_1"/>
      <sheetName val="7__현장관리비_1"/>
      <sheetName val="노무비_근거1"/>
      <sheetName val="임율_Data1"/>
      <sheetName val="4_LINE"/>
      <sheetName val="7_th"/>
      <sheetName val="_갑지"/>
      <sheetName val="A_LINE"/>
      <sheetName val="5__현장관리비_new__"/>
      <sheetName val="Temporary_Mooring"/>
      <sheetName val="총_원가계산"/>
      <sheetName val="목록"/>
      <sheetName val="계정"/>
      <sheetName val="메서,변+증"/>
      <sheetName val="명일작업계획 (3)"/>
      <sheetName val="연결원본-절대지우지말것"/>
      <sheetName val="검색방"/>
      <sheetName val="일위대가집계표"/>
      <sheetName val="산출서집계HS"/>
      <sheetName val="자동세륜기"/>
      <sheetName val="잔수량(작성)"/>
      <sheetName val="공종보합"/>
      <sheetName val="출력원가"/>
      <sheetName val="공종원가"/>
      <sheetName val="총괄원가"/>
      <sheetName val="아파트"/>
      <sheetName val="상가,복지관"/>
      <sheetName val="주차장"/>
      <sheetName val="경비실"/>
      <sheetName val="목록표"/>
      <sheetName val="임차비용"/>
      <sheetName val="앵커(3안)"/>
      <sheetName val="용선 C.L"/>
      <sheetName val="전 체"/>
      <sheetName val="4동급수"/>
      <sheetName val="토목단가산출"/>
      <sheetName val="표지_(3)2"/>
      <sheetName val="표지_(2)2"/>
      <sheetName val="교각집계_(2)2"/>
      <sheetName val="교각토공_(2)2"/>
      <sheetName val="교각철근_(2)2"/>
      <sheetName val="외주대비_-석축2"/>
      <sheetName val="외주대비-구조물_(2)2"/>
      <sheetName val="견적표지_(3)2"/>
      <sheetName val="_HIT-&gt;HMC_견적(3900)2"/>
      <sheetName val="일__위__대__가__목__록2"/>
      <sheetName val="교각토공__2_2"/>
      <sheetName val="3_공통공사대비2"/>
      <sheetName val="6__안전관리비2"/>
      <sheetName val="HRSG_SMALL072202"/>
      <sheetName val="2차전체변경예정_(2)1"/>
      <sheetName val="토공유동표(전체_당초)1"/>
      <sheetName val="단면_(2)1"/>
      <sheetName val="8_현장관리비1"/>
      <sheetName val="7_안전관리비1"/>
      <sheetName val="8_PILE__(돌출)1"/>
      <sheetName val="b_balju_(2)1"/>
      <sheetName val="중기조종사_단위단가1"/>
      <sheetName val="2_2_오피스텔(12~32F)"/>
      <sheetName val="일위대가_집계표"/>
      <sheetName val="9_1지하2층하부보"/>
      <sheetName val="단계별내역_(2)"/>
      <sheetName val="2_2_띠장의_설계"/>
      <sheetName val="6__안전관리비3"/>
      <sheetName val="자__재"/>
      <sheetName val="개인별_순위표"/>
      <sheetName val="CM_1"/>
      <sheetName val="기술부_VENDOR_LIST"/>
      <sheetName val="외주대비_-석축[후다내역_XLS]견적표지_(3"/>
      <sheetName val="4_일위대가"/>
      <sheetName val="품셈기준"/>
      <sheetName val="설치자재"/>
      <sheetName val="성토도수로현황"/>
      <sheetName val="Chart1"/>
      <sheetName val="조건입력"/>
      <sheetName val="자립흙막이"/>
      <sheetName val="흙막이A"/>
      <sheetName val="흙막이B"/>
      <sheetName val="흙막이B (오산운암)"/>
      <sheetName val="흙막이C"/>
      <sheetName val="타이로드 흙막이"/>
      <sheetName val="타이로드 흙막이(근입장2.5M)"/>
      <sheetName val="어스앙카"/>
      <sheetName val="타이로드"/>
      <sheetName val="타이로드(근입장2.5M)"/>
      <sheetName val="pile 항타"/>
      <sheetName val="pile 항타(디젤)"/>
      <sheetName val="pile 항타 A"/>
      <sheetName val="pile 항타 B"/>
      <sheetName val="pile 항타 C"/>
      <sheetName val="pile 인발"/>
      <sheetName val="pile 인발 A"/>
      <sheetName val="pile 인발 B"/>
      <sheetName val="pile 인발 C"/>
      <sheetName val="토류판"/>
      <sheetName val="H-BEAM설치및철거"/>
      <sheetName val="BRACKET"/>
      <sheetName val="20TON TRAILER"/>
      <sheetName val="토류판 (2)"/>
      <sheetName val="SHEET PILE단가"/>
      <sheetName val="공사기간"/>
      <sheetName val="사업개요"/>
      <sheetName val="현장관리비_입력"/>
      <sheetName val="6.이토처리시간"/>
      <sheetName val="실행(1)"/>
      <sheetName val="공사비집계"/>
      <sheetName val="일일총괄"/>
      <sheetName val="7월11일"/>
      <sheetName val="회사정보"/>
      <sheetName val="준설량산정표"/>
      <sheetName val="차선"/>
      <sheetName val="차조서"/>
      <sheetName val="제경비율"/>
      <sheetName val="내역(가지)"/>
      <sheetName val="죽원1교"/>
      <sheetName val="투찰추정"/>
      <sheetName val="수량-가로등"/>
      <sheetName val="경비공통"/>
      <sheetName val="Macro3"/>
      <sheetName val="신평리 권리자명부"/>
      <sheetName val="ESC(K치)"/>
      <sheetName val="POOM_MOTO"/>
      <sheetName val="POOM_MOTO2"/>
      <sheetName val="JUCK"/>
      <sheetName val="3.관로전환기"/>
      <sheetName val="제수"/>
      <sheetName val="공기"/>
      <sheetName val="EQ"/>
      <sheetName val="위치"/>
      <sheetName val="외주현황.wq1"/>
      <sheetName val="흄관기_x0000_"/>
      <sheetName val="흄관기鬀"/>
      <sheetName val="흄관기0"/>
      <sheetName val="기초부재력검토"/>
      <sheetName val="태화42 "/>
      <sheetName val="날개벽(좌,우=45도,75도)"/>
      <sheetName val="EP0618"/>
      <sheetName val="태안9)3-2)원내역"/>
      <sheetName val="편입토지조서"/>
      <sheetName val="맨홀"/>
      <sheetName val="JJ"/>
      <sheetName val="하도계약반영"/>
      <sheetName val="품종코드"/>
      <sheetName val="CAPVC"/>
      <sheetName val="인적사항"/>
      <sheetName val="금액"/>
      <sheetName val="Basic"/>
      <sheetName val="info"/>
      <sheetName val="수량산근(출력X)"/>
      <sheetName val="표준화수량집계표(출력X)"/>
      <sheetName val="품셈총괄(출력X)"/>
      <sheetName val="gyun"/>
      <sheetName val="공사명입력"/>
      <sheetName val="내역 "/>
      <sheetName val="매인"/>
      <sheetName val="_x0000__x0010__x0000_내"/>
      <sheetName val="납부서"/>
      <sheetName val="비목군분류일위"/>
      <sheetName val="라이신_NML"/>
      <sheetName val="PRO_DCI"/>
      <sheetName val="INST_DCI"/>
      <sheetName val="HVAC_DCI"/>
      <sheetName val="PIPE_DCI"/>
      <sheetName val="①idea pipeline"/>
      <sheetName val="Comps"/>
      <sheetName val="교육훈련비6"/>
      <sheetName val="ver2"/>
      <sheetName val="IMP 통일양식"/>
      <sheetName val="LYS 통일양식"/>
      <sheetName val="TB(BS)"/>
      <sheetName val="TB(PL)"/>
      <sheetName val="patch"/>
      <sheetName val="Xunit (단위환산)"/>
      <sheetName val="유통기한 프로그램"/>
      <sheetName val="배부전"/>
      <sheetName val="자재비"/>
      <sheetName val="FILE1"/>
      <sheetName val="내역서-2"/>
      <sheetName val="치수표"/>
      <sheetName val="-배수구조총재료"/>
      <sheetName val="배수喘_x001a_"/>
      <sheetName val="수완하도"/>
      <sheetName val="김포내역"/>
      <sheetName val="맨홀수량산출(A-LINE)"/>
      <sheetName val="물량표S"/>
      <sheetName val="중기산출근거기초"/>
      <sheetName val="기초자료입력"/>
      <sheetName val="배수내역(총수량)"/>
      <sheetName val="1공구_건정토건_철槜〚"/>
      <sheetName val="환율"/>
      <sheetName val="인상효1"/>
      <sheetName val="1И"/>
      <sheetName val=" "/>
      <sheetName val="F 월별기성수금현황 "/>
      <sheetName val="할증표"/>
      <sheetName val="단가(동바蔨ũ"/>
      <sheetName val="인원조직표"/>
      <sheetName val="토목단가"/>
      <sheetName val="교각토"/>
      <sheetName val="단위수량DATA"/>
      <sheetName val="연장및면적(좌측)"/>
      <sheetName val="대창(장성)"/>
      <sheetName val="NOM³_x0000_Ԁ"/>
      <sheetName val="NOMֳ_x0000_缀"/>
      <sheetName val="BEND LOSS"/>
      <sheetName val="울진항공등화 내역서"/>
      <sheetName val="일 위 대 가 표"/>
      <sheetName val="내역(설계)"/>
      <sheetName val="영흥TL(UP,DOWN) "/>
      <sheetName val="3련 BOX"/>
      <sheetName val="내역서 "/>
      <sheetName val="물량집계표(1c)"/>
      <sheetName val="감가상각"/>
      <sheetName val="채권(하반기)"/>
      <sheetName val="연차일수"/>
      <sheetName val="2004연차사용현황"/>
      <sheetName val="TEMP2"/>
      <sheetName val="BS"/>
      <sheetName val="PL"/>
      <sheetName val="도수로집계"/>
      <sheetName val="22인공"/>
      <sheetName val="1-1"/>
      <sheetName val="원하대비"/>
      <sheetName val="공통단가"/>
      <sheetName val="2.1외주"/>
      <sheetName val="2.3노무"/>
      <sheetName val="2.4자재"/>
      <sheetName val="2.2장비"/>
      <sheetName val="2.5경비"/>
      <sheetName val="2.6수목대"/>
      <sheetName val="OPTION"/>
      <sheetName val="실행간접비"/>
      <sheetName val="일위집계"/>
      <sheetName val="결재란"/>
      <sheetName val="소요갑지"/>
      <sheetName val="소요을지"/>
      <sheetName val="접지집계"/>
      <sheetName val="접지지하1층"/>
      <sheetName val="접지지상1층"/>
      <sheetName val="모선자재 집계표"/>
      <sheetName val="케이블집계"/>
      <sheetName val="케이블포설"/>
      <sheetName val="철구물집"/>
      <sheetName val="철구물량"/>
      <sheetName val="기초물량"/>
      <sheetName val="재료의 할증"/>
      <sheetName val="Sheet7"/>
      <sheetName val="Sheet8"/>
      <sheetName val="Sheet11"/>
      <sheetName val="Sheet12"/>
      <sheetName val="Sheet15"/>
      <sheetName val="노무비단가"/>
      <sheetName val="감곡소요"/>
      <sheetName val="C䈀꼬ԯ"/>
      <sheetName val="연돌일위집계"/>
      <sheetName val="0226"/>
      <sheetName val="울산"/>
      <sheetName val="Anti"/>
      <sheetName val="CԀ_x0000_缀"/>
      <sheetName val="아파트건축"/>
      <sheetName val="GRD郅≙"/>
      <sheetName val="고창방향"/>
      <sheetName val="가로등기초"/>
      <sheetName val="eq_dat_x0000_"/>
      <sheetName val="선급금신청서"/>
      <sheetName val="A1(구조물)"/>
      <sheetName val="A1(토공)"/>
      <sheetName val="철근집계표"/>
      <sheetName val="95년12월말"/>
      <sheetName val="단가산출1"/>
      <sheetName val="신천3호용수로"/>
      <sheetName val="통계연보"/>
      <sheetName val="인입관수량총괄"/>
      <sheetName val="D1.2 COF모듈자재 입출재고 (B급)"/>
      <sheetName val="인제내역"/>
      <sheetName val="VOC"/>
      <sheetName val="TYPE-1"/>
      <sheetName val="220 (2)"/>
      <sheetName val="업무처리전"/>
      <sheetName val="기계사급자재"/>
      <sheetName val="변경집계표"/>
      <sheetName val="관접합및부설"/>
      <sheetName val="교량"/>
      <sheetName val="물량표(신)"/>
      <sheetName val="견적颙⿬_x0005_"/>
      <sheetName val="견적颙⿶_x0005_"/>
      <sheetName val="견적_x0005__x0000_"/>
      <sheetName val="견적叐E吜"/>
      <sheetName val="견적颙』_x0005_"/>
      <sheetName val="EACT10"/>
      <sheetName val="배명(단가柖"/>
      <sheetName val="월별수입"/>
      <sheetName val="건축공사실행"/>
      <sheetName val="건축원가"/>
      <sheetName val="1차 내역서"/>
      <sheetName val="물량내역서"/>
      <sheetName val="조ꟕ"/>
      <sheetName val="99 조정금액"/>
      <sheetName val="주안3차A-A"/>
      <sheetName val="함열량 db"/>
      <sheetName val="인부신상_x0000__x0000_"/>
      <sheetName val="부영주택(잡철물)"/>
      <sheetName val="새공통"/>
      <sheetName val="TRAY 헹거산출"/>
      <sheetName val="3BL공동구_x0000__x0000_Ԁ"/>
      <sheetName val="철집"/>
      <sheetName val="공량(전기)"/>
      <sheetName val="항목코드"/>
      <sheetName val="외주대비-구_x0005__x0000_"/>
      <sheetName val="외주대비-구멫⽄"/>
      <sheetName val="외주대비-구ꮸ〇"/>
      <sheetName val="외주대비-구_x0000__x0000_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 refreshError="1"/>
      <sheetData sheetId="1360"/>
      <sheetData sheetId="1361"/>
      <sheetData sheetId="1362"/>
      <sheetData sheetId="1363"/>
      <sheetData sheetId="1364" refreshError="1"/>
      <sheetData sheetId="1365" refreshError="1"/>
      <sheetData sheetId="1366" refreshError="1"/>
      <sheetData sheetId="1367"/>
      <sheetData sheetId="1368"/>
      <sheetData sheetId="1369" refreshError="1"/>
      <sheetData sheetId="1370"/>
      <sheetData sheetId="1371"/>
      <sheetData sheetId="1372"/>
      <sheetData sheetId="1373"/>
      <sheetData sheetId="1374" refreshError="1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/>
      <sheetData sheetId="1711"/>
      <sheetData sheetId="1712"/>
      <sheetData sheetId="1713"/>
      <sheetData sheetId="1714"/>
      <sheetData sheetId="1715"/>
      <sheetData sheetId="1716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 refreshError="1"/>
      <sheetData sheetId="1938" refreshError="1"/>
      <sheetData sheetId="1939" refreshError="1"/>
      <sheetData sheetId="1940"/>
      <sheetData sheetId="1941"/>
      <sheetData sheetId="1942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 refreshError="1"/>
      <sheetData sheetId="2040" refreshError="1"/>
      <sheetData sheetId="2041" refreshError="1"/>
      <sheetData sheetId="2042" refreshError="1"/>
      <sheetData sheetId="2043"/>
      <sheetData sheetId="2044"/>
      <sheetData sheetId="2045"/>
      <sheetData sheetId="2046"/>
      <sheetData sheetId="2047"/>
      <sheetData sheetId="2048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/>
      <sheetData sheetId="2288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view="pageBreakPreview" zoomScale="85" zoomScaleNormal="100" zoomScaleSheetLayoutView="85" workbookViewId="0">
      <selection activeCell="D40" sqref="D40"/>
    </sheetView>
  </sheetViews>
  <sheetFormatPr defaultRowHeight="13.5"/>
  <cols>
    <col min="1" max="9" width="16.625" style="4" customWidth="1"/>
    <col min="10" max="16384" width="9" style="4"/>
  </cols>
  <sheetData>
    <row r="1" spans="1:9" s="375" customFormat="1" ht="31.5">
      <c r="A1" s="373"/>
      <c r="B1" s="373"/>
      <c r="C1" s="373"/>
      <c r="D1" s="373"/>
      <c r="E1" s="373"/>
      <c r="F1" s="373"/>
      <c r="G1" s="374"/>
      <c r="H1" s="374"/>
      <c r="I1" s="785"/>
    </row>
    <row r="2" spans="1:9" s="375" customFormat="1" ht="31.5">
      <c r="A2" s="373"/>
      <c r="B2" s="373"/>
      <c r="C2" s="373"/>
      <c r="D2" s="373"/>
      <c r="E2" s="373"/>
      <c r="F2" s="373"/>
      <c r="G2" s="374"/>
      <c r="H2" s="374"/>
      <c r="I2" s="374"/>
    </row>
    <row r="3" spans="1:9" s="375" customFormat="1" ht="31.5">
      <c r="A3" s="1212" t="s">
        <v>901</v>
      </c>
      <c r="B3" s="1212"/>
      <c r="C3" s="1212"/>
      <c r="D3" s="1212"/>
      <c r="E3" s="1212"/>
      <c r="F3" s="1212"/>
      <c r="G3" s="1212"/>
      <c r="H3" s="1212"/>
      <c r="I3" s="1212"/>
    </row>
    <row r="4" spans="1:9" s="375" customFormat="1" ht="35.25">
      <c r="A4" s="376"/>
      <c r="B4" s="376"/>
      <c r="C4" s="376"/>
      <c r="D4" s="376"/>
      <c r="E4" s="376"/>
      <c r="F4" s="376"/>
      <c r="G4" s="376"/>
      <c r="H4" s="376"/>
      <c r="I4" s="376"/>
    </row>
    <row r="5" spans="1:9" s="375" customFormat="1" ht="35.25">
      <c r="A5" s="1213"/>
      <c r="B5" s="1213"/>
      <c r="C5" s="1213"/>
      <c r="D5" s="1213"/>
      <c r="E5" s="1213"/>
      <c r="F5" s="1213"/>
      <c r="G5" s="1213"/>
      <c r="H5" s="1213"/>
      <c r="I5" s="1213"/>
    </row>
    <row r="6" spans="1:9" s="375" customFormat="1" ht="31.5">
      <c r="A6" s="377"/>
      <c r="B6" s="377"/>
      <c r="C6" s="377"/>
      <c r="D6" s="377"/>
      <c r="E6" s="377"/>
      <c r="F6" s="377"/>
      <c r="G6" s="377"/>
      <c r="H6" s="377"/>
      <c r="I6" s="377"/>
    </row>
    <row r="7" spans="1:9" s="375" customFormat="1" ht="31.5">
      <c r="A7" s="377"/>
      <c r="B7" s="377"/>
      <c r="C7" s="377"/>
      <c r="D7" s="377"/>
      <c r="E7" s="377"/>
      <c r="F7" s="377"/>
      <c r="G7" s="377"/>
      <c r="H7" s="377"/>
      <c r="I7" s="377"/>
    </row>
    <row r="8" spans="1:9" s="375" customFormat="1" ht="27">
      <c r="A8" s="1214" t="s">
        <v>902</v>
      </c>
      <c r="B8" s="1214"/>
      <c r="C8" s="1214"/>
      <c r="D8" s="1214"/>
      <c r="E8" s="1214"/>
      <c r="F8" s="1214"/>
      <c r="G8" s="1214"/>
      <c r="H8" s="1214"/>
      <c r="I8" s="1214"/>
    </row>
    <row r="9" spans="1:9" s="375" customFormat="1" ht="31.5">
      <c r="A9" s="373"/>
      <c r="B9" s="373"/>
      <c r="C9" s="373"/>
      <c r="D9" s="373"/>
      <c r="E9" s="373"/>
      <c r="F9" s="373"/>
      <c r="G9" s="374"/>
      <c r="H9" s="374"/>
      <c r="I9" s="374"/>
    </row>
    <row r="10" spans="1:9" s="375" customFormat="1" ht="31.5">
      <c r="A10" s="373"/>
      <c r="B10" s="373"/>
      <c r="C10" s="373"/>
      <c r="D10" s="373"/>
      <c r="E10" s="373"/>
      <c r="F10" s="373"/>
      <c r="G10" s="374"/>
      <c r="H10" s="374"/>
      <c r="I10" s="374"/>
    </row>
    <row r="11" spans="1:9" s="375" customFormat="1" ht="31.5">
      <c r="A11" s="373"/>
      <c r="B11" s="373"/>
      <c r="C11" s="373"/>
      <c r="D11" s="373"/>
      <c r="E11" s="373"/>
      <c r="F11" s="373"/>
      <c r="G11" s="374"/>
      <c r="H11" s="374"/>
      <c r="I11" s="374"/>
    </row>
    <row r="12" spans="1:9" s="375" customFormat="1" ht="31.5">
      <c r="A12" s="373"/>
      <c r="B12" s="373"/>
      <c r="C12" s="373"/>
      <c r="D12" s="373"/>
      <c r="E12" s="373"/>
      <c r="F12" s="373"/>
      <c r="G12" s="374"/>
      <c r="H12" s="374"/>
      <c r="I12" s="374"/>
    </row>
    <row r="13" spans="1:9" s="375" customFormat="1" ht="31.5">
      <c r="A13" s="373"/>
      <c r="B13" s="373"/>
      <c r="C13" s="373"/>
      <c r="D13" s="373"/>
      <c r="E13" s="373"/>
      <c r="F13" s="373"/>
      <c r="G13" s="374"/>
      <c r="H13" s="374"/>
      <c r="I13" s="374"/>
    </row>
    <row r="14" spans="1:9" s="375" customFormat="1" ht="31.5">
      <c r="A14" s="1212" t="s">
        <v>903</v>
      </c>
      <c r="B14" s="1212"/>
      <c r="C14" s="1212"/>
      <c r="D14" s="1212"/>
      <c r="E14" s="1212"/>
      <c r="F14" s="1212"/>
      <c r="G14" s="1212"/>
      <c r="H14" s="1212"/>
      <c r="I14" s="1212"/>
    </row>
    <row r="15" spans="1:9" s="375" customFormat="1" ht="31.5">
      <c r="A15" s="1212"/>
      <c r="B15" s="1212"/>
      <c r="C15" s="1212"/>
      <c r="D15" s="1212"/>
      <c r="E15" s="1212"/>
      <c r="F15" s="1212"/>
      <c r="G15" s="1212"/>
      <c r="H15" s="1212"/>
      <c r="I15" s="1212"/>
    </row>
    <row r="16" spans="1:9" s="375" customFormat="1" ht="21" customHeight="1">
      <c r="A16" s="713"/>
      <c r="B16" s="713"/>
      <c r="C16" s="713"/>
      <c r="D16" s="713"/>
      <c r="E16" s="713"/>
      <c r="F16" s="713"/>
      <c r="G16" s="713"/>
      <c r="H16" s="713"/>
      <c r="I16" s="713"/>
    </row>
    <row r="17" spans="1:9" s="382" customFormat="1" ht="21" customHeight="1">
      <c r="A17" s="786" t="s">
        <v>904</v>
      </c>
      <c r="B17" s="787"/>
      <c r="C17" s="787"/>
      <c r="D17" s="787"/>
      <c r="E17" s="380" t="s">
        <v>611</v>
      </c>
      <c r="F17" s="788"/>
      <c r="G17" s="788"/>
      <c r="H17" s="788"/>
      <c r="I17" s="788"/>
    </row>
    <row r="18" spans="1:9" s="382" customFormat="1" ht="21" customHeight="1">
      <c r="A18" s="786"/>
      <c r="B18" s="787"/>
      <c r="C18" s="787"/>
      <c r="D18" s="787"/>
      <c r="E18" s="380"/>
      <c r="F18" s="788"/>
      <c r="G18" s="788"/>
      <c r="H18" s="788"/>
      <c r="I18" s="788"/>
    </row>
    <row r="19" spans="1:9" s="382" customFormat="1" ht="21" customHeight="1">
      <c r="A19" s="787" t="s">
        <v>905</v>
      </c>
      <c r="B19" s="383" t="s">
        <v>906</v>
      </c>
      <c r="C19" s="787"/>
      <c r="D19" s="787"/>
      <c r="E19" s="788"/>
      <c r="F19" s="788"/>
      <c r="G19" s="788"/>
      <c r="H19" s="788"/>
      <c r="I19" s="788"/>
    </row>
    <row r="20" spans="1:9" s="382" customFormat="1" ht="21" customHeight="1">
      <c r="A20" s="787"/>
      <c r="B20" s="383"/>
      <c r="C20" s="787"/>
      <c r="D20" s="787"/>
      <c r="E20" s="788"/>
      <c r="F20" s="788"/>
      <c r="G20" s="788"/>
      <c r="H20" s="788"/>
      <c r="I20" s="788"/>
    </row>
    <row r="21" spans="1:9" s="382" customFormat="1" ht="21" customHeight="1">
      <c r="A21" s="787" t="s">
        <v>666</v>
      </c>
      <c r="B21" s="787" t="s">
        <v>907</v>
      </c>
      <c r="C21" s="787"/>
      <c r="D21" s="787"/>
      <c r="E21" s="788"/>
      <c r="F21" s="788"/>
      <c r="G21" s="788"/>
      <c r="H21" s="788"/>
      <c r="I21" s="788"/>
    </row>
    <row r="22" spans="1:9" s="382" customFormat="1" ht="21" customHeight="1">
      <c r="A22" s="787"/>
      <c r="B22" s="787" t="s">
        <v>908</v>
      </c>
      <c r="C22" s="787"/>
      <c r="D22" s="787"/>
      <c r="E22" s="788"/>
      <c r="F22" s="788"/>
      <c r="G22" s="788"/>
      <c r="H22" s="788"/>
      <c r="I22" s="788"/>
    </row>
    <row r="23" spans="1:9" s="382" customFormat="1" ht="21" customHeight="1">
      <c r="A23" s="787"/>
      <c r="B23" s="787" t="s">
        <v>909</v>
      </c>
      <c r="C23" s="787"/>
      <c r="D23" s="787"/>
      <c r="E23" s="788"/>
      <c r="F23" s="788"/>
      <c r="G23" s="788"/>
      <c r="H23" s="788"/>
      <c r="I23" s="788"/>
    </row>
    <row r="24" spans="1:9" s="382" customFormat="1" ht="21" customHeight="1">
      <c r="A24" s="787"/>
      <c r="B24" s="789"/>
      <c r="C24" s="787"/>
      <c r="D24" s="787"/>
      <c r="E24" s="788"/>
      <c r="F24" s="788"/>
      <c r="G24" s="788"/>
      <c r="H24" s="788"/>
      <c r="I24" s="788"/>
    </row>
    <row r="25" spans="1:9" s="382" customFormat="1" ht="21" customHeight="1">
      <c r="A25" s="787" t="s">
        <v>910</v>
      </c>
      <c r="B25" s="790" t="s">
        <v>911</v>
      </c>
      <c r="C25" s="384"/>
      <c r="D25" s="384"/>
      <c r="E25" s="384"/>
      <c r="F25" s="384"/>
      <c r="G25" s="384"/>
      <c r="H25" s="384"/>
      <c r="I25" s="788"/>
    </row>
    <row r="26" spans="1:9" s="382" customFormat="1" ht="21" customHeight="1">
      <c r="A26" s="787"/>
      <c r="B26" s="790"/>
      <c r="C26" s="384"/>
      <c r="D26" s="384"/>
      <c r="E26" s="384"/>
      <c r="F26" s="384"/>
      <c r="G26" s="384"/>
      <c r="H26" s="384"/>
      <c r="I26" s="788"/>
    </row>
    <row r="27" spans="1:9" s="382" customFormat="1" ht="21" customHeight="1">
      <c r="A27" s="787" t="s">
        <v>912</v>
      </c>
      <c r="B27" s="787"/>
      <c r="C27" s="787"/>
      <c r="D27" s="787"/>
      <c r="E27" s="788"/>
      <c r="F27" s="788"/>
      <c r="G27" s="788"/>
      <c r="H27" s="788"/>
      <c r="I27" s="788"/>
    </row>
    <row r="28" spans="1:9" s="382" customFormat="1" ht="21" customHeight="1">
      <c r="A28" s="787"/>
      <c r="B28" s="787"/>
      <c r="C28" s="787"/>
      <c r="D28" s="787"/>
      <c r="E28" s="788"/>
      <c r="F28" s="788"/>
      <c r="G28" s="788"/>
      <c r="H28" s="788"/>
      <c r="I28" s="788"/>
    </row>
    <row r="29" spans="1:9" s="382" customFormat="1" ht="21" customHeight="1">
      <c r="A29" s="787" t="s">
        <v>913</v>
      </c>
      <c r="B29" s="791"/>
      <c r="C29" s="787" t="s">
        <v>462</v>
      </c>
      <c r="D29" s="788"/>
      <c r="E29" s="788"/>
      <c r="F29" s="788"/>
      <c r="G29" s="788"/>
      <c r="H29" s="788"/>
      <c r="I29" s="788"/>
    </row>
    <row r="30" spans="1:9" s="382" customFormat="1" ht="21" customHeight="1">
      <c r="A30" s="787"/>
      <c r="B30" s="787"/>
      <c r="C30" s="788"/>
      <c r="D30" s="399"/>
      <c r="E30" s="399"/>
      <c r="F30" s="788"/>
      <c r="G30" s="399" t="s">
        <v>145</v>
      </c>
      <c r="H30" s="399"/>
      <c r="I30" s="788"/>
    </row>
    <row r="31" spans="1:9" s="382" customFormat="1" ht="21" customHeight="1">
      <c r="A31" s="787" t="s">
        <v>914</v>
      </c>
      <c r="B31" s="792" t="s">
        <v>915</v>
      </c>
      <c r="C31" s="792" t="s">
        <v>916</v>
      </c>
      <c r="D31" s="793">
        <f>[76]소요일수!E8</f>
        <v>12</v>
      </c>
      <c r="E31" s="794"/>
      <c r="F31" s="795"/>
      <c r="G31" s="796"/>
      <c r="H31" s="796"/>
      <c r="I31" s="788"/>
    </row>
    <row r="32" spans="1:9" s="382" customFormat="1" ht="23.1" customHeight="1">
      <c r="A32" s="339"/>
      <c r="B32" s="402"/>
      <c r="C32" s="402"/>
      <c r="D32" s="384"/>
      <c r="E32" s="384"/>
      <c r="F32" s="384"/>
      <c r="G32" s="384"/>
      <c r="H32" s="384"/>
      <c r="I32" s="788"/>
    </row>
  </sheetData>
  <mergeCells count="5">
    <mergeCell ref="A3:I3"/>
    <mergeCell ref="A5:I5"/>
    <mergeCell ref="A8:I8"/>
    <mergeCell ref="A14:I14"/>
    <mergeCell ref="A15:I15"/>
  </mergeCells>
  <phoneticPr fontId="2" type="noConversion"/>
  <pageMargins left="0.7" right="0.7" top="0.75" bottom="0.75" header="0.3" footer="0.3"/>
  <pageSetup paperSize="9" scale="80" fitToHeight="0" orientation="landscape" r:id="rId1"/>
  <rowBreaks count="1" manualBreakCount="1">
    <brk id="16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view="pageBreakPreview" zoomScale="85" zoomScaleNormal="90" zoomScaleSheetLayoutView="85" workbookViewId="0">
      <pane xSplit="10" ySplit="4" topLeftCell="K5" activePane="bottomRight" state="frozen"/>
      <selection pane="topRight" activeCell="U1" sqref="U1"/>
      <selection pane="bottomLeft" activeCell="A5" sqref="A5"/>
      <selection pane="bottomRight" activeCell="I5" sqref="I5"/>
    </sheetView>
  </sheetViews>
  <sheetFormatPr defaultRowHeight="11.25" customHeight="1"/>
  <cols>
    <col min="1" max="1" width="7" style="274" customWidth="1"/>
    <col min="2" max="2" width="19.125" style="274" customWidth="1"/>
    <col min="3" max="3" width="13.25" style="274" customWidth="1"/>
    <col min="4" max="4" width="17.875" style="274" bestFit="1" customWidth="1"/>
    <col min="5" max="6" width="9" style="274" bestFit="1" customWidth="1"/>
    <col min="7" max="7" width="10" style="281" bestFit="1" customWidth="1"/>
    <col min="8" max="8" width="16.125" style="282" customWidth="1"/>
    <col min="9" max="9" width="15.25" style="274" bestFit="1" customWidth="1"/>
    <col min="10" max="10" width="9.375" style="274" customWidth="1"/>
    <col min="11" max="11" width="16.875" style="274" customWidth="1"/>
    <col min="12" max="12" width="10" style="274" customWidth="1"/>
    <col min="13" max="13" width="19.5" style="274" customWidth="1"/>
    <col min="14" max="16384" width="9" style="274"/>
  </cols>
  <sheetData>
    <row r="1" spans="1:13" s="273" customFormat="1" ht="24" customHeight="1">
      <c r="A1" s="267" t="s">
        <v>1159</v>
      </c>
      <c r="B1" s="267"/>
      <c r="C1" s="268"/>
      <c r="D1" s="268"/>
      <c r="E1" s="268"/>
      <c r="F1" s="268"/>
      <c r="G1" s="269"/>
      <c r="H1" s="270"/>
      <c r="I1" s="271"/>
      <c r="J1" s="272"/>
    </row>
    <row r="2" spans="1:13" ht="24" customHeight="1">
      <c r="A2" s="1274" t="s">
        <v>175</v>
      </c>
      <c r="B2" s="1273" t="s">
        <v>243</v>
      </c>
      <c r="C2" s="1274" t="s">
        <v>177</v>
      </c>
      <c r="D2" s="1274" t="s">
        <v>178</v>
      </c>
      <c r="E2" s="1274"/>
      <c r="F2" s="1274"/>
      <c r="G2" s="1274"/>
      <c r="H2" s="1305" t="s">
        <v>203</v>
      </c>
      <c r="I2" s="1305"/>
      <c r="J2" s="1273" t="s">
        <v>15</v>
      </c>
    </row>
    <row r="3" spans="1:13" ht="30" customHeight="1">
      <c r="A3" s="1274"/>
      <c r="B3" s="1274"/>
      <c r="C3" s="1274"/>
      <c r="D3" s="1274" t="s">
        <v>180</v>
      </c>
      <c r="E3" s="1274" t="s">
        <v>181</v>
      </c>
      <c r="F3" s="1274" t="s">
        <v>182</v>
      </c>
      <c r="G3" s="1302" t="s">
        <v>183</v>
      </c>
      <c r="H3" s="1303" t="s">
        <v>248</v>
      </c>
      <c r="I3" s="1304" t="s">
        <v>1205</v>
      </c>
      <c r="J3" s="1274"/>
      <c r="K3" s="275"/>
    </row>
    <row r="4" spans="1:13" ht="24" customHeight="1">
      <c r="A4" s="1274"/>
      <c r="B4" s="1274"/>
      <c r="C4" s="1274"/>
      <c r="D4" s="1274"/>
      <c r="E4" s="1274"/>
      <c r="F4" s="1274"/>
      <c r="G4" s="1302"/>
      <c r="H4" s="1303"/>
      <c r="I4" s="1304"/>
      <c r="J4" s="1274"/>
      <c r="K4" s="275"/>
    </row>
    <row r="5" spans="1:13" s="759" customFormat="1" ht="25.5" customHeight="1">
      <c r="A5" s="753" t="s">
        <v>126</v>
      </c>
      <c r="B5" s="753"/>
      <c r="C5" s="754"/>
      <c r="D5" s="753"/>
      <c r="E5" s="753"/>
      <c r="F5" s="753"/>
      <c r="G5" s="755"/>
      <c r="H5" s="756"/>
      <c r="I5" s="757"/>
      <c r="J5" s="758"/>
    </row>
    <row r="6" spans="1:13" s="759" customFormat="1" ht="24.95" customHeight="1">
      <c r="A6" s="760">
        <v>1</v>
      </c>
      <c r="B6" s="761" t="s">
        <v>546</v>
      </c>
      <c r="C6" s="762" t="s">
        <v>231</v>
      </c>
      <c r="D6" s="761" t="s">
        <v>557</v>
      </c>
      <c r="E6" s="761" t="s">
        <v>232</v>
      </c>
      <c r="F6" s="761" t="s">
        <v>233</v>
      </c>
      <c r="G6" s="763">
        <v>469</v>
      </c>
      <c r="H6" s="764">
        <v>44302</v>
      </c>
      <c r="I6" s="765" t="s">
        <v>256</v>
      </c>
      <c r="J6" s="761"/>
      <c r="K6" s="766">
        <f t="shared" ref="K6:K37" si="0">H6+365*3</f>
        <v>45397</v>
      </c>
      <c r="M6" s="766"/>
    </row>
    <row r="7" spans="1:13" s="759" customFormat="1" ht="24.95" customHeight="1">
      <c r="A7" s="760">
        <v>2</v>
      </c>
      <c r="B7" s="761" t="s">
        <v>546</v>
      </c>
      <c r="C7" s="762" t="s">
        <v>227</v>
      </c>
      <c r="D7" s="761" t="s">
        <v>228</v>
      </c>
      <c r="E7" s="761" t="s">
        <v>229</v>
      </c>
      <c r="F7" s="761" t="s">
        <v>230</v>
      </c>
      <c r="G7" s="763">
        <v>1272</v>
      </c>
      <c r="H7" s="764">
        <v>44302</v>
      </c>
      <c r="I7" s="765" t="s">
        <v>256</v>
      </c>
      <c r="J7" s="761"/>
      <c r="K7" s="766">
        <f t="shared" si="0"/>
        <v>45397</v>
      </c>
      <c r="M7" s="766"/>
    </row>
    <row r="8" spans="1:13" s="759" customFormat="1" ht="24.95" customHeight="1">
      <c r="A8" s="760">
        <v>3</v>
      </c>
      <c r="B8" s="761" t="s">
        <v>546</v>
      </c>
      <c r="C8" s="762" t="s">
        <v>678</v>
      </c>
      <c r="D8" s="761" t="s">
        <v>228</v>
      </c>
      <c r="E8" s="761" t="s">
        <v>254</v>
      </c>
      <c r="F8" s="761" t="s">
        <v>255</v>
      </c>
      <c r="G8" s="763">
        <v>737</v>
      </c>
      <c r="H8" s="764">
        <v>44508</v>
      </c>
      <c r="I8" s="765" t="s">
        <v>256</v>
      </c>
      <c r="J8" s="761"/>
      <c r="K8" s="766">
        <f t="shared" si="0"/>
        <v>45603</v>
      </c>
      <c r="M8" s="766"/>
    </row>
    <row r="9" spans="1:13" s="759" customFormat="1" ht="24.95" customHeight="1">
      <c r="A9" s="760">
        <v>4</v>
      </c>
      <c r="B9" s="761" t="s">
        <v>683</v>
      </c>
      <c r="C9" s="762" t="s">
        <v>679</v>
      </c>
      <c r="D9" s="761" t="s">
        <v>680</v>
      </c>
      <c r="E9" s="761" t="s">
        <v>681</v>
      </c>
      <c r="F9" s="761" t="s">
        <v>682</v>
      </c>
      <c r="G9" s="763">
        <v>1059</v>
      </c>
      <c r="H9" s="764">
        <v>44454</v>
      </c>
      <c r="I9" s="765" t="s">
        <v>256</v>
      </c>
      <c r="J9" s="761"/>
      <c r="K9" s="766">
        <f t="shared" si="0"/>
        <v>45549</v>
      </c>
      <c r="M9" s="766"/>
    </row>
    <row r="10" spans="1:13" s="759" customFormat="1" ht="24.95" customHeight="1">
      <c r="A10" s="760">
        <v>5</v>
      </c>
      <c r="B10" s="761" t="s">
        <v>683</v>
      </c>
      <c r="C10" s="762" t="s">
        <v>699</v>
      </c>
      <c r="D10" s="761" t="s">
        <v>680</v>
      </c>
      <c r="E10" s="761" t="s">
        <v>692</v>
      </c>
      <c r="F10" s="761" t="s">
        <v>879</v>
      </c>
      <c r="G10" s="763">
        <v>164</v>
      </c>
      <c r="H10" s="764">
        <v>44454</v>
      </c>
      <c r="I10" s="765" t="s">
        <v>256</v>
      </c>
      <c r="J10" s="761"/>
      <c r="K10" s="766">
        <f t="shared" si="0"/>
        <v>45549</v>
      </c>
      <c r="M10" s="766"/>
    </row>
    <row r="11" spans="1:13" s="759" customFormat="1" ht="24.95" customHeight="1">
      <c r="A11" s="760">
        <v>6</v>
      </c>
      <c r="B11" s="761" t="s">
        <v>683</v>
      </c>
      <c r="C11" s="762" t="s">
        <v>689</v>
      </c>
      <c r="D11" s="761" t="s">
        <v>680</v>
      </c>
      <c r="E11" s="761" t="s">
        <v>692</v>
      </c>
      <c r="F11" s="761" t="s">
        <v>693</v>
      </c>
      <c r="G11" s="763" t="s">
        <v>694</v>
      </c>
      <c r="H11" s="764">
        <v>44454</v>
      </c>
      <c r="I11" s="765" t="s">
        <v>256</v>
      </c>
      <c r="J11" s="761"/>
      <c r="K11" s="766">
        <f t="shared" si="0"/>
        <v>45549</v>
      </c>
      <c r="M11" s="766"/>
    </row>
    <row r="12" spans="1:13" s="759" customFormat="1" ht="24.95" customHeight="1">
      <c r="A12" s="760">
        <v>7</v>
      </c>
      <c r="B12" s="761" t="s">
        <v>683</v>
      </c>
      <c r="C12" s="762" t="s">
        <v>700</v>
      </c>
      <c r="D12" s="761" t="s">
        <v>680</v>
      </c>
      <c r="E12" s="761" t="s">
        <v>880</v>
      </c>
      <c r="F12" s="761" t="s">
        <v>881</v>
      </c>
      <c r="G12" s="763">
        <v>1269</v>
      </c>
      <c r="H12" s="764">
        <v>44454</v>
      </c>
      <c r="I12" s="765" t="s">
        <v>256</v>
      </c>
      <c r="J12" s="761"/>
      <c r="K12" s="766">
        <f t="shared" si="0"/>
        <v>45549</v>
      </c>
      <c r="M12" s="766"/>
    </row>
    <row r="13" spans="1:13" s="759" customFormat="1" ht="24.95" customHeight="1">
      <c r="A13" s="760">
        <v>8</v>
      </c>
      <c r="B13" s="761" t="s">
        <v>683</v>
      </c>
      <c r="C13" s="762" t="s">
        <v>701</v>
      </c>
      <c r="D13" s="761" t="s">
        <v>680</v>
      </c>
      <c r="E13" s="761" t="s">
        <v>880</v>
      </c>
      <c r="F13" s="761" t="s">
        <v>882</v>
      </c>
      <c r="G13" s="763" t="s">
        <v>883</v>
      </c>
      <c r="H13" s="764">
        <v>44454</v>
      </c>
      <c r="I13" s="765" t="s">
        <v>256</v>
      </c>
      <c r="J13" s="761"/>
      <c r="K13" s="766">
        <f t="shared" si="0"/>
        <v>45549</v>
      </c>
      <c r="M13" s="766"/>
    </row>
    <row r="14" spans="1:13" s="759" customFormat="1" ht="24.95" customHeight="1">
      <c r="A14" s="760">
        <v>9</v>
      </c>
      <c r="B14" s="761" t="s">
        <v>683</v>
      </c>
      <c r="C14" s="762" t="s">
        <v>702</v>
      </c>
      <c r="D14" s="761" t="s">
        <v>680</v>
      </c>
      <c r="E14" s="761" t="s">
        <v>695</v>
      </c>
      <c r="F14" s="761" t="s">
        <v>696</v>
      </c>
      <c r="G14" s="763" t="s">
        <v>697</v>
      </c>
      <c r="H14" s="764">
        <v>44435</v>
      </c>
      <c r="I14" s="765" t="s">
        <v>256</v>
      </c>
      <c r="J14" s="761"/>
      <c r="K14" s="766">
        <f t="shared" si="0"/>
        <v>45530</v>
      </c>
      <c r="M14" s="766"/>
    </row>
    <row r="15" spans="1:13" s="759" customFormat="1" ht="24.95" customHeight="1">
      <c r="A15" s="760">
        <v>10</v>
      </c>
      <c r="B15" s="761" t="s">
        <v>683</v>
      </c>
      <c r="C15" s="762" t="s">
        <v>703</v>
      </c>
      <c r="D15" s="761" t="s">
        <v>680</v>
      </c>
      <c r="E15" s="761" t="s">
        <v>695</v>
      </c>
      <c r="F15" s="761" t="s">
        <v>696</v>
      </c>
      <c r="G15" s="763" t="s">
        <v>698</v>
      </c>
      <c r="H15" s="764">
        <v>44435</v>
      </c>
      <c r="I15" s="765" t="s">
        <v>256</v>
      </c>
      <c r="J15" s="761"/>
      <c r="K15" s="766">
        <f t="shared" si="0"/>
        <v>45530</v>
      </c>
      <c r="M15" s="766"/>
    </row>
    <row r="16" spans="1:13" s="759" customFormat="1" ht="24.95" customHeight="1">
      <c r="A16" s="760">
        <v>11</v>
      </c>
      <c r="B16" s="761" t="s">
        <v>683</v>
      </c>
      <c r="C16" s="762" t="s">
        <v>704</v>
      </c>
      <c r="D16" s="761" t="s">
        <v>680</v>
      </c>
      <c r="E16" s="761" t="s">
        <v>695</v>
      </c>
      <c r="F16" s="761" t="s">
        <v>884</v>
      </c>
      <c r="G16" s="763" t="s">
        <v>885</v>
      </c>
      <c r="H16" s="764">
        <v>44454</v>
      </c>
      <c r="I16" s="765" t="s">
        <v>256</v>
      </c>
      <c r="J16" s="761"/>
      <c r="K16" s="766">
        <f t="shared" si="0"/>
        <v>45549</v>
      </c>
      <c r="M16" s="766"/>
    </row>
    <row r="17" spans="1:13" s="759" customFormat="1" ht="24.95" customHeight="1">
      <c r="A17" s="760">
        <v>12</v>
      </c>
      <c r="B17" s="761" t="s">
        <v>683</v>
      </c>
      <c r="C17" s="762" t="s">
        <v>705</v>
      </c>
      <c r="D17" s="761" t="s">
        <v>680</v>
      </c>
      <c r="E17" s="761" t="s">
        <v>695</v>
      </c>
      <c r="F17" s="761" t="s">
        <v>884</v>
      </c>
      <c r="G17" s="763" t="s">
        <v>886</v>
      </c>
      <c r="H17" s="764">
        <v>44454</v>
      </c>
      <c r="I17" s="765" t="s">
        <v>256</v>
      </c>
      <c r="J17" s="761"/>
      <c r="K17" s="766">
        <f t="shared" si="0"/>
        <v>45549</v>
      </c>
      <c r="M17" s="766"/>
    </row>
    <row r="18" spans="1:13" s="759" customFormat="1" ht="24.95" customHeight="1">
      <c r="A18" s="760">
        <v>13</v>
      </c>
      <c r="B18" s="761" t="s">
        <v>553</v>
      </c>
      <c r="C18" s="762" t="s">
        <v>240</v>
      </c>
      <c r="D18" s="761" t="s">
        <v>12</v>
      </c>
      <c r="E18" s="761" t="s">
        <v>238</v>
      </c>
      <c r="F18" s="761" t="s">
        <v>239</v>
      </c>
      <c r="G18" s="763" t="s">
        <v>744</v>
      </c>
      <c r="H18" s="764">
        <v>44302</v>
      </c>
      <c r="I18" s="765" t="s">
        <v>256</v>
      </c>
      <c r="J18" s="761"/>
      <c r="K18" s="766">
        <f t="shared" si="0"/>
        <v>45397</v>
      </c>
      <c r="M18" s="766"/>
    </row>
    <row r="19" spans="1:13" s="759" customFormat="1" ht="24.95" customHeight="1">
      <c r="A19" s="760">
        <v>14</v>
      </c>
      <c r="B19" s="761" t="s">
        <v>553</v>
      </c>
      <c r="C19" s="762" t="s">
        <v>237</v>
      </c>
      <c r="D19" s="761" t="s">
        <v>12</v>
      </c>
      <c r="E19" s="761" t="s">
        <v>238</v>
      </c>
      <c r="F19" s="761" t="s">
        <v>239</v>
      </c>
      <c r="G19" s="763" t="s">
        <v>745</v>
      </c>
      <c r="H19" s="767">
        <v>44302</v>
      </c>
      <c r="I19" s="765" t="s">
        <v>256</v>
      </c>
      <c r="J19" s="761"/>
      <c r="K19" s="766">
        <f t="shared" si="0"/>
        <v>45397</v>
      </c>
      <c r="M19" s="766"/>
    </row>
    <row r="20" spans="1:13" s="759" customFormat="1" ht="24.95" customHeight="1">
      <c r="A20" s="760">
        <v>15</v>
      </c>
      <c r="B20" s="761" t="s">
        <v>553</v>
      </c>
      <c r="C20" s="762" t="s">
        <v>234</v>
      </c>
      <c r="D20" s="761" t="s">
        <v>12</v>
      </c>
      <c r="E20" s="761" t="s">
        <v>235</v>
      </c>
      <c r="F20" s="761" t="s">
        <v>236</v>
      </c>
      <c r="G20" s="763">
        <v>410</v>
      </c>
      <c r="H20" s="767">
        <v>44454</v>
      </c>
      <c r="I20" s="765" t="s">
        <v>256</v>
      </c>
      <c r="J20" s="761"/>
      <c r="K20" s="766">
        <f t="shared" si="0"/>
        <v>45549</v>
      </c>
      <c r="M20" s="766"/>
    </row>
    <row r="21" spans="1:13" s="759" customFormat="1" ht="24.95" customHeight="1">
      <c r="A21" s="760">
        <v>16</v>
      </c>
      <c r="B21" s="761" t="s">
        <v>592</v>
      </c>
      <c r="C21" s="762" t="s">
        <v>756</v>
      </c>
      <c r="D21" s="761" t="s">
        <v>43</v>
      </c>
      <c r="E21" s="761" t="s">
        <v>769</v>
      </c>
      <c r="F21" s="761" t="s">
        <v>770</v>
      </c>
      <c r="G21" s="763">
        <v>1025</v>
      </c>
      <c r="H21" s="767">
        <v>44302</v>
      </c>
      <c r="I21" s="765" t="s">
        <v>256</v>
      </c>
      <c r="J21" s="761"/>
      <c r="K21" s="766">
        <f t="shared" si="0"/>
        <v>45397</v>
      </c>
      <c r="M21" s="766"/>
    </row>
    <row r="22" spans="1:13" s="759" customFormat="1" ht="24.95" customHeight="1">
      <c r="A22" s="760">
        <v>17</v>
      </c>
      <c r="B22" s="761" t="s">
        <v>592</v>
      </c>
      <c r="C22" s="762" t="s">
        <v>757</v>
      </c>
      <c r="D22" s="761" t="s">
        <v>43</v>
      </c>
      <c r="E22" s="761" t="s">
        <v>250</v>
      </c>
      <c r="F22" s="761" t="s">
        <v>771</v>
      </c>
      <c r="G22" s="763">
        <v>1139</v>
      </c>
      <c r="H22" s="767">
        <v>44442</v>
      </c>
      <c r="I22" s="765" t="s">
        <v>256</v>
      </c>
      <c r="J22" s="761"/>
      <c r="K22" s="766">
        <f t="shared" si="0"/>
        <v>45537</v>
      </c>
      <c r="M22" s="766"/>
    </row>
    <row r="23" spans="1:13" s="759" customFormat="1" ht="24.95" customHeight="1">
      <c r="A23" s="760">
        <v>18</v>
      </c>
      <c r="B23" s="761" t="s">
        <v>592</v>
      </c>
      <c r="C23" s="762" t="s">
        <v>758</v>
      </c>
      <c r="D23" s="761" t="s">
        <v>43</v>
      </c>
      <c r="E23" s="761" t="s">
        <v>250</v>
      </c>
      <c r="F23" s="761" t="s">
        <v>771</v>
      </c>
      <c r="G23" s="763">
        <v>1179</v>
      </c>
      <c r="H23" s="767">
        <v>44302</v>
      </c>
      <c r="I23" s="765" t="s">
        <v>256</v>
      </c>
      <c r="J23" s="761"/>
      <c r="K23" s="766">
        <f t="shared" si="0"/>
        <v>45397</v>
      </c>
      <c r="M23" s="766"/>
    </row>
    <row r="24" spans="1:13" s="759" customFormat="1" ht="24.95" customHeight="1">
      <c r="A24" s="760">
        <v>19</v>
      </c>
      <c r="B24" s="761" t="s">
        <v>592</v>
      </c>
      <c r="C24" s="762" t="s">
        <v>759</v>
      </c>
      <c r="D24" s="761" t="s">
        <v>43</v>
      </c>
      <c r="E24" s="761" t="s">
        <v>250</v>
      </c>
      <c r="F24" s="761" t="s">
        <v>772</v>
      </c>
      <c r="G24" s="763">
        <v>569</v>
      </c>
      <c r="H24" s="764">
        <v>44508</v>
      </c>
      <c r="I24" s="765" t="s">
        <v>256</v>
      </c>
      <c r="J24" s="761"/>
      <c r="K24" s="766">
        <f t="shared" si="0"/>
        <v>45603</v>
      </c>
      <c r="M24" s="766"/>
    </row>
    <row r="25" spans="1:13" s="759" customFormat="1" ht="24.95" customHeight="1">
      <c r="A25" s="760">
        <v>20</v>
      </c>
      <c r="B25" s="761" t="s">
        <v>592</v>
      </c>
      <c r="C25" s="762" t="s">
        <v>760</v>
      </c>
      <c r="D25" s="761" t="s">
        <v>43</v>
      </c>
      <c r="E25" s="761" t="s">
        <v>250</v>
      </c>
      <c r="F25" s="761" t="s">
        <v>772</v>
      </c>
      <c r="G25" s="763">
        <v>569</v>
      </c>
      <c r="H25" s="764">
        <v>44302</v>
      </c>
      <c r="I25" s="765" t="s">
        <v>256</v>
      </c>
      <c r="J25" s="761"/>
      <c r="K25" s="766">
        <f t="shared" si="0"/>
        <v>45397</v>
      </c>
      <c r="M25" s="766"/>
    </row>
    <row r="26" spans="1:13" s="759" customFormat="1" ht="24.95" customHeight="1">
      <c r="A26" s="760">
        <v>21</v>
      </c>
      <c r="B26" s="761" t="s">
        <v>592</v>
      </c>
      <c r="C26" s="762" t="s">
        <v>761</v>
      </c>
      <c r="D26" s="761" t="s">
        <v>43</v>
      </c>
      <c r="E26" s="761" t="s">
        <v>251</v>
      </c>
      <c r="F26" s="761" t="s">
        <v>253</v>
      </c>
      <c r="G26" s="763" t="s">
        <v>773</v>
      </c>
      <c r="H26" s="764">
        <v>44302</v>
      </c>
      <c r="I26" s="765" t="s">
        <v>256</v>
      </c>
      <c r="J26" s="761"/>
      <c r="K26" s="766">
        <f t="shared" si="0"/>
        <v>45397</v>
      </c>
      <c r="M26" s="766"/>
    </row>
    <row r="27" spans="1:13" s="759" customFormat="1" ht="24.95" customHeight="1">
      <c r="A27" s="760">
        <v>22</v>
      </c>
      <c r="B27" s="761" t="s">
        <v>592</v>
      </c>
      <c r="C27" s="762" t="s">
        <v>762</v>
      </c>
      <c r="D27" s="761" t="s">
        <v>43</v>
      </c>
      <c r="E27" s="761" t="s">
        <v>774</v>
      </c>
      <c r="F27" s="761" t="s">
        <v>775</v>
      </c>
      <c r="G27" s="763" t="s">
        <v>776</v>
      </c>
      <c r="H27" s="764">
        <v>44302</v>
      </c>
      <c r="I27" s="765" t="s">
        <v>256</v>
      </c>
      <c r="J27" s="761"/>
      <c r="K27" s="766">
        <f t="shared" si="0"/>
        <v>45397</v>
      </c>
      <c r="M27" s="766"/>
    </row>
    <row r="28" spans="1:13" s="759" customFormat="1" ht="24.95" customHeight="1">
      <c r="A28" s="760">
        <v>23</v>
      </c>
      <c r="B28" s="761" t="s">
        <v>592</v>
      </c>
      <c r="C28" s="762" t="s">
        <v>763</v>
      </c>
      <c r="D28" s="761" t="s">
        <v>43</v>
      </c>
      <c r="E28" s="761" t="s">
        <v>774</v>
      </c>
      <c r="F28" s="761" t="s">
        <v>775</v>
      </c>
      <c r="G28" s="763" t="s">
        <v>777</v>
      </c>
      <c r="H28" s="768">
        <v>44302</v>
      </c>
      <c r="I28" s="765" t="s">
        <v>256</v>
      </c>
      <c r="J28" s="761"/>
      <c r="K28" s="766">
        <f t="shared" si="0"/>
        <v>45397</v>
      </c>
      <c r="M28" s="766"/>
    </row>
    <row r="29" spans="1:13" s="759" customFormat="1" ht="24.95" customHeight="1">
      <c r="A29" s="760">
        <v>24</v>
      </c>
      <c r="B29" s="761" t="s">
        <v>592</v>
      </c>
      <c r="C29" s="762" t="s">
        <v>764</v>
      </c>
      <c r="D29" s="761" t="s">
        <v>43</v>
      </c>
      <c r="E29" s="761" t="s">
        <v>249</v>
      </c>
      <c r="F29" s="761" t="s">
        <v>778</v>
      </c>
      <c r="G29" s="763" t="s">
        <v>779</v>
      </c>
      <c r="H29" s="764">
        <v>44442</v>
      </c>
      <c r="I29" s="765" t="s">
        <v>256</v>
      </c>
      <c r="J29" s="761"/>
      <c r="K29" s="766">
        <f t="shared" si="0"/>
        <v>45537</v>
      </c>
      <c r="M29" s="766"/>
    </row>
    <row r="30" spans="1:13" s="759" customFormat="1" ht="24.95" customHeight="1">
      <c r="A30" s="760">
        <v>25</v>
      </c>
      <c r="B30" s="761" t="s">
        <v>592</v>
      </c>
      <c r="C30" s="762" t="s">
        <v>765</v>
      </c>
      <c r="D30" s="761" t="s">
        <v>43</v>
      </c>
      <c r="E30" s="761" t="s">
        <v>249</v>
      </c>
      <c r="F30" s="761" t="s">
        <v>780</v>
      </c>
      <c r="G30" s="763">
        <v>1177</v>
      </c>
      <c r="H30" s="764">
        <v>44508</v>
      </c>
      <c r="I30" s="765" t="s">
        <v>256</v>
      </c>
      <c r="J30" s="761"/>
      <c r="K30" s="766">
        <f t="shared" si="0"/>
        <v>45603</v>
      </c>
      <c r="M30" s="766"/>
    </row>
    <row r="31" spans="1:13" s="759" customFormat="1" ht="24.95" customHeight="1">
      <c r="A31" s="760">
        <v>26</v>
      </c>
      <c r="B31" s="761" t="s">
        <v>592</v>
      </c>
      <c r="C31" s="762" t="s">
        <v>766</v>
      </c>
      <c r="D31" s="761" t="s">
        <v>43</v>
      </c>
      <c r="E31" s="761" t="s">
        <v>249</v>
      </c>
      <c r="F31" s="761" t="s">
        <v>780</v>
      </c>
      <c r="G31" s="763">
        <v>1181</v>
      </c>
      <c r="H31" s="767">
        <v>44508</v>
      </c>
      <c r="I31" s="765" t="s">
        <v>256</v>
      </c>
      <c r="J31" s="761"/>
      <c r="K31" s="766">
        <f t="shared" si="0"/>
        <v>45603</v>
      </c>
      <c r="M31" s="766"/>
    </row>
    <row r="32" spans="1:13" s="759" customFormat="1" ht="24.95" customHeight="1">
      <c r="A32" s="760">
        <v>27</v>
      </c>
      <c r="B32" s="761" t="s">
        <v>592</v>
      </c>
      <c r="C32" s="762" t="s">
        <v>767</v>
      </c>
      <c r="D32" s="761" t="s">
        <v>43</v>
      </c>
      <c r="E32" s="761" t="s">
        <v>249</v>
      </c>
      <c r="F32" s="761" t="s">
        <v>252</v>
      </c>
      <c r="G32" s="763">
        <v>1186</v>
      </c>
      <c r="H32" s="767">
        <v>44302</v>
      </c>
      <c r="I32" s="765" t="s">
        <v>256</v>
      </c>
      <c r="J32" s="761"/>
      <c r="K32" s="766">
        <f t="shared" si="0"/>
        <v>45397</v>
      </c>
      <c r="M32" s="766"/>
    </row>
    <row r="33" spans="1:13" s="759" customFormat="1" ht="24.95" customHeight="1">
      <c r="A33" s="760">
        <v>28</v>
      </c>
      <c r="B33" s="761" t="s">
        <v>592</v>
      </c>
      <c r="C33" s="762" t="s">
        <v>768</v>
      </c>
      <c r="D33" s="761" t="s">
        <v>43</v>
      </c>
      <c r="E33" s="761" t="s">
        <v>249</v>
      </c>
      <c r="F33" s="761" t="s">
        <v>781</v>
      </c>
      <c r="G33" s="763">
        <v>1014</v>
      </c>
      <c r="H33" s="764">
        <v>44508</v>
      </c>
      <c r="I33" s="765" t="s">
        <v>256</v>
      </c>
      <c r="J33" s="761"/>
      <c r="K33" s="766">
        <f t="shared" si="0"/>
        <v>45603</v>
      </c>
      <c r="M33" s="766"/>
    </row>
    <row r="34" spans="1:13" s="759" customFormat="1" ht="24.95" customHeight="1">
      <c r="A34" s="760">
        <v>29</v>
      </c>
      <c r="B34" s="761" t="s">
        <v>746</v>
      </c>
      <c r="C34" s="762" t="s">
        <v>782</v>
      </c>
      <c r="D34" s="761" t="s">
        <v>747</v>
      </c>
      <c r="E34" s="761" t="s">
        <v>802</v>
      </c>
      <c r="F34" s="761" t="s">
        <v>803</v>
      </c>
      <c r="G34" s="763" t="s">
        <v>804</v>
      </c>
      <c r="H34" s="764">
        <v>44302</v>
      </c>
      <c r="I34" s="765" t="s">
        <v>256</v>
      </c>
      <c r="J34" s="761"/>
      <c r="K34" s="766">
        <f t="shared" si="0"/>
        <v>45397</v>
      </c>
      <c r="M34" s="766"/>
    </row>
    <row r="35" spans="1:13" s="759" customFormat="1" ht="24.95" customHeight="1">
      <c r="A35" s="760">
        <v>30</v>
      </c>
      <c r="B35" s="761" t="s">
        <v>746</v>
      </c>
      <c r="C35" s="762" t="s">
        <v>783</v>
      </c>
      <c r="D35" s="761" t="s">
        <v>747</v>
      </c>
      <c r="E35" s="761" t="s">
        <v>802</v>
      </c>
      <c r="F35" s="761" t="s">
        <v>803</v>
      </c>
      <c r="G35" s="763">
        <v>389</v>
      </c>
      <c r="H35" s="764">
        <v>44302</v>
      </c>
      <c r="I35" s="765" t="s">
        <v>256</v>
      </c>
      <c r="J35" s="761"/>
      <c r="K35" s="766">
        <f t="shared" si="0"/>
        <v>45397</v>
      </c>
      <c r="M35" s="766"/>
    </row>
    <row r="36" spans="1:13" s="759" customFormat="1" ht="24.95" customHeight="1">
      <c r="A36" s="760">
        <v>31</v>
      </c>
      <c r="B36" s="761" t="s">
        <v>746</v>
      </c>
      <c r="C36" s="762" t="s">
        <v>784</v>
      </c>
      <c r="D36" s="761" t="s">
        <v>747</v>
      </c>
      <c r="E36" s="761" t="s">
        <v>802</v>
      </c>
      <c r="F36" s="761" t="s">
        <v>805</v>
      </c>
      <c r="G36" s="763" t="s">
        <v>806</v>
      </c>
      <c r="H36" s="764">
        <v>44302</v>
      </c>
      <c r="I36" s="765" t="s">
        <v>256</v>
      </c>
      <c r="J36" s="761"/>
      <c r="K36" s="766">
        <f t="shared" si="0"/>
        <v>45397</v>
      </c>
      <c r="M36" s="766"/>
    </row>
    <row r="37" spans="1:13" s="759" customFormat="1" ht="24.95" customHeight="1">
      <c r="A37" s="760">
        <v>32</v>
      </c>
      <c r="B37" s="761" t="s">
        <v>746</v>
      </c>
      <c r="C37" s="762" t="s">
        <v>785</v>
      </c>
      <c r="D37" s="761" t="s">
        <v>747</v>
      </c>
      <c r="E37" s="761" t="s">
        <v>802</v>
      </c>
      <c r="F37" s="761" t="s">
        <v>805</v>
      </c>
      <c r="G37" s="763">
        <v>227</v>
      </c>
      <c r="H37" s="764">
        <v>44302</v>
      </c>
      <c r="I37" s="765" t="s">
        <v>256</v>
      </c>
      <c r="J37" s="761"/>
      <c r="K37" s="766">
        <f t="shared" si="0"/>
        <v>45397</v>
      </c>
      <c r="M37" s="766"/>
    </row>
    <row r="38" spans="1:13" s="759" customFormat="1" ht="24.95" customHeight="1">
      <c r="A38" s="760">
        <v>33</v>
      </c>
      <c r="B38" s="761" t="s">
        <v>746</v>
      </c>
      <c r="C38" s="762" t="s">
        <v>786</v>
      </c>
      <c r="D38" s="761" t="s">
        <v>747</v>
      </c>
      <c r="E38" s="761" t="s">
        <v>802</v>
      </c>
      <c r="F38" s="761" t="s">
        <v>805</v>
      </c>
      <c r="G38" s="763">
        <v>496</v>
      </c>
      <c r="H38" s="764">
        <v>44302</v>
      </c>
      <c r="I38" s="765" t="s">
        <v>256</v>
      </c>
      <c r="J38" s="761"/>
      <c r="K38" s="766">
        <f t="shared" ref="K38:K71" si="1">H38+365*3</f>
        <v>45397</v>
      </c>
      <c r="M38" s="766"/>
    </row>
    <row r="39" spans="1:13" s="759" customFormat="1" ht="24.95" customHeight="1">
      <c r="A39" s="760">
        <v>34</v>
      </c>
      <c r="B39" s="761" t="s">
        <v>746</v>
      </c>
      <c r="C39" s="762" t="s">
        <v>787</v>
      </c>
      <c r="D39" s="761" t="s">
        <v>747</v>
      </c>
      <c r="E39" s="761" t="s">
        <v>802</v>
      </c>
      <c r="F39" s="761" t="s">
        <v>805</v>
      </c>
      <c r="G39" s="763">
        <v>616</v>
      </c>
      <c r="H39" s="764">
        <v>44302</v>
      </c>
      <c r="I39" s="765" t="s">
        <v>256</v>
      </c>
      <c r="J39" s="761"/>
      <c r="K39" s="766">
        <f t="shared" si="1"/>
        <v>45397</v>
      </c>
      <c r="M39" s="766"/>
    </row>
    <row r="40" spans="1:13" s="759" customFormat="1" ht="24.95" customHeight="1">
      <c r="A40" s="760">
        <v>35</v>
      </c>
      <c r="B40" s="761" t="s">
        <v>746</v>
      </c>
      <c r="C40" s="762" t="s">
        <v>788</v>
      </c>
      <c r="D40" s="761" t="s">
        <v>747</v>
      </c>
      <c r="E40" s="761" t="s">
        <v>802</v>
      </c>
      <c r="F40" s="761" t="s">
        <v>805</v>
      </c>
      <c r="G40" s="763" t="s">
        <v>807</v>
      </c>
      <c r="H40" s="764">
        <v>44491</v>
      </c>
      <c r="I40" s="765" t="s">
        <v>256</v>
      </c>
      <c r="J40" s="761"/>
      <c r="K40" s="766">
        <f t="shared" si="1"/>
        <v>45586</v>
      </c>
      <c r="M40" s="766"/>
    </row>
    <row r="41" spans="1:13" s="759" customFormat="1" ht="24.95" customHeight="1">
      <c r="A41" s="760">
        <v>36</v>
      </c>
      <c r="B41" s="761" t="s">
        <v>746</v>
      </c>
      <c r="C41" s="762" t="s">
        <v>789</v>
      </c>
      <c r="D41" s="761" t="s">
        <v>747</v>
      </c>
      <c r="E41" s="761" t="s">
        <v>808</v>
      </c>
      <c r="F41" s="761"/>
      <c r="G41" s="763" t="s">
        <v>809</v>
      </c>
      <c r="H41" s="764">
        <v>44302</v>
      </c>
      <c r="I41" s="765" t="s">
        <v>256</v>
      </c>
      <c r="J41" s="761"/>
      <c r="K41" s="766">
        <f t="shared" si="1"/>
        <v>45397</v>
      </c>
      <c r="M41" s="766"/>
    </row>
    <row r="42" spans="1:13" s="759" customFormat="1" ht="24.95" customHeight="1">
      <c r="A42" s="760">
        <v>37</v>
      </c>
      <c r="B42" s="761" t="s">
        <v>746</v>
      </c>
      <c r="C42" s="762" t="s">
        <v>790</v>
      </c>
      <c r="D42" s="761" t="s">
        <v>747</v>
      </c>
      <c r="E42" s="761" t="s">
        <v>808</v>
      </c>
      <c r="F42" s="761"/>
      <c r="G42" s="763" t="s">
        <v>810</v>
      </c>
      <c r="H42" s="764">
        <v>44302</v>
      </c>
      <c r="I42" s="765" t="s">
        <v>256</v>
      </c>
      <c r="J42" s="761"/>
      <c r="K42" s="766">
        <f t="shared" si="1"/>
        <v>45397</v>
      </c>
      <c r="M42" s="766"/>
    </row>
    <row r="43" spans="1:13" s="759" customFormat="1" ht="24.95" customHeight="1">
      <c r="A43" s="760">
        <v>38</v>
      </c>
      <c r="B43" s="761" t="s">
        <v>746</v>
      </c>
      <c r="C43" s="762" t="s">
        <v>791</v>
      </c>
      <c r="D43" s="761" t="s">
        <v>747</v>
      </c>
      <c r="E43" s="761" t="s">
        <v>811</v>
      </c>
      <c r="F43" s="761" t="s">
        <v>812</v>
      </c>
      <c r="G43" s="763" t="s">
        <v>813</v>
      </c>
      <c r="H43" s="764">
        <v>44302</v>
      </c>
      <c r="I43" s="765" t="s">
        <v>256</v>
      </c>
      <c r="J43" s="761"/>
      <c r="K43" s="766">
        <f t="shared" si="1"/>
        <v>45397</v>
      </c>
      <c r="M43" s="766"/>
    </row>
    <row r="44" spans="1:13" s="759" customFormat="1" ht="24.95" customHeight="1">
      <c r="A44" s="760">
        <v>39</v>
      </c>
      <c r="B44" s="761" t="s">
        <v>746</v>
      </c>
      <c r="C44" s="762" t="s">
        <v>792</v>
      </c>
      <c r="D44" s="761" t="s">
        <v>747</v>
      </c>
      <c r="E44" s="761" t="s">
        <v>811</v>
      </c>
      <c r="F44" s="761" t="s">
        <v>812</v>
      </c>
      <c r="G44" s="763" t="s">
        <v>814</v>
      </c>
      <c r="H44" s="764">
        <v>44302</v>
      </c>
      <c r="I44" s="765" t="s">
        <v>256</v>
      </c>
      <c r="J44" s="761"/>
      <c r="K44" s="766">
        <f t="shared" si="1"/>
        <v>45397</v>
      </c>
      <c r="M44" s="766"/>
    </row>
    <row r="45" spans="1:13" s="759" customFormat="1" ht="24.95" customHeight="1">
      <c r="A45" s="760">
        <v>40</v>
      </c>
      <c r="B45" s="761" t="s">
        <v>746</v>
      </c>
      <c r="C45" s="762" t="s">
        <v>793</v>
      </c>
      <c r="D45" s="761" t="s">
        <v>747</v>
      </c>
      <c r="E45" s="761" t="s">
        <v>811</v>
      </c>
      <c r="F45" s="761" t="s">
        <v>815</v>
      </c>
      <c r="G45" s="763" t="s">
        <v>816</v>
      </c>
      <c r="H45" s="764">
        <v>44302</v>
      </c>
      <c r="I45" s="765" t="s">
        <v>256</v>
      </c>
      <c r="J45" s="761"/>
      <c r="K45" s="766">
        <f t="shared" si="1"/>
        <v>45397</v>
      </c>
      <c r="M45" s="766"/>
    </row>
    <row r="46" spans="1:13" s="759" customFormat="1" ht="24.95" customHeight="1">
      <c r="A46" s="760">
        <v>41</v>
      </c>
      <c r="B46" s="761" t="s">
        <v>746</v>
      </c>
      <c r="C46" s="762" t="s">
        <v>794</v>
      </c>
      <c r="D46" s="761" t="s">
        <v>747</v>
      </c>
      <c r="E46" s="761" t="s">
        <v>811</v>
      </c>
      <c r="F46" s="761" t="s">
        <v>815</v>
      </c>
      <c r="G46" s="763">
        <v>258</v>
      </c>
      <c r="H46" s="764">
        <v>44302</v>
      </c>
      <c r="I46" s="765" t="s">
        <v>256</v>
      </c>
      <c r="J46" s="761"/>
      <c r="K46" s="766">
        <f t="shared" si="1"/>
        <v>45397</v>
      </c>
      <c r="M46" s="766"/>
    </row>
    <row r="47" spans="1:13" s="759" customFormat="1" ht="24.95" customHeight="1">
      <c r="A47" s="760">
        <v>42</v>
      </c>
      <c r="B47" s="761" t="s">
        <v>746</v>
      </c>
      <c r="C47" s="762" t="s">
        <v>795</v>
      </c>
      <c r="D47" s="761" t="s">
        <v>747</v>
      </c>
      <c r="E47" s="761" t="s">
        <v>811</v>
      </c>
      <c r="F47" s="761" t="s">
        <v>815</v>
      </c>
      <c r="G47" s="763">
        <v>393</v>
      </c>
      <c r="H47" s="764">
        <v>44302</v>
      </c>
      <c r="I47" s="765" t="s">
        <v>256</v>
      </c>
      <c r="J47" s="761"/>
      <c r="K47" s="766">
        <f t="shared" si="1"/>
        <v>45397</v>
      </c>
      <c r="M47" s="766"/>
    </row>
    <row r="48" spans="1:13" s="759" customFormat="1" ht="24.95" customHeight="1">
      <c r="A48" s="760">
        <v>43</v>
      </c>
      <c r="B48" s="761" t="s">
        <v>746</v>
      </c>
      <c r="C48" s="762" t="s">
        <v>796</v>
      </c>
      <c r="D48" s="761" t="s">
        <v>747</v>
      </c>
      <c r="E48" s="761" t="s">
        <v>811</v>
      </c>
      <c r="F48" s="761" t="s">
        <v>817</v>
      </c>
      <c r="G48" s="763" t="s">
        <v>818</v>
      </c>
      <c r="H48" s="764">
        <v>44302</v>
      </c>
      <c r="I48" s="765" t="s">
        <v>256</v>
      </c>
      <c r="J48" s="761"/>
      <c r="K48" s="766">
        <f t="shared" si="1"/>
        <v>45397</v>
      </c>
      <c r="M48" s="766"/>
    </row>
    <row r="49" spans="1:13" s="759" customFormat="1" ht="24.95" customHeight="1">
      <c r="A49" s="760">
        <v>44</v>
      </c>
      <c r="B49" s="761" t="s">
        <v>746</v>
      </c>
      <c r="C49" s="762" t="s">
        <v>797</v>
      </c>
      <c r="D49" s="761" t="s">
        <v>747</v>
      </c>
      <c r="E49" s="761" t="s">
        <v>811</v>
      </c>
      <c r="F49" s="761" t="s">
        <v>817</v>
      </c>
      <c r="G49" s="763">
        <v>355</v>
      </c>
      <c r="H49" s="764">
        <v>44302</v>
      </c>
      <c r="I49" s="765" t="s">
        <v>256</v>
      </c>
      <c r="J49" s="761"/>
      <c r="K49" s="766">
        <f t="shared" si="1"/>
        <v>45397</v>
      </c>
      <c r="M49" s="766"/>
    </row>
    <row r="50" spans="1:13" s="759" customFormat="1" ht="24.95" customHeight="1">
      <c r="A50" s="760">
        <v>45</v>
      </c>
      <c r="B50" s="761" t="s">
        <v>746</v>
      </c>
      <c r="C50" s="762" t="s">
        <v>798</v>
      </c>
      <c r="D50" s="761" t="s">
        <v>747</v>
      </c>
      <c r="E50" s="761" t="s">
        <v>811</v>
      </c>
      <c r="F50" s="761" t="s">
        <v>817</v>
      </c>
      <c r="G50" s="763" t="s">
        <v>819</v>
      </c>
      <c r="H50" s="764">
        <v>44302</v>
      </c>
      <c r="I50" s="765" t="s">
        <v>256</v>
      </c>
      <c r="J50" s="761"/>
      <c r="K50" s="766">
        <f t="shared" si="1"/>
        <v>45397</v>
      </c>
      <c r="M50" s="766"/>
    </row>
    <row r="51" spans="1:13" s="759" customFormat="1" ht="24.95" customHeight="1">
      <c r="A51" s="760">
        <v>46</v>
      </c>
      <c r="B51" s="761" t="s">
        <v>746</v>
      </c>
      <c r="C51" s="762" t="s">
        <v>799</v>
      </c>
      <c r="D51" s="761" t="s">
        <v>747</v>
      </c>
      <c r="E51" s="761" t="s">
        <v>820</v>
      </c>
      <c r="F51" s="761" t="s">
        <v>821</v>
      </c>
      <c r="G51" s="763" t="s">
        <v>822</v>
      </c>
      <c r="H51" s="764">
        <v>44302</v>
      </c>
      <c r="I51" s="765" t="s">
        <v>256</v>
      </c>
      <c r="J51" s="761"/>
      <c r="K51" s="766">
        <f t="shared" si="1"/>
        <v>45397</v>
      </c>
      <c r="M51" s="766"/>
    </row>
    <row r="52" spans="1:13" s="759" customFormat="1" ht="24.95" customHeight="1">
      <c r="A52" s="760">
        <v>47</v>
      </c>
      <c r="B52" s="761" t="s">
        <v>746</v>
      </c>
      <c r="C52" s="762" t="s">
        <v>800</v>
      </c>
      <c r="D52" s="761" t="s">
        <v>747</v>
      </c>
      <c r="E52" s="761" t="s">
        <v>820</v>
      </c>
      <c r="F52" s="761" t="s">
        <v>823</v>
      </c>
      <c r="G52" s="763" t="s">
        <v>824</v>
      </c>
      <c r="H52" s="764">
        <v>44302</v>
      </c>
      <c r="I52" s="765" t="s">
        <v>256</v>
      </c>
      <c r="J52" s="761"/>
      <c r="K52" s="766">
        <f t="shared" si="1"/>
        <v>45397</v>
      </c>
      <c r="M52" s="766"/>
    </row>
    <row r="53" spans="1:13" s="759" customFormat="1" ht="24.95" customHeight="1">
      <c r="A53" s="760">
        <v>48</v>
      </c>
      <c r="B53" s="761" t="s">
        <v>746</v>
      </c>
      <c r="C53" s="762" t="s">
        <v>801</v>
      </c>
      <c r="D53" s="761" t="s">
        <v>747</v>
      </c>
      <c r="E53" s="761" t="s">
        <v>825</v>
      </c>
      <c r="F53" s="761" t="s">
        <v>826</v>
      </c>
      <c r="G53" s="763" t="s">
        <v>827</v>
      </c>
      <c r="H53" s="764">
        <v>44302</v>
      </c>
      <c r="I53" s="765" t="s">
        <v>256</v>
      </c>
      <c r="J53" s="761"/>
      <c r="K53" s="766">
        <f t="shared" si="1"/>
        <v>45397</v>
      </c>
      <c r="M53" s="766"/>
    </row>
    <row r="54" spans="1:13" s="759" customFormat="1" ht="24.95" customHeight="1">
      <c r="A54" s="760">
        <v>49</v>
      </c>
      <c r="B54" s="761" t="s">
        <v>556</v>
      </c>
      <c r="C54" s="762" t="s">
        <v>222</v>
      </c>
      <c r="D54" s="761" t="s">
        <v>214</v>
      </c>
      <c r="E54" s="761" t="s">
        <v>223</v>
      </c>
      <c r="F54" s="761" t="s">
        <v>224</v>
      </c>
      <c r="G54" s="763">
        <v>327</v>
      </c>
      <c r="H54" s="767">
        <v>44302</v>
      </c>
      <c r="I54" s="765" t="s">
        <v>256</v>
      </c>
      <c r="J54" s="761"/>
      <c r="K54" s="766">
        <f t="shared" si="1"/>
        <v>45397</v>
      </c>
      <c r="M54" s="766"/>
    </row>
    <row r="55" spans="1:13" s="759" customFormat="1" ht="24.95" customHeight="1">
      <c r="A55" s="760">
        <v>50</v>
      </c>
      <c r="B55" s="761" t="s">
        <v>556</v>
      </c>
      <c r="C55" s="762" t="s">
        <v>213</v>
      </c>
      <c r="D55" s="761" t="s">
        <v>214</v>
      </c>
      <c r="E55" s="761" t="s">
        <v>215</v>
      </c>
      <c r="F55" s="761" t="s">
        <v>216</v>
      </c>
      <c r="G55" s="763" t="s">
        <v>217</v>
      </c>
      <c r="H55" s="767">
        <v>44302</v>
      </c>
      <c r="I55" s="765" t="s">
        <v>256</v>
      </c>
      <c r="J55" s="761"/>
      <c r="K55" s="766">
        <f t="shared" si="1"/>
        <v>45397</v>
      </c>
      <c r="M55" s="766"/>
    </row>
    <row r="56" spans="1:13" s="759" customFormat="1" ht="24.95" customHeight="1">
      <c r="A56" s="760">
        <v>51</v>
      </c>
      <c r="B56" s="761" t="s">
        <v>556</v>
      </c>
      <c r="C56" s="762" t="s">
        <v>828</v>
      </c>
      <c r="D56" s="761" t="s">
        <v>214</v>
      </c>
      <c r="E56" s="761" t="s">
        <v>218</v>
      </c>
      <c r="F56" s="761" t="s">
        <v>836</v>
      </c>
      <c r="G56" s="763" t="s">
        <v>837</v>
      </c>
      <c r="H56" s="768">
        <v>44302</v>
      </c>
      <c r="I56" s="765" t="s">
        <v>256</v>
      </c>
      <c r="J56" s="761"/>
      <c r="K56" s="766">
        <f t="shared" si="1"/>
        <v>45397</v>
      </c>
      <c r="M56" s="766"/>
    </row>
    <row r="57" spans="1:13" s="759" customFormat="1" ht="24.95" customHeight="1">
      <c r="A57" s="760">
        <v>52</v>
      </c>
      <c r="B57" s="761" t="s">
        <v>556</v>
      </c>
      <c r="C57" s="762" t="s">
        <v>829</v>
      </c>
      <c r="D57" s="761" t="s">
        <v>214</v>
      </c>
      <c r="E57" s="761" t="s">
        <v>225</v>
      </c>
      <c r="F57" s="761" t="s">
        <v>226</v>
      </c>
      <c r="G57" s="763">
        <v>635</v>
      </c>
      <c r="H57" s="764">
        <v>44454</v>
      </c>
      <c r="I57" s="765" t="s">
        <v>256</v>
      </c>
      <c r="J57" s="761"/>
      <c r="K57" s="766">
        <f t="shared" si="1"/>
        <v>45549</v>
      </c>
      <c r="M57" s="766"/>
    </row>
    <row r="58" spans="1:13" s="759" customFormat="1" ht="24.95" customHeight="1">
      <c r="A58" s="760">
        <v>53</v>
      </c>
      <c r="B58" s="769" t="s">
        <v>556</v>
      </c>
      <c r="C58" s="769" t="s">
        <v>830</v>
      </c>
      <c r="D58" s="769" t="s">
        <v>214</v>
      </c>
      <c r="E58" s="769" t="s">
        <v>219</v>
      </c>
      <c r="F58" s="769" t="s">
        <v>838</v>
      </c>
      <c r="G58" s="770" t="s">
        <v>839</v>
      </c>
      <c r="H58" s="771">
        <v>44302</v>
      </c>
      <c r="I58" s="765" t="s">
        <v>256</v>
      </c>
      <c r="J58" s="769"/>
      <c r="K58" s="766">
        <f t="shared" si="1"/>
        <v>45397</v>
      </c>
    </row>
    <row r="59" spans="1:13" s="759" customFormat="1" ht="24.95" customHeight="1">
      <c r="A59" s="760">
        <v>54</v>
      </c>
      <c r="B59" s="769" t="s">
        <v>556</v>
      </c>
      <c r="C59" s="769" t="s">
        <v>831</v>
      </c>
      <c r="D59" s="769" t="s">
        <v>214</v>
      </c>
      <c r="E59" s="769" t="s">
        <v>219</v>
      </c>
      <c r="F59" s="769" t="s">
        <v>840</v>
      </c>
      <c r="G59" s="770" t="s">
        <v>841</v>
      </c>
      <c r="H59" s="771">
        <v>44302</v>
      </c>
      <c r="I59" s="765" t="s">
        <v>256</v>
      </c>
      <c r="J59" s="769"/>
      <c r="K59" s="766">
        <f t="shared" si="1"/>
        <v>45397</v>
      </c>
    </row>
    <row r="60" spans="1:13" s="759" customFormat="1" ht="24.95" customHeight="1">
      <c r="A60" s="760">
        <v>55</v>
      </c>
      <c r="B60" s="769" t="s">
        <v>556</v>
      </c>
      <c r="C60" s="769" t="s">
        <v>832</v>
      </c>
      <c r="D60" s="769" t="s">
        <v>214</v>
      </c>
      <c r="E60" s="769" t="s">
        <v>219</v>
      </c>
      <c r="F60" s="769" t="s">
        <v>755</v>
      </c>
      <c r="G60" s="770">
        <v>1742</v>
      </c>
      <c r="H60" s="771">
        <v>44302</v>
      </c>
      <c r="I60" s="765" t="s">
        <v>256</v>
      </c>
      <c r="J60" s="769"/>
      <c r="K60" s="766">
        <f t="shared" si="1"/>
        <v>45397</v>
      </c>
    </row>
    <row r="61" spans="1:13" s="759" customFormat="1" ht="24.95" customHeight="1">
      <c r="A61" s="760">
        <v>56</v>
      </c>
      <c r="B61" s="769" t="s">
        <v>556</v>
      </c>
      <c r="C61" s="769" t="s">
        <v>833</v>
      </c>
      <c r="D61" s="769" t="s">
        <v>214</v>
      </c>
      <c r="E61" s="769" t="s">
        <v>219</v>
      </c>
      <c r="F61" s="769" t="s">
        <v>842</v>
      </c>
      <c r="G61" s="770">
        <v>72</v>
      </c>
      <c r="H61" s="771">
        <v>44454</v>
      </c>
      <c r="I61" s="765" t="s">
        <v>256</v>
      </c>
      <c r="J61" s="769"/>
      <c r="K61" s="766">
        <f t="shared" si="1"/>
        <v>45549</v>
      </c>
    </row>
    <row r="62" spans="1:13" s="759" customFormat="1" ht="24.95" customHeight="1">
      <c r="A62" s="760">
        <v>57</v>
      </c>
      <c r="B62" s="769" t="s">
        <v>556</v>
      </c>
      <c r="C62" s="769" t="s">
        <v>834</v>
      </c>
      <c r="D62" s="769" t="s">
        <v>214</v>
      </c>
      <c r="E62" s="769" t="s">
        <v>220</v>
      </c>
      <c r="F62" s="769" t="s">
        <v>843</v>
      </c>
      <c r="G62" s="770" t="s">
        <v>844</v>
      </c>
      <c r="H62" s="771">
        <v>44302</v>
      </c>
      <c r="I62" s="765" t="s">
        <v>256</v>
      </c>
      <c r="J62" s="769"/>
      <c r="K62" s="766">
        <f t="shared" si="1"/>
        <v>45397</v>
      </c>
    </row>
    <row r="63" spans="1:13" s="759" customFormat="1" ht="24.95" customHeight="1">
      <c r="A63" s="760">
        <v>58</v>
      </c>
      <c r="B63" s="769" t="s">
        <v>556</v>
      </c>
      <c r="C63" s="769" t="s">
        <v>835</v>
      </c>
      <c r="D63" s="769" t="s">
        <v>214</v>
      </c>
      <c r="E63" s="769" t="s">
        <v>220</v>
      </c>
      <c r="F63" s="769" t="s">
        <v>221</v>
      </c>
      <c r="G63" s="770">
        <v>1036</v>
      </c>
      <c r="H63" s="771">
        <v>44302</v>
      </c>
      <c r="I63" s="765" t="s">
        <v>256</v>
      </c>
      <c r="J63" s="769"/>
      <c r="K63" s="766">
        <f t="shared" si="1"/>
        <v>45397</v>
      </c>
    </row>
    <row r="64" spans="1:13" s="759" customFormat="1" ht="24.95" customHeight="1">
      <c r="A64" s="760">
        <v>59</v>
      </c>
      <c r="B64" s="769" t="s">
        <v>556</v>
      </c>
      <c r="C64" s="769" t="s">
        <v>206</v>
      </c>
      <c r="D64" s="769" t="s">
        <v>845</v>
      </c>
      <c r="E64" s="769" t="s">
        <v>207</v>
      </c>
      <c r="F64" s="769" t="s">
        <v>208</v>
      </c>
      <c r="G64" s="770">
        <v>2521</v>
      </c>
      <c r="H64" s="771">
        <v>44302</v>
      </c>
      <c r="I64" s="765" t="s">
        <v>256</v>
      </c>
      <c r="J64" s="769"/>
      <c r="K64" s="766">
        <f t="shared" si="1"/>
        <v>45397</v>
      </c>
    </row>
    <row r="65" spans="1:11" s="759" customFormat="1" ht="24.95" customHeight="1">
      <c r="A65" s="760">
        <v>60</v>
      </c>
      <c r="B65" s="769" t="s">
        <v>556</v>
      </c>
      <c r="C65" s="769" t="s">
        <v>211</v>
      </c>
      <c r="D65" s="769" t="s">
        <v>845</v>
      </c>
      <c r="E65" s="769" t="s">
        <v>207</v>
      </c>
      <c r="F65" s="769" t="s">
        <v>210</v>
      </c>
      <c r="G65" s="770" t="s">
        <v>212</v>
      </c>
      <c r="H65" s="771">
        <v>44302</v>
      </c>
      <c r="I65" s="765" t="s">
        <v>256</v>
      </c>
      <c r="J65" s="769"/>
      <c r="K65" s="766">
        <f t="shared" si="1"/>
        <v>45397</v>
      </c>
    </row>
    <row r="66" spans="1:11" s="759" customFormat="1" ht="24.95" customHeight="1">
      <c r="A66" s="760">
        <v>61</v>
      </c>
      <c r="B66" s="769" t="s">
        <v>556</v>
      </c>
      <c r="C66" s="769" t="s">
        <v>209</v>
      </c>
      <c r="D66" s="769" t="s">
        <v>845</v>
      </c>
      <c r="E66" s="769" t="s">
        <v>207</v>
      </c>
      <c r="F66" s="769" t="s">
        <v>210</v>
      </c>
      <c r="G66" s="770">
        <v>535</v>
      </c>
      <c r="H66" s="771">
        <v>44469</v>
      </c>
      <c r="I66" s="765" t="s">
        <v>256</v>
      </c>
      <c r="J66" s="769"/>
      <c r="K66" s="766">
        <f t="shared" si="1"/>
        <v>45564</v>
      </c>
    </row>
    <row r="67" spans="1:11" s="759" customFormat="1" ht="24.95" customHeight="1">
      <c r="A67" s="760">
        <v>62</v>
      </c>
      <c r="B67" s="769" t="s">
        <v>591</v>
      </c>
      <c r="C67" s="769" t="s">
        <v>846</v>
      </c>
      <c r="D67" s="769" t="s">
        <v>851</v>
      </c>
      <c r="E67" s="769" t="s">
        <v>852</v>
      </c>
      <c r="F67" s="769"/>
      <c r="G67" s="770">
        <v>261</v>
      </c>
      <c r="H67" s="771">
        <v>44302</v>
      </c>
      <c r="I67" s="765" t="s">
        <v>256</v>
      </c>
      <c r="J67" s="769"/>
      <c r="K67" s="766">
        <f t="shared" si="1"/>
        <v>45397</v>
      </c>
    </row>
    <row r="68" spans="1:11" s="759" customFormat="1" ht="24.95" customHeight="1">
      <c r="A68" s="760">
        <v>63</v>
      </c>
      <c r="B68" s="769" t="s">
        <v>551</v>
      </c>
      <c r="C68" s="769" t="s">
        <v>847</v>
      </c>
      <c r="D68" s="769" t="s">
        <v>161</v>
      </c>
      <c r="E68" s="769" t="s">
        <v>853</v>
      </c>
      <c r="F68" s="769" t="s">
        <v>854</v>
      </c>
      <c r="G68" s="770" t="s">
        <v>855</v>
      </c>
      <c r="H68" s="771">
        <v>44302</v>
      </c>
      <c r="I68" s="765" t="s">
        <v>256</v>
      </c>
      <c r="J68" s="769"/>
      <c r="K68" s="766">
        <f t="shared" si="1"/>
        <v>45397</v>
      </c>
    </row>
    <row r="69" spans="1:11" s="759" customFormat="1" ht="24.95" customHeight="1">
      <c r="A69" s="760">
        <v>64</v>
      </c>
      <c r="B69" s="769" t="s">
        <v>551</v>
      </c>
      <c r="C69" s="769" t="s">
        <v>848</v>
      </c>
      <c r="D69" s="769" t="s">
        <v>161</v>
      </c>
      <c r="E69" s="769" t="s">
        <v>162</v>
      </c>
      <c r="F69" s="769" t="s">
        <v>856</v>
      </c>
      <c r="G69" s="770">
        <v>204</v>
      </c>
      <c r="H69" s="771">
        <v>44448</v>
      </c>
      <c r="I69" s="765" t="s">
        <v>256</v>
      </c>
      <c r="J69" s="769"/>
      <c r="K69" s="766">
        <f t="shared" si="1"/>
        <v>45543</v>
      </c>
    </row>
    <row r="70" spans="1:11" s="759" customFormat="1" ht="24.95" customHeight="1">
      <c r="A70" s="760">
        <v>65</v>
      </c>
      <c r="B70" s="769" t="s">
        <v>551</v>
      </c>
      <c r="C70" s="769" t="s">
        <v>849</v>
      </c>
      <c r="D70" s="769" t="s">
        <v>161</v>
      </c>
      <c r="E70" s="769" t="s">
        <v>162</v>
      </c>
      <c r="F70" s="769" t="s">
        <v>856</v>
      </c>
      <c r="G70" s="770">
        <v>204</v>
      </c>
      <c r="H70" s="771">
        <v>44448</v>
      </c>
      <c r="I70" s="765" t="s">
        <v>256</v>
      </c>
      <c r="J70" s="769"/>
      <c r="K70" s="766">
        <f t="shared" si="1"/>
        <v>45543</v>
      </c>
    </row>
    <row r="71" spans="1:11" s="759" customFormat="1" ht="24.95" customHeight="1">
      <c r="A71" s="760">
        <v>66</v>
      </c>
      <c r="B71" s="769" t="s">
        <v>551</v>
      </c>
      <c r="C71" s="769" t="s">
        <v>850</v>
      </c>
      <c r="D71" s="769" t="s">
        <v>161</v>
      </c>
      <c r="E71" s="769" t="s">
        <v>162</v>
      </c>
      <c r="F71" s="769" t="s">
        <v>856</v>
      </c>
      <c r="G71" s="770">
        <v>204</v>
      </c>
      <c r="H71" s="771">
        <v>44322</v>
      </c>
      <c r="I71" s="765" t="s">
        <v>256</v>
      </c>
      <c r="J71" s="769"/>
      <c r="K71" s="766">
        <f t="shared" si="1"/>
        <v>45417</v>
      </c>
    </row>
    <row r="72" spans="1:11" ht="18" customHeight="1"/>
    <row r="73" spans="1:11" ht="18" customHeight="1"/>
    <row r="74" spans="1:11" ht="18" customHeight="1"/>
    <row r="75" spans="1:11" ht="18" customHeight="1"/>
    <row r="76" spans="1:11" ht="18" customHeight="1"/>
  </sheetData>
  <autoFilter ref="A4:M57"/>
  <mergeCells count="12">
    <mergeCell ref="A2:A4"/>
    <mergeCell ref="B2:B4"/>
    <mergeCell ref="C2:C4"/>
    <mergeCell ref="D2:G2"/>
    <mergeCell ref="H2:I2"/>
    <mergeCell ref="J2:J4"/>
    <mergeCell ref="D3:D4"/>
    <mergeCell ref="E3:E4"/>
    <mergeCell ref="F3:F4"/>
    <mergeCell ref="G3:G4"/>
    <mergeCell ref="H3:H4"/>
    <mergeCell ref="I3:I4"/>
  </mergeCells>
  <phoneticPr fontId="2" type="noConversion"/>
  <pageMargins left="0.98425196850393704" right="0.19685039370078741" top="0.98425196850393704" bottom="0.78740157480314965" header="0" footer="0"/>
  <pageSetup paperSize="9" scale="8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K11"/>
  <sheetViews>
    <sheetView view="pageBreakPreview" zoomScale="85" zoomScaleNormal="85" zoomScaleSheetLayoutView="85" workbookViewId="0">
      <selection activeCell="A10" sqref="A10"/>
    </sheetView>
  </sheetViews>
  <sheetFormatPr defaultColWidth="15.625" defaultRowHeight="22.5"/>
  <cols>
    <col min="1" max="2" width="13.375" style="798" customWidth="1"/>
    <col min="3" max="3" width="99.375" style="798" customWidth="1"/>
    <col min="4" max="4" width="29.75" style="798" customWidth="1"/>
    <col min="5" max="5" width="27.5" style="798" customWidth="1"/>
    <col min="6" max="6" width="18.125" style="798" customWidth="1"/>
    <col min="7" max="8" width="13.375" style="798" customWidth="1"/>
    <col min="9" max="9" width="17.625" style="798" customWidth="1"/>
    <col min="10" max="16384" width="15.625" style="798"/>
  </cols>
  <sheetData>
    <row r="1" spans="1:11" ht="23.1" customHeight="1">
      <c r="A1" s="797" t="s">
        <v>1160</v>
      </c>
    </row>
    <row r="2" spans="1:11" ht="23.1" customHeight="1">
      <c r="B2" s="797"/>
    </row>
    <row r="3" spans="1:11" ht="23.1" customHeight="1">
      <c r="A3" s="1306" t="s">
        <v>917</v>
      </c>
      <c r="B3" s="1306" t="s">
        <v>1144</v>
      </c>
      <c r="C3" s="1306" t="s">
        <v>1201</v>
      </c>
      <c r="D3" s="1306" t="s">
        <v>199</v>
      </c>
      <c r="E3" s="1308" t="s">
        <v>1146</v>
      </c>
      <c r="F3" s="1309"/>
      <c r="G3" s="1309"/>
      <c r="H3" s="1310"/>
      <c r="I3" s="1306" t="s">
        <v>918</v>
      </c>
    </row>
    <row r="4" spans="1:11" ht="23.1" customHeight="1">
      <c r="A4" s="1307"/>
      <c r="B4" s="1307"/>
      <c r="C4" s="1307"/>
      <c r="D4" s="1307"/>
      <c r="E4" s="1141" t="s">
        <v>919</v>
      </c>
      <c r="F4" s="1141" t="s">
        <v>920</v>
      </c>
      <c r="G4" s="1141" t="s">
        <v>921</v>
      </c>
      <c r="H4" s="1141" t="s">
        <v>922</v>
      </c>
      <c r="I4" s="1307"/>
    </row>
    <row r="5" spans="1:11" ht="31.5" customHeight="1">
      <c r="A5" s="800" t="s">
        <v>551</v>
      </c>
      <c r="B5" s="800" t="s">
        <v>1134</v>
      </c>
      <c r="C5" s="1197" t="s">
        <v>1202</v>
      </c>
      <c r="D5" s="801" t="s">
        <v>1135</v>
      </c>
      <c r="E5" s="800" t="s">
        <v>1138</v>
      </c>
      <c r="F5" s="800" t="s">
        <v>1145</v>
      </c>
      <c r="G5" s="802">
        <v>150</v>
      </c>
      <c r="H5" s="802">
        <v>100</v>
      </c>
      <c r="I5" s="800" t="s">
        <v>994</v>
      </c>
      <c r="J5" s="870" t="s">
        <v>1136</v>
      </c>
      <c r="K5" s="870" t="s">
        <v>1137</v>
      </c>
    </row>
    <row r="6" spans="1:11" ht="23.1" hidden="1" customHeight="1">
      <c r="A6" s="800" t="s">
        <v>923</v>
      </c>
      <c r="B6" s="800" t="s">
        <v>923</v>
      </c>
      <c r="C6" s="803" t="s">
        <v>926</v>
      </c>
      <c r="D6" s="800" t="s">
        <v>923</v>
      </c>
      <c r="E6" s="800" t="s">
        <v>923</v>
      </c>
      <c r="F6" s="804"/>
      <c r="G6" s="805"/>
      <c r="H6" s="805"/>
      <c r="I6" s="800" t="s">
        <v>925</v>
      </c>
    </row>
    <row r="7" spans="1:11" ht="23.1" hidden="1" customHeight="1">
      <c r="A7" s="800" t="s">
        <v>923</v>
      </c>
      <c r="B7" s="800" t="s">
        <v>923</v>
      </c>
      <c r="C7" s="803" t="s">
        <v>924</v>
      </c>
      <c r="D7" s="800" t="s">
        <v>923</v>
      </c>
      <c r="E7" s="800" t="s">
        <v>923</v>
      </c>
      <c r="F7" s="804" t="s">
        <v>927</v>
      </c>
      <c r="G7" s="805"/>
      <c r="H7" s="805"/>
      <c r="I7" s="800" t="s">
        <v>925</v>
      </c>
    </row>
    <row r="8" spans="1:11" ht="23.1" hidden="1" customHeight="1">
      <c r="A8" s="804"/>
      <c r="B8" s="804"/>
      <c r="C8" s="803"/>
      <c r="D8" s="806"/>
      <c r="E8" s="804"/>
      <c r="F8" s="804"/>
      <c r="G8" s="805"/>
      <c r="H8" s="805"/>
      <c r="I8" s="804"/>
    </row>
    <row r="9" spans="1:11" ht="23.1" hidden="1" customHeight="1">
      <c r="A9" s="807"/>
      <c r="B9" s="807"/>
      <c r="C9" s="808"/>
      <c r="D9" s="808"/>
      <c r="E9" s="807"/>
      <c r="F9" s="807"/>
      <c r="G9" s="809"/>
      <c r="H9" s="809"/>
      <c r="I9" s="807"/>
    </row>
    <row r="10" spans="1:11" ht="23.1" customHeight="1">
      <c r="A10" s="799"/>
      <c r="B10" s="799" t="s">
        <v>928</v>
      </c>
      <c r="C10" s="799"/>
      <c r="D10" s="799"/>
      <c r="E10" s="799"/>
      <c r="F10" s="799"/>
      <c r="G10" s="799"/>
      <c r="H10" s="810"/>
      <c r="I10" s="799"/>
    </row>
    <row r="11" spans="1:11" ht="21" customHeight="1"/>
  </sheetData>
  <mergeCells count="6">
    <mergeCell ref="I3:I4"/>
    <mergeCell ref="E3:H3"/>
    <mergeCell ref="A3:A4"/>
    <mergeCell ref="B3:B4"/>
    <mergeCell ref="C3:C4"/>
    <mergeCell ref="D3:D4"/>
  </mergeCells>
  <phoneticPr fontId="2" type="noConversion"/>
  <pageMargins left="0.75" right="0.75" top="1" bottom="1" header="0.5" footer="0.5"/>
  <pageSetup paperSize="9" scale="48" orientation="landscape" r:id="rId1"/>
  <headerFooter alignWithMargins="0"/>
  <colBreaks count="1" manualBreakCount="1">
    <brk id="9" max="9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23"/>
  <sheetViews>
    <sheetView showGridLines="0" view="pageBreakPreview" zoomScaleNormal="90" zoomScaleSheetLayoutView="100" workbookViewId="0">
      <selection activeCell="I26" sqref="I26"/>
    </sheetView>
  </sheetViews>
  <sheetFormatPr defaultRowHeight="13.5"/>
  <cols>
    <col min="1" max="1" width="52.75" style="21" customWidth="1"/>
    <col min="2" max="2" width="7.875" style="21" bestFit="1" customWidth="1"/>
    <col min="3" max="15" width="6.375" style="21" customWidth="1"/>
    <col min="16" max="16" width="25.875" style="21" customWidth="1"/>
    <col min="17" max="256" width="9" style="21"/>
    <col min="257" max="257" width="36.25" style="21" customWidth="1"/>
    <col min="258" max="259" width="9.125" style="21" customWidth="1"/>
    <col min="260" max="271" width="6.375" style="21" customWidth="1"/>
    <col min="272" max="272" width="12.625" style="21" customWidth="1"/>
    <col min="273" max="512" width="9" style="21"/>
    <col min="513" max="513" width="36.25" style="21" customWidth="1"/>
    <col min="514" max="515" width="9.125" style="21" customWidth="1"/>
    <col min="516" max="527" width="6.375" style="21" customWidth="1"/>
    <col min="528" max="528" width="12.625" style="21" customWidth="1"/>
    <col min="529" max="768" width="9" style="21"/>
    <col min="769" max="769" width="36.25" style="21" customWidth="1"/>
    <col min="770" max="771" width="9.125" style="21" customWidth="1"/>
    <col min="772" max="783" width="6.375" style="21" customWidth="1"/>
    <col min="784" max="784" width="12.625" style="21" customWidth="1"/>
    <col min="785" max="1024" width="9" style="21"/>
    <col min="1025" max="1025" width="36.25" style="21" customWidth="1"/>
    <col min="1026" max="1027" width="9.125" style="21" customWidth="1"/>
    <col min="1028" max="1039" width="6.375" style="21" customWidth="1"/>
    <col min="1040" max="1040" width="12.625" style="21" customWidth="1"/>
    <col min="1041" max="1280" width="9" style="21"/>
    <col min="1281" max="1281" width="36.25" style="21" customWidth="1"/>
    <col min="1282" max="1283" width="9.125" style="21" customWidth="1"/>
    <col min="1284" max="1295" width="6.375" style="21" customWidth="1"/>
    <col min="1296" max="1296" width="12.625" style="21" customWidth="1"/>
    <col min="1297" max="1536" width="9" style="21"/>
    <col min="1537" max="1537" width="36.25" style="21" customWidth="1"/>
    <col min="1538" max="1539" width="9.125" style="21" customWidth="1"/>
    <col min="1540" max="1551" width="6.375" style="21" customWidth="1"/>
    <col min="1552" max="1552" width="12.625" style="21" customWidth="1"/>
    <col min="1553" max="1792" width="9" style="21"/>
    <col min="1793" max="1793" width="36.25" style="21" customWidth="1"/>
    <col min="1794" max="1795" width="9.125" style="21" customWidth="1"/>
    <col min="1796" max="1807" width="6.375" style="21" customWidth="1"/>
    <col min="1808" max="1808" width="12.625" style="21" customWidth="1"/>
    <col min="1809" max="2048" width="9" style="21"/>
    <col min="2049" max="2049" width="36.25" style="21" customWidth="1"/>
    <col min="2050" max="2051" width="9.125" style="21" customWidth="1"/>
    <col min="2052" max="2063" width="6.375" style="21" customWidth="1"/>
    <col min="2064" max="2064" width="12.625" style="21" customWidth="1"/>
    <col min="2065" max="2304" width="9" style="21"/>
    <col min="2305" max="2305" width="36.25" style="21" customWidth="1"/>
    <col min="2306" max="2307" width="9.125" style="21" customWidth="1"/>
    <col min="2308" max="2319" width="6.375" style="21" customWidth="1"/>
    <col min="2320" max="2320" width="12.625" style="21" customWidth="1"/>
    <col min="2321" max="2560" width="9" style="21"/>
    <col min="2561" max="2561" width="36.25" style="21" customWidth="1"/>
    <col min="2562" max="2563" width="9.125" style="21" customWidth="1"/>
    <col min="2564" max="2575" width="6.375" style="21" customWidth="1"/>
    <col min="2576" max="2576" width="12.625" style="21" customWidth="1"/>
    <col min="2577" max="2816" width="9" style="21"/>
    <col min="2817" max="2817" width="36.25" style="21" customWidth="1"/>
    <col min="2818" max="2819" width="9.125" style="21" customWidth="1"/>
    <col min="2820" max="2831" width="6.375" style="21" customWidth="1"/>
    <col min="2832" max="2832" width="12.625" style="21" customWidth="1"/>
    <col min="2833" max="3072" width="9" style="21"/>
    <col min="3073" max="3073" width="36.25" style="21" customWidth="1"/>
    <col min="3074" max="3075" width="9.125" style="21" customWidth="1"/>
    <col min="3076" max="3087" width="6.375" style="21" customWidth="1"/>
    <col min="3088" max="3088" width="12.625" style="21" customWidth="1"/>
    <col min="3089" max="3328" width="9" style="21"/>
    <col min="3329" max="3329" width="36.25" style="21" customWidth="1"/>
    <col min="3330" max="3331" width="9.125" style="21" customWidth="1"/>
    <col min="3332" max="3343" width="6.375" style="21" customWidth="1"/>
    <col min="3344" max="3344" width="12.625" style="21" customWidth="1"/>
    <col min="3345" max="3584" width="9" style="21"/>
    <col min="3585" max="3585" width="36.25" style="21" customWidth="1"/>
    <col min="3586" max="3587" width="9.125" style="21" customWidth="1"/>
    <col min="3588" max="3599" width="6.375" style="21" customWidth="1"/>
    <col min="3600" max="3600" width="12.625" style="21" customWidth="1"/>
    <col min="3601" max="3840" width="9" style="21"/>
    <col min="3841" max="3841" width="36.25" style="21" customWidth="1"/>
    <col min="3842" max="3843" width="9.125" style="21" customWidth="1"/>
    <col min="3844" max="3855" width="6.375" style="21" customWidth="1"/>
    <col min="3856" max="3856" width="12.625" style="21" customWidth="1"/>
    <col min="3857" max="4096" width="9" style="21"/>
    <col min="4097" max="4097" width="36.25" style="21" customWidth="1"/>
    <col min="4098" max="4099" width="9.125" style="21" customWidth="1"/>
    <col min="4100" max="4111" width="6.375" style="21" customWidth="1"/>
    <col min="4112" max="4112" width="12.625" style="21" customWidth="1"/>
    <col min="4113" max="4352" width="9" style="21"/>
    <col min="4353" max="4353" width="36.25" style="21" customWidth="1"/>
    <col min="4354" max="4355" width="9.125" style="21" customWidth="1"/>
    <col min="4356" max="4367" width="6.375" style="21" customWidth="1"/>
    <col min="4368" max="4368" width="12.625" style="21" customWidth="1"/>
    <col min="4369" max="4608" width="9" style="21"/>
    <col min="4609" max="4609" width="36.25" style="21" customWidth="1"/>
    <col min="4610" max="4611" width="9.125" style="21" customWidth="1"/>
    <col min="4612" max="4623" width="6.375" style="21" customWidth="1"/>
    <col min="4624" max="4624" width="12.625" style="21" customWidth="1"/>
    <col min="4625" max="4864" width="9" style="21"/>
    <col min="4865" max="4865" width="36.25" style="21" customWidth="1"/>
    <col min="4866" max="4867" width="9.125" style="21" customWidth="1"/>
    <col min="4868" max="4879" width="6.375" style="21" customWidth="1"/>
    <col min="4880" max="4880" width="12.625" style="21" customWidth="1"/>
    <col min="4881" max="5120" width="9" style="21"/>
    <col min="5121" max="5121" width="36.25" style="21" customWidth="1"/>
    <col min="5122" max="5123" width="9.125" style="21" customWidth="1"/>
    <col min="5124" max="5135" width="6.375" style="21" customWidth="1"/>
    <col min="5136" max="5136" width="12.625" style="21" customWidth="1"/>
    <col min="5137" max="5376" width="9" style="21"/>
    <col min="5377" max="5377" width="36.25" style="21" customWidth="1"/>
    <col min="5378" max="5379" width="9.125" style="21" customWidth="1"/>
    <col min="5380" max="5391" width="6.375" style="21" customWidth="1"/>
    <col min="5392" max="5392" width="12.625" style="21" customWidth="1"/>
    <col min="5393" max="5632" width="9" style="21"/>
    <col min="5633" max="5633" width="36.25" style="21" customWidth="1"/>
    <col min="5634" max="5635" width="9.125" style="21" customWidth="1"/>
    <col min="5636" max="5647" width="6.375" style="21" customWidth="1"/>
    <col min="5648" max="5648" width="12.625" style="21" customWidth="1"/>
    <col min="5649" max="5888" width="9" style="21"/>
    <col min="5889" max="5889" width="36.25" style="21" customWidth="1"/>
    <col min="5890" max="5891" width="9.125" style="21" customWidth="1"/>
    <col min="5892" max="5903" width="6.375" style="21" customWidth="1"/>
    <col min="5904" max="5904" width="12.625" style="21" customWidth="1"/>
    <col min="5905" max="6144" width="9" style="21"/>
    <col min="6145" max="6145" width="36.25" style="21" customWidth="1"/>
    <col min="6146" max="6147" width="9.125" style="21" customWidth="1"/>
    <col min="6148" max="6159" width="6.375" style="21" customWidth="1"/>
    <col min="6160" max="6160" width="12.625" style="21" customWidth="1"/>
    <col min="6161" max="6400" width="9" style="21"/>
    <col min="6401" max="6401" width="36.25" style="21" customWidth="1"/>
    <col min="6402" max="6403" width="9.125" style="21" customWidth="1"/>
    <col min="6404" max="6415" width="6.375" style="21" customWidth="1"/>
    <col min="6416" max="6416" width="12.625" style="21" customWidth="1"/>
    <col min="6417" max="6656" width="9" style="21"/>
    <col min="6657" max="6657" width="36.25" style="21" customWidth="1"/>
    <col min="6658" max="6659" width="9.125" style="21" customWidth="1"/>
    <col min="6660" max="6671" width="6.375" style="21" customWidth="1"/>
    <col min="6672" max="6672" width="12.625" style="21" customWidth="1"/>
    <col min="6673" max="6912" width="9" style="21"/>
    <col min="6913" max="6913" width="36.25" style="21" customWidth="1"/>
    <col min="6914" max="6915" width="9.125" style="21" customWidth="1"/>
    <col min="6916" max="6927" width="6.375" style="21" customWidth="1"/>
    <col min="6928" max="6928" width="12.625" style="21" customWidth="1"/>
    <col min="6929" max="7168" width="9" style="21"/>
    <col min="7169" max="7169" width="36.25" style="21" customWidth="1"/>
    <col min="7170" max="7171" width="9.125" style="21" customWidth="1"/>
    <col min="7172" max="7183" width="6.375" style="21" customWidth="1"/>
    <col min="7184" max="7184" width="12.625" style="21" customWidth="1"/>
    <col min="7185" max="7424" width="9" style="21"/>
    <col min="7425" max="7425" width="36.25" style="21" customWidth="1"/>
    <col min="7426" max="7427" width="9.125" style="21" customWidth="1"/>
    <col min="7428" max="7439" width="6.375" style="21" customWidth="1"/>
    <col min="7440" max="7440" width="12.625" style="21" customWidth="1"/>
    <col min="7441" max="7680" width="9" style="21"/>
    <col min="7681" max="7681" width="36.25" style="21" customWidth="1"/>
    <col min="7682" max="7683" width="9.125" style="21" customWidth="1"/>
    <col min="7684" max="7695" width="6.375" style="21" customWidth="1"/>
    <col min="7696" max="7696" width="12.625" style="21" customWidth="1"/>
    <col min="7697" max="7936" width="9" style="21"/>
    <col min="7937" max="7937" width="36.25" style="21" customWidth="1"/>
    <col min="7938" max="7939" width="9.125" style="21" customWidth="1"/>
    <col min="7940" max="7951" width="6.375" style="21" customWidth="1"/>
    <col min="7952" max="7952" width="12.625" style="21" customWidth="1"/>
    <col min="7953" max="8192" width="9" style="21"/>
    <col min="8193" max="8193" width="36.25" style="21" customWidth="1"/>
    <col min="8194" max="8195" width="9.125" style="21" customWidth="1"/>
    <col min="8196" max="8207" width="6.375" style="21" customWidth="1"/>
    <col min="8208" max="8208" width="12.625" style="21" customWidth="1"/>
    <col min="8209" max="8448" width="9" style="21"/>
    <col min="8449" max="8449" width="36.25" style="21" customWidth="1"/>
    <col min="8450" max="8451" width="9.125" style="21" customWidth="1"/>
    <col min="8452" max="8463" width="6.375" style="21" customWidth="1"/>
    <col min="8464" max="8464" width="12.625" style="21" customWidth="1"/>
    <col min="8465" max="8704" width="9" style="21"/>
    <col min="8705" max="8705" width="36.25" style="21" customWidth="1"/>
    <col min="8706" max="8707" width="9.125" style="21" customWidth="1"/>
    <col min="8708" max="8719" width="6.375" style="21" customWidth="1"/>
    <col min="8720" max="8720" width="12.625" style="21" customWidth="1"/>
    <col min="8721" max="8960" width="9" style="21"/>
    <col min="8961" max="8961" width="36.25" style="21" customWidth="1"/>
    <col min="8962" max="8963" width="9.125" style="21" customWidth="1"/>
    <col min="8964" max="8975" width="6.375" style="21" customWidth="1"/>
    <col min="8976" max="8976" width="12.625" style="21" customWidth="1"/>
    <col min="8977" max="9216" width="9" style="21"/>
    <col min="9217" max="9217" width="36.25" style="21" customWidth="1"/>
    <col min="9218" max="9219" width="9.125" style="21" customWidth="1"/>
    <col min="9220" max="9231" width="6.375" style="21" customWidth="1"/>
    <col min="9232" max="9232" width="12.625" style="21" customWidth="1"/>
    <col min="9233" max="9472" width="9" style="21"/>
    <col min="9473" max="9473" width="36.25" style="21" customWidth="1"/>
    <col min="9474" max="9475" width="9.125" style="21" customWidth="1"/>
    <col min="9476" max="9487" width="6.375" style="21" customWidth="1"/>
    <col min="9488" max="9488" width="12.625" style="21" customWidth="1"/>
    <col min="9489" max="9728" width="9" style="21"/>
    <col min="9729" max="9729" width="36.25" style="21" customWidth="1"/>
    <col min="9730" max="9731" width="9.125" style="21" customWidth="1"/>
    <col min="9732" max="9743" width="6.375" style="21" customWidth="1"/>
    <col min="9744" max="9744" width="12.625" style="21" customWidth="1"/>
    <col min="9745" max="9984" width="9" style="21"/>
    <col min="9985" max="9985" width="36.25" style="21" customWidth="1"/>
    <col min="9986" max="9987" width="9.125" style="21" customWidth="1"/>
    <col min="9988" max="9999" width="6.375" style="21" customWidth="1"/>
    <col min="10000" max="10000" width="12.625" style="21" customWidth="1"/>
    <col min="10001" max="10240" width="9" style="21"/>
    <col min="10241" max="10241" width="36.25" style="21" customWidth="1"/>
    <col min="10242" max="10243" width="9.125" style="21" customWidth="1"/>
    <col min="10244" max="10255" width="6.375" style="21" customWidth="1"/>
    <col min="10256" max="10256" width="12.625" style="21" customWidth="1"/>
    <col min="10257" max="10496" width="9" style="21"/>
    <col min="10497" max="10497" width="36.25" style="21" customWidth="1"/>
    <col min="10498" max="10499" width="9.125" style="21" customWidth="1"/>
    <col min="10500" max="10511" width="6.375" style="21" customWidth="1"/>
    <col min="10512" max="10512" width="12.625" style="21" customWidth="1"/>
    <col min="10513" max="10752" width="9" style="21"/>
    <col min="10753" max="10753" width="36.25" style="21" customWidth="1"/>
    <col min="10754" max="10755" width="9.125" style="21" customWidth="1"/>
    <col min="10756" max="10767" width="6.375" style="21" customWidth="1"/>
    <col min="10768" max="10768" width="12.625" style="21" customWidth="1"/>
    <col min="10769" max="11008" width="9" style="21"/>
    <col min="11009" max="11009" width="36.25" style="21" customWidth="1"/>
    <col min="11010" max="11011" width="9.125" style="21" customWidth="1"/>
    <col min="11012" max="11023" width="6.375" style="21" customWidth="1"/>
    <col min="11024" max="11024" width="12.625" style="21" customWidth="1"/>
    <col min="11025" max="11264" width="9" style="21"/>
    <col min="11265" max="11265" width="36.25" style="21" customWidth="1"/>
    <col min="11266" max="11267" width="9.125" style="21" customWidth="1"/>
    <col min="11268" max="11279" width="6.375" style="21" customWidth="1"/>
    <col min="11280" max="11280" width="12.625" style="21" customWidth="1"/>
    <col min="11281" max="11520" width="9" style="21"/>
    <col min="11521" max="11521" width="36.25" style="21" customWidth="1"/>
    <col min="11522" max="11523" width="9.125" style="21" customWidth="1"/>
    <col min="11524" max="11535" width="6.375" style="21" customWidth="1"/>
    <col min="11536" max="11536" width="12.625" style="21" customWidth="1"/>
    <col min="11537" max="11776" width="9" style="21"/>
    <col min="11777" max="11777" width="36.25" style="21" customWidth="1"/>
    <col min="11778" max="11779" width="9.125" style="21" customWidth="1"/>
    <col min="11780" max="11791" width="6.375" style="21" customWidth="1"/>
    <col min="11792" max="11792" width="12.625" style="21" customWidth="1"/>
    <col min="11793" max="12032" width="9" style="21"/>
    <col min="12033" max="12033" width="36.25" style="21" customWidth="1"/>
    <col min="12034" max="12035" width="9.125" style="21" customWidth="1"/>
    <col min="12036" max="12047" width="6.375" style="21" customWidth="1"/>
    <col min="12048" max="12048" width="12.625" style="21" customWidth="1"/>
    <col min="12049" max="12288" width="9" style="21"/>
    <col min="12289" max="12289" width="36.25" style="21" customWidth="1"/>
    <col min="12290" max="12291" width="9.125" style="21" customWidth="1"/>
    <col min="12292" max="12303" width="6.375" style="21" customWidth="1"/>
    <col min="12304" max="12304" width="12.625" style="21" customWidth="1"/>
    <col min="12305" max="12544" width="9" style="21"/>
    <col min="12545" max="12545" width="36.25" style="21" customWidth="1"/>
    <col min="12546" max="12547" width="9.125" style="21" customWidth="1"/>
    <col min="12548" max="12559" width="6.375" style="21" customWidth="1"/>
    <col min="12560" max="12560" width="12.625" style="21" customWidth="1"/>
    <col min="12561" max="12800" width="9" style="21"/>
    <col min="12801" max="12801" width="36.25" style="21" customWidth="1"/>
    <col min="12802" max="12803" width="9.125" style="21" customWidth="1"/>
    <col min="12804" max="12815" width="6.375" style="21" customWidth="1"/>
    <col min="12816" max="12816" width="12.625" style="21" customWidth="1"/>
    <col min="12817" max="13056" width="9" style="21"/>
    <col min="13057" max="13057" width="36.25" style="21" customWidth="1"/>
    <col min="13058" max="13059" width="9.125" style="21" customWidth="1"/>
    <col min="13060" max="13071" width="6.375" style="21" customWidth="1"/>
    <col min="13072" max="13072" width="12.625" style="21" customWidth="1"/>
    <col min="13073" max="13312" width="9" style="21"/>
    <col min="13313" max="13313" width="36.25" style="21" customWidth="1"/>
    <col min="13314" max="13315" width="9.125" style="21" customWidth="1"/>
    <col min="13316" max="13327" width="6.375" style="21" customWidth="1"/>
    <col min="13328" max="13328" width="12.625" style="21" customWidth="1"/>
    <col min="13329" max="13568" width="9" style="21"/>
    <col min="13569" max="13569" width="36.25" style="21" customWidth="1"/>
    <col min="13570" max="13571" width="9.125" style="21" customWidth="1"/>
    <col min="13572" max="13583" width="6.375" style="21" customWidth="1"/>
    <col min="13584" max="13584" width="12.625" style="21" customWidth="1"/>
    <col min="13585" max="13824" width="9" style="21"/>
    <col min="13825" max="13825" width="36.25" style="21" customWidth="1"/>
    <col min="13826" max="13827" width="9.125" style="21" customWidth="1"/>
    <col min="13828" max="13839" width="6.375" style="21" customWidth="1"/>
    <col min="13840" max="13840" width="12.625" style="21" customWidth="1"/>
    <col min="13841" max="14080" width="9" style="21"/>
    <col min="14081" max="14081" width="36.25" style="21" customWidth="1"/>
    <col min="14082" max="14083" width="9.125" style="21" customWidth="1"/>
    <col min="14084" max="14095" width="6.375" style="21" customWidth="1"/>
    <col min="14096" max="14096" width="12.625" style="21" customWidth="1"/>
    <col min="14097" max="14336" width="9" style="21"/>
    <col min="14337" max="14337" width="36.25" style="21" customWidth="1"/>
    <col min="14338" max="14339" width="9.125" style="21" customWidth="1"/>
    <col min="14340" max="14351" width="6.375" style="21" customWidth="1"/>
    <col min="14352" max="14352" width="12.625" style="21" customWidth="1"/>
    <col min="14353" max="14592" width="9" style="21"/>
    <col min="14593" max="14593" width="36.25" style="21" customWidth="1"/>
    <col min="14594" max="14595" width="9.125" style="21" customWidth="1"/>
    <col min="14596" max="14607" width="6.375" style="21" customWidth="1"/>
    <col min="14608" max="14608" width="12.625" style="21" customWidth="1"/>
    <col min="14609" max="14848" width="9" style="21"/>
    <col min="14849" max="14849" width="36.25" style="21" customWidth="1"/>
    <col min="14850" max="14851" width="9.125" style="21" customWidth="1"/>
    <col min="14852" max="14863" width="6.375" style="21" customWidth="1"/>
    <col min="14864" max="14864" width="12.625" style="21" customWidth="1"/>
    <col min="14865" max="15104" width="9" style="21"/>
    <col min="15105" max="15105" width="36.25" style="21" customWidth="1"/>
    <col min="15106" max="15107" width="9.125" style="21" customWidth="1"/>
    <col min="15108" max="15119" width="6.375" style="21" customWidth="1"/>
    <col min="15120" max="15120" width="12.625" style="21" customWidth="1"/>
    <col min="15121" max="15360" width="9" style="21"/>
    <col min="15361" max="15361" width="36.25" style="21" customWidth="1"/>
    <col min="15362" max="15363" width="9.125" style="21" customWidth="1"/>
    <col min="15364" max="15375" width="6.375" style="21" customWidth="1"/>
    <col min="15376" max="15376" width="12.625" style="21" customWidth="1"/>
    <col min="15377" max="15616" width="9" style="21"/>
    <col min="15617" max="15617" width="36.25" style="21" customWidth="1"/>
    <col min="15618" max="15619" width="9.125" style="21" customWidth="1"/>
    <col min="15620" max="15631" width="6.375" style="21" customWidth="1"/>
    <col min="15632" max="15632" width="12.625" style="21" customWidth="1"/>
    <col min="15633" max="15872" width="9" style="21"/>
    <col min="15873" max="15873" width="36.25" style="21" customWidth="1"/>
    <col min="15874" max="15875" width="9.125" style="21" customWidth="1"/>
    <col min="15876" max="15887" width="6.375" style="21" customWidth="1"/>
    <col min="15888" max="15888" width="12.625" style="21" customWidth="1"/>
    <col min="15889" max="16128" width="9" style="21"/>
    <col min="16129" max="16129" width="36.25" style="21" customWidth="1"/>
    <col min="16130" max="16131" width="9.125" style="21" customWidth="1"/>
    <col min="16132" max="16143" width="6.375" style="21" customWidth="1"/>
    <col min="16144" max="16144" width="12.625" style="21" customWidth="1"/>
    <col min="16145" max="16384" width="9" style="21"/>
  </cols>
  <sheetData>
    <row r="1" spans="1:17" ht="33.75" customHeight="1">
      <c r="A1" s="161" t="s">
        <v>1161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</row>
    <row r="2" spans="1:17" ht="36.75" customHeight="1">
      <c r="A2" s="1311" t="s">
        <v>44</v>
      </c>
      <c r="B2" s="1311" t="s">
        <v>33</v>
      </c>
      <c r="C2" s="1311" t="s">
        <v>45</v>
      </c>
      <c r="D2" s="1312" t="s">
        <v>46</v>
      </c>
      <c r="E2" s="1312"/>
      <c r="F2" s="1312"/>
      <c r="G2" s="1312"/>
      <c r="H2" s="1312"/>
      <c r="I2" s="1312"/>
      <c r="J2" s="1312"/>
      <c r="K2" s="1312"/>
      <c r="L2" s="1312"/>
      <c r="M2" s="1312"/>
      <c r="N2" s="1312"/>
      <c r="O2" s="1312"/>
      <c r="P2" s="1311" t="s">
        <v>15</v>
      </c>
    </row>
    <row r="3" spans="1:17" ht="36.75" customHeight="1">
      <c r="A3" s="1311"/>
      <c r="B3" s="1311"/>
      <c r="C3" s="1311"/>
      <c r="D3" s="221" t="s">
        <v>47</v>
      </c>
      <c r="E3" s="221" t="s">
        <v>48</v>
      </c>
      <c r="F3" s="221" t="s">
        <v>49</v>
      </c>
      <c r="G3" s="221" t="s">
        <v>50</v>
      </c>
      <c r="H3" s="221" t="s">
        <v>51</v>
      </c>
      <c r="I3" s="221" t="s">
        <v>52</v>
      </c>
      <c r="J3" s="221" t="s">
        <v>53</v>
      </c>
      <c r="K3" s="221" t="s">
        <v>54</v>
      </c>
      <c r="L3" s="221" t="s">
        <v>55</v>
      </c>
      <c r="M3" s="221" t="s">
        <v>56</v>
      </c>
      <c r="N3" s="221" t="s">
        <v>57</v>
      </c>
      <c r="O3" s="221" t="s">
        <v>58</v>
      </c>
      <c r="P3" s="1311"/>
    </row>
    <row r="4" spans="1:17" ht="43.5" customHeight="1">
      <c r="A4" s="1113" t="s">
        <v>534</v>
      </c>
      <c r="B4" s="167">
        <f>'2-1.사업수량표(지사별)'!G6</f>
        <v>19</v>
      </c>
      <c r="C4" s="168" t="s">
        <v>92</v>
      </c>
      <c r="D4" s="169"/>
      <c r="E4" s="170"/>
      <c r="F4" s="170"/>
      <c r="G4" s="170"/>
      <c r="H4" s="170"/>
      <c r="I4" s="1119"/>
      <c r="J4" s="1119"/>
      <c r="K4" s="1119"/>
      <c r="L4" s="1119"/>
      <c r="M4" s="1119"/>
      <c r="N4" s="169"/>
      <c r="O4" s="169"/>
      <c r="P4" s="1114"/>
    </row>
    <row r="5" spans="1:17" ht="45.75" customHeight="1">
      <c r="A5" s="1115" t="s">
        <v>121</v>
      </c>
      <c r="B5" s="222">
        <f>'2-1.사업수량표(지사별)'!H6</f>
        <v>20</v>
      </c>
      <c r="C5" s="223" t="s">
        <v>92</v>
      </c>
      <c r="D5" s="170"/>
      <c r="E5" s="170"/>
      <c r="F5" s="170"/>
      <c r="G5" s="170"/>
      <c r="H5" s="1119"/>
      <c r="I5" s="1119"/>
      <c r="J5" s="1119"/>
      <c r="K5" s="1119"/>
      <c r="L5" s="1119"/>
      <c r="M5" s="1119"/>
      <c r="N5" s="1119"/>
      <c r="O5" s="170"/>
      <c r="P5" s="1116"/>
    </row>
    <row r="6" spans="1:17" ht="45.75" hidden="1" customHeight="1">
      <c r="A6" s="1115" t="s">
        <v>122</v>
      </c>
      <c r="B6" s="222" t="e">
        <f>'2-1.사업수량표(지사별)'!#REF!</f>
        <v>#REF!</v>
      </c>
      <c r="C6" s="223" t="s">
        <v>108</v>
      </c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116"/>
    </row>
    <row r="7" spans="1:17" ht="42.75" customHeight="1">
      <c r="A7" s="1113" t="s">
        <v>589</v>
      </c>
      <c r="B7" s="167">
        <f>'2-1.사업수량표(지사별)'!B6</f>
        <v>85</v>
      </c>
      <c r="C7" s="168" t="s">
        <v>92</v>
      </c>
      <c r="D7" s="169"/>
      <c r="E7" s="170"/>
      <c r="F7" s="170"/>
      <c r="G7" s="1119"/>
      <c r="H7" s="1119"/>
      <c r="I7" s="1119"/>
      <c r="J7" s="1119"/>
      <c r="K7" s="1119"/>
      <c r="L7" s="1119"/>
      <c r="M7" s="1119"/>
      <c r="N7" s="1119"/>
      <c r="O7" s="169"/>
      <c r="P7" s="1118" t="s">
        <v>1150</v>
      </c>
    </row>
    <row r="8" spans="1:17" ht="36.75" customHeight="1">
      <c r="A8" s="1113" t="s">
        <v>1149</v>
      </c>
      <c r="B8" s="167">
        <f>'2-1.사업수량표(지사별)'!I6</f>
        <v>1</v>
      </c>
      <c r="C8" s="168" t="s">
        <v>164</v>
      </c>
      <c r="D8" s="169"/>
      <c r="E8" s="170"/>
      <c r="F8" s="170"/>
      <c r="G8" s="170"/>
      <c r="H8" s="169"/>
      <c r="I8" s="1119"/>
      <c r="J8" s="1119"/>
      <c r="K8" s="1119"/>
      <c r="L8" s="1119"/>
      <c r="M8" s="169"/>
      <c r="N8" s="169"/>
      <c r="O8" s="169"/>
      <c r="P8" s="169"/>
    </row>
    <row r="9" spans="1:17" s="81" customFormat="1" ht="36.75" hidden="1" customHeight="1">
      <c r="A9" s="1113" t="s">
        <v>163</v>
      </c>
      <c r="B9" s="167">
        <f>'2-1.사업수량표(지사별)'!J6</f>
        <v>0</v>
      </c>
      <c r="C9" s="168" t="s">
        <v>159</v>
      </c>
      <c r="D9" s="169"/>
      <c r="E9" s="170"/>
      <c r="F9" s="170"/>
      <c r="G9" s="170"/>
      <c r="H9" s="169"/>
      <c r="I9" s="169"/>
      <c r="J9" s="169"/>
      <c r="K9" s="169"/>
      <c r="L9" s="169"/>
      <c r="M9" s="169"/>
      <c r="N9" s="169"/>
      <c r="O9" s="169"/>
      <c r="P9" s="169"/>
    </row>
    <row r="10" spans="1:17" ht="36.75" customHeight="1">
      <c r="A10" s="1113" t="s">
        <v>1148</v>
      </c>
      <c r="B10" s="167">
        <f>'2-1.사업수량표(지사별)'!I6</f>
        <v>1</v>
      </c>
      <c r="C10" s="1117" t="s">
        <v>92</v>
      </c>
      <c r="D10" s="169"/>
      <c r="E10" s="170"/>
      <c r="F10" s="170"/>
      <c r="G10" s="170"/>
      <c r="H10" s="169"/>
      <c r="I10" s="169"/>
      <c r="J10" s="1119"/>
      <c r="K10" s="1119"/>
      <c r="L10" s="169"/>
      <c r="M10" s="169"/>
      <c r="N10" s="169"/>
      <c r="O10" s="169"/>
      <c r="P10" s="1118"/>
    </row>
    <row r="11" spans="1:17" ht="36" hidden="1" customHeight="1">
      <c r="A11" s="162" t="s">
        <v>170</v>
      </c>
      <c r="B11" s="163" t="e">
        <f>'2-1.사업수량표(지사별)'!#REF!</f>
        <v>#REF!</v>
      </c>
      <c r="C11" s="166" t="s">
        <v>109</v>
      </c>
      <c r="D11" s="164"/>
      <c r="E11" s="165"/>
      <c r="F11" s="165"/>
      <c r="G11" s="165"/>
      <c r="H11" s="164"/>
      <c r="I11" s="164"/>
      <c r="J11" s="164"/>
      <c r="K11" s="164"/>
      <c r="L11" s="164"/>
      <c r="M11" s="164"/>
      <c r="N11" s="164"/>
      <c r="O11" s="164"/>
      <c r="P11" s="164" t="s">
        <v>110</v>
      </c>
      <c r="Q11" s="21" t="s">
        <v>111</v>
      </c>
    </row>
    <row r="12" spans="1:17" hidden="1"/>
    <row r="13" spans="1:17" hidden="1"/>
    <row r="14" spans="1:17" hidden="1"/>
    <row r="15" spans="1:17" hidden="1"/>
    <row r="16" spans="1:17" hidden="1"/>
    <row r="17" hidden="1"/>
    <row r="18" hidden="1"/>
    <row r="19" hidden="1"/>
    <row r="20" hidden="1"/>
    <row r="21" hidden="1"/>
    <row r="22" hidden="1"/>
    <row r="23" hidden="1"/>
  </sheetData>
  <mergeCells count="5">
    <mergeCell ref="A2:A3"/>
    <mergeCell ref="B2:B3"/>
    <mergeCell ref="C2:C3"/>
    <mergeCell ref="D2:O2"/>
    <mergeCell ref="P2:P3"/>
  </mergeCells>
  <phoneticPr fontId="2" type="noConversion"/>
  <pageMargins left="0.74803149606299213" right="0.43307086614173229" top="0.98425196850393704" bottom="0.55118110236220474" header="0.51181102362204722" footer="0.35433070866141736"/>
  <pageSetup paperSize="9" scale="72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56"/>
  <sheetViews>
    <sheetView showGridLines="0" showZeros="0" view="pageBreakPreview" zoomScale="85" zoomScaleNormal="75" zoomScaleSheetLayoutView="85" workbookViewId="0">
      <selection activeCell="L45" sqref="L45"/>
    </sheetView>
  </sheetViews>
  <sheetFormatPr defaultRowHeight="20.100000000000001" customHeight="1"/>
  <cols>
    <col min="1" max="1" width="16.875" style="23" customWidth="1"/>
    <col min="2" max="3" width="16.25" style="23" customWidth="1"/>
    <col min="4" max="4" width="27.75" style="23" bestFit="1" customWidth="1"/>
    <col min="5" max="5" width="21.5" style="23" customWidth="1"/>
    <col min="6" max="6" width="8.375" style="23" customWidth="1"/>
    <col min="7" max="7" width="9.375" style="66" customWidth="1"/>
    <col min="8" max="8" width="5.75" style="23" customWidth="1"/>
    <col min="9" max="9" width="11" style="23" customWidth="1"/>
    <col min="10" max="10" width="9.875" style="23" customWidth="1"/>
    <col min="11" max="11" width="24.125" style="31" customWidth="1"/>
    <col min="12" max="12" width="15" style="22" bestFit="1" customWidth="1"/>
    <col min="13" max="13" width="16.125" style="22" bestFit="1" customWidth="1"/>
    <col min="14" max="14" width="10.75" style="22" bestFit="1" customWidth="1"/>
    <col min="15" max="16" width="9" style="23"/>
    <col min="17" max="17" width="15" style="23" bestFit="1" customWidth="1"/>
    <col min="18" max="18" width="9.5" style="23" bestFit="1" customWidth="1"/>
    <col min="19" max="16384" width="9" style="23"/>
  </cols>
  <sheetData>
    <row r="1" spans="1:17" ht="12" customHeight="1">
      <c r="A1" s="180"/>
      <c r="B1" s="180"/>
      <c r="C1" s="180"/>
      <c r="D1" s="180"/>
      <c r="E1" s="180"/>
      <c r="F1" s="180"/>
      <c r="G1" s="181"/>
      <c r="H1" s="180"/>
      <c r="I1" s="180"/>
      <c r="J1" s="180"/>
      <c r="K1" s="182"/>
    </row>
    <row r="2" spans="1:17" ht="21" customHeight="1">
      <c r="A2" s="220" t="s">
        <v>60</v>
      </c>
      <c r="B2" s="183"/>
      <c r="C2" s="180"/>
      <c r="D2" s="184"/>
      <c r="E2" s="180"/>
      <c r="F2" s="180"/>
      <c r="G2" s="180"/>
      <c r="H2" s="180"/>
      <c r="I2" s="180"/>
      <c r="J2" s="180"/>
      <c r="K2" s="182"/>
    </row>
    <row r="3" spans="1:17" s="25" customFormat="1" ht="12" customHeight="1" thickBot="1">
      <c r="A3" s="1363"/>
      <c r="B3" s="1363"/>
      <c r="C3" s="1363"/>
      <c r="D3" s="1363"/>
      <c r="E3" s="1363"/>
      <c r="F3" s="1363"/>
      <c r="G3" s="1363"/>
      <c r="H3" s="1363"/>
      <c r="I3" s="1363"/>
      <c r="J3" s="185"/>
      <c r="K3" s="185"/>
      <c r="L3" s="24"/>
      <c r="M3" s="24"/>
    </row>
    <row r="4" spans="1:17" s="25" customFormat="1" ht="24.95" customHeight="1">
      <c r="A4" s="1358" t="s">
        <v>61</v>
      </c>
      <c r="B4" s="1350" t="s">
        <v>523</v>
      </c>
      <c r="C4" s="1350"/>
      <c r="D4" s="1350"/>
      <c r="E4" s="1350"/>
      <c r="F4" s="1350"/>
      <c r="G4" s="1350"/>
      <c r="H4" s="1350"/>
      <c r="I4" s="1350"/>
      <c r="J4" s="1369"/>
      <c r="K4" s="185"/>
      <c r="L4" s="24"/>
      <c r="M4" s="24"/>
    </row>
    <row r="5" spans="1:17" s="25" customFormat="1" ht="24.95" customHeight="1">
      <c r="A5" s="1359"/>
      <c r="B5" s="1361" t="s">
        <v>62</v>
      </c>
      <c r="C5" s="1361"/>
      <c r="D5" s="1361"/>
      <c r="E5" s="1362" t="s">
        <v>63</v>
      </c>
      <c r="F5" s="1362" t="s">
        <v>123</v>
      </c>
      <c r="G5" s="1362"/>
      <c r="H5" s="1362"/>
      <c r="I5" s="1362"/>
      <c r="J5" s="1367"/>
      <c r="K5" s="180"/>
      <c r="L5" s="24"/>
    </row>
    <row r="6" spans="1:17" s="25" customFormat="1" ht="24.95" customHeight="1" thickBot="1">
      <c r="A6" s="1360"/>
      <c r="B6" s="191" t="s">
        <v>64</v>
      </c>
      <c r="C6" s="192" t="s">
        <v>124</v>
      </c>
      <c r="D6" s="191" t="s">
        <v>90</v>
      </c>
      <c r="E6" s="1351"/>
      <c r="F6" s="1351"/>
      <c r="G6" s="1351"/>
      <c r="H6" s="1351"/>
      <c r="I6" s="1351"/>
      <c r="J6" s="1368"/>
      <c r="K6" s="180"/>
      <c r="L6" s="24"/>
      <c r="M6" s="24"/>
    </row>
    <row r="7" spans="1:17" s="25" customFormat="1" ht="51" customHeight="1" thickTop="1" thickBot="1">
      <c r="A7" s="186" t="e">
        <f>C7+D7</f>
        <v>#REF!</v>
      </c>
      <c r="B7" s="187" t="e">
        <f>C7+D7</f>
        <v>#REF!</v>
      </c>
      <c r="C7" s="187" t="e">
        <f>#REF!</f>
        <v>#REF!</v>
      </c>
      <c r="D7" s="187" t="e">
        <f>E13</f>
        <v>#REF!</v>
      </c>
      <c r="E7" s="338"/>
      <c r="F7" s="1364"/>
      <c r="G7" s="1365"/>
      <c r="H7" s="1365"/>
      <c r="I7" s="1365"/>
      <c r="J7" s="1366"/>
      <c r="K7" s="180"/>
      <c r="L7" s="24"/>
      <c r="M7" s="1342"/>
      <c r="N7" s="1343"/>
    </row>
    <row r="8" spans="1:17" s="25" customFormat="1" ht="27" customHeight="1">
      <c r="A8" s="780"/>
      <c r="B8" s="780"/>
      <c r="C8" s="780"/>
      <c r="D8" s="780"/>
      <c r="E8" s="781"/>
      <c r="F8" s="180"/>
      <c r="G8" s="180"/>
      <c r="H8" s="180"/>
      <c r="I8" s="180"/>
      <c r="J8" s="180"/>
      <c r="K8" s="180"/>
      <c r="L8" s="24"/>
      <c r="M8" s="336"/>
      <c r="N8" s="337"/>
    </row>
    <row r="9" spans="1:17" ht="22.5" customHeight="1" thickBot="1">
      <c r="A9" s="188" t="s">
        <v>66</v>
      </c>
      <c r="B9" s="180"/>
      <c r="C9" s="180"/>
      <c r="D9" s="180"/>
      <c r="E9" s="189" t="s">
        <v>65</v>
      </c>
      <c r="F9" s="190"/>
      <c r="G9" s="190"/>
      <c r="H9" s="190"/>
      <c r="I9" s="190"/>
      <c r="J9" s="190"/>
      <c r="K9" s="182"/>
    </row>
    <row r="10" spans="1:17" ht="12" customHeight="1">
      <c r="A10" s="1344" t="s">
        <v>67</v>
      </c>
      <c r="B10" s="1345"/>
      <c r="C10" s="1346"/>
      <c r="D10" s="1350" t="s">
        <v>68</v>
      </c>
      <c r="E10" s="1352" t="s">
        <v>61</v>
      </c>
      <c r="F10" s="1352" t="s">
        <v>69</v>
      </c>
      <c r="G10" s="1346"/>
      <c r="H10" s="1352" t="s">
        <v>533</v>
      </c>
      <c r="I10" s="1346"/>
      <c r="J10" s="1354" t="s">
        <v>70</v>
      </c>
      <c r="K10" s="1355"/>
    </row>
    <row r="11" spans="1:17" ht="18.75" customHeight="1" thickBot="1">
      <c r="A11" s="1347"/>
      <c r="B11" s="1348"/>
      <c r="C11" s="1349"/>
      <c r="D11" s="1351"/>
      <c r="E11" s="1353"/>
      <c r="F11" s="1353"/>
      <c r="G11" s="1349"/>
      <c r="H11" s="1353"/>
      <c r="I11" s="1349"/>
      <c r="J11" s="1356"/>
      <c r="K11" s="1357"/>
      <c r="L11" s="333"/>
      <c r="M11" s="334"/>
      <c r="Q11" s="328"/>
    </row>
    <row r="12" spans="1:17" ht="30" customHeight="1" thickTop="1">
      <c r="A12" s="1323" t="s">
        <v>584</v>
      </c>
      <c r="B12" s="1324"/>
      <c r="C12" s="1328" t="s">
        <v>71</v>
      </c>
      <c r="D12" s="1329"/>
      <c r="E12" s="1200" t="e">
        <f>E13</f>
        <v>#REF!</v>
      </c>
      <c r="F12" s="1330" t="e">
        <f>F13</f>
        <v>#REF!</v>
      </c>
      <c r="G12" s="1331"/>
      <c r="H12" s="1330">
        <f>H13</f>
        <v>0</v>
      </c>
      <c r="I12" s="1331"/>
      <c r="J12" s="1321"/>
      <c r="K12" s="1322"/>
      <c r="L12" s="332"/>
    </row>
    <row r="13" spans="1:17" ht="30" customHeight="1">
      <c r="A13" s="1325"/>
      <c r="B13" s="1324"/>
      <c r="C13" s="1333" t="s">
        <v>125</v>
      </c>
      <c r="D13" s="782" t="s">
        <v>900</v>
      </c>
      <c r="E13" s="783" t="e">
        <f>E14+E15</f>
        <v>#REF!</v>
      </c>
      <c r="F13" s="1317" t="e">
        <f>F14+F15</f>
        <v>#REF!</v>
      </c>
      <c r="G13" s="1318"/>
      <c r="H13" s="1317">
        <f>H14+H15</f>
        <v>0</v>
      </c>
      <c r="I13" s="1318"/>
      <c r="J13" s="1336" t="s">
        <v>525</v>
      </c>
      <c r="K13" s="1337"/>
      <c r="L13" s="326"/>
      <c r="M13" s="327"/>
    </row>
    <row r="14" spans="1:17" ht="30" customHeight="1">
      <c r="A14" s="1325"/>
      <c r="B14" s="1324"/>
      <c r="C14" s="1334"/>
      <c r="D14" s="782" t="s">
        <v>539</v>
      </c>
      <c r="E14" s="784">
        <f>F14+H14</f>
        <v>127468069</v>
      </c>
      <c r="F14" s="1332">
        <f>'4-1.직접비내역'!D13</f>
        <v>127468069</v>
      </c>
      <c r="G14" s="1332"/>
      <c r="H14" s="1319">
        <v>0</v>
      </c>
      <c r="I14" s="1320"/>
      <c r="J14" s="1338"/>
      <c r="K14" s="1339"/>
      <c r="L14" s="326"/>
      <c r="M14" s="327"/>
    </row>
    <row r="15" spans="1:17" ht="30" customHeight="1" thickBot="1">
      <c r="A15" s="1326"/>
      <c r="B15" s="1327"/>
      <c r="C15" s="1335"/>
      <c r="D15" s="1205" t="s">
        <v>540</v>
      </c>
      <c r="E15" s="1120" t="e">
        <f t="shared" ref="E15" si="0">F15+H15</f>
        <v>#REF!</v>
      </c>
      <c r="F15" s="1315" t="e">
        <f>'4-1.직접비내역'!D14</f>
        <v>#REF!</v>
      </c>
      <c r="G15" s="1316"/>
      <c r="H15" s="1315"/>
      <c r="I15" s="1316"/>
      <c r="J15" s="1340"/>
      <c r="K15" s="1341"/>
      <c r="L15" s="326"/>
      <c r="M15" s="327"/>
    </row>
    <row r="16" spans="1:17" ht="21.75" customHeight="1">
      <c r="A16" s="26"/>
      <c r="B16" s="26"/>
      <c r="C16" s="27"/>
      <c r="D16" s="28"/>
      <c r="E16" s="28"/>
      <c r="F16" s="28"/>
      <c r="G16" s="29"/>
      <c r="H16" s="30"/>
    </row>
    <row r="17" spans="1:10" ht="22.5" hidden="1" customHeight="1">
      <c r="A17" s="25" t="s">
        <v>72</v>
      </c>
      <c r="B17" s="25"/>
      <c r="C17" s="25"/>
      <c r="D17" s="25"/>
      <c r="E17" s="25"/>
      <c r="F17" s="25"/>
      <c r="G17" s="32"/>
      <c r="H17" s="25"/>
    </row>
    <row r="18" spans="1:10" ht="19.5" hidden="1" customHeight="1">
      <c r="A18" s="25"/>
      <c r="B18" s="25"/>
      <c r="C18" s="25"/>
      <c r="D18" s="25"/>
      <c r="E18" s="25"/>
      <c r="F18" s="25"/>
      <c r="G18" s="32"/>
      <c r="H18" s="25"/>
    </row>
    <row r="19" spans="1:10" ht="17.100000000000001" hidden="1" customHeight="1">
      <c r="A19" s="33"/>
      <c r="B19" s="34" t="s">
        <v>542</v>
      </c>
      <c r="C19" s="34" t="s">
        <v>73</v>
      </c>
      <c r="D19" s="35" t="s">
        <v>74</v>
      </c>
      <c r="E19" s="36">
        <v>1</v>
      </c>
      <c r="F19" s="37">
        <v>0</v>
      </c>
      <c r="G19" s="38" t="s">
        <v>75</v>
      </c>
      <c r="H19" s="39" t="s">
        <v>76</v>
      </c>
      <c r="I19" s="40" t="e">
        <f>INT(#REF!*E19*F19)</f>
        <v>#REF!</v>
      </c>
      <c r="J19" s="41" t="s">
        <v>77</v>
      </c>
    </row>
    <row r="20" spans="1:10" ht="17.100000000000001" hidden="1" customHeight="1">
      <c r="A20" s="42" t="s">
        <v>78</v>
      </c>
      <c r="B20" s="42" t="s">
        <v>79</v>
      </c>
      <c r="C20" s="42" t="s">
        <v>73</v>
      </c>
      <c r="D20" s="26" t="s">
        <v>74</v>
      </c>
      <c r="E20" s="43">
        <f>E19</f>
        <v>1</v>
      </c>
      <c r="F20" s="44" t="e">
        <v>#REF!</v>
      </c>
      <c r="G20" s="45" t="s">
        <v>75</v>
      </c>
      <c r="H20" s="46" t="s">
        <v>76</v>
      </c>
      <c r="I20" s="47" t="e">
        <f>INT(#REF!*E20*F20)</f>
        <v>#REF!</v>
      </c>
      <c r="J20" s="48" t="s">
        <v>77</v>
      </c>
    </row>
    <row r="21" spans="1:10" ht="17.100000000000001" hidden="1" customHeight="1">
      <c r="A21" s="49"/>
      <c r="B21" s="42" t="s">
        <v>80</v>
      </c>
      <c r="C21" s="42" t="s">
        <v>73</v>
      </c>
      <c r="D21" s="26" t="s">
        <v>74</v>
      </c>
      <c r="E21" s="43">
        <f>E20</f>
        <v>1</v>
      </c>
      <c r="F21" s="44" t="e">
        <v>#REF!</v>
      </c>
      <c r="G21" s="45" t="s">
        <v>75</v>
      </c>
      <c r="H21" s="46" t="s">
        <v>76</v>
      </c>
      <c r="I21" s="47" t="e">
        <f>INT(#REF!*E21*F21)</f>
        <v>#REF!</v>
      </c>
      <c r="J21" s="48" t="s">
        <v>77</v>
      </c>
    </row>
    <row r="22" spans="1:10" ht="17.100000000000001" hidden="1" customHeight="1">
      <c r="A22" s="49"/>
      <c r="B22" s="42" t="e">
        <v>#REF!</v>
      </c>
      <c r="C22" s="42"/>
      <c r="D22" s="26"/>
      <c r="E22" s="43"/>
      <c r="F22" s="44"/>
      <c r="G22" s="45"/>
      <c r="H22" s="46"/>
      <c r="I22" s="47"/>
      <c r="J22" s="48"/>
    </row>
    <row r="23" spans="1:10" ht="17.100000000000001" hidden="1" customHeight="1">
      <c r="A23" s="50"/>
      <c r="B23" s="51" t="s">
        <v>41</v>
      </c>
      <c r="C23" s="52"/>
      <c r="D23" s="53"/>
      <c r="E23" s="54"/>
      <c r="F23" s="55"/>
      <c r="G23" s="55"/>
      <c r="H23" s="55"/>
      <c r="I23" s="56" t="e">
        <f>SUM(I19:I22)</f>
        <v>#REF!</v>
      </c>
      <c r="J23" s="57" t="s">
        <v>77</v>
      </c>
    </row>
    <row r="24" spans="1:10" ht="17.100000000000001" hidden="1" customHeight="1">
      <c r="A24" s="58"/>
      <c r="B24" s="59" t="str">
        <f>B19</f>
        <v>지하수시설 시설정비</v>
      </c>
      <c r="C24" s="34" t="s">
        <v>73</v>
      </c>
      <c r="D24" s="35" t="s">
        <v>74</v>
      </c>
      <c r="E24" s="36">
        <f>E19</f>
        <v>1</v>
      </c>
      <c r="F24" s="37">
        <f>F19</f>
        <v>0</v>
      </c>
      <c r="G24" s="38" t="s">
        <v>75</v>
      </c>
      <c r="H24" s="39" t="s">
        <v>76</v>
      </c>
      <c r="I24" s="40" t="e">
        <f>INT(#REF!*E24*F24)</f>
        <v>#REF!</v>
      </c>
      <c r="J24" s="41" t="s">
        <v>77</v>
      </c>
    </row>
    <row r="25" spans="1:10" ht="17.100000000000001" hidden="1" customHeight="1">
      <c r="A25" s="42" t="s">
        <v>81</v>
      </c>
      <c r="B25" s="60" t="str">
        <f>B20</f>
        <v>안내문 부착</v>
      </c>
      <c r="C25" s="42" t="s">
        <v>73</v>
      </c>
      <c r="D25" s="26" t="s">
        <v>74</v>
      </c>
      <c r="E25" s="43">
        <f>E24</f>
        <v>1</v>
      </c>
      <c r="F25" s="44" t="e">
        <f>F20</f>
        <v>#REF!</v>
      </c>
      <c r="G25" s="45" t="s">
        <v>75</v>
      </c>
      <c r="H25" s="46" t="s">
        <v>76</v>
      </c>
      <c r="I25" s="47" t="e">
        <f>INT(#REF!*E25*F25)</f>
        <v>#REF!</v>
      </c>
      <c r="J25" s="48" t="s">
        <v>77</v>
      </c>
    </row>
    <row r="26" spans="1:10" ht="17.100000000000001" hidden="1" customHeight="1">
      <c r="A26" s="61"/>
      <c r="B26" s="60" t="str">
        <f>B21</f>
        <v>행정자료 분석</v>
      </c>
      <c r="C26" s="42" t="s">
        <v>73</v>
      </c>
      <c r="D26" s="26" t="s">
        <v>74</v>
      </c>
      <c r="E26" s="43">
        <f>E25</f>
        <v>1</v>
      </c>
      <c r="F26" s="44"/>
      <c r="G26" s="45" t="s">
        <v>75</v>
      </c>
      <c r="H26" s="46" t="s">
        <v>76</v>
      </c>
      <c r="I26" s="47" t="e">
        <f>INT(#REF!*E26*F26)</f>
        <v>#REF!</v>
      </c>
      <c r="J26" s="48" t="s">
        <v>77</v>
      </c>
    </row>
    <row r="27" spans="1:10" ht="17.100000000000001" hidden="1" customHeight="1">
      <c r="A27" s="61"/>
      <c r="B27" s="60" t="e">
        <f>B22</f>
        <v>#REF!</v>
      </c>
      <c r="C27" s="42"/>
      <c r="D27" s="26"/>
      <c r="E27" s="43"/>
      <c r="F27" s="44"/>
      <c r="G27" s="45"/>
      <c r="H27" s="46"/>
      <c r="I27" s="47"/>
      <c r="J27" s="48"/>
    </row>
    <row r="28" spans="1:10" ht="17.100000000000001" hidden="1" customHeight="1">
      <c r="A28" s="62"/>
      <c r="B28" s="63" t="s">
        <v>41</v>
      </c>
      <c r="C28" s="64"/>
      <c r="D28" s="53"/>
      <c r="E28" s="55"/>
      <c r="F28" s="55"/>
      <c r="G28" s="55"/>
      <c r="H28" s="55"/>
      <c r="I28" s="56" t="e">
        <f>SUM(I24:I27)</f>
        <v>#REF!</v>
      </c>
      <c r="J28" s="57" t="s">
        <v>77</v>
      </c>
    </row>
    <row r="29" spans="1:10" ht="20.100000000000001" hidden="1" customHeight="1">
      <c r="A29" s="25"/>
      <c r="B29" s="25"/>
      <c r="C29" s="25"/>
      <c r="D29" s="25"/>
      <c r="E29" s="25"/>
      <c r="F29" s="25"/>
      <c r="G29" s="32"/>
      <c r="H29" s="25"/>
    </row>
    <row r="30" spans="1:10" ht="20.100000000000001" hidden="1" customHeight="1">
      <c r="A30" s="25">
        <v>219672000</v>
      </c>
      <c r="B30" s="25"/>
      <c r="C30" s="25"/>
      <c r="D30" s="25"/>
      <c r="E30" s="25"/>
      <c r="F30" s="25"/>
      <c r="G30" s="32"/>
      <c r="H30" s="25"/>
    </row>
    <row r="31" spans="1:10" ht="20.100000000000001" hidden="1" customHeight="1">
      <c r="A31" s="65" t="e">
        <f>A30-A7</f>
        <v>#REF!</v>
      </c>
    </row>
    <row r="32" spans="1:10" ht="20.100000000000001" hidden="1" customHeight="1">
      <c r="E32" s="335" t="e">
        <f>F32+H32</f>
        <v>#REF!</v>
      </c>
      <c r="F32" s="1313" t="e">
        <f>#REF!+#REF!+#REF!+#REF!+#REF!+#REF!</f>
        <v>#REF!</v>
      </c>
      <c r="G32" s="1314"/>
      <c r="H32" s="1313" t="e">
        <f>#REF!+#REF!</f>
        <v>#REF!</v>
      </c>
      <c r="I32" s="1313"/>
    </row>
    <row r="34" spans="13:13" ht="20.100000000000001" customHeight="1">
      <c r="M34" s="329"/>
    </row>
    <row r="56" ht="11.25" customHeight="1"/>
  </sheetData>
  <mergeCells count="29">
    <mergeCell ref="A4:A6"/>
    <mergeCell ref="B5:D5"/>
    <mergeCell ref="E5:E6"/>
    <mergeCell ref="A3:I3"/>
    <mergeCell ref="F7:J7"/>
    <mergeCell ref="F5:J6"/>
    <mergeCell ref="B4:J4"/>
    <mergeCell ref="M7:N7"/>
    <mergeCell ref="A10:C11"/>
    <mergeCell ref="D10:D11"/>
    <mergeCell ref="E10:E11"/>
    <mergeCell ref="F10:G11"/>
    <mergeCell ref="H10:I11"/>
    <mergeCell ref="J10:K11"/>
    <mergeCell ref="J12:K12"/>
    <mergeCell ref="A12:B15"/>
    <mergeCell ref="C12:D12"/>
    <mergeCell ref="F12:G12"/>
    <mergeCell ref="H12:I12"/>
    <mergeCell ref="F14:G14"/>
    <mergeCell ref="C13:C15"/>
    <mergeCell ref="J13:K15"/>
    <mergeCell ref="H32:I32"/>
    <mergeCell ref="F32:G32"/>
    <mergeCell ref="F15:G15"/>
    <mergeCell ref="F13:G13"/>
    <mergeCell ref="H13:I13"/>
    <mergeCell ref="H14:I14"/>
    <mergeCell ref="H15:I15"/>
  </mergeCells>
  <phoneticPr fontId="89" type="noConversion"/>
  <pageMargins left="0.55118110236220474" right="0.19685039370078741" top="0.9055118110236221" bottom="0.78740157480314965" header="0.39370078740157483" footer="0.43307086614173229"/>
  <pageSetup paperSize="9" scale="7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Y27"/>
  <sheetViews>
    <sheetView showGridLines="0" showZeros="0" view="pageBreakPreview" zoomScale="130" zoomScaleNormal="100" zoomScaleSheetLayoutView="130" workbookViewId="0">
      <selection activeCell="O26" sqref="O26"/>
    </sheetView>
  </sheetViews>
  <sheetFormatPr defaultRowHeight="14.25"/>
  <cols>
    <col min="1" max="1" width="33.125" style="68" customWidth="1"/>
    <col min="2" max="2" width="7.75" style="68" bestFit="1" customWidth="1"/>
    <col min="3" max="3" width="5.75" style="68" customWidth="1"/>
    <col min="4" max="4" width="17.875" style="199" customWidth="1"/>
    <col min="5" max="5" width="9.25" style="199" hidden="1" customWidth="1"/>
    <col min="6" max="6" width="14.375" style="199" hidden="1" customWidth="1"/>
    <col min="7" max="7" width="12.75" style="199" customWidth="1"/>
    <col min="8" max="8" width="11.25" style="199" customWidth="1"/>
    <col min="9" max="9" width="10" style="199" customWidth="1"/>
    <col min="10" max="10" width="10.5" style="199" bestFit="1" customWidth="1"/>
    <col min="11" max="11" width="14.375" style="199" bestFit="1" customWidth="1"/>
    <col min="12" max="12" width="14.25" style="201" customWidth="1"/>
    <col min="13" max="14" width="14.25" style="201" hidden="1" customWidth="1"/>
    <col min="15" max="15" width="33.375" style="67" customWidth="1"/>
    <col min="16" max="16" width="13.875" style="68" bestFit="1" customWidth="1"/>
    <col min="17" max="16384" width="9" style="68"/>
  </cols>
  <sheetData>
    <row r="1" spans="1:25" ht="30" customHeight="1">
      <c r="A1" s="204" t="s">
        <v>1197</v>
      </c>
      <c r="B1" s="172"/>
      <c r="C1" s="172"/>
      <c r="D1" s="195"/>
      <c r="E1" s="195"/>
      <c r="F1" s="195"/>
      <c r="G1" s="195"/>
      <c r="H1" s="195"/>
      <c r="I1" s="195"/>
      <c r="J1" s="195"/>
      <c r="K1" s="195"/>
      <c r="L1" s="196"/>
      <c r="M1" s="196"/>
      <c r="N1" s="196"/>
      <c r="O1" s="173"/>
    </row>
    <row r="2" spans="1:25" ht="14.25" customHeight="1">
      <c r="A2" s="172"/>
      <c r="B2" s="174"/>
      <c r="C2" s="174"/>
      <c r="D2" s="197"/>
      <c r="E2" s="195"/>
      <c r="F2" s="195"/>
      <c r="G2" s="195"/>
      <c r="H2" s="195"/>
      <c r="I2" s="195"/>
      <c r="J2" s="195"/>
      <c r="K2" s="195"/>
      <c r="L2" s="196"/>
      <c r="M2" s="196"/>
      <c r="N2" s="196"/>
      <c r="O2" s="173"/>
    </row>
    <row r="3" spans="1:25" ht="14.25" customHeight="1">
      <c r="A3" s="1371" t="s">
        <v>524</v>
      </c>
      <c r="B3" s="1371" t="s">
        <v>156</v>
      </c>
      <c r="C3" s="1371" t="s">
        <v>83</v>
      </c>
      <c r="D3" s="1371" t="s">
        <v>84</v>
      </c>
      <c r="E3" s="1370" t="s">
        <v>94</v>
      </c>
      <c r="F3" s="1370"/>
      <c r="G3" s="1370" t="s">
        <v>891</v>
      </c>
      <c r="H3" s="1370"/>
      <c r="I3" s="1370"/>
      <c r="J3" s="1370"/>
      <c r="K3" s="1370"/>
      <c r="L3" s="1370"/>
      <c r="M3" s="1373" t="s">
        <v>115</v>
      </c>
      <c r="N3" s="1374"/>
      <c r="O3" s="1372" t="s">
        <v>532</v>
      </c>
    </row>
    <row r="4" spans="1:25" ht="23.1" customHeight="1">
      <c r="A4" s="1371"/>
      <c r="B4" s="1371"/>
      <c r="C4" s="1371"/>
      <c r="D4" s="1371"/>
      <c r="E4" s="1370" t="s">
        <v>94</v>
      </c>
      <c r="F4" s="1370"/>
      <c r="G4" s="1370" t="s">
        <v>85</v>
      </c>
      <c r="H4" s="1370"/>
      <c r="I4" s="1370" t="s">
        <v>1199</v>
      </c>
      <c r="J4" s="1370"/>
      <c r="K4" s="1370" t="s">
        <v>892</v>
      </c>
      <c r="L4" s="1370"/>
      <c r="M4" s="1375"/>
      <c r="N4" s="1376"/>
      <c r="O4" s="1372"/>
    </row>
    <row r="5" spans="1:25" ht="23.1" customHeight="1">
      <c r="A5" s="1371"/>
      <c r="B5" s="1371"/>
      <c r="C5" s="1371"/>
      <c r="D5" s="1371"/>
      <c r="E5" s="1112" t="s">
        <v>86</v>
      </c>
      <c r="F5" s="1112" t="s">
        <v>87</v>
      </c>
      <c r="G5" s="1112" t="s">
        <v>88</v>
      </c>
      <c r="H5" s="1112" t="s">
        <v>89</v>
      </c>
      <c r="I5" s="1112" t="s">
        <v>88</v>
      </c>
      <c r="J5" s="1112" t="s">
        <v>89</v>
      </c>
      <c r="K5" s="1112" t="s">
        <v>88</v>
      </c>
      <c r="L5" s="1112" t="s">
        <v>89</v>
      </c>
      <c r="M5" s="1112" t="s">
        <v>116</v>
      </c>
      <c r="N5" s="1112" t="s">
        <v>117</v>
      </c>
      <c r="O5" s="1372"/>
    </row>
    <row r="6" spans="1:25" ht="26.25" customHeight="1">
      <c r="A6" s="205" t="s">
        <v>42</v>
      </c>
      <c r="B6" s="1111"/>
      <c r="C6" s="1169"/>
      <c r="D6" s="206" t="e">
        <f>D7+D12</f>
        <v>#REF!</v>
      </c>
      <c r="E6" s="206"/>
      <c r="F6" s="206">
        <f>TRUNC(F7+F12,-3)</f>
        <v>0</v>
      </c>
      <c r="G6" s="206"/>
      <c r="H6" s="206" t="e">
        <f>TRUNC(H7+H12,-3)</f>
        <v>#REF!</v>
      </c>
      <c r="I6" s="206"/>
      <c r="J6" s="206">
        <f>TRUNC(J7+J12,-3)</f>
        <v>323000</v>
      </c>
      <c r="K6" s="206"/>
      <c r="L6" s="206" t="e">
        <f>INT(L7+L12)</f>
        <v>#REF!</v>
      </c>
      <c r="M6" s="206"/>
      <c r="N6" s="206">
        <f>INT(N7+N12)</f>
        <v>0</v>
      </c>
      <c r="O6" s="207"/>
      <c r="U6" s="69"/>
      <c r="V6" s="69"/>
      <c r="W6" s="69"/>
      <c r="Y6" s="69"/>
    </row>
    <row r="7" spans="1:25" s="80" customFormat="1" ht="23.1" customHeight="1">
      <c r="A7" s="208" t="s">
        <v>91</v>
      </c>
      <c r="B7" s="209"/>
      <c r="C7" s="209"/>
      <c r="D7" s="210" t="e">
        <f>SUM(D8:F11)</f>
        <v>#REF!</v>
      </c>
      <c r="E7" s="210"/>
      <c r="F7" s="210">
        <f>TRUNC(SUM(F9:F9),-3)</f>
        <v>0</v>
      </c>
      <c r="G7" s="211"/>
      <c r="H7" s="210" t="e">
        <f>SUM(H8:H11)</f>
        <v>#REF!</v>
      </c>
      <c r="I7" s="210"/>
      <c r="J7" s="210">
        <f>SUM(J8:J11)</f>
        <v>323000</v>
      </c>
      <c r="K7" s="210"/>
      <c r="L7" s="210" t="e">
        <f>SUM(L8:L11)</f>
        <v>#REF!</v>
      </c>
      <c r="M7" s="210"/>
      <c r="N7" s="210">
        <f>SUM(N9:N10)</f>
        <v>0</v>
      </c>
      <c r="O7" s="212"/>
    </row>
    <row r="8" spans="1:25" s="1163" customFormat="1" ht="27.75" customHeight="1">
      <c r="A8" s="1164" t="s">
        <v>1175</v>
      </c>
      <c r="B8" s="1165">
        <f>B13+B14+B18</f>
        <v>39</v>
      </c>
      <c r="C8" s="1165" t="s">
        <v>153</v>
      </c>
      <c r="D8" s="1166"/>
      <c r="E8" s="1166"/>
      <c r="F8" s="1166"/>
      <c r="G8" s="1167"/>
      <c r="H8" s="1166"/>
      <c r="I8" s="1166"/>
      <c r="J8" s="1166"/>
      <c r="K8" s="1166"/>
      <c r="L8" s="1166"/>
      <c r="M8" s="1166"/>
      <c r="N8" s="1166"/>
      <c r="O8" s="1168" t="s">
        <v>1176</v>
      </c>
    </row>
    <row r="9" spans="1:25" ht="27.75" customHeight="1">
      <c r="A9" s="213" t="s">
        <v>107</v>
      </c>
      <c r="B9" s="214">
        <f>'2-1.사업수량표(지사별)'!C6</f>
        <v>66</v>
      </c>
      <c r="C9" s="214" t="s">
        <v>92</v>
      </c>
      <c r="D9" s="215" t="e">
        <f>F9+H9+J9+L9+N9</f>
        <v>#REF!</v>
      </c>
      <c r="E9" s="215"/>
      <c r="F9" s="215">
        <f>INT($B9*E9)</f>
        <v>0</v>
      </c>
      <c r="G9" s="216" t="e">
        <f>#REF!</f>
        <v>#REF!</v>
      </c>
      <c r="H9" s="215" t="e">
        <f>INT($B9*G9)</f>
        <v>#REF!</v>
      </c>
      <c r="I9" s="217"/>
      <c r="J9" s="215">
        <f>INT($B9*I9)</f>
        <v>0</v>
      </c>
      <c r="K9" s="217" t="e">
        <f>K10</f>
        <v>#REF!</v>
      </c>
      <c r="L9" s="215" t="e">
        <f>INT($B9*K9)</f>
        <v>#REF!</v>
      </c>
      <c r="M9" s="215"/>
      <c r="N9" s="215"/>
      <c r="O9" s="777" t="s">
        <v>893</v>
      </c>
      <c r="S9" s="69"/>
      <c r="Y9" s="69"/>
    </row>
    <row r="10" spans="1:25" ht="27.75" customHeight="1">
      <c r="A10" s="241" t="s">
        <v>588</v>
      </c>
      <c r="B10" s="214">
        <f>'2-1.사업수량표(지사별)'!D6</f>
        <v>19</v>
      </c>
      <c r="C10" s="214" t="s">
        <v>114</v>
      </c>
      <c r="D10" s="215" t="e">
        <f>F10+H10+J10+L10+N10</f>
        <v>#REF!</v>
      </c>
      <c r="E10" s="215" t="e">
        <f>#REF!*0</f>
        <v>#REF!</v>
      </c>
      <c r="F10" s="215" t="e">
        <f>INT($B10*E10)</f>
        <v>#REF!</v>
      </c>
      <c r="G10" s="216" t="e">
        <f>G9</f>
        <v>#REF!</v>
      </c>
      <c r="H10" s="215" t="e">
        <f>INT($B10*G10)</f>
        <v>#REF!</v>
      </c>
      <c r="I10" s="217"/>
      <c r="J10" s="215">
        <f>B10*I10</f>
        <v>0</v>
      </c>
      <c r="K10" s="217" t="e">
        <f>#REF!</f>
        <v>#REF!</v>
      </c>
      <c r="L10" s="215" t="e">
        <f>INT($B10*K10)</f>
        <v>#REF!</v>
      </c>
      <c r="M10" s="215"/>
      <c r="N10" s="215"/>
      <c r="O10" s="777" t="s">
        <v>894</v>
      </c>
      <c r="P10" s="772"/>
      <c r="S10" s="69"/>
      <c r="Y10" s="69"/>
    </row>
    <row r="11" spans="1:25" ht="27.75" customHeight="1">
      <c r="A11" s="241" t="s">
        <v>1198</v>
      </c>
      <c r="B11" s="214">
        <f>B10</f>
        <v>19</v>
      </c>
      <c r="C11" s="214" t="s">
        <v>1200</v>
      </c>
      <c r="D11" s="215">
        <f>F11+H11+J11+L11+N11</f>
        <v>323000</v>
      </c>
      <c r="E11" s="215"/>
      <c r="F11" s="215"/>
      <c r="G11" s="216"/>
      <c r="H11" s="215"/>
      <c r="I11" s="217">
        <v>17000</v>
      </c>
      <c r="J11" s="215">
        <f>B11*I11</f>
        <v>323000</v>
      </c>
      <c r="K11" s="217"/>
      <c r="L11" s="215"/>
      <c r="M11" s="215"/>
      <c r="N11" s="215"/>
      <c r="O11" s="777"/>
      <c r="P11" s="772"/>
      <c r="S11" s="69"/>
      <c r="Y11" s="69"/>
    </row>
    <row r="12" spans="1:25" s="80" customFormat="1" ht="23.1" customHeight="1">
      <c r="A12" s="208" t="s">
        <v>90</v>
      </c>
      <c r="B12" s="209"/>
      <c r="C12" s="209"/>
      <c r="D12" s="210" t="e">
        <f>D13+D14+D16+D18</f>
        <v>#REF!</v>
      </c>
      <c r="E12" s="210"/>
      <c r="F12" s="210"/>
      <c r="G12" s="211"/>
      <c r="H12" s="210"/>
      <c r="I12" s="210"/>
      <c r="J12" s="210"/>
      <c r="K12" s="210"/>
      <c r="L12" s="210" t="e">
        <f>SUM(L13:N18)</f>
        <v>#REF!</v>
      </c>
      <c r="M12" s="210"/>
      <c r="N12" s="210">
        <f>SUM(N13:N17)</f>
        <v>0</v>
      </c>
      <c r="O12" s="212"/>
    </row>
    <row r="13" spans="1:25" ht="24.75" customHeight="1">
      <c r="A13" s="213" t="s">
        <v>113</v>
      </c>
      <c r="B13" s="214">
        <f>'2-1.사업수량표(지사별)'!H6</f>
        <v>20</v>
      </c>
      <c r="C13" s="214" t="s">
        <v>92</v>
      </c>
      <c r="D13" s="215">
        <f>F13+H13+J13+L13+N13</f>
        <v>127468069</v>
      </c>
      <c r="E13" s="215"/>
      <c r="F13" s="215"/>
      <c r="G13" s="216"/>
      <c r="H13" s="215"/>
      <c r="I13" s="215"/>
      <c r="J13" s="215"/>
      <c r="K13" s="775">
        <f>L13/B13</f>
        <v>6373403.4500000002</v>
      </c>
      <c r="L13" s="775">
        <f>'7.용역비총괄표(사후관리)'!C20</f>
        <v>127468069</v>
      </c>
      <c r="M13" s="215"/>
      <c r="N13" s="215">
        <f>F13*M13</f>
        <v>0</v>
      </c>
      <c r="O13" s="219" t="s">
        <v>896</v>
      </c>
    </row>
    <row r="14" spans="1:25" ht="24.75" customHeight="1">
      <c r="A14" s="213" t="s">
        <v>173</v>
      </c>
      <c r="B14" s="214">
        <f>'2-1.사업수량표(지사별)'!G6</f>
        <v>19</v>
      </c>
      <c r="C14" s="214" t="s">
        <v>92</v>
      </c>
      <c r="D14" s="215" t="e">
        <f t="shared" ref="D14:D17" si="0">F14+H14+J14+L14+N14</f>
        <v>#REF!</v>
      </c>
      <c r="E14" s="215"/>
      <c r="F14" s="215"/>
      <c r="G14" s="216"/>
      <c r="H14" s="215"/>
      <c r="I14" s="215"/>
      <c r="J14" s="215"/>
      <c r="K14" s="775" t="e">
        <f>L14/B14</f>
        <v>#REF!</v>
      </c>
      <c r="L14" s="775" t="e">
        <f>#REF!</f>
        <v>#REF!</v>
      </c>
      <c r="M14" s="215"/>
      <c r="N14" s="215"/>
      <c r="O14" s="218" t="s">
        <v>897</v>
      </c>
    </row>
    <row r="15" spans="1:25" ht="23.1" hidden="1" customHeight="1">
      <c r="A15" s="175" t="s">
        <v>112</v>
      </c>
      <c r="B15" s="176">
        <v>0</v>
      </c>
      <c r="C15" s="176" t="s">
        <v>59</v>
      </c>
      <c r="D15" s="215">
        <f t="shared" si="0"/>
        <v>0</v>
      </c>
      <c r="E15" s="193"/>
      <c r="F15" s="193"/>
      <c r="G15" s="194"/>
      <c r="H15" s="193"/>
      <c r="I15" s="193"/>
      <c r="J15" s="193"/>
      <c r="K15" s="775" t="e">
        <f>L15/B15</f>
        <v>#DIV/0!</v>
      </c>
      <c r="L15" s="776"/>
      <c r="M15" s="193"/>
      <c r="N15" s="193"/>
      <c r="O15" s="177"/>
    </row>
    <row r="16" spans="1:25" ht="35.25" customHeight="1">
      <c r="A16" s="175" t="s">
        <v>106</v>
      </c>
      <c r="B16" s="176">
        <f>'2-1.사업수량표(지사별)'!I6</f>
        <v>1</v>
      </c>
      <c r="C16" s="176" t="s">
        <v>164</v>
      </c>
      <c r="D16" s="215">
        <f t="shared" si="0"/>
        <v>18659350</v>
      </c>
      <c r="E16" s="193"/>
      <c r="F16" s="193"/>
      <c r="G16" s="194"/>
      <c r="H16" s="193"/>
      <c r="I16" s="193"/>
      <c r="J16" s="193"/>
      <c r="K16" s="775">
        <v>18659350</v>
      </c>
      <c r="L16" s="776">
        <f>B16*K16</f>
        <v>18659350</v>
      </c>
      <c r="M16" s="193"/>
      <c r="N16" s="193"/>
      <c r="O16" s="178" t="s">
        <v>898</v>
      </c>
    </row>
    <row r="17" spans="1:25" ht="20.25" hidden="1" customHeight="1">
      <c r="A17" s="179" t="s">
        <v>158</v>
      </c>
      <c r="B17" s="176">
        <f>'2-1.사업수량표(지사별)'!I7</f>
        <v>0</v>
      </c>
      <c r="C17" s="176" t="s">
        <v>92</v>
      </c>
      <c r="D17" s="215">
        <f t="shared" si="0"/>
        <v>50000000</v>
      </c>
      <c r="E17" s="193"/>
      <c r="F17" s="193"/>
      <c r="G17" s="194"/>
      <c r="H17" s="193"/>
      <c r="I17" s="193"/>
      <c r="J17" s="193"/>
      <c r="K17" s="775" t="e">
        <f>L17/B17</f>
        <v>#DIV/0!</v>
      </c>
      <c r="L17" s="776">
        <v>50000000</v>
      </c>
      <c r="M17" s="193"/>
      <c r="N17" s="193"/>
      <c r="O17" s="178" t="s">
        <v>167</v>
      </c>
      <c r="U17" s="69"/>
      <c r="V17" s="69"/>
      <c r="W17" s="69"/>
      <c r="Y17" s="69"/>
    </row>
    <row r="18" spans="1:25" s="67" customFormat="1" ht="20.25" customHeight="1">
      <c r="A18" s="175" t="s">
        <v>895</v>
      </c>
      <c r="B18" s="176">
        <f>'2-5.사업량_원상복구'!A10</f>
        <v>0</v>
      </c>
      <c r="C18" s="176" t="s">
        <v>92</v>
      </c>
      <c r="D18" s="215">
        <f>F18+H18+J18+L18+N18</f>
        <v>0</v>
      </c>
      <c r="E18" s="193"/>
      <c r="F18" s="193"/>
      <c r="G18" s="194"/>
      <c r="H18" s="193"/>
      <c r="I18" s="193"/>
      <c r="J18" s="193"/>
      <c r="K18" s="775">
        <f>'8.공사비총괄(암반_원상복구)'!D28</f>
        <v>10747000</v>
      </c>
      <c r="L18" s="776">
        <f>B18*K18</f>
        <v>0</v>
      </c>
      <c r="M18" s="193"/>
      <c r="N18" s="193"/>
      <c r="O18" s="178" t="s">
        <v>1180</v>
      </c>
      <c r="P18" s="68"/>
      <c r="Q18" s="68"/>
      <c r="R18" s="68"/>
      <c r="S18" s="68"/>
      <c r="T18" s="68"/>
      <c r="U18" s="68"/>
      <c r="V18" s="68"/>
      <c r="W18" s="68"/>
      <c r="X18" s="68"/>
      <c r="Y18" s="68"/>
    </row>
    <row r="19" spans="1:25" s="67" customFormat="1" ht="20.25" customHeight="1">
      <c r="A19" s="68"/>
      <c r="B19" s="68"/>
      <c r="C19" s="68"/>
      <c r="D19" s="198"/>
      <c r="E19" s="198"/>
      <c r="F19" s="199"/>
      <c r="G19" s="199"/>
      <c r="H19" s="199"/>
      <c r="I19" s="199"/>
      <c r="J19" s="199"/>
      <c r="K19" s="199"/>
      <c r="L19" s="200"/>
      <c r="M19" s="200"/>
      <c r="N19" s="200"/>
      <c r="P19" s="68"/>
      <c r="Q19" s="68"/>
      <c r="R19" s="68"/>
      <c r="S19" s="68"/>
      <c r="T19" s="68"/>
      <c r="U19" s="68"/>
      <c r="V19" s="68"/>
      <c r="W19" s="68"/>
      <c r="X19" s="68"/>
      <c r="Y19" s="68"/>
    </row>
    <row r="20" spans="1:25" s="67" customFormat="1" ht="20.25" customHeight="1">
      <c r="A20" s="68"/>
      <c r="B20" s="68"/>
      <c r="C20" s="68"/>
      <c r="D20" s="199"/>
      <c r="E20" s="199"/>
      <c r="F20" s="199"/>
      <c r="G20" s="199"/>
      <c r="H20" s="199"/>
      <c r="I20" s="199"/>
      <c r="J20" s="199"/>
      <c r="K20" s="779" t="e">
        <f>K14+K10+G10</f>
        <v>#REF!</v>
      </c>
      <c r="L20" s="201"/>
      <c r="M20" s="201"/>
      <c r="N20" s="201"/>
      <c r="O20" s="1146">
        <v>399124000</v>
      </c>
      <c r="P20" s="68"/>
      <c r="Q20" s="68"/>
      <c r="R20" s="68"/>
      <c r="S20" s="68"/>
      <c r="T20" s="68"/>
      <c r="U20" s="68"/>
      <c r="V20" s="68"/>
      <c r="W20" s="68"/>
      <c r="X20" s="68"/>
      <c r="Y20" s="68"/>
    </row>
    <row r="21" spans="1:25" s="67" customFormat="1" ht="20.25" customHeight="1">
      <c r="A21" s="68"/>
      <c r="B21" s="68"/>
      <c r="C21" s="68"/>
      <c r="D21" s="199"/>
      <c r="E21" s="199"/>
      <c r="F21" s="199"/>
      <c r="G21" s="199"/>
      <c r="H21" s="199"/>
      <c r="I21" s="199"/>
      <c r="J21" s="199"/>
      <c r="K21" s="199"/>
      <c r="L21" s="201"/>
      <c r="M21" s="201"/>
      <c r="N21" s="201"/>
      <c r="O21" s="1146" t="e">
        <f>O20-D6</f>
        <v>#REF!</v>
      </c>
      <c r="P21" s="68"/>
      <c r="Q21" s="68"/>
      <c r="R21" s="68"/>
      <c r="S21" s="68"/>
      <c r="T21" s="68"/>
      <c r="U21" s="68"/>
      <c r="V21" s="68"/>
      <c r="W21" s="68"/>
      <c r="X21" s="68"/>
      <c r="Y21" s="68"/>
    </row>
    <row r="22" spans="1:25" s="67" customFormat="1" ht="20.25" customHeight="1">
      <c r="A22" s="68"/>
      <c r="B22" s="68"/>
      <c r="C22" s="68"/>
      <c r="D22" s="1193"/>
      <c r="E22" s="199"/>
      <c r="F22" s="199"/>
      <c r="G22" s="199"/>
      <c r="H22" s="199"/>
      <c r="I22" s="199"/>
      <c r="J22" s="198"/>
      <c r="K22" s="199"/>
      <c r="L22" s="201"/>
      <c r="M22" s="201"/>
      <c r="N22" s="201"/>
      <c r="P22" s="773"/>
      <c r="Q22" s="68"/>
      <c r="R22" s="68"/>
      <c r="S22" s="68"/>
      <c r="T22" s="68"/>
      <c r="U22" s="68"/>
      <c r="V22" s="68"/>
      <c r="W22" s="68"/>
      <c r="X22" s="68"/>
      <c r="Y22" s="68"/>
    </row>
    <row r="23" spans="1:25" s="67" customFormat="1" ht="20.25" customHeight="1">
      <c r="A23" s="68"/>
      <c r="B23" s="68"/>
      <c r="C23" s="68"/>
      <c r="D23" s="1194"/>
      <c r="E23" s="199"/>
      <c r="F23" s="778"/>
      <c r="G23" s="199"/>
      <c r="H23" s="202"/>
      <c r="I23" s="199"/>
      <c r="J23" s="203"/>
      <c r="K23" s="199"/>
      <c r="L23" s="201"/>
      <c r="M23" s="201"/>
      <c r="N23" s="201"/>
      <c r="P23" s="772"/>
      <c r="Q23" s="68"/>
      <c r="R23" s="68"/>
      <c r="S23" s="68"/>
      <c r="T23" s="68"/>
      <c r="U23" s="68"/>
      <c r="V23" s="68"/>
      <c r="W23" s="68"/>
      <c r="X23" s="68"/>
      <c r="Y23" s="68"/>
    </row>
    <row r="24" spans="1:25" s="67" customFormat="1" ht="20.25" customHeight="1">
      <c r="A24" s="68"/>
      <c r="B24" s="68"/>
      <c r="C24" s="68"/>
      <c r="D24" s="1195"/>
      <c r="E24" s="199"/>
      <c r="F24" s="202"/>
      <c r="G24" s="199"/>
      <c r="H24" s="199"/>
      <c r="I24" s="199"/>
      <c r="J24" s="199"/>
      <c r="K24" s="199"/>
      <c r="L24" s="201"/>
      <c r="M24" s="201"/>
      <c r="N24" s="201"/>
      <c r="P24" s="68"/>
      <c r="Q24" s="68"/>
      <c r="R24" s="68"/>
      <c r="S24" s="68"/>
      <c r="T24" s="68"/>
      <c r="U24" s="68"/>
      <c r="V24" s="68"/>
      <c r="W24" s="68"/>
      <c r="X24" s="68"/>
      <c r="Y24" s="68"/>
    </row>
    <row r="25" spans="1:25" s="67" customFormat="1" ht="20.25" customHeight="1">
      <c r="A25" s="68"/>
      <c r="B25" s="68"/>
      <c r="C25" s="68"/>
      <c r="D25" s="199"/>
      <c r="E25" s="199"/>
      <c r="F25" s="779"/>
      <c r="G25" s="778"/>
      <c r="H25" s="202"/>
      <c r="I25" s="199"/>
      <c r="J25" s="199"/>
      <c r="K25" s="199"/>
      <c r="L25" s="201"/>
      <c r="M25" s="201"/>
      <c r="N25" s="201"/>
      <c r="P25" s="68"/>
      <c r="Q25" s="68"/>
      <c r="R25" s="68"/>
      <c r="S25" s="68"/>
      <c r="T25" s="68"/>
      <c r="U25" s="68"/>
      <c r="V25" s="68"/>
      <c r="W25" s="68"/>
      <c r="X25" s="68"/>
      <c r="Y25" s="68"/>
    </row>
    <row r="26" spans="1:25" s="67" customFormat="1" ht="20.25" customHeight="1">
      <c r="A26" s="68"/>
      <c r="B26" s="68"/>
      <c r="C26" s="68"/>
      <c r="D26" s="199"/>
      <c r="E26" s="199"/>
      <c r="F26" s="199"/>
      <c r="G26" s="199"/>
      <c r="H26" s="199"/>
      <c r="I26" s="199"/>
      <c r="J26" s="199"/>
      <c r="K26" s="199"/>
      <c r="L26" s="201"/>
      <c r="M26" s="201"/>
      <c r="N26" s="201"/>
      <c r="P26" s="68"/>
      <c r="Q26" s="68"/>
      <c r="R26" s="68"/>
      <c r="S26" s="68"/>
      <c r="T26" s="68"/>
      <c r="U26" s="68"/>
      <c r="V26" s="68"/>
      <c r="W26" s="68"/>
      <c r="X26" s="68"/>
      <c r="Y26" s="68"/>
    </row>
    <row r="27" spans="1:25" s="67" customFormat="1">
      <c r="A27" s="68"/>
      <c r="B27" s="68"/>
      <c r="C27" s="68"/>
      <c r="D27" s="199"/>
      <c r="E27" s="199"/>
      <c r="F27" s="199"/>
      <c r="G27" s="199"/>
      <c r="H27" s="199"/>
      <c r="I27" s="199"/>
      <c r="J27" s="199"/>
      <c r="K27" s="199"/>
      <c r="L27" s="201"/>
      <c r="M27" s="201"/>
      <c r="N27" s="201"/>
      <c r="P27" s="68"/>
      <c r="Q27" s="68"/>
      <c r="R27" s="68"/>
      <c r="S27" s="68"/>
      <c r="T27" s="68"/>
      <c r="U27" s="68"/>
      <c r="V27" s="68"/>
      <c r="W27" s="68"/>
      <c r="X27" s="68"/>
      <c r="Y27" s="68"/>
    </row>
  </sheetData>
  <mergeCells count="12">
    <mergeCell ref="G3:L3"/>
    <mergeCell ref="O3:O5"/>
    <mergeCell ref="I4:J4"/>
    <mergeCell ref="K4:L4"/>
    <mergeCell ref="G4:H4"/>
    <mergeCell ref="M3:N4"/>
    <mergeCell ref="E4:F4"/>
    <mergeCell ref="A3:A5"/>
    <mergeCell ref="B3:B5"/>
    <mergeCell ref="C3:C5"/>
    <mergeCell ref="D3:D5"/>
    <mergeCell ref="E3:F3"/>
  </mergeCells>
  <phoneticPr fontId="7" type="noConversion"/>
  <printOptions horizontalCentered="1"/>
  <pageMargins left="0.43307086614173229" right="0.19685039370078741" top="0.55118110236220474" bottom="0.43307086614173229" header="0.39370078740157483" footer="0.27559055118110237"/>
  <pageSetup paperSize="9" scale="54" orientation="landscape" verticalDpi="300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view="pageBreakPreview" zoomScale="160" zoomScaleNormal="160" zoomScaleSheetLayoutView="160" workbookViewId="0">
      <selection activeCell="H16" sqref="H16"/>
    </sheetView>
  </sheetViews>
  <sheetFormatPr defaultRowHeight="16.5"/>
  <cols>
    <col min="1" max="1" width="2.625" customWidth="1"/>
    <col min="2" max="2" width="15.875" customWidth="1"/>
    <col min="3" max="3" width="21.25" customWidth="1"/>
    <col min="4" max="4" width="13.75" customWidth="1"/>
    <col min="6" max="6" width="11.875" customWidth="1"/>
  </cols>
  <sheetData>
    <row r="1" spans="2:6" ht="32.25" customHeight="1">
      <c r="B1" s="1377" t="s">
        <v>1156</v>
      </c>
      <c r="C1" s="1377"/>
      <c r="D1" s="1377"/>
      <c r="E1" s="1377"/>
      <c r="F1" s="1377"/>
    </row>
    <row r="2" spans="2:6" ht="21.75" customHeight="1" thickBot="1">
      <c r="B2" s="1132"/>
      <c r="C2" s="1132"/>
      <c r="D2" s="1132"/>
      <c r="E2" s="1132"/>
      <c r="F2" s="1133" t="s">
        <v>1154</v>
      </c>
    </row>
    <row r="3" spans="2:6" s="1131" customFormat="1" ht="41.25" customHeight="1">
      <c r="B3" s="1134" t="s">
        <v>1155</v>
      </c>
      <c r="C3" s="1135" t="s">
        <v>1152</v>
      </c>
      <c r="D3" s="1135" t="s">
        <v>578</v>
      </c>
      <c r="E3" s="1135" t="s">
        <v>11</v>
      </c>
      <c r="F3" s="1136" t="s">
        <v>1178</v>
      </c>
    </row>
    <row r="4" spans="2:6" s="1131" customFormat="1" ht="28.5" customHeight="1" thickBot="1">
      <c r="B4" s="1137" t="s">
        <v>1177</v>
      </c>
      <c r="C4" s="1138" t="e">
        <f>#REF!</f>
        <v>#REF!</v>
      </c>
      <c r="D4" s="1138">
        <f>'5-2.소요일수(사후관리)'!H19</f>
        <v>96</v>
      </c>
      <c r="E4" s="1139" t="e">
        <f>C4+D4</f>
        <v>#REF!</v>
      </c>
      <c r="F4" s="1140" t="e">
        <f>ROUNDDOWN(E4/20,0)&amp;"개월"</f>
        <v>#REF!</v>
      </c>
    </row>
    <row r="5" spans="2:6" s="1129" customFormat="1" ht="30" customHeight="1">
      <c r="B5" s="1130" t="s">
        <v>1153</v>
      </c>
    </row>
    <row r="6" spans="2:6" s="1129" customFormat="1"/>
  </sheetData>
  <mergeCells count="1">
    <mergeCell ref="B1:F1"/>
  </mergeCells>
  <phoneticPr fontId="2" type="noConversion"/>
  <pageMargins left="0.7" right="0.7" top="0.75" bottom="0.75" header="0.3" footer="0.3"/>
  <pageSetup paperSize="9" scale="7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view="pageBreakPreview" zoomScaleNormal="100" zoomScaleSheetLayoutView="100" workbookViewId="0">
      <selection activeCell="P10" sqref="P10"/>
    </sheetView>
  </sheetViews>
  <sheetFormatPr defaultColWidth="8" defaultRowHeight="18" customHeight="1"/>
  <cols>
    <col min="1" max="1" width="16" style="341" customWidth="1"/>
    <col min="2" max="2" width="10.375" style="341" customWidth="1"/>
    <col min="3" max="3" width="20" style="341" customWidth="1"/>
    <col min="4" max="5" width="9.875" style="341" customWidth="1"/>
    <col min="6" max="7" width="18.875" style="341" customWidth="1"/>
    <col min="8" max="8" width="13.625" style="341" customWidth="1"/>
    <col min="9" max="16384" width="8" style="341"/>
  </cols>
  <sheetData>
    <row r="1" spans="1:8" ht="27" customHeight="1">
      <c r="A1" s="340" t="s">
        <v>1162</v>
      </c>
    </row>
    <row r="2" spans="1:8" s="342" customFormat="1" ht="24" customHeight="1">
      <c r="A2" s="1384" t="s">
        <v>82</v>
      </c>
      <c r="B2" s="1386" t="s">
        <v>258</v>
      </c>
      <c r="C2" s="1386"/>
      <c r="D2" s="1386" t="s">
        <v>259</v>
      </c>
      <c r="E2" s="1386"/>
      <c r="F2" s="1386" t="s">
        <v>1165</v>
      </c>
      <c r="G2" s="1386"/>
      <c r="H2" s="1380" t="s">
        <v>15</v>
      </c>
    </row>
    <row r="3" spans="1:8" s="342" customFormat="1" ht="24" customHeight="1">
      <c r="A3" s="1385"/>
      <c r="B3" s="1387"/>
      <c r="C3" s="1387"/>
      <c r="D3" s="1387"/>
      <c r="E3" s="1387"/>
      <c r="F3" s="681" t="s">
        <v>660</v>
      </c>
      <c r="G3" s="681" t="s">
        <v>260</v>
      </c>
      <c r="H3" s="1381"/>
    </row>
    <row r="4" spans="1:8" s="342" customFormat="1" ht="24" customHeight="1">
      <c r="A4" s="682" t="s">
        <v>513</v>
      </c>
      <c r="B4" s="1382" t="s">
        <v>145</v>
      </c>
      <c r="C4" s="1382"/>
      <c r="D4" s="683"/>
      <c r="E4" s="684"/>
      <c r="F4" s="685"/>
      <c r="G4" s="686">
        <v>1</v>
      </c>
      <c r="H4" s="687"/>
    </row>
    <row r="5" spans="1:8" s="342" customFormat="1" ht="24" customHeight="1">
      <c r="A5" s="688" t="s">
        <v>514</v>
      </c>
      <c r="B5" s="1388" t="str">
        <f>'[78]4.용역비총괄표'!A4</f>
        <v>1. 청소장비 설치 및 인양</v>
      </c>
      <c r="C5" s="1389"/>
      <c r="D5" s="689">
        <f>'2-3.사업량_사후관리'!H5</f>
        <v>20</v>
      </c>
      <c r="E5" s="690" t="s">
        <v>261</v>
      </c>
      <c r="F5" s="691">
        <v>1</v>
      </c>
      <c r="G5" s="692">
        <f>INT(D5*F5*1000)/1000</f>
        <v>20</v>
      </c>
      <c r="H5" s="693"/>
    </row>
    <row r="6" spans="1:8" s="342" customFormat="1" ht="24" customHeight="1">
      <c r="A6" s="688"/>
      <c r="B6" s="1383" t="str">
        <f>'[78]4.용역비총괄표'!A5</f>
        <v>2. 양수설비 인양 및 상태점검</v>
      </c>
      <c r="C6" s="1383"/>
      <c r="D6" s="695">
        <f>D5</f>
        <v>20</v>
      </c>
      <c r="E6" s="696" t="s">
        <v>261</v>
      </c>
      <c r="F6" s="697">
        <v>1</v>
      </c>
      <c r="G6" s="698">
        <f>INT(D6*F6*1000)/1000</f>
        <v>20</v>
      </c>
      <c r="H6" s="699"/>
    </row>
    <row r="7" spans="1:8" s="342" customFormat="1" ht="24" customHeight="1">
      <c r="A7" s="700"/>
      <c r="B7" s="1383" t="str">
        <f>'[78]4.용역비총괄표'!A6</f>
        <v>3. 에어써징(고압압축 불기공법)</v>
      </c>
      <c r="C7" s="1383"/>
      <c r="D7" s="695">
        <f>'2-3.사업량_사후관리'!J5</f>
        <v>1557</v>
      </c>
      <c r="E7" s="696" t="s">
        <v>152</v>
      </c>
      <c r="F7" s="697">
        <f>INT(1/111.23*1000)/1000</f>
        <v>8.0000000000000002E-3</v>
      </c>
      <c r="G7" s="698">
        <f>INT(D7*F7*1000)/1000</f>
        <v>12.456</v>
      </c>
      <c r="H7" s="699" t="s">
        <v>145</v>
      </c>
    </row>
    <row r="8" spans="1:8" s="342" customFormat="1" ht="24" customHeight="1">
      <c r="A8" s="700"/>
      <c r="B8" s="1383" t="str">
        <f>'[78]4.용역비총괄표'!A7</f>
        <v>4. 양수설비 정비 및 재설치</v>
      </c>
      <c r="C8" s="1383"/>
      <c r="D8" s="695">
        <f>D6</f>
        <v>20</v>
      </c>
      <c r="E8" s="696" t="s">
        <v>261</v>
      </c>
      <c r="F8" s="697">
        <v>0.5</v>
      </c>
      <c r="G8" s="698">
        <f>INT(D8*F8*1000)/1000</f>
        <v>10</v>
      </c>
      <c r="H8" s="699"/>
    </row>
    <row r="9" spans="1:8" s="342" customFormat="1" ht="24" customHeight="1">
      <c r="A9" s="700"/>
      <c r="B9" s="1383" t="str">
        <f>'[78]4.용역비총괄표'!A8</f>
        <v>5. 수위측정관설치</v>
      </c>
      <c r="C9" s="1383"/>
      <c r="D9" s="695">
        <f>'2-3.사업량_사후관리'!L5</f>
        <v>0</v>
      </c>
      <c r="E9" s="696" t="s">
        <v>152</v>
      </c>
      <c r="F9" s="697"/>
      <c r="G9" s="698"/>
      <c r="H9" s="699" t="s">
        <v>661</v>
      </c>
    </row>
    <row r="10" spans="1:8" s="342" customFormat="1" ht="24" customHeight="1">
      <c r="A10" s="700"/>
      <c r="B10" s="1383" t="str">
        <f>'[78]4.용역비총괄표'!A9</f>
        <v>6. 운반비</v>
      </c>
      <c r="C10" s="1383"/>
      <c r="D10" s="695">
        <f>D8</f>
        <v>20</v>
      </c>
      <c r="E10" s="696" t="s">
        <v>261</v>
      </c>
      <c r="F10" s="697">
        <v>1</v>
      </c>
      <c r="G10" s="698">
        <f>INT(D10*F10*1000)/1000</f>
        <v>20</v>
      </c>
      <c r="H10" s="699"/>
    </row>
    <row r="11" spans="1:8" s="342" customFormat="1" ht="24" customHeight="1">
      <c r="A11" s="700"/>
      <c r="B11" s="1383" t="str">
        <f>'[78]4.용역비총괄표'!A10</f>
        <v>7. 수중TV검층</v>
      </c>
      <c r="C11" s="1383"/>
      <c r="D11" s="695">
        <f>'2-3.사업량_사후관리'!N5</f>
        <v>1557</v>
      </c>
      <c r="E11" s="696" t="s">
        <v>152</v>
      </c>
      <c r="F11" s="697">
        <f>INT(1/200*1000)/1000</f>
        <v>5.0000000000000001E-3</v>
      </c>
      <c r="G11" s="698">
        <f>INT(D11*F11*1000)/1000</f>
        <v>7.7850000000000001</v>
      </c>
      <c r="H11" s="699"/>
    </row>
    <row r="12" spans="1:8" s="342" customFormat="1" ht="24" customHeight="1">
      <c r="A12" s="700"/>
      <c r="B12" s="1383"/>
      <c r="C12" s="1383"/>
      <c r="D12" s="695"/>
      <c r="E12" s="696"/>
      <c r="F12" s="697"/>
      <c r="G12" s="698"/>
      <c r="H12" s="699"/>
    </row>
    <row r="13" spans="1:8" s="342" customFormat="1" ht="24" customHeight="1">
      <c r="A13" s="700"/>
      <c r="B13" s="1383"/>
      <c r="C13" s="1383"/>
      <c r="D13" s="695"/>
      <c r="E13" s="696"/>
      <c r="F13" s="697"/>
      <c r="G13" s="698"/>
      <c r="H13" s="699"/>
    </row>
    <row r="14" spans="1:8" s="342" customFormat="1" ht="24" customHeight="1">
      <c r="A14" s="700"/>
      <c r="B14" s="1393"/>
      <c r="C14" s="1393"/>
      <c r="D14" s="695"/>
      <c r="E14" s="696"/>
      <c r="F14" s="697"/>
      <c r="G14" s="698"/>
      <c r="H14" s="699"/>
    </row>
    <row r="15" spans="1:8" s="342" customFormat="1" ht="24" customHeight="1">
      <c r="A15" s="700"/>
      <c r="B15" s="1383"/>
      <c r="C15" s="1383"/>
      <c r="D15" s="695"/>
      <c r="E15" s="696"/>
      <c r="F15" s="697"/>
      <c r="G15" s="698"/>
      <c r="H15" s="701" t="s">
        <v>145</v>
      </c>
    </row>
    <row r="16" spans="1:8" s="342" customFormat="1" ht="24" customHeight="1">
      <c r="A16" s="700"/>
      <c r="B16" s="1394" t="s">
        <v>262</v>
      </c>
      <c r="C16" s="1394"/>
      <c r="D16" s="702"/>
      <c r="E16" s="703"/>
      <c r="F16" s="704" t="s">
        <v>145</v>
      </c>
      <c r="G16" s="705">
        <f>SUM(G5:G15)</f>
        <v>90.241</v>
      </c>
      <c r="H16" s="706"/>
    </row>
    <row r="17" spans="1:8" s="342" customFormat="1" ht="24" customHeight="1">
      <c r="A17" s="682" t="s">
        <v>204</v>
      </c>
      <c r="B17" s="1390" t="s">
        <v>515</v>
      </c>
      <c r="C17" s="1390"/>
      <c r="D17" s="707">
        <f>D6</f>
        <v>20</v>
      </c>
      <c r="E17" s="708" t="s">
        <v>269</v>
      </c>
      <c r="F17" s="685">
        <v>0.5</v>
      </c>
      <c r="G17" s="686">
        <v>3</v>
      </c>
      <c r="H17" s="687"/>
    </row>
    <row r="18" spans="1:8" s="342" customFormat="1" ht="24" customHeight="1">
      <c r="A18" s="682" t="s">
        <v>516</v>
      </c>
      <c r="B18" s="1391"/>
      <c r="C18" s="1391"/>
      <c r="D18" s="709"/>
      <c r="E18" s="708"/>
      <c r="F18" s="685"/>
      <c r="G18" s="686">
        <v>1</v>
      </c>
      <c r="H18" s="687"/>
    </row>
    <row r="19" spans="1:8" s="342" customFormat="1" ht="24" customHeight="1">
      <c r="A19" s="1378" t="s">
        <v>263</v>
      </c>
      <c r="B19" s="1379"/>
      <c r="C19" s="1392"/>
      <c r="D19" s="683"/>
      <c r="E19" s="684"/>
      <c r="F19" s="685"/>
      <c r="G19" s="686">
        <f>G4+G16+G17+G18</f>
        <v>95.241</v>
      </c>
      <c r="H19" s="710">
        <f>INT(G19+0.9)</f>
        <v>96</v>
      </c>
    </row>
    <row r="20" spans="1:8" ht="23.1" customHeight="1"/>
    <row r="21" spans="1:8" ht="23.1" customHeight="1">
      <c r="G21" s="711"/>
    </row>
    <row r="22" spans="1:8" ht="23.1" customHeight="1"/>
    <row r="23" spans="1:8" ht="23.1" customHeight="1"/>
    <row r="24" spans="1:8" ht="23.1" customHeight="1"/>
    <row r="25" spans="1:8" ht="23.1" customHeight="1"/>
  </sheetData>
  <mergeCells count="21">
    <mergeCell ref="B17:C17"/>
    <mergeCell ref="B18:C18"/>
    <mergeCell ref="A19:C19"/>
    <mergeCell ref="B11:C11"/>
    <mergeCell ref="B12:C12"/>
    <mergeCell ref="B13:C13"/>
    <mergeCell ref="B14:C14"/>
    <mergeCell ref="B15:C15"/>
    <mergeCell ref="B16:C16"/>
    <mergeCell ref="H2:H3"/>
    <mergeCell ref="B4:C4"/>
    <mergeCell ref="B10:C10"/>
    <mergeCell ref="A2:A3"/>
    <mergeCell ref="B2:C3"/>
    <mergeCell ref="D2:E3"/>
    <mergeCell ref="F2:G2"/>
    <mergeCell ref="B5:C5"/>
    <mergeCell ref="B6:C6"/>
    <mergeCell ref="B7:C7"/>
    <mergeCell ref="B8:C8"/>
    <mergeCell ref="B9:C9"/>
  </mergeCells>
  <phoneticPr fontId="2" type="noConversion"/>
  <pageMargins left="0.98425196850393704" right="0.39370078740157483" top="0.98425196850393704" bottom="0.78740157480314965" header="0" footer="0"/>
  <pageSetup paperSize="9" scale="98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view="pageBreakPreview" zoomScale="115" zoomScaleNormal="100" zoomScaleSheetLayoutView="115" workbookViewId="0">
      <selection activeCell="F24" sqref="F24"/>
    </sheetView>
  </sheetViews>
  <sheetFormatPr defaultColWidth="8" defaultRowHeight="18" customHeight="1"/>
  <cols>
    <col min="1" max="5" width="21.375" style="341" customWidth="1"/>
    <col min="6" max="6" width="10.375" style="341" customWidth="1"/>
    <col min="7" max="16384" width="8" style="341"/>
  </cols>
  <sheetData>
    <row r="1" spans="1:6" ht="36.75" customHeight="1" thickBot="1">
      <c r="A1" s="340" t="s">
        <v>1163</v>
      </c>
    </row>
    <row r="2" spans="1:6" s="342" customFormat="1" ht="27" customHeight="1" thickBot="1">
      <c r="A2" s="811" t="s">
        <v>598</v>
      </c>
      <c r="B2" s="812" t="s">
        <v>258</v>
      </c>
      <c r="C2" s="812" t="s">
        <v>259</v>
      </c>
      <c r="D2" s="812" t="s">
        <v>929</v>
      </c>
      <c r="E2" s="812" t="s">
        <v>1166</v>
      </c>
      <c r="F2" s="813" t="s">
        <v>1164</v>
      </c>
    </row>
    <row r="3" spans="1:6" s="342" customFormat="1" ht="24" hidden="1" customHeight="1">
      <c r="A3" s="814" t="s">
        <v>513</v>
      </c>
      <c r="B3" s="815" t="s">
        <v>145</v>
      </c>
      <c r="C3" s="816"/>
      <c r="D3" s="817"/>
      <c r="E3" s="817"/>
      <c r="F3" s="818"/>
    </row>
    <row r="4" spans="1:6" s="342" customFormat="1" ht="30" customHeight="1">
      <c r="A4" s="819" t="s">
        <v>930</v>
      </c>
      <c r="B4" s="694" t="s">
        <v>931</v>
      </c>
      <c r="C4" s="820">
        <v>2</v>
      </c>
      <c r="D4" s="821">
        <v>1</v>
      </c>
      <c r="E4" s="821">
        <f>C4/D4</f>
        <v>2</v>
      </c>
      <c r="F4" s="822"/>
    </row>
    <row r="5" spans="1:6" s="342" customFormat="1" ht="30" customHeight="1">
      <c r="A5" s="819" t="s">
        <v>932</v>
      </c>
      <c r="B5" s="694" t="s">
        <v>933</v>
      </c>
      <c r="C5" s="820">
        <v>1</v>
      </c>
      <c r="D5" s="821">
        <v>0.5</v>
      </c>
      <c r="E5" s="821">
        <f>C5/D5</f>
        <v>2</v>
      </c>
      <c r="F5" s="822"/>
    </row>
    <row r="6" spans="1:6" s="342" customFormat="1" ht="30" customHeight="1">
      <c r="A6" s="819"/>
      <c r="B6" s="694" t="s">
        <v>934</v>
      </c>
      <c r="C6" s="820">
        <v>1</v>
      </c>
      <c r="D6" s="821">
        <v>0.5</v>
      </c>
      <c r="E6" s="821">
        <f>C6/D6</f>
        <v>2</v>
      </c>
      <c r="F6" s="822"/>
    </row>
    <row r="7" spans="1:6" s="342" customFormat="1" ht="30" customHeight="1">
      <c r="A7" s="819"/>
      <c r="B7" s="694" t="s">
        <v>935</v>
      </c>
      <c r="C7" s="820">
        <v>3</v>
      </c>
      <c r="D7" s="821">
        <v>0.5</v>
      </c>
      <c r="E7" s="821">
        <f>C7/D7</f>
        <v>6</v>
      </c>
      <c r="F7" s="822"/>
    </row>
    <row r="8" spans="1:6" s="342" customFormat="1" ht="30" customHeight="1" thickBot="1">
      <c r="A8" s="823" t="s">
        <v>263</v>
      </c>
      <c r="B8" s="824"/>
      <c r="C8" s="825"/>
      <c r="D8" s="826"/>
      <c r="E8" s="826">
        <f>SUM(E4:E7)</f>
        <v>12</v>
      </c>
      <c r="F8" s="827"/>
    </row>
    <row r="9" spans="1:6" ht="23.1" customHeight="1"/>
    <row r="10" spans="1:6" ht="23.1" customHeight="1"/>
    <row r="11" spans="1:6" ht="23.1" customHeight="1"/>
    <row r="12" spans="1:6" ht="23.1" customHeight="1"/>
    <row r="13" spans="1:6" ht="23.1" customHeight="1"/>
  </sheetData>
  <phoneticPr fontId="2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7"/>
  <sheetViews>
    <sheetView view="pageBreakPreview" zoomScaleNormal="100" zoomScaleSheetLayoutView="100" workbookViewId="0">
      <selection activeCell="C16" sqref="C16"/>
    </sheetView>
  </sheetViews>
  <sheetFormatPr defaultColWidth="8" defaultRowHeight="14.25"/>
  <cols>
    <col min="1" max="1" width="8.75" style="74" customWidth="1"/>
    <col min="2" max="2" width="35.75" style="74" customWidth="1"/>
    <col min="3" max="3" width="19.625" style="74" bestFit="1" customWidth="1"/>
    <col min="4" max="5" width="14.375" style="74" customWidth="1"/>
    <col min="6" max="6" width="23.625" style="74" customWidth="1"/>
    <col min="7" max="7" width="13.25" style="74" customWidth="1"/>
    <col min="8" max="8" width="30.75" style="79" hidden="1" customWidth="1"/>
    <col min="9" max="16384" width="8" style="74"/>
  </cols>
  <sheetData>
    <row r="1" spans="1:8" s="71" customFormat="1" ht="27" customHeight="1">
      <c r="A1" s="346" t="s">
        <v>1167</v>
      </c>
      <c r="B1" s="347"/>
      <c r="C1" s="347"/>
      <c r="D1" s="347"/>
      <c r="E1" s="347"/>
      <c r="F1" s="347"/>
      <c r="G1" s="347"/>
      <c r="H1" s="75"/>
    </row>
    <row r="2" spans="1:8" s="71" customFormat="1" ht="21" customHeight="1">
      <c r="A2" s="348" t="s">
        <v>500</v>
      </c>
      <c r="B2" s="348" t="s">
        <v>501</v>
      </c>
      <c r="C2" s="349"/>
      <c r="D2" s="70"/>
      <c r="E2" s="70"/>
      <c r="F2" s="70"/>
      <c r="G2" s="70"/>
      <c r="H2" s="75"/>
    </row>
    <row r="3" spans="1:8" s="72" customFormat="1" ht="21" customHeight="1">
      <c r="A3" s="1397" t="s">
        <v>605</v>
      </c>
      <c r="B3" s="1398"/>
      <c r="C3" s="350" t="s">
        <v>93</v>
      </c>
      <c r="D3" s="350" t="s">
        <v>94</v>
      </c>
      <c r="E3" s="350" t="s">
        <v>95</v>
      </c>
      <c r="F3" s="350" t="s">
        <v>606</v>
      </c>
      <c r="G3" s="351"/>
      <c r="H3" s="76"/>
    </row>
    <row r="4" spans="1:8" s="72" customFormat="1" ht="21" customHeight="1">
      <c r="A4" s="1399" t="str">
        <f>'[78]5.사업비명세서'!A6</f>
        <v>1. 청소장비 설치 및 인양</v>
      </c>
      <c r="B4" s="1400"/>
      <c r="C4" s="352">
        <f t="shared" ref="C4:C10" si="0">SUM(D4:E4)</f>
        <v>9570520</v>
      </c>
      <c r="D4" s="353">
        <f>'7-1.사업비명세서(사후관리)'!G6</f>
        <v>0</v>
      </c>
      <c r="E4" s="353">
        <f>'7-1.사업비명세서(사후관리)'!I6+'7-1.사업비명세서(사후관리)'!K6</f>
        <v>9570520</v>
      </c>
      <c r="F4" s="354"/>
      <c r="G4" s="355"/>
      <c r="H4" s="77" t="s">
        <v>96</v>
      </c>
    </row>
    <row r="5" spans="1:8" s="71" customFormat="1" ht="21" customHeight="1">
      <c r="A5" s="1399" t="str">
        <f>'[78]5.사업비명세서'!A7</f>
        <v>2. 양수설비 인양 및 상태점검</v>
      </c>
      <c r="B5" s="1400"/>
      <c r="C5" s="352">
        <f t="shared" si="0"/>
        <v>16137500</v>
      </c>
      <c r="D5" s="353">
        <f>'7-1.사업비명세서(사후관리)'!G7</f>
        <v>0</v>
      </c>
      <c r="E5" s="353">
        <f>'7-1.사업비명세서(사후관리)'!I7+'7-1.사업비명세서(사후관리)'!K7</f>
        <v>16137500</v>
      </c>
      <c r="F5" s="357"/>
      <c r="G5" s="358"/>
      <c r="H5" s="78" t="s">
        <v>97</v>
      </c>
    </row>
    <row r="6" spans="1:8" s="71" customFormat="1" ht="21" customHeight="1">
      <c r="A6" s="1399" t="str">
        <f>'[78]5.사업비명세서'!A8</f>
        <v>3. 에어써징(고압압축 불기공법)</v>
      </c>
      <c r="B6" s="1400"/>
      <c r="C6" s="352">
        <f t="shared" si="0"/>
        <v>25906923</v>
      </c>
      <c r="D6" s="353">
        <f>'7-1.사업비명세서(사후관리)'!G8</f>
        <v>5270445</v>
      </c>
      <c r="E6" s="353">
        <f>'7-1.사업비명세서(사후관리)'!I8+'7-1.사업비명세서(사후관리)'!K8</f>
        <v>20636478</v>
      </c>
      <c r="F6" s="357"/>
      <c r="G6" s="358"/>
      <c r="H6" s="78" t="s">
        <v>98</v>
      </c>
    </row>
    <row r="7" spans="1:8" s="71" customFormat="1" ht="21" customHeight="1">
      <c r="A7" s="1399" t="str">
        <f>'[78]5.사업비명세서'!A9</f>
        <v>4. 양수설비 정비 및 재설치</v>
      </c>
      <c r="B7" s="1400"/>
      <c r="C7" s="352">
        <f t="shared" si="0"/>
        <v>31052000</v>
      </c>
      <c r="D7" s="353">
        <f>'7-1.사업비명세서(사후관리)'!G9</f>
        <v>0</v>
      </c>
      <c r="E7" s="353">
        <f>'7-1.사업비명세서(사후관리)'!I9+'7-1.사업비명세서(사후관리)'!K9</f>
        <v>31052000</v>
      </c>
      <c r="F7" s="357"/>
      <c r="G7" s="358"/>
      <c r="H7" s="75"/>
    </row>
    <row r="8" spans="1:8" s="71" customFormat="1" ht="21" customHeight="1">
      <c r="A8" s="1399" t="str">
        <f>'[78]5.사업비명세서'!A10</f>
        <v>5. 수위측정관설치</v>
      </c>
      <c r="B8" s="1400"/>
      <c r="C8" s="352">
        <f t="shared" si="0"/>
        <v>0</v>
      </c>
      <c r="D8" s="353">
        <f>'7-1.사업비명세서(사후관리)'!G10</f>
        <v>0</v>
      </c>
      <c r="E8" s="353">
        <f>'7-1.사업비명세서(사후관리)'!I10+'7-1.사업비명세서(사후관리)'!K10</f>
        <v>0</v>
      </c>
      <c r="F8" s="357"/>
      <c r="G8" s="358"/>
      <c r="H8" s="75"/>
    </row>
    <row r="9" spans="1:8" s="71" customFormat="1" ht="21" customHeight="1">
      <c r="A9" s="1399" t="str">
        <f>'[78]5.사업비명세서'!A11</f>
        <v>6. 운반비</v>
      </c>
      <c r="B9" s="1400"/>
      <c r="C9" s="352">
        <f t="shared" si="0"/>
        <v>10145760</v>
      </c>
      <c r="D9" s="353">
        <f>'7-1.사업비명세서(사후관리)'!G11</f>
        <v>0</v>
      </c>
      <c r="E9" s="353">
        <f>'7-1.사업비명세서(사후관리)'!I11+'7-1.사업비명세서(사후관리)'!K11</f>
        <v>10145760</v>
      </c>
      <c r="F9" s="357"/>
      <c r="G9" s="358"/>
      <c r="H9" s="75"/>
    </row>
    <row r="10" spans="1:8" s="71" customFormat="1" ht="21" customHeight="1">
      <c r="A10" s="1399" t="str">
        <f>'[78]5.사업비명세서'!A12</f>
        <v>7. 수중TV검층</v>
      </c>
      <c r="B10" s="1400"/>
      <c r="C10" s="352">
        <f t="shared" si="0"/>
        <v>8874900</v>
      </c>
      <c r="D10" s="353">
        <f>'7-1.사업비명세서(사후관리)'!G12</f>
        <v>4071555</v>
      </c>
      <c r="E10" s="353">
        <f>'7-1.사업비명세서(사후관리)'!I12+'7-1.사업비명세서(사후관리)'!K12</f>
        <v>4803345</v>
      </c>
      <c r="F10" s="357"/>
      <c r="G10" s="358"/>
      <c r="H10" s="75"/>
    </row>
    <row r="11" spans="1:8" s="71" customFormat="1" ht="21" customHeight="1">
      <c r="A11" s="1401"/>
      <c r="B11" s="1402"/>
      <c r="C11" s="352"/>
      <c r="D11" s="356"/>
      <c r="E11" s="352"/>
      <c r="F11" s="357"/>
      <c r="G11" s="358"/>
      <c r="H11" s="75"/>
    </row>
    <row r="12" spans="1:8" s="73" customFormat="1" ht="21" customHeight="1">
      <c r="A12" s="1403" t="s">
        <v>99</v>
      </c>
      <c r="B12" s="1404"/>
      <c r="C12" s="352">
        <f>SUM(D12:E12)</f>
        <v>101687603</v>
      </c>
      <c r="D12" s="352">
        <f>SUM(D4:D11)</f>
        <v>9342000</v>
      </c>
      <c r="E12" s="352">
        <f>SUM(E4:E11)</f>
        <v>92345603</v>
      </c>
      <c r="F12" s="357"/>
      <c r="G12" s="358"/>
      <c r="H12" s="75"/>
    </row>
    <row r="13" spans="1:8" s="71" customFormat="1" ht="21" customHeight="1">
      <c r="A13" s="1405" t="s">
        <v>607</v>
      </c>
      <c r="B13" s="1406"/>
      <c r="C13" s="352">
        <f>TRUNC(D12*G13,-3)</f>
        <v>10276000</v>
      </c>
      <c r="D13" s="352"/>
      <c r="E13" s="352"/>
      <c r="F13" s="357" t="s">
        <v>608</v>
      </c>
      <c r="G13" s="359">
        <v>1.1000000000000001</v>
      </c>
      <c r="H13" s="75"/>
    </row>
    <row r="14" spans="1:8" s="71" customFormat="1" ht="21" customHeight="1">
      <c r="A14" s="1395" t="s">
        <v>502</v>
      </c>
      <c r="B14" s="1396"/>
      <c r="C14" s="352">
        <f>TRUNC((C13+D12)*G14,-3)</f>
        <v>3923000</v>
      </c>
      <c r="D14" s="352"/>
      <c r="E14" s="352"/>
      <c r="F14" s="357" t="s">
        <v>100</v>
      </c>
      <c r="G14" s="360">
        <v>0.2</v>
      </c>
      <c r="H14" s="75"/>
    </row>
    <row r="15" spans="1:8" s="71" customFormat="1" ht="21" customHeight="1">
      <c r="A15" s="1409" t="s">
        <v>503</v>
      </c>
      <c r="B15" s="1410"/>
      <c r="C15" s="361">
        <v>-6540</v>
      </c>
      <c r="D15" s="352"/>
      <c r="E15" s="352"/>
      <c r="F15" s="357"/>
      <c r="G15" s="360"/>
      <c r="H15" s="75"/>
    </row>
    <row r="16" spans="1:8" s="71" customFormat="1" ht="21" customHeight="1">
      <c r="A16" s="1411" t="s">
        <v>102</v>
      </c>
      <c r="B16" s="1412"/>
      <c r="C16" s="352">
        <f>C12+C13+C14+C15</f>
        <v>115880063</v>
      </c>
      <c r="D16" s="352"/>
      <c r="E16" s="352"/>
      <c r="F16" s="357"/>
      <c r="G16" s="362"/>
      <c r="H16" s="75"/>
    </row>
    <row r="17" spans="1:9" s="71" customFormat="1" ht="21" customHeight="1">
      <c r="A17" s="1411" t="s">
        <v>504</v>
      </c>
      <c r="B17" s="1412"/>
      <c r="C17" s="352">
        <f>ROUNDDOWN(C16*0.00607+C16*0.0016,-3)*0</f>
        <v>0</v>
      </c>
      <c r="D17" s="363"/>
      <c r="E17" s="363"/>
      <c r="F17" s="1413" t="s">
        <v>505</v>
      </c>
      <c r="G17" s="1414"/>
      <c r="H17" s="75"/>
      <c r="I17" s="171"/>
    </row>
    <row r="18" spans="1:9" s="71" customFormat="1" ht="21" customHeight="1">
      <c r="A18" s="1411" t="s">
        <v>506</v>
      </c>
      <c r="B18" s="1412"/>
      <c r="C18" s="352">
        <f>C16+C17</f>
        <v>115880063</v>
      </c>
      <c r="D18" s="363"/>
      <c r="E18" s="363"/>
      <c r="F18" s="364"/>
      <c r="G18" s="365"/>
      <c r="H18" s="75"/>
    </row>
    <row r="19" spans="1:9" s="71" customFormat="1" ht="21" customHeight="1">
      <c r="A19" s="1405" t="s">
        <v>507</v>
      </c>
      <c r="B19" s="1406"/>
      <c r="C19" s="352">
        <f>INT(C18*0.1)</f>
        <v>11588006</v>
      </c>
      <c r="D19" s="352"/>
      <c r="E19" s="352"/>
      <c r="F19" s="366" t="s">
        <v>101</v>
      </c>
      <c r="G19" s="359">
        <v>0.1</v>
      </c>
      <c r="H19" s="75"/>
    </row>
    <row r="20" spans="1:9" s="71" customFormat="1" ht="21" customHeight="1">
      <c r="A20" s="1407" t="s">
        <v>508</v>
      </c>
      <c r="B20" s="1408"/>
      <c r="C20" s="367">
        <f>C18+C19</f>
        <v>127468069</v>
      </c>
      <c r="D20" s="368"/>
      <c r="E20" s="368"/>
      <c r="F20" s="369"/>
      <c r="G20" s="370"/>
      <c r="H20" s="75"/>
    </row>
    <row r="21" spans="1:9" s="71" customFormat="1">
      <c r="A21" s="70"/>
      <c r="B21" s="70"/>
      <c r="C21" s="70"/>
      <c r="D21" s="70"/>
      <c r="E21" s="70"/>
      <c r="F21" s="70"/>
      <c r="G21" s="70"/>
      <c r="H21" s="75"/>
    </row>
    <row r="22" spans="1:9" s="71" customFormat="1">
      <c r="H22" s="75"/>
    </row>
    <row r="23" spans="1:9" s="71" customFormat="1">
      <c r="C23" s="371"/>
      <c r="H23" s="75"/>
    </row>
    <row r="24" spans="1:9" s="71" customFormat="1">
      <c r="H24" s="75"/>
    </row>
    <row r="25" spans="1:9" s="71" customFormat="1">
      <c r="D25" s="372"/>
      <c r="H25" s="75"/>
    </row>
    <row r="26" spans="1:9" s="71" customFormat="1">
      <c r="H26" s="75"/>
    </row>
    <row r="27" spans="1:9" s="71" customFormat="1">
      <c r="H27" s="75"/>
    </row>
    <row r="28" spans="1:9" s="71" customFormat="1">
      <c r="H28" s="75"/>
    </row>
    <row r="29" spans="1:9" s="71" customFormat="1">
      <c r="H29" s="75"/>
    </row>
    <row r="30" spans="1:9" s="71" customFormat="1">
      <c r="H30" s="75"/>
    </row>
    <row r="31" spans="1:9" s="71" customFormat="1">
      <c r="H31" s="75"/>
    </row>
    <row r="32" spans="1:9" s="71" customFormat="1">
      <c r="H32" s="75"/>
    </row>
    <row r="33" spans="8:8" s="71" customFormat="1">
      <c r="H33" s="75"/>
    </row>
    <row r="34" spans="8:8" s="71" customFormat="1">
      <c r="H34" s="75"/>
    </row>
    <row r="35" spans="8:8" s="71" customFormat="1">
      <c r="H35" s="75"/>
    </row>
    <row r="36" spans="8:8" s="71" customFormat="1">
      <c r="H36" s="75"/>
    </row>
    <row r="37" spans="8:8" s="71" customFormat="1">
      <c r="H37" s="75"/>
    </row>
    <row r="38" spans="8:8" s="71" customFormat="1">
      <c r="H38" s="75"/>
    </row>
    <row r="39" spans="8:8" s="71" customFormat="1">
      <c r="H39" s="75"/>
    </row>
    <row r="40" spans="8:8" s="71" customFormat="1">
      <c r="H40" s="75"/>
    </row>
    <row r="41" spans="8:8" s="71" customFormat="1">
      <c r="H41" s="75"/>
    </row>
    <row r="42" spans="8:8" s="71" customFormat="1">
      <c r="H42" s="75"/>
    </row>
    <row r="43" spans="8:8" s="71" customFormat="1">
      <c r="H43" s="75"/>
    </row>
    <row r="44" spans="8:8" s="71" customFormat="1">
      <c r="H44" s="75"/>
    </row>
    <row r="45" spans="8:8" s="71" customFormat="1">
      <c r="H45" s="75"/>
    </row>
    <row r="46" spans="8:8" s="71" customFormat="1">
      <c r="H46" s="75"/>
    </row>
    <row r="47" spans="8:8" s="71" customFormat="1">
      <c r="H47" s="75"/>
    </row>
    <row r="48" spans="8:8" s="71" customFormat="1">
      <c r="H48" s="75"/>
    </row>
    <row r="49" spans="8:8" s="71" customFormat="1">
      <c r="H49" s="75"/>
    </row>
    <row r="50" spans="8:8" s="71" customFormat="1">
      <c r="H50" s="75"/>
    </row>
    <row r="51" spans="8:8" s="71" customFormat="1">
      <c r="H51" s="75"/>
    </row>
    <row r="52" spans="8:8" s="71" customFormat="1">
      <c r="H52" s="75"/>
    </row>
    <row r="53" spans="8:8" s="71" customFormat="1">
      <c r="H53" s="75"/>
    </row>
    <row r="54" spans="8:8" s="71" customFormat="1">
      <c r="H54" s="75"/>
    </row>
    <row r="55" spans="8:8" s="71" customFormat="1">
      <c r="H55" s="75"/>
    </row>
    <row r="56" spans="8:8" s="71" customFormat="1">
      <c r="H56" s="75"/>
    </row>
    <row r="57" spans="8:8" s="71" customFormat="1">
      <c r="H57" s="75"/>
    </row>
    <row r="58" spans="8:8" s="71" customFormat="1">
      <c r="H58" s="75"/>
    </row>
    <row r="59" spans="8:8" s="71" customFormat="1">
      <c r="H59" s="75"/>
    </row>
    <row r="60" spans="8:8" s="71" customFormat="1">
      <c r="H60" s="75"/>
    </row>
    <row r="61" spans="8:8" s="71" customFormat="1">
      <c r="H61" s="75"/>
    </row>
    <row r="62" spans="8:8" s="71" customFormat="1">
      <c r="H62" s="75"/>
    </row>
    <row r="63" spans="8:8" s="71" customFormat="1">
      <c r="H63" s="75"/>
    </row>
    <row r="64" spans="8:8" s="71" customFormat="1">
      <c r="H64" s="75"/>
    </row>
    <row r="65" spans="8:8" s="71" customFormat="1">
      <c r="H65" s="75"/>
    </row>
    <row r="66" spans="8:8" s="71" customFormat="1">
      <c r="H66" s="75"/>
    </row>
    <row r="67" spans="8:8" s="71" customFormat="1">
      <c r="H67" s="75"/>
    </row>
    <row r="68" spans="8:8" s="71" customFormat="1">
      <c r="H68" s="75"/>
    </row>
    <row r="69" spans="8:8" s="71" customFormat="1">
      <c r="H69" s="75"/>
    </row>
    <row r="70" spans="8:8" s="71" customFormat="1">
      <c r="H70" s="75"/>
    </row>
    <row r="71" spans="8:8" s="71" customFormat="1">
      <c r="H71" s="75"/>
    </row>
    <row r="72" spans="8:8" s="71" customFormat="1">
      <c r="H72" s="75"/>
    </row>
    <row r="73" spans="8:8" s="71" customFormat="1">
      <c r="H73" s="75"/>
    </row>
    <row r="74" spans="8:8" s="71" customFormat="1">
      <c r="H74" s="75"/>
    </row>
    <row r="75" spans="8:8" s="71" customFormat="1">
      <c r="H75" s="75"/>
    </row>
    <row r="76" spans="8:8" s="71" customFormat="1">
      <c r="H76" s="75"/>
    </row>
    <row r="77" spans="8:8" s="71" customFormat="1">
      <c r="H77" s="75"/>
    </row>
    <row r="78" spans="8:8" s="71" customFormat="1">
      <c r="H78" s="75"/>
    </row>
    <row r="79" spans="8:8" s="71" customFormat="1">
      <c r="H79" s="75"/>
    </row>
    <row r="80" spans="8:8" s="71" customFormat="1">
      <c r="H80" s="75"/>
    </row>
    <row r="81" spans="8:8" s="71" customFormat="1">
      <c r="H81" s="75"/>
    </row>
    <row r="82" spans="8:8" s="71" customFormat="1">
      <c r="H82" s="75"/>
    </row>
    <row r="83" spans="8:8" s="71" customFormat="1">
      <c r="H83" s="75"/>
    </row>
    <row r="84" spans="8:8" s="71" customFormat="1">
      <c r="H84" s="75"/>
    </row>
    <row r="85" spans="8:8" s="71" customFormat="1">
      <c r="H85" s="75"/>
    </row>
    <row r="86" spans="8:8" s="71" customFormat="1">
      <c r="H86" s="75"/>
    </row>
    <row r="87" spans="8:8" s="71" customFormat="1">
      <c r="H87" s="75"/>
    </row>
    <row r="88" spans="8:8" s="71" customFormat="1">
      <c r="H88" s="75"/>
    </row>
    <row r="89" spans="8:8" s="71" customFormat="1">
      <c r="H89" s="75"/>
    </row>
    <row r="90" spans="8:8" s="71" customFormat="1">
      <c r="H90" s="75"/>
    </row>
    <row r="91" spans="8:8" s="71" customFormat="1">
      <c r="H91" s="75"/>
    </row>
    <row r="92" spans="8:8" s="71" customFormat="1">
      <c r="H92" s="75"/>
    </row>
    <row r="93" spans="8:8" s="71" customFormat="1">
      <c r="H93" s="75"/>
    </row>
    <row r="94" spans="8:8" s="71" customFormat="1">
      <c r="H94" s="75"/>
    </row>
    <row r="95" spans="8:8" s="71" customFormat="1">
      <c r="H95" s="75"/>
    </row>
    <row r="96" spans="8:8" s="71" customFormat="1">
      <c r="H96" s="75"/>
    </row>
    <row r="97" spans="8:8" s="71" customFormat="1">
      <c r="H97" s="75"/>
    </row>
    <row r="98" spans="8:8" s="71" customFormat="1">
      <c r="H98" s="75"/>
    </row>
    <row r="99" spans="8:8" s="71" customFormat="1">
      <c r="H99" s="75"/>
    </row>
    <row r="100" spans="8:8" s="71" customFormat="1">
      <c r="H100" s="75"/>
    </row>
    <row r="101" spans="8:8" s="71" customFormat="1">
      <c r="H101" s="75"/>
    </row>
    <row r="102" spans="8:8" s="71" customFormat="1">
      <c r="H102" s="75"/>
    </row>
    <row r="103" spans="8:8" s="71" customFormat="1">
      <c r="H103" s="75"/>
    </row>
    <row r="104" spans="8:8" s="71" customFormat="1">
      <c r="H104" s="75"/>
    </row>
    <row r="105" spans="8:8" s="71" customFormat="1">
      <c r="H105" s="75"/>
    </row>
    <row r="106" spans="8:8" s="71" customFormat="1">
      <c r="H106" s="75"/>
    </row>
    <row r="107" spans="8:8" s="71" customFormat="1">
      <c r="H107" s="75"/>
    </row>
    <row r="108" spans="8:8" s="71" customFormat="1">
      <c r="H108" s="75"/>
    </row>
    <row r="109" spans="8:8" s="71" customFormat="1">
      <c r="H109" s="75"/>
    </row>
    <row r="110" spans="8:8" s="71" customFormat="1">
      <c r="H110" s="75"/>
    </row>
    <row r="111" spans="8:8" s="71" customFormat="1">
      <c r="H111" s="75"/>
    </row>
    <row r="112" spans="8:8" s="71" customFormat="1">
      <c r="H112" s="75"/>
    </row>
    <row r="113" spans="8:8" s="71" customFormat="1">
      <c r="H113" s="75"/>
    </row>
    <row r="114" spans="8:8" s="71" customFormat="1">
      <c r="H114" s="75"/>
    </row>
    <row r="115" spans="8:8" s="71" customFormat="1">
      <c r="H115" s="75"/>
    </row>
    <row r="116" spans="8:8" s="71" customFormat="1">
      <c r="H116" s="75"/>
    </row>
    <row r="117" spans="8:8" s="71" customFormat="1">
      <c r="H117" s="75"/>
    </row>
    <row r="118" spans="8:8" s="71" customFormat="1">
      <c r="H118" s="75"/>
    </row>
    <row r="119" spans="8:8" s="71" customFormat="1">
      <c r="H119" s="75"/>
    </row>
    <row r="120" spans="8:8" s="71" customFormat="1">
      <c r="H120" s="75"/>
    </row>
    <row r="121" spans="8:8" s="71" customFormat="1">
      <c r="H121" s="75"/>
    </row>
    <row r="122" spans="8:8" s="71" customFormat="1">
      <c r="H122" s="75"/>
    </row>
    <row r="123" spans="8:8" s="71" customFormat="1">
      <c r="H123" s="75"/>
    </row>
    <row r="124" spans="8:8" s="71" customFormat="1">
      <c r="H124" s="75"/>
    </row>
    <row r="125" spans="8:8" s="71" customFormat="1">
      <c r="H125" s="75"/>
    </row>
    <row r="126" spans="8:8" s="71" customFormat="1">
      <c r="H126" s="75"/>
    </row>
    <row r="127" spans="8:8" s="71" customFormat="1">
      <c r="H127" s="75"/>
    </row>
    <row r="128" spans="8:8" s="71" customFormat="1">
      <c r="H128" s="75"/>
    </row>
    <row r="129" spans="8:8" s="71" customFormat="1">
      <c r="H129" s="75"/>
    </row>
    <row r="130" spans="8:8" s="71" customFormat="1">
      <c r="H130" s="75"/>
    </row>
    <row r="131" spans="8:8" s="71" customFormat="1">
      <c r="H131" s="75"/>
    </row>
    <row r="132" spans="8:8" s="71" customFormat="1">
      <c r="H132" s="75"/>
    </row>
    <row r="133" spans="8:8" s="71" customFormat="1">
      <c r="H133" s="75"/>
    </row>
    <row r="134" spans="8:8" s="71" customFormat="1">
      <c r="H134" s="75"/>
    </row>
    <row r="135" spans="8:8" s="71" customFormat="1">
      <c r="H135" s="75"/>
    </row>
    <row r="136" spans="8:8" s="71" customFormat="1">
      <c r="H136" s="75"/>
    </row>
    <row r="137" spans="8:8" s="71" customFormat="1">
      <c r="H137" s="75"/>
    </row>
    <row r="138" spans="8:8" s="71" customFormat="1">
      <c r="H138" s="75"/>
    </row>
    <row r="139" spans="8:8" s="71" customFormat="1">
      <c r="H139" s="75"/>
    </row>
    <row r="140" spans="8:8" s="71" customFormat="1">
      <c r="H140" s="75"/>
    </row>
    <row r="141" spans="8:8" s="71" customFormat="1">
      <c r="H141" s="75"/>
    </row>
    <row r="142" spans="8:8" s="71" customFormat="1">
      <c r="H142" s="75"/>
    </row>
    <row r="143" spans="8:8" s="71" customFormat="1">
      <c r="H143" s="75"/>
    </row>
    <row r="144" spans="8:8" s="71" customFormat="1">
      <c r="H144" s="75"/>
    </row>
    <row r="145" spans="8:8" s="71" customFormat="1">
      <c r="H145" s="75"/>
    </row>
    <row r="146" spans="8:8" s="71" customFormat="1">
      <c r="H146" s="75"/>
    </row>
    <row r="147" spans="8:8" s="71" customFormat="1">
      <c r="H147" s="75"/>
    </row>
    <row r="148" spans="8:8" s="71" customFormat="1">
      <c r="H148" s="75"/>
    </row>
    <row r="149" spans="8:8" s="71" customFormat="1">
      <c r="H149" s="75"/>
    </row>
    <row r="150" spans="8:8" s="71" customFormat="1">
      <c r="H150" s="75"/>
    </row>
    <row r="151" spans="8:8" s="71" customFormat="1">
      <c r="H151" s="75"/>
    </row>
    <row r="152" spans="8:8" s="71" customFormat="1">
      <c r="H152" s="75"/>
    </row>
    <row r="153" spans="8:8" s="71" customFormat="1">
      <c r="H153" s="75"/>
    </row>
    <row r="154" spans="8:8" s="71" customFormat="1">
      <c r="H154" s="75"/>
    </row>
    <row r="155" spans="8:8" s="71" customFormat="1">
      <c r="H155" s="75"/>
    </row>
    <row r="156" spans="8:8" s="71" customFormat="1">
      <c r="H156" s="75"/>
    </row>
    <row r="157" spans="8:8" s="71" customFormat="1">
      <c r="H157" s="75"/>
    </row>
    <row r="158" spans="8:8" s="71" customFormat="1">
      <c r="H158" s="75"/>
    </row>
    <row r="159" spans="8:8" s="71" customFormat="1">
      <c r="H159" s="75"/>
    </row>
    <row r="160" spans="8:8" s="71" customFormat="1">
      <c r="H160" s="75"/>
    </row>
    <row r="161" spans="8:8" s="71" customFormat="1">
      <c r="H161" s="75"/>
    </row>
    <row r="162" spans="8:8" s="71" customFormat="1">
      <c r="H162" s="75"/>
    </row>
    <row r="163" spans="8:8" s="71" customFormat="1">
      <c r="H163" s="75"/>
    </row>
    <row r="164" spans="8:8" s="71" customFormat="1">
      <c r="H164" s="75"/>
    </row>
    <row r="165" spans="8:8" s="71" customFormat="1">
      <c r="H165" s="75"/>
    </row>
    <row r="166" spans="8:8" s="71" customFormat="1">
      <c r="H166" s="75"/>
    </row>
    <row r="167" spans="8:8" s="71" customFormat="1">
      <c r="H167" s="75"/>
    </row>
    <row r="168" spans="8:8" s="71" customFormat="1">
      <c r="H168" s="75"/>
    </row>
    <row r="169" spans="8:8" s="71" customFormat="1">
      <c r="H169" s="75"/>
    </row>
    <row r="170" spans="8:8" s="71" customFormat="1">
      <c r="H170" s="75"/>
    </row>
    <row r="171" spans="8:8" s="71" customFormat="1">
      <c r="H171" s="75"/>
    </row>
    <row r="172" spans="8:8" s="71" customFormat="1">
      <c r="H172" s="75"/>
    </row>
    <row r="173" spans="8:8" s="71" customFormat="1">
      <c r="H173" s="75"/>
    </row>
    <row r="174" spans="8:8" s="71" customFormat="1">
      <c r="H174" s="75"/>
    </row>
    <row r="175" spans="8:8" s="71" customFormat="1">
      <c r="H175" s="75"/>
    </row>
    <row r="176" spans="8:8" s="71" customFormat="1">
      <c r="H176" s="75"/>
    </row>
    <row r="177" spans="8:8" s="71" customFormat="1">
      <c r="H177" s="75"/>
    </row>
    <row r="178" spans="8:8" s="71" customFormat="1">
      <c r="H178" s="75"/>
    </row>
    <row r="179" spans="8:8" s="71" customFormat="1">
      <c r="H179" s="75"/>
    </row>
    <row r="180" spans="8:8" s="71" customFormat="1">
      <c r="H180" s="75"/>
    </row>
    <row r="181" spans="8:8" s="71" customFormat="1">
      <c r="H181" s="75"/>
    </row>
    <row r="182" spans="8:8" s="71" customFormat="1">
      <c r="H182" s="75"/>
    </row>
    <row r="183" spans="8:8" s="71" customFormat="1">
      <c r="H183" s="75"/>
    </row>
    <row r="184" spans="8:8" s="71" customFormat="1">
      <c r="H184" s="75"/>
    </row>
    <row r="185" spans="8:8" s="71" customFormat="1">
      <c r="H185" s="75"/>
    </row>
    <row r="186" spans="8:8" s="71" customFormat="1">
      <c r="H186" s="75"/>
    </row>
    <row r="187" spans="8:8" s="71" customFormat="1">
      <c r="H187" s="75"/>
    </row>
    <row r="188" spans="8:8" s="71" customFormat="1">
      <c r="H188" s="75"/>
    </row>
    <row r="189" spans="8:8" s="71" customFormat="1">
      <c r="H189" s="75"/>
    </row>
    <row r="190" spans="8:8" s="71" customFormat="1">
      <c r="H190" s="75"/>
    </row>
    <row r="191" spans="8:8" s="71" customFormat="1">
      <c r="H191" s="75"/>
    </row>
    <row r="192" spans="8:8" s="71" customFormat="1">
      <c r="H192" s="75"/>
    </row>
    <row r="193" spans="8:8" s="71" customFormat="1">
      <c r="H193" s="75"/>
    </row>
    <row r="194" spans="8:8" s="71" customFormat="1">
      <c r="H194" s="75"/>
    </row>
    <row r="195" spans="8:8" s="71" customFormat="1">
      <c r="H195" s="75"/>
    </row>
    <row r="196" spans="8:8" s="71" customFormat="1">
      <c r="H196" s="75"/>
    </row>
    <row r="197" spans="8:8" s="71" customFormat="1">
      <c r="H197" s="75"/>
    </row>
    <row r="198" spans="8:8" s="71" customFormat="1">
      <c r="H198" s="75"/>
    </row>
    <row r="199" spans="8:8" s="71" customFormat="1">
      <c r="H199" s="75"/>
    </row>
    <row r="200" spans="8:8" s="71" customFormat="1">
      <c r="H200" s="75"/>
    </row>
    <row r="201" spans="8:8" s="71" customFormat="1">
      <c r="H201" s="75"/>
    </row>
    <row r="202" spans="8:8" s="71" customFormat="1">
      <c r="H202" s="75"/>
    </row>
    <row r="203" spans="8:8" s="71" customFormat="1">
      <c r="H203" s="75"/>
    </row>
    <row r="204" spans="8:8" s="71" customFormat="1">
      <c r="H204" s="75"/>
    </row>
    <row r="205" spans="8:8" s="71" customFormat="1">
      <c r="H205" s="75"/>
    </row>
    <row r="206" spans="8:8" s="71" customFormat="1">
      <c r="H206" s="75"/>
    </row>
    <row r="207" spans="8:8" s="71" customFormat="1">
      <c r="H207" s="75"/>
    </row>
    <row r="208" spans="8:8" s="71" customFormat="1">
      <c r="H208" s="75"/>
    </row>
    <row r="209" spans="8:8" s="71" customFormat="1">
      <c r="H209" s="75"/>
    </row>
    <row r="210" spans="8:8" s="71" customFormat="1">
      <c r="H210" s="75"/>
    </row>
    <row r="211" spans="8:8" s="71" customFormat="1">
      <c r="H211" s="75"/>
    </row>
    <row r="212" spans="8:8" s="71" customFormat="1">
      <c r="H212" s="75"/>
    </row>
    <row r="213" spans="8:8" s="71" customFormat="1">
      <c r="H213" s="75"/>
    </row>
    <row r="214" spans="8:8" s="71" customFormat="1">
      <c r="H214" s="75"/>
    </row>
    <row r="215" spans="8:8" s="71" customFormat="1">
      <c r="H215" s="75"/>
    </row>
    <row r="216" spans="8:8" s="71" customFormat="1">
      <c r="H216" s="75"/>
    </row>
    <row r="217" spans="8:8" s="71" customFormat="1">
      <c r="H217" s="75"/>
    </row>
    <row r="218" spans="8:8" s="71" customFormat="1">
      <c r="H218" s="75"/>
    </row>
    <row r="219" spans="8:8" s="71" customFormat="1">
      <c r="H219" s="75"/>
    </row>
    <row r="220" spans="8:8" s="71" customFormat="1">
      <c r="H220" s="75"/>
    </row>
    <row r="221" spans="8:8" s="71" customFormat="1">
      <c r="H221" s="75"/>
    </row>
    <row r="222" spans="8:8" s="71" customFormat="1">
      <c r="H222" s="75"/>
    </row>
    <row r="223" spans="8:8" s="71" customFormat="1">
      <c r="H223" s="75"/>
    </row>
    <row r="224" spans="8:8" s="71" customFormat="1">
      <c r="H224" s="75"/>
    </row>
    <row r="225" spans="8:8" s="71" customFormat="1">
      <c r="H225" s="75"/>
    </row>
    <row r="226" spans="8:8" s="71" customFormat="1">
      <c r="H226" s="75"/>
    </row>
    <row r="227" spans="8:8" s="71" customFormat="1">
      <c r="H227" s="75"/>
    </row>
    <row r="228" spans="8:8" s="71" customFormat="1">
      <c r="H228" s="75"/>
    </row>
    <row r="229" spans="8:8" s="71" customFormat="1">
      <c r="H229" s="75"/>
    </row>
    <row r="230" spans="8:8" s="71" customFormat="1">
      <c r="H230" s="75"/>
    </row>
    <row r="231" spans="8:8" s="71" customFormat="1">
      <c r="H231" s="75"/>
    </row>
    <row r="232" spans="8:8" s="71" customFormat="1">
      <c r="H232" s="75"/>
    </row>
    <row r="233" spans="8:8" s="71" customFormat="1">
      <c r="H233" s="75"/>
    </row>
    <row r="234" spans="8:8" s="71" customFormat="1">
      <c r="H234" s="75"/>
    </row>
    <row r="235" spans="8:8" s="71" customFormat="1">
      <c r="H235" s="75"/>
    </row>
    <row r="236" spans="8:8" s="71" customFormat="1">
      <c r="H236" s="75"/>
    </row>
    <row r="237" spans="8:8" s="71" customFormat="1">
      <c r="H237" s="75"/>
    </row>
    <row r="238" spans="8:8" s="71" customFormat="1">
      <c r="H238" s="75"/>
    </row>
    <row r="239" spans="8:8" s="71" customFormat="1">
      <c r="H239" s="75"/>
    </row>
    <row r="240" spans="8:8" s="71" customFormat="1">
      <c r="H240" s="75"/>
    </row>
    <row r="241" spans="8:8" s="71" customFormat="1">
      <c r="H241" s="75"/>
    </row>
    <row r="242" spans="8:8" s="71" customFormat="1">
      <c r="H242" s="75"/>
    </row>
    <row r="243" spans="8:8" s="71" customFormat="1">
      <c r="H243" s="75"/>
    </row>
    <row r="244" spans="8:8" s="71" customFormat="1">
      <c r="H244" s="75"/>
    </row>
    <row r="245" spans="8:8" s="71" customFormat="1">
      <c r="H245" s="75"/>
    </row>
    <row r="246" spans="8:8" s="71" customFormat="1">
      <c r="H246" s="75"/>
    </row>
    <row r="247" spans="8:8" s="71" customFormat="1">
      <c r="H247" s="75"/>
    </row>
    <row r="248" spans="8:8" s="71" customFormat="1">
      <c r="H248" s="75"/>
    </row>
    <row r="249" spans="8:8" s="71" customFormat="1">
      <c r="H249" s="75"/>
    </row>
    <row r="250" spans="8:8" s="71" customFormat="1">
      <c r="H250" s="75"/>
    </row>
    <row r="251" spans="8:8" s="71" customFormat="1">
      <c r="H251" s="75"/>
    </row>
    <row r="252" spans="8:8" s="71" customFormat="1">
      <c r="H252" s="75"/>
    </row>
    <row r="253" spans="8:8" s="71" customFormat="1">
      <c r="H253" s="75"/>
    </row>
    <row r="254" spans="8:8" s="71" customFormat="1">
      <c r="H254" s="75"/>
    </row>
    <row r="255" spans="8:8" s="71" customFormat="1">
      <c r="H255" s="75"/>
    </row>
    <row r="256" spans="8:8" s="71" customFormat="1">
      <c r="H256" s="75"/>
    </row>
    <row r="257" spans="8:8" s="71" customFormat="1">
      <c r="H257" s="75"/>
    </row>
    <row r="258" spans="8:8" s="71" customFormat="1">
      <c r="H258" s="75"/>
    </row>
    <row r="259" spans="8:8" s="71" customFormat="1">
      <c r="H259" s="75"/>
    </row>
    <row r="260" spans="8:8" s="71" customFormat="1">
      <c r="H260" s="75"/>
    </row>
    <row r="261" spans="8:8" s="71" customFormat="1">
      <c r="H261" s="75"/>
    </row>
    <row r="262" spans="8:8" s="71" customFormat="1">
      <c r="H262" s="75"/>
    </row>
    <row r="263" spans="8:8" s="71" customFormat="1">
      <c r="H263" s="75"/>
    </row>
    <row r="264" spans="8:8" s="71" customFormat="1">
      <c r="H264" s="75"/>
    </row>
    <row r="265" spans="8:8" s="71" customFormat="1">
      <c r="H265" s="75"/>
    </row>
    <row r="266" spans="8:8" s="71" customFormat="1">
      <c r="H266" s="75"/>
    </row>
    <row r="267" spans="8:8" s="71" customFormat="1">
      <c r="H267" s="75"/>
    </row>
    <row r="268" spans="8:8" s="71" customFormat="1">
      <c r="H268" s="75"/>
    </row>
    <row r="269" spans="8:8" s="71" customFormat="1">
      <c r="H269" s="75"/>
    </row>
    <row r="270" spans="8:8" s="71" customFormat="1">
      <c r="H270" s="75"/>
    </row>
    <row r="271" spans="8:8" s="71" customFormat="1">
      <c r="H271" s="75"/>
    </row>
    <row r="272" spans="8:8" s="71" customFormat="1">
      <c r="H272" s="75"/>
    </row>
    <row r="273" spans="8:8" s="71" customFormat="1">
      <c r="H273" s="75"/>
    </row>
    <row r="274" spans="8:8" s="71" customFormat="1">
      <c r="H274" s="75"/>
    </row>
    <row r="275" spans="8:8" s="71" customFormat="1">
      <c r="H275" s="75"/>
    </row>
    <row r="276" spans="8:8" s="71" customFormat="1">
      <c r="H276" s="75"/>
    </row>
    <row r="277" spans="8:8" s="71" customFormat="1">
      <c r="H277" s="75"/>
    </row>
    <row r="278" spans="8:8" s="71" customFormat="1">
      <c r="H278" s="75"/>
    </row>
    <row r="279" spans="8:8" s="71" customFormat="1">
      <c r="H279" s="75"/>
    </row>
    <row r="280" spans="8:8" s="71" customFormat="1">
      <c r="H280" s="75"/>
    </row>
    <row r="281" spans="8:8" s="71" customFormat="1">
      <c r="H281" s="75"/>
    </row>
    <row r="282" spans="8:8" s="71" customFormat="1">
      <c r="H282" s="75"/>
    </row>
    <row r="283" spans="8:8" s="71" customFormat="1">
      <c r="H283" s="75"/>
    </row>
    <row r="284" spans="8:8" s="71" customFormat="1">
      <c r="H284" s="75"/>
    </row>
    <row r="285" spans="8:8" s="71" customFormat="1">
      <c r="H285" s="75"/>
    </row>
    <row r="286" spans="8:8" s="71" customFormat="1">
      <c r="H286" s="75"/>
    </row>
    <row r="287" spans="8:8" s="71" customFormat="1">
      <c r="H287" s="75"/>
    </row>
    <row r="288" spans="8:8" s="71" customFormat="1">
      <c r="H288" s="75"/>
    </row>
    <row r="289" spans="8:8" s="71" customFormat="1">
      <c r="H289" s="75"/>
    </row>
    <row r="290" spans="8:8" s="71" customFormat="1">
      <c r="H290" s="75"/>
    </row>
    <row r="291" spans="8:8" s="71" customFormat="1">
      <c r="H291" s="75"/>
    </row>
    <row r="292" spans="8:8" s="71" customFormat="1">
      <c r="H292" s="75"/>
    </row>
    <row r="293" spans="8:8" s="71" customFormat="1">
      <c r="H293" s="75"/>
    </row>
    <row r="294" spans="8:8" s="71" customFormat="1">
      <c r="H294" s="75"/>
    </row>
    <row r="295" spans="8:8" s="71" customFormat="1">
      <c r="H295" s="75"/>
    </row>
    <row r="296" spans="8:8" s="71" customFormat="1">
      <c r="H296" s="75"/>
    </row>
    <row r="297" spans="8:8" s="71" customFormat="1">
      <c r="H297" s="75"/>
    </row>
    <row r="298" spans="8:8" s="71" customFormat="1">
      <c r="H298" s="75"/>
    </row>
    <row r="299" spans="8:8" s="71" customFormat="1">
      <c r="H299" s="75"/>
    </row>
    <row r="300" spans="8:8" s="71" customFormat="1">
      <c r="H300" s="75"/>
    </row>
    <row r="301" spans="8:8" s="71" customFormat="1">
      <c r="H301" s="75"/>
    </row>
    <row r="302" spans="8:8" s="71" customFormat="1">
      <c r="H302" s="75"/>
    </row>
    <row r="303" spans="8:8" s="71" customFormat="1">
      <c r="H303" s="75"/>
    </row>
    <row r="304" spans="8:8" s="71" customFormat="1">
      <c r="H304" s="75"/>
    </row>
    <row r="305" spans="8:8" s="71" customFormat="1">
      <c r="H305" s="75"/>
    </row>
    <row r="306" spans="8:8" s="71" customFormat="1">
      <c r="H306" s="75"/>
    </row>
    <row r="307" spans="8:8" s="71" customFormat="1">
      <c r="H307" s="75"/>
    </row>
    <row r="308" spans="8:8" s="71" customFormat="1">
      <c r="H308" s="75"/>
    </row>
    <row r="309" spans="8:8" s="71" customFormat="1">
      <c r="H309" s="75"/>
    </row>
    <row r="310" spans="8:8" s="71" customFormat="1">
      <c r="H310" s="75"/>
    </row>
    <row r="311" spans="8:8" s="71" customFormat="1">
      <c r="H311" s="75"/>
    </row>
    <row r="312" spans="8:8" s="71" customFormat="1">
      <c r="H312" s="75"/>
    </row>
    <row r="313" spans="8:8" s="71" customFormat="1">
      <c r="H313" s="75"/>
    </row>
    <row r="314" spans="8:8" s="71" customFormat="1">
      <c r="H314" s="75"/>
    </row>
    <row r="315" spans="8:8" s="71" customFormat="1">
      <c r="H315" s="75"/>
    </row>
    <row r="316" spans="8:8" s="71" customFormat="1">
      <c r="H316" s="75"/>
    </row>
    <row r="317" spans="8:8" s="71" customFormat="1">
      <c r="H317" s="75"/>
    </row>
    <row r="318" spans="8:8" s="71" customFormat="1">
      <c r="H318" s="75"/>
    </row>
    <row r="319" spans="8:8" s="71" customFormat="1">
      <c r="H319" s="75"/>
    </row>
    <row r="320" spans="8:8" s="71" customFormat="1">
      <c r="H320" s="75"/>
    </row>
    <row r="321" spans="8:8" s="71" customFormat="1">
      <c r="H321" s="75"/>
    </row>
    <row r="322" spans="8:8" s="71" customFormat="1">
      <c r="H322" s="75"/>
    </row>
    <row r="323" spans="8:8" s="71" customFormat="1">
      <c r="H323" s="75"/>
    </row>
    <row r="324" spans="8:8" s="71" customFormat="1">
      <c r="H324" s="75"/>
    </row>
    <row r="325" spans="8:8" s="71" customFormat="1">
      <c r="H325" s="75"/>
    </row>
    <row r="326" spans="8:8" s="71" customFormat="1">
      <c r="H326" s="75"/>
    </row>
    <row r="327" spans="8:8" s="71" customFormat="1">
      <c r="H327" s="75"/>
    </row>
    <row r="328" spans="8:8" s="71" customFormat="1">
      <c r="H328" s="75"/>
    </row>
    <row r="329" spans="8:8" s="71" customFormat="1">
      <c r="H329" s="75"/>
    </row>
    <row r="330" spans="8:8" s="71" customFormat="1">
      <c r="H330" s="75"/>
    </row>
    <row r="331" spans="8:8" s="71" customFormat="1">
      <c r="H331" s="75"/>
    </row>
    <row r="332" spans="8:8" s="71" customFormat="1">
      <c r="H332" s="75"/>
    </row>
    <row r="333" spans="8:8" s="71" customFormat="1">
      <c r="H333" s="75"/>
    </row>
    <row r="334" spans="8:8" s="71" customFormat="1">
      <c r="H334" s="75"/>
    </row>
    <row r="335" spans="8:8" s="71" customFormat="1">
      <c r="H335" s="75"/>
    </row>
    <row r="336" spans="8:8" s="71" customFormat="1">
      <c r="H336" s="75"/>
    </row>
    <row r="337" spans="8:8" s="71" customFormat="1">
      <c r="H337" s="75"/>
    </row>
    <row r="338" spans="8:8" s="71" customFormat="1">
      <c r="H338" s="75"/>
    </row>
    <row r="339" spans="8:8" s="71" customFormat="1">
      <c r="H339" s="75"/>
    </row>
    <row r="340" spans="8:8" s="71" customFormat="1">
      <c r="H340" s="75"/>
    </row>
    <row r="341" spans="8:8" s="71" customFormat="1">
      <c r="H341" s="75"/>
    </row>
    <row r="342" spans="8:8" s="71" customFormat="1">
      <c r="H342" s="75"/>
    </row>
    <row r="343" spans="8:8" s="71" customFormat="1">
      <c r="H343" s="75"/>
    </row>
    <row r="344" spans="8:8" s="71" customFormat="1">
      <c r="H344" s="75"/>
    </row>
    <row r="345" spans="8:8" s="71" customFormat="1">
      <c r="H345" s="75"/>
    </row>
    <row r="346" spans="8:8" s="71" customFormat="1">
      <c r="H346" s="75"/>
    </row>
    <row r="347" spans="8:8" s="71" customFormat="1">
      <c r="H347" s="75"/>
    </row>
    <row r="348" spans="8:8" s="71" customFormat="1">
      <c r="H348" s="75"/>
    </row>
    <row r="349" spans="8:8" s="71" customFormat="1">
      <c r="H349" s="75"/>
    </row>
    <row r="350" spans="8:8" s="71" customFormat="1">
      <c r="H350" s="75"/>
    </row>
    <row r="351" spans="8:8" s="71" customFormat="1">
      <c r="H351" s="75"/>
    </row>
    <row r="352" spans="8:8" s="71" customFormat="1">
      <c r="H352" s="75"/>
    </row>
    <row r="353" spans="8:8" s="71" customFormat="1">
      <c r="H353" s="75"/>
    </row>
    <row r="354" spans="8:8" s="71" customFormat="1">
      <c r="H354" s="75"/>
    </row>
    <row r="355" spans="8:8" s="71" customFormat="1">
      <c r="H355" s="75"/>
    </row>
    <row r="356" spans="8:8" s="71" customFormat="1">
      <c r="H356" s="75"/>
    </row>
    <row r="357" spans="8:8" s="71" customFormat="1">
      <c r="H357" s="75"/>
    </row>
    <row r="358" spans="8:8" s="71" customFormat="1">
      <c r="H358" s="75"/>
    </row>
    <row r="359" spans="8:8" s="71" customFormat="1">
      <c r="H359" s="75"/>
    </row>
    <row r="360" spans="8:8" s="71" customFormat="1">
      <c r="H360" s="75"/>
    </row>
    <row r="361" spans="8:8" s="71" customFormat="1">
      <c r="H361" s="75"/>
    </row>
    <row r="362" spans="8:8" s="71" customFormat="1">
      <c r="H362" s="75"/>
    </row>
    <row r="363" spans="8:8" s="71" customFormat="1">
      <c r="H363" s="75"/>
    </row>
    <row r="364" spans="8:8" s="71" customFormat="1">
      <c r="H364" s="75"/>
    </row>
    <row r="365" spans="8:8" s="71" customFormat="1">
      <c r="H365" s="75"/>
    </row>
    <row r="366" spans="8:8" s="71" customFormat="1">
      <c r="H366" s="75"/>
    </row>
    <row r="367" spans="8:8" s="71" customFormat="1">
      <c r="H367" s="75"/>
    </row>
    <row r="368" spans="8:8" s="71" customFormat="1">
      <c r="H368" s="75"/>
    </row>
    <row r="369" spans="8:8" s="71" customFormat="1">
      <c r="H369" s="75"/>
    </row>
    <row r="370" spans="8:8" s="71" customFormat="1">
      <c r="H370" s="75"/>
    </row>
    <row r="371" spans="8:8" s="71" customFormat="1">
      <c r="H371" s="75"/>
    </row>
    <row r="372" spans="8:8" s="71" customFormat="1">
      <c r="H372" s="75"/>
    </row>
    <row r="373" spans="8:8" s="71" customFormat="1">
      <c r="H373" s="75"/>
    </row>
    <row r="374" spans="8:8" s="71" customFormat="1">
      <c r="H374" s="75"/>
    </row>
    <row r="375" spans="8:8" s="71" customFormat="1">
      <c r="H375" s="75"/>
    </row>
    <row r="376" spans="8:8" s="71" customFormat="1">
      <c r="H376" s="75"/>
    </row>
    <row r="377" spans="8:8" s="71" customFormat="1">
      <c r="H377" s="75"/>
    </row>
    <row r="378" spans="8:8" s="71" customFormat="1">
      <c r="H378" s="75"/>
    </row>
    <row r="379" spans="8:8" s="71" customFormat="1">
      <c r="H379" s="75"/>
    </row>
    <row r="380" spans="8:8" s="71" customFormat="1">
      <c r="H380" s="75"/>
    </row>
    <row r="381" spans="8:8" s="71" customFormat="1">
      <c r="H381" s="75"/>
    </row>
    <row r="382" spans="8:8" s="71" customFormat="1">
      <c r="H382" s="75"/>
    </row>
    <row r="383" spans="8:8" s="71" customFormat="1">
      <c r="H383" s="75"/>
    </row>
    <row r="384" spans="8:8" s="71" customFormat="1">
      <c r="H384" s="75"/>
    </row>
    <row r="385" spans="8:8" s="71" customFormat="1">
      <c r="H385" s="75"/>
    </row>
    <row r="386" spans="8:8" s="71" customFormat="1">
      <c r="H386" s="75"/>
    </row>
    <row r="387" spans="8:8" s="71" customFormat="1">
      <c r="H387" s="75"/>
    </row>
    <row r="388" spans="8:8" s="71" customFormat="1">
      <c r="H388" s="75"/>
    </row>
    <row r="389" spans="8:8" s="71" customFormat="1">
      <c r="H389" s="75"/>
    </row>
    <row r="390" spans="8:8" s="71" customFormat="1">
      <c r="H390" s="75"/>
    </row>
    <row r="391" spans="8:8" s="71" customFormat="1">
      <c r="H391" s="75"/>
    </row>
    <row r="392" spans="8:8" s="71" customFormat="1">
      <c r="H392" s="75"/>
    </row>
    <row r="393" spans="8:8" s="71" customFormat="1">
      <c r="H393" s="75"/>
    </row>
    <row r="394" spans="8:8" s="71" customFormat="1">
      <c r="H394" s="75"/>
    </row>
    <row r="395" spans="8:8" s="71" customFormat="1">
      <c r="H395" s="75"/>
    </row>
    <row r="396" spans="8:8" s="71" customFormat="1">
      <c r="H396" s="75"/>
    </row>
    <row r="397" spans="8:8" s="71" customFormat="1">
      <c r="H397" s="75"/>
    </row>
    <row r="398" spans="8:8" s="71" customFormat="1">
      <c r="H398" s="75"/>
    </row>
    <row r="399" spans="8:8" s="71" customFormat="1">
      <c r="H399" s="75"/>
    </row>
    <row r="400" spans="8:8" s="71" customFormat="1">
      <c r="H400" s="75"/>
    </row>
    <row r="401" spans="8:8" s="71" customFormat="1">
      <c r="H401" s="75"/>
    </row>
    <row r="402" spans="8:8" s="71" customFormat="1">
      <c r="H402" s="75"/>
    </row>
    <row r="403" spans="8:8" s="71" customFormat="1">
      <c r="H403" s="75"/>
    </row>
    <row r="404" spans="8:8" s="71" customFormat="1">
      <c r="H404" s="75"/>
    </row>
    <row r="405" spans="8:8" s="71" customFormat="1">
      <c r="H405" s="75"/>
    </row>
    <row r="406" spans="8:8" s="71" customFormat="1">
      <c r="H406" s="75"/>
    </row>
    <row r="407" spans="8:8" s="71" customFormat="1">
      <c r="H407" s="75"/>
    </row>
    <row r="408" spans="8:8" s="71" customFormat="1">
      <c r="H408" s="75"/>
    </row>
    <row r="409" spans="8:8" s="71" customFormat="1">
      <c r="H409" s="75"/>
    </row>
    <row r="410" spans="8:8" s="71" customFormat="1">
      <c r="H410" s="75"/>
    </row>
    <row r="411" spans="8:8" s="71" customFormat="1">
      <c r="H411" s="75"/>
    </row>
    <row r="412" spans="8:8" s="71" customFormat="1">
      <c r="H412" s="75"/>
    </row>
    <row r="413" spans="8:8" s="71" customFormat="1">
      <c r="H413" s="75"/>
    </row>
    <row r="414" spans="8:8" s="71" customFormat="1">
      <c r="H414" s="75"/>
    </row>
    <row r="415" spans="8:8" s="71" customFormat="1">
      <c r="H415" s="75"/>
    </row>
    <row r="416" spans="8:8" s="71" customFormat="1">
      <c r="H416" s="75"/>
    </row>
    <row r="417" spans="8:8" s="71" customFormat="1">
      <c r="H417" s="75"/>
    </row>
    <row r="418" spans="8:8" s="71" customFormat="1">
      <c r="H418" s="75"/>
    </row>
    <row r="419" spans="8:8" s="71" customFormat="1">
      <c r="H419" s="75"/>
    </row>
    <row r="420" spans="8:8" s="71" customFormat="1">
      <c r="H420" s="75"/>
    </row>
    <row r="421" spans="8:8" s="71" customFormat="1">
      <c r="H421" s="75"/>
    </row>
    <row r="422" spans="8:8" s="71" customFormat="1">
      <c r="H422" s="75"/>
    </row>
    <row r="423" spans="8:8" s="71" customFormat="1">
      <c r="H423" s="75"/>
    </row>
    <row r="424" spans="8:8" s="71" customFormat="1">
      <c r="H424" s="75"/>
    </row>
    <row r="425" spans="8:8" s="71" customFormat="1">
      <c r="H425" s="75"/>
    </row>
    <row r="426" spans="8:8" s="71" customFormat="1">
      <c r="H426" s="75"/>
    </row>
    <row r="427" spans="8:8" s="71" customFormat="1">
      <c r="H427" s="75"/>
    </row>
    <row r="428" spans="8:8" s="71" customFormat="1">
      <c r="H428" s="75"/>
    </row>
    <row r="429" spans="8:8" s="71" customFormat="1">
      <c r="H429" s="75"/>
    </row>
    <row r="430" spans="8:8" s="71" customFormat="1">
      <c r="H430" s="75"/>
    </row>
    <row r="431" spans="8:8" s="71" customFormat="1">
      <c r="H431" s="75"/>
    </row>
    <row r="432" spans="8:8" s="71" customFormat="1">
      <c r="H432" s="75"/>
    </row>
    <row r="433" spans="8:8" s="71" customFormat="1">
      <c r="H433" s="75"/>
    </row>
    <row r="434" spans="8:8" s="71" customFormat="1">
      <c r="H434" s="75"/>
    </row>
    <row r="435" spans="8:8" s="71" customFormat="1">
      <c r="H435" s="75"/>
    </row>
    <row r="436" spans="8:8" s="71" customFormat="1">
      <c r="H436" s="75"/>
    </row>
    <row r="437" spans="8:8" s="71" customFormat="1">
      <c r="H437" s="75"/>
    </row>
    <row r="438" spans="8:8" s="71" customFormat="1">
      <c r="H438" s="75"/>
    </row>
    <row r="439" spans="8:8" s="71" customFormat="1">
      <c r="H439" s="75"/>
    </row>
    <row r="440" spans="8:8" s="71" customFormat="1">
      <c r="H440" s="75"/>
    </row>
    <row r="441" spans="8:8" s="71" customFormat="1">
      <c r="H441" s="75"/>
    </row>
    <row r="442" spans="8:8" s="71" customFormat="1">
      <c r="H442" s="75"/>
    </row>
    <row r="443" spans="8:8" s="71" customFormat="1">
      <c r="H443" s="75"/>
    </row>
    <row r="444" spans="8:8" s="71" customFormat="1">
      <c r="H444" s="75"/>
    </row>
    <row r="445" spans="8:8" s="71" customFormat="1">
      <c r="H445" s="75"/>
    </row>
    <row r="446" spans="8:8" s="71" customFormat="1">
      <c r="H446" s="75"/>
    </row>
    <row r="447" spans="8:8" s="71" customFormat="1">
      <c r="H447" s="75"/>
    </row>
    <row r="448" spans="8:8" s="71" customFormat="1">
      <c r="H448" s="75"/>
    </row>
    <row r="449" spans="8:8" s="71" customFormat="1">
      <c r="H449" s="75"/>
    </row>
    <row r="450" spans="8:8" s="71" customFormat="1">
      <c r="H450" s="75"/>
    </row>
    <row r="451" spans="8:8" s="71" customFormat="1">
      <c r="H451" s="75"/>
    </row>
    <row r="452" spans="8:8" s="71" customFormat="1">
      <c r="H452" s="75"/>
    </row>
    <row r="453" spans="8:8" s="71" customFormat="1">
      <c r="H453" s="75"/>
    </row>
    <row r="454" spans="8:8" s="71" customFormat="1">
      <c r="H454" s="75"/>
    </row>
    <row r="455" spans="8:8" s="71" customFormat="1">
      <c r="H455" s="75"/>
    </row>
    <row r="456" spans="8:8" s="71" customFormat="1">
      <c r="H456" s="75"/>
    </row>
    <row r="457" spans="8:8" s="71" customFormat="1">
      <c r="H457" s="75"/>
    </row>
    <row r="458" spans="8:8" s="71" customFormat="1">
      <c r="H458" s="75"/>
    </row>
    <row r="459" spans="8:8" s="71" customFormat="1">
      <c r="H459" s="75"/>
    </row>
    <row r="460" spans="8:8" s="71" customFormat="1">
      <c r="H460" s="75"/>
    </row>
    <row r="461" spans="8:8" s="71" customFormat="1">
      <c r="H461" s="75"/>
    </row>
    <row r="462" spans="8:8" s="71" customFormat="1">
      <c r="H462" s="75"/>
    </row>
    <row r="463" spans="8:8" s="71" customFormat="1">
      <c r="H463" s="75"/>
    </row>
    <row r="464" spans="8:8" s="71" customFormat="1">
      <c r="H464" s="75"/>
    </row>
    <row r="465" spans="8:8" s="71" customFormat="1">
      <c r="H465" s="75"/>
    </row>
    <row r="466" spans="8:8" s="71" customFormat="1">
      <c r="H466" s="75"/>
    </row>
    <row r="467" spans="8:8" s="71" customFormat="1">
      <c r="H467" s="75"/>
    </row>
    <row r="468" spans="8:8" s="71" customFormat="1">
      <c r="H468" s="75"/>
    </row>
    <row r="469" spans="8:8" s="71" customFormat="1">
      <c r="H469" s="75"/>
    </row>
    <row r="470" spans="8:8" s="71" customFormat="1">
      <c r="H470" s="75"/>
    </row>
    <row r="471" spans="8:8" s="71" customFormat="1">
      <c r="H471" s="75"/>
    </row>
    <row r="472" spans="8:8" s="71" customFormat="1">
      <c r="H472" s="75"/>
    </row>
    <row r="473" spans="8:8" s="71" customFormat="1">
      <c r="H473" s="75"/>
    </row>
    <row r="474" spans="8:8" s="71" customFormat="1">
      <c r="H474" s="75"/>
    </row>
    <row r="475" spans="8:8" s="71" customFormat="1">
      <c r="H475" s="75"/>
    </row>
    <row r="476" spans="8:8" s="71" customFormat="1">
      <c r="H476" s="75"/>
    </row>
    <row r="477" spans="8:8" s="71" customFormat="1">
      <c r="H477" s="75"/>
    </row>
    <row r="478" spans="8:8" s="71" customFormat="1">
      <c r="H478" s="75"/>
    </row>
    <row r="479" spans="8:8" s="71" customFormat="1">
      <c r="H479" s="75"/>
    </row>
    <row r="480" spans="8:8" s="71" customFormat="1">
      <c r="H480" s="75"/>
    </row>
    <row r="481" spans="8:8" s="71" customFormat="1">
      <c r="H481" s="75"/>
    </row>
    <row r="482" spans="8:8" s="71" customFormat="1">
      <c r="H482" s="75"/>
    </row>
    <row r="483" spans="8:8" s="71" customFormat="1">
      <c r="H483" s="75"/>
    </row>
    <row r="484" spans="8:8" s="71" customFormat="1">
      <c r="H484" s="75"/>
    </row>
    <row r="485" spans="8:8" s="71" customFormat="1">
      <c r="H485" s="75"/>
    </row>
    <row r="486" spans="8:8" s="71" customFormat="1">
      <c r="H486" s="75"/>
    </row>
    <row r="487" spans="8:8" s="71" customFormat="1">
      <c r="H487" s="75"/>
    </row>
    <row r="488" spans="8:8" s="71" customFormat="1">
      <c r="H488" s="75"/>
    </row>
    <row r="489" spans="8:8" s="71" customFormat="1">
      <c r="H489" s="75"/>
    </row>
    <row r="490" spans="8:8" s="71" customFormat="1">
      <c r="H490" s="75"/>
    </row>
    <row r="491" spans="8:8" s="71" customFormat="1">
      <c r="H491" s="75"/>
    </row>
    <row r="492" spans="8:8" s="71" customFormat="1">
      <c r="H492" s="75"/>
    </row>
    <row r="493" spans="8:8" s="71" customFormat="1">
      <c r="H493" s="75"/>
    </row>
    <row r="494" spans="8:8" s="71" customFormat="1">
      <c r="H494" s="75"/>
    </row>
    <row r="495" spans="8:8" s="71" customFormat="1">
      <c r="H495" s="75"/>
    </row>
    <row r="496" spans="8:8" s="71" customFormat="1">
      <c r="H496" s="75"/>
    </row>
    <row r="497" spans="8:8" s="71" customFormat="1">
      <c r="H497" s="75"/>
    </row>
    <row r="498" spans="8:8" s="71" customFormat="1">
      <c r="H498" s="75"/>
    </row>
    <row r="499" spans="8:8" s="71" customFormat="1">
      <c r="H499" s="75"/>
    </row>
    <row r="500" spans="8:8" s="71" customFormat="1">
      <c r="H500" s="75"/>
    </row>
    <row r="501" spans="8:8" s="71" customFormat="1">
      <c r="H501" s="75"/>
    </row>
    <row r="502" spans="8:8" s="71" customFormat="1">
      <c r="H502" s="75"/>
    </row>
    <row r="503" spans="8:8" s="71" customFormat="1">
      <c r="H503" s="75"/>
    </row>
    <row r="504" spans="8:8" s="71" customFormat="1">
      <c r="H504" s="75"/>
    </row>
    <row r="505" spans="8:8" s="71" customFormat="1">
      <c r="H505" s="75"/>
    </row>
    <row r="506" spans="8:8" s="71" customFormat="1">
      <c r="H506" s="75"/>
    </row>
    <row r="507" spans="8:8" s="71" customFormat="1">
      <c r="H507" s="75"/>
    </row>
    <row r="508" spans="8:8" s="71" customFormat="1">
      <c r="H508" s="75"/>
    </row>
    <row r="509" spans="8:8" s="71" customFormat="1">
      <c r="H509" s="75"/>
    </row>
    <row r="510" spans="8:8" s="71" customFormat="1">
      <c r="H510" s="75"/>
    </row>
    <row r="511" spans="8:8" s="71" customFormat="1">
      <c r="H511" s="75"/>
    </row>
    <row r="512" spans="8:8" s="71" customFormat="1">
      <c r="H512" s="75"/>
    </row>
    <row r="513" spans="8:8" s="71" customFormat="1">
      <c r="H513" s="75"/>
    </row>
    <row r="514" spans="8:8" s="71" customFormat="1">
      <c r="H514" s="75"/>
    </row>
    <row r="515" spans="8:8" s="71" customFormat="1">
      <c r="H515" s="75"/>
    </row>
    <row r="516" spans="8:8" s="71" customFormat="1">
      <c r="H516" s="75"/>
    </row>
    <row r="517" spans="8:8" s="71" customFormat="1">
      <c r="H517" s="75"/>
    </row>
    <row r="518" spans="8:8" s="71" customFormat="1">
      <c r="H518" s="75"/>
    </row>
    <row r="519" spans="8:8" s="71" customFormat="1">
      <c r="H519" s="75"/>
    </row>
    <row r="520" spans="8:8" s="71" customFormat="1">
      <c r="H520" s="75"/>
    </row>
    <row r="521" spans="8:8" s="71" customFormat="1">
      <c r="H521" s="75"/>
    </row>
    <row r="522" spans="8:8" s="71" customFormat="1">
      <c r="H522" s="75"/>
    </row>
    <row r="523" spans="8:8" s="71" customFormat="1">
      <c r="H523" s="75"/>
    </row>
    <row r="524" spans="8:8" s="71" customFormat="1">
      <c r="H524" s="75"/>
    </row>
    <row r="525" spans="8:8" s="71" customFormat="1">
      <c r="H525" s="75"/>
    </row>
    <row r="526" spans="8:8" s="71" customFormat="1">
      <c r="H526" s="75"/>
    </row>
    <row r="527" spans="8:8" s="71" customFormat="1">
      <c r="H527" s="75"/>
    </row>
    <row r="528" spans="8:8" s="71" customFormat="1">
      <c r="H528" s="75"/>
    </row>
    <row r="529" spans="8:8" s="71" customFormat="1">
      <c r="H529" s="75"/>
    </row>
    <row r="530" spans="8:8" s="71" customFormat="1">
      <c r="H530" s="75"/>
    </row>
    <row r="531" spans="8:8" s="71" customFormat="1">
      <c r="H531" s="75"/>
    </row>
    <row r="532" spans="8:8" s="71" customFormat="1">
      <c r="H532" s="75"/>
    </row>
    <row r="533" spans="8:8" s="71" customFormat="1">
      <c r="H533" s="75"/>
    </row>
    <row r="534" spans="8:8" s="71" customFormat="1">
      <c r="H534" s="75"/>
    </row>
    <row r="535" spans="8:8" s="71" customFormat="1">
      <c r="H535" s="75"/>
    </row>
    <row r="536" spans="8:8" s="71" customFormat="1">
      <c r="H536" s="75"/>
    </row>
    <row r="537" spans="8:8" s="71" customFormat="1">
      <c r="H537" s="75"/>
    </row>
    <row r="538" spans="8:8" s="71" customFormat="1">
      <c r="H538" s="75"/>
    </row>
    <row r="539" spans="8:8" s="71" customFormat="1">
      <c r="H539" s="75"/>
    </row>
    <row r="540" spans="8:8" s="71" customFormat="1">
      <c r="H540" s="75"/>
    </row>
    <row r="541" spans="8:8" s="71" customFormat="1">
      <c r="H541" s="75"/>
    </row>
    <row r="542" spans="8:8" s="71" customFormat="1">
      <c r="H542" s="75"/>
    </row>
    <row r="543" spans="8:8" s="71" customFormat="1">
      <c r="H543" s="75"/>
    </row>
    <row r="544" spans="8:8" s="71" customFormat="1">
      <c r="H544" s="75"/>
    </row>
    <row r="545" spans="8:8" s="71" customFormat="1">
      <c r="H545" s="75"/>
    </row>
    <row r="546" spans="8:8" s="71" customFormat="1">
      <c r="H546" s="75"/>
    </row>
    <row r="547" spans="8:8" s="71" customFormat="1">
      <c r="H547" s="75"/>
    </row>
    <row r="548" spans="8:8" s="71" customFormat="1">
      <c r="H548" s="75"/>
    </row>
    <row r="549" spans="8:8" s="71" customFormat="1">
      <c r="H549" s="75"/>
    </row>
    <row r="550" spans="8:8" s="71" customFormat="1">
      <c r="H550" s="75"/>
    </row>
    <row r="551" spans="8:8" s="71" customFormat="1">
      <c r="H551" s="75"/>
    </row>
    <row r="552" spans="8:8" s="71" customFormat="1">
      <c r="H552" s="75"/>
    </row>
    <row r="553" spans="8:8" s="71" customFormat="1">
      <c r="H553" s="75"/>
    </row>
    <row r="554" spans="8:8" s="71" customFormat="1">
      <c r="H554" s="75"/>
    </row>
    <row r="555" spans="8:8" s="71" customFormat="1">
      <c r="H555" s="75"/>
    </row>
    <row r="556" spans="8:8" s="71" customFormat="1">
      <c r="H556" s="75"/>
    </row>
    <row r="557" spans="8:8" s="71" customFormat="1">
      <c r="H557" s="75"/>
    </row>
    <row r="558" spans="8:8" s="71" customFormat="1">
      <c r="H558" s="75"/>
    </row>
    <row r="559" spans="8:8" s="71" customFormat="1">
      <c r="H559" s="75"/>
    </row>
    <row r="560" spans="8:8" s="71" customFormat="1">
      <c r="H560" s="75"/>
    </row>
    <row r="561" spans="8:8" s="71" customFormat="1">
      <c r="H561" s="75"/>
    </row>
    <row r="562" spans="8:8" s="71" customFormat="1">
      <c r="H562" s="75"/>
    </row>
    <row r="563" spans="8:8" s="71" customFormat="1">
      <c r="H563" s="75"/>
    </row>
    <row r="564" spans="8:8" s="71" customFormat="1">
      <c r="H564" s="75"/>
    </row>
    <row r="565" spans="8:8" s="71" customFormat="1">
      <c r="H565" s="75"/>
    </row>
    <row r="566" spans="8:8" s="71" customFormat="1">
      <c r="H566" s="75"/>
    </row>
    <row r="567" spans="8:8" s="71" customFormat="1">
      <c r="H567" s="75"/>
    </row>
    <row r="568" spans="8:8" s="71" customFormat="1">
      <c r="H568" s="75"/>
    </row>
    <row r="569" spans="8:8" s="71" customFormat="1">
      <c r="H569" s="75"/>
    </row>
    <row r="570" spans="8:8" s="71" customFormat="1">
      <c r="H570" s="75"/>
    </row>
    <row r="571" spans="8:8" s="71" customFormat="1">
      <c r="H571" s="75"/>
    </row>
    <row r="572" spans="8:8" s="71" customFormat="1">
      <c r="H572" s="75"/>
    </row>
    <row r="573" spans="8:8" s="71" customFormat="1">
      <c r="H573" s="75"/>
    </row>
    <row r="574" spans="8:8" s="71" customFormat="1">
      <c r="H574" s="75"/>
    </row>
    <row r="575" spans="8:8" s="71" customFormat="1">
      <c r="H575" s="75"/>
    </row>
    <row r="576" spans="8:8" s="71" customFormat="1">
      <c r="H576" s="75"/>
    </row>
    <row r="577" spans="8:8" s="71" customFormat="1">
      <c r="H577" s="75"/>
    </row>
    <row r="578" spans="8:8" s="71" customFormat="1">
      <c r="H578" s="75"/>
    </row>
    <row r="579" spans="8:8" s="71" customFormat="1">
      <c r="H579" s="75"/>
    </row>
    <row r="580" spans="8:8" s="71" customFormat="1">
      <c r="H580" s="75"/>
    </row>
    <row r="581" spans="8:8" s="71" customFormat="1">
      <c r="H581" s="75"/>
    </row>
    <row r="582" spans="8:8" s="71" customFormat="1">
      <c r="H582" s="75"/>
    </row>
    <row r="583" spans="8:8" s="71" customFormat="1">
      <c r="H583" s="75"/>
    </row>
    <row r="584" spans="8:8" s="71" customFormat="1">
      <c r="H584" s="75"/>
    </row>
    <row r="585" spans="8:8" s="71" customFormat="1">
      <c r="H585" s="75"/>
    </row>
    <row r="586" spans="8:8" s="71" customFormat="1">
      <c r="H586" s="75"/>
    </row>
    <row r="587" spans="8:8" s="71" customFormat="1">
      <c r="H587" s="75"/>
    </row>
    <row r="588" spans="8:8" s="71" customFormat="1">
      <c r="H588" s="75"/>
    </row>
    <row r="589" spans="8:8" s="71" customFormat="1">
      <c r="H589" s="75"/>
    </row>
    <row r="590" spans="8:8" s="71" customFormat="1">
      <c r="H590" s="75"/>
    </row>
    <row r="591" spans="8:8" s="71" customFormat="1">
      <c r="H591" s="75"/>
    </row>
    <row r="592" spans="8:8" s="71" customFormat="1">
      <c r="H592" s="75"/>
    </row>
    <row r="593" spans="8:8" s="71" customFormat="1">
      <c r="H593" s="75"/>
    </row>
    <row r="594" spans="8:8" s="71" customFormat="1">
      <c r="H594" s="75"/>
    </row>
    <row r="595" spans="8:8" s="71" customFormat="1">
      <c r="H595" s="75"/>
    </row>
    <row r="596" spans="8:8" s="71" customFormat="1">
      <c r="H596" s="75"/>
    </row>
    <row r="597" spans="8:8" s="71" customFormat="1">
      <c r="H597" s="75"/>
    </row>
    <row r="598" spans="8:8" s="71" customFormat="1">
      <c r="H598" s="75"/>
    </row>
    <row r="599" spans="8:8" s="71" customFormat="1">
      <c r="H599" s="75"/>
    </row>
    <row r="600" spans="8:8" s="71" customFormat="1">
      <c r="H600" s="75"/>
    </row>
    <row r="601" spans="8:8" s="71" customFormat="1">
      <c r="H601" s="75"/>
    </row>
    <row r="602" spans="8:8" s="71" customFormat="1">
      <c r="H602" s="75"/>
    </row>
    <row r="603" spans="8:8" s="71" customFormat="1">
      <c r="H603" s="75"/>
    </row>
    <row r="604" spans="8:8" s="71" customFormat="1">
      <c r="H604" s="75"/>
    </row>
    <row r="605" spans="8:8" s="71" customFormat="1">
      <c r="H605" s="75"/>
    </row>
    <row r="606" spans="8:8" s="71" customFormat="1">
      <c r="H606" s="75"/>
    </row>
    <row r="607" spans="8:8" s="71" customFormat="1">
      <c r="H607" s="75"/>
    </row>
    <row r="608" spans="8:8" s="71" customFormat="1">
      <c r="H608" s="75"/>
    </row>
    <row r="609" spans="8:8" s="71" customFormat="1">
      <c r="H609" s="75"/>
    </row>
    <row r="610" spans="8:8" s="71" customFormat="1">
      <c r="H610" s="75"/>
    </row>
    <row r="611" spans="8:8" s="71" customFormat="1">
      <c r="H611" s="75"/>
    </row>
    <row r="612" spans="8:8" s="71" customFormat="1">
      <c r="H612" s="75"/>
    </row>
    <row r="613" spans="8:8" s="71" customFormat="1">
      <c r="H613" s="75"/>
    </row>
    <row r="614" spans="8:8" s="71" customFormat="1">
      <c r="H614" s="75"/>
    </row>
    <row r="615" spans="8:8" s="71" customFormat="1">
      <c r="H615" s="75"/>
    </row>
    <row r="616" spans="8:8" s="71" customFormat="1">
      <c r="H616" s="75"/>
    </row>
    <row r="617" spans="8:8" s="71" customFormat="1">
      <c r="H617" s="75"/>
    </row>
    <row r="618" spans="8:8" s="71" customFormat="1">
      <c r="H618" s="75"/>
    </row>
    <row r="619" spans="8:8" s="71" customFormat="1">
      <c r="H619" s="75"/>
    </row>
    <row r="620" spans="8:8" s="71" customFormat="1">
      <c r="H620" s="75"/>
    </row>
    <row r="621" spans="8:8" s="71" customFormat="1">
      <c r="H621" s="75"/>
    </row>
    <row r="622" spans="8:8" s="71" customFormat="1">
      <c r="H622" s="75"/>
    </row>
    <row r="623" spans="8:8" s="71" customFormat="1">
      <c r="H623" s="75"/>
    </row>
    <row r="624" spans="8:8" s="71" customFormat="1">
      <c r="H624" s="75"/>
    </row>
    <row r="625" spans="8:8" s="71" customFormat="1">
      <c r="H625" s="75"/>
    </row>
    <row r="626" spans="8:8" s="71" customFormat="1">
      <c r="H626" s="75"/>
    </row>
    <row r="627" spans="8:8" s="71" customFormat="1">
      <c r="H627" s="75"/>
    </row>
    <row r="628" spans="8:8" s="71" customFormat="1">
      <c r="H628" s="75"/>
    </row>
    <row r="629" spans="8:8" s="71" customFormat="1">
      <c r="H629" s="75"/>
    </row>
    <row r="630" spans="8:8" s="71" customFormat="1">
      <c r="H630" s="75"/>
    </row>
    <row r="631" spans="8:8" s="71" customFormat="1">
      <c r="H631" s="75"/>
    </row>
    <row r="632" spans="8:8" s="71" customFormat="1">
      <c r="H632" s="75"/>
    </row>
    <row r="633" spans="8:8" s="71" customFormat="1">
      <c r="H633" s="75"/>
    </row>
    <row r="634" spans="8:8" s="71" customFormat="1">
      <c r="H634" s="75"/>
    </row>
    <row r="635" spans="8:8" s="71" customFormat="1">
      <c r="H635" s="75"/>
    </row>
    <row r="636" spans="8:8" s="71" customFormat="1">
      <c r="H636" s="75"/>
    </row>
    <row r="637" spans="8:8" s="71" customFormat="1">
      <c r="H637" s="75"/>
    </row>
    <row r="638" spans="8:8" s="71" customFormat="1">
      <c r="H638" s="75"/>
    </row>
    <row r="639" spans="8:8" s="71" customFormat="1">
      <c r="H639" s="75"/>
    </row>
    <row r="640" spans="8:8" s="71" customFormat="1">
      <c r="H640" s="75"/>
    </row>
    <row r="641" spans="8:8" s="71" customFormat="1">
      <c r="H641" s="75"/>
    </row>
    <row r="642" spans="8:8" s="71" customFormat="1">
      <c r="H642" s="75"/>
    </row>
    <row r="643" spans="8:8" s="71" customFormat="1">
      <c r="H643" s="75"/>
    </row>
    <row r="644" spans="8:8" s="71" customFormat="1">
      <c r="H644" s="75"/>
    </row>
    <row r="645" spans="8:8" s="71" customFormat="1">
      <c r="H645" s="75"/>
    </row>
    <row r="646" spans="8:8" s="71" customFormat="1">
      <c r="H646" s="75"/>
    </row>
    <row r="647" spans="8:8" s="71" customFormat="1">
      <c r="H647" s="75"/>
    </row>
    <row r="648" spans="8:8" s="71" customFormat="1">
      <c r="H648" s="75"/>
    </row>
    <row r="649" spans="8:8" s="71" customFormat="1">
      <c r="H649" s="75"/>
    </row>
    <row r="650" spans="8:8" s="71" customFormat="1">
      <c r="H650" s="75"/>
    </row>
    <row r="651" spans="8:8" s="71" customFormat="1">
      <c r="H651" s="75"/>
    </row>
    <row r="652" spans="8:8" s="71" customFormat="1">
      <c r="H652" s="75"/>
    </row>
    <row r="653" spans="8:8" s="71" customFormat="1">
      <c r="H653" s="75"/>
    </row>
    <row r="654" spans="8:8" s="71" customFormat="1">
      <c r="H654" s="75"/>
    </row>
    <row r="655" spans="8:8" s="71" customFormat="1">
      <c r="H655" s="75"/>
    </row>
    <row r="656" spans="8:8" s="71" customFormat="1">
      <c r="H656" s="75"/>
    </row>
    <row r="657" spans="8:8" s="71" customFormat="1">
      <c r="H657" s="75"/>
    </row>
    <row r="658" spans="8:8" s="71" customFormat="1">
      <c r="H658" s="75"/>
    </row>
    <row r="659" spans="8:8" s="71" customFormat="1">
      <c r="H659" s="75"/>
    </row>
    <row r="660" spans="8:8" s="71" customFormat="1">
      <c r="H660" s="75"/>
    </row>
    <row r="661" spans="8:8" s="71" customFormat="1">
      <c r="H661" s="75"/>
    </row>
    <row r="662" spans="8:8" s="71" customFormat="1">
      <c r="H662" s="75"/>
    </row>
    <row r="663" spans="8:8" s="71" customFormat="1">
      <c r="H663" s="75"/>
    </row>
    <row r="664" spans="8:8" s="71" customFormat="1">
      <c r="H664" s="75"/>
    </row>
    <row r="665" spans="8:8" s="71" customFormat="1">
      <c r="H665" s="75"/>
    </row>
    <row r="666" spans="8:8" s="71" customFormat="1">
      <c r="H666" s="75"/>
    </row>
    <row r="667" spans="8:8" s="71" customFormat="1">
      <c r="H667" s="75"/>
    </row>
    <row r="668" spans="8:8" s="71" customFormat="1">
      <c r="H668" s="75"/>
    </row>
    <row r="669" spans="8:8" s="71" customFormat="1">
      <c r="H669" s="75"/>
    </row>
    <row r="670" spans="8:8" s="71" customFormat="1">
      <c r="H670" s="75"/>
    </row>
    <row r="671" spans="8:8" s="71" customFormat="1">
      <c r="H671" s="75"/>
    </row>
    <row r="672" spans="8:8" s="71" customFormat="1">
      <c r="H672" s="75"/>
    </row>
    <row r="673" spans="8:8" s="71" customFormat="1">
      <c r="H673" s="75"/>
    </row>
    <row r="674" spans="8:8" s="71" customFormat="1">
      <c r="H674" s="75"/>
    </row>
    <row r="675" spans="8:8" s="71" customFormat="1">
      <c r="H675" s="75"/>
    </row>
    <row r="676" spans="8:8" s="71" customFormat="1">
      <c r="H676" s="75"/>
    </row>
    <row r="677" spans="8:8" s="71" customFormat="1">
      <c r="H677" s="75"/>
    </row>
    <row r="678" spans="8:8" s="71" customFormat="1">
      <c r="H678" s="75"/>
    </row>
    <row r="679" spans="8:8" s="71" customFormat="1">
      <c r="H679" s="75"/>
    </row>
    <row r="680" spans="8:8" s="71" customFormat="1">
      <c r="H680" s="75"/>
    </row>
    <row r="681" spans="8:8" s="71" customFormat="1">
      <c r="H681" s="75"/>
    </row>
    <row r="682" spans="8:8" s="71" customFormat="1">
      <c r="H682" s="75"/>
    </row>
    <row r="683" spans="8:8" s="71" customFormat="1">
      <c r="H683" s="75"/>
    </row>
    <row r="684" spans="8:8" s="71" customFormat="1">
      <c r="H684" s="75"/>
    </row>
    <row r="685" spans="8:8" s="71" customFormat="1">
      <c r="H685" s="75"/>
    </row>
    <row r="686" spans="8:8" s="71" customFormat="1">
      <c r="H686" s="75"/>
    </row>
    <row r="687" spans="8:8" s="71" customFormat="1">
      <c r="H687" s="75"/>
    </row>
    <row r="688" spans="8:8" s="71" customFormat="1">
      <c r="H688" s="75"/>
    </row>
    <row r="689" spans="8:8" s="71" customFormat="1">
      <c r="H689" s="75"/>
    </row>
    <row r="690" spans="8:8" s="71" customFormat="1">
      <c r="H690" s="75"/>
    </row>
    <row r="691" spans="8:8" s="71" customFormat="1">
      <c r="H691" s="75"/>
    </row>
    <row r="692" spans="8:8" s="71" customFormat="1">
      <c r="H692" s="75"/>
    </row>
    <row r="693" spans="8:8" s="71" customFormat="1">
      <c r="H693" s="75"/>
    </row>
    <row r="694" spans="8:8" s="71" customFormat="1">
      <c r="H694" s="75"/>
    </row>
    <row r="695" spans="8:8" s="71" customFormat="1">
      <c r="H695" s="75"/>
    </row>
    <row r="696" spans="8:8" s="71" customFormat="1">
      <c r="H696" s="75"/>
    </row>
    <row r="697" spans="8:8" s="71" customFormat="1">
      <c r="H697" s="75"/>
    </row>
    <row r="698" spans="8:8" s="71" customFormat="1">
      <c r="H698" s="75"/>
    </row>
    <row r="699" spans="8:8" s="71" customFormat="1">
      <c r="H699" s="75"/>
    </row>
    <row r="700" spans="8:8" s="71" customFormat="1">
      <c r="H700" s="75"/>
    </row>
    <row r="701" spans="8:8" s="71" customFormat="1">
      <c r="H701" s="75"/>
    </row>
    <row r="702" spans="8:8" s="71" customFormat="1">
      <c r="H702" s="75"/>
    </row>
    <row r="703" spans="8:8" s="71" customFormat="1">
      <c r="H703" s="75"/>
    </row>
    <row r="704" spans="8:8" s="71" customFormat="1">
      <c r="H704" s="75"/>
    </row>
    <row r="705" spans="8:8" s="71" customFormat="1">
      <c r="H705" s="75"/>
    </row>
    <row r="706" spans="8:8" s="71" customFormat="1">
      <c r="H706" s="75"/>
    </row>
    <row r="707" spans="8:8" s="71" customFormat="1">
      <c r="H707" s="75"/>
    </row>
    <row r="708" spans="8:8" s="71" customFormat="1">
      <c r="H708" s="75"/>
    </row>
    <row r="709" spans="8:8" s="71" customFormat="1">
      <c r="H709" s="75"/>
    </row>
    <row r="710" spans="8:8" s="71" customFormat="1">
      <c r="H710" s="75"/>
    </row>
    <row r="711" spans="8:8" s="71" customFormat="1">
      <c r="H711" s="75"/>
    </row>
    <row r="712" spans="8:8" s="71" customFormat="1">
      <c r="H712" s="75"/>
    </row>
    <row r="713" spans="8:8" s="71" customFormat="1">
      <c r="H713" s="75"/>
    </row>
    <row r="714" spans="8:8" s="71" customFormat="1">
      <c r="H714" s="75"/>
    </row>
    <row r="715" spans="8:8" s="71" customFormat="1">
      <c r="H715" s="75"/>
    </row>
    <row r="716" spans="8:8" s="71" customFormat="1">
      <c r="H716" s="75"/>
    </row>
    <row r="717" spans="8:8" s="71" customFormat="1">
      <c r="H717" s="75"/>
    </row>
    <row r="718" spans="8:8" s="71" customFormat="1">
      <c r="H718" s="75"/>
    </row>
    <row r="719" spans="8:8" s="71" customFormat="1">
      <c r="H719" s="75"/>
    </row>
    <row r="720" spans="8:8" s="71" customFormat="1">
      <c r="H720" s="75"/>
    </row>
    <row r="721" spans="8:8" s="71" customFormat="1">
      <c r="H721" s="75"/>
    </row>
    <row r="722" spans="8:8" s="71" customFormat="1">
      <c r="H722" s="75"/>
    </row>
    <row r="723" spans="8:8" s="71" customFormat="1">
      <c r="H723" s="75"/>
    </row>
    <row r="724" spans="8:8" s="71" customFormat="1">
      <c r="H724" s="75"/>
    </row>
    <row r="725" spans="8:8" s="71" customFormat="1">
      <c r="H725" s="75"/>
    </row>
    <row r="726" spans="8:8" s="71" customFormat="1">
      <c r="H726" s="75"/>
    </row>
    <row r="727" spans="8:8" s="71" customFormat="1">
      <c r="H727" s="75"/>
    </row>
    <row r="728" spans="8:8" s="71" customFormat="1">
      <c r="H728" s="75"/>
    </row>
    <row r="729" spans="8:8" s="71" customFormat="1">
      <c r="H729" s="75"/>
    </row>
    <row r="730" spans="8:8" s="71" customFormat="1">
      <c r="H730" s="75"/>
    </row>
    <row r="731" spans="8:8" s="71" customFormat="1">
      <c r="H731" s="75"/>
    </row>
    <row r="732" spans="8:8" s="71" customFormat="1">
      <c r="H732" s="75"/>
    </row>
    <row r="733" spans="8:8" s="71" customFormat="1">
      <c r="H733" s="75"/>
    </row>
    <row r="734" spans="8:8" s="71" customFormat="1">
      <c r="H734" s="75"/>
    </row>
    <row r="735" spans="8:8" s="71" customFormat="1">
      <c r="H735" s="75"/>
    </row>
    <row r="736" spans="8:8" s="71" customFormat="1">
      <c r="H736" s="75"/>
    </row>
    <row r="737" spans="8:8" s="71" customFormat="1">
      <c r="H737" s="75"/>
    </row>
    <row r="738" spans="8:8" s="71" customFormat="1">
      <c r="H738" s="75"/>
    </row>
    <row r="739" spans="8:8" s="71" customFormat="1">
      <c r="H739" s="75"/>
    </row>
    <row r="740" spans="8:8" s="71" customFormat="1">
      <c r="H740" s="75"/>
    </row>
    <row r="741" spans="8:8" s="71" customFormat="1">
      <c r="H741" s="75"/>
    </row>
    <row r="742" spans="8:8" s="71" customFormat="1">
      <c r="H742" s="75"/>
    </row>
    <row r="743" spans="8:8" s="71" customFormat="1">
      <c r="H743" s="75"/>
    </row>
    <row r="744" spans="8:8" s="71" customFormat="1">
      <c r="H744" s="75"/>
    </row>
    <row r="745" spans="8:8" s="71" customFormat="1">
      <c r="H745" s="75"/>
    </row>
    <row r="746" spans="8:8" s="71" customFormat="1">
      <c r="H746" s="75"/>
    </row>
    <row r="747" spans="8:8" s="71" customFormat="1">
      <c r="H747" s="75"/>
    </row>
    <row r="748" spans="8:8" s="71" customFormat="1">
      <c r="H748" s="75"/>
    </row>
    <row r="749" spans="8:8" s="71" customFormat="1">
      <c r="H749" s="75"/>
    </row>
    <row r="750" spans="8:8" s="71" customFormat="1">
      <c r="H750" s="75"/>
    </row>
    <row r="751" spans="8:8" s="71" customFormat="1">
      <c r="H751" s="75"/>
    </row>
    <row r="752" spans="8:8" s="71" customFormat="1">
      <c r="H752" s="75"/>
    </row>
    <row r="753" spans="8:8" s="71" customFormat="1">
      <c r="H753" s="75"/>
    </row>
    <row r="754" spans="8:8" s="71" customFormat="1">
      <c r="H754" s="75"/>
    </row>
    <row r="755" spans="8:8" s="71" customFormat="1">
      <c r="H755" s="75"/>
    </row>
    <row r="756" spans="8:8" s="71" customFormat="1">
      <c r="H756" s="75"/>
    </row>
    <row r="757" spans="8:8" s="71" customFormat="1">
      <c r="H757" s="75"/>
    </row>
    <row r="758" spans="8:8" s="71" customFormat="1">
      <c r="H758" s="75"/>
    </row>
    <row r="759" spans="8:8" s="71" customFormat="1">
      <c r="H759" s="75"/>
    </row>
    <row r="760" spans="8:8" s="71" customFormat="1">
      <c r="H760" s="75"/>
    </row>
    <row r="761" spans="8:8" s="71" customFormat="1">
      <c r="H761" s="75"/>
    </row>
    <row r="762" spans="8:8" s="71" customFormat="1">
      <c r="H762" s="75"/>
    </row>
    <row r="763" spans="8:8" s="71" customFormat="1">
      <c r="H763" s="75"/>
    </row>
    <row r="764" spans="8:8" s="71" customFormat="1">
      <c r="H764" s="75"/>
    </row>
    <row r="765" spans="8:8" s="71" customFormat="1">
      <c r="H765" s="75"/>
    </row>
    <row r="766" spans="8:8" s="71" customFormat="1">
      <c r="H766" s="75"/>
    </row>
    <row r="767" spans="8:8" s="71" customFormat="1">
      <c r="H767" s="75"/>
    </row>
    <row r="768" spans="8:8" s="71" customFormat="1">
      <c r="H768" s="75"/>
    </row>
    <row r="769" spans="8:8" s="71" customFormat="1">
      <c r="H769" s="75"/>
    </row>
    <row r="770" spans="8:8" s="71" customFormat="1">
      <c r="H770" s="75"/>
    </row>
    <row r="771" spans="8:8" s="71" customFormat="1">
      <c r="H771" s="75"/>
    </row>
    <row r="772" spans="8:8" s="71" customFormat="1">
      <c r="H772" s="75"/>
    </row>
    <row r="773" spans="8:8" s="71" customFormat="1">
      <c r="H773" s="75"/>
    </row>
    <row r="774" spans="8:8" s="71" customFormat="1">
      <c r="H774" s="75"/>
    </row>
    <row r="775" spans="8:8" s="71" customFormat="1">
      <c r="H775" s="75"/>
    </row>
    <row r="776" spans="8:8" s="71" customFormat="1">
      <c r="H776" s="75"/>
    </row>
    <row r="777" spans="8:8" s="71" customFormat="1">
      <c r="H777" s="75"/>
    </row>
    <row r="778" spans="8:8" s="71" customFormat="1">
      <c r="H778" s="75"/>
    </row>
    <row r="779" spans="8:8" s="71" customFormat="1">
      <c r="H779" s="75"/>
    </row>
    <row r="780" spans="8:8" s="71" customFormat="1">
      <c r="H780" s="75"/>
    </row>
    <row r="781" spans="8:8" s="71" customFormat="1">
      <c r="H781" s="75"/>
    </row>
    <row r="782" spans="8:8" s="71" customFormat="1">
      <c r="H782" s="75"/>
    </row>
    <row r="783" spans="8:8" s="71" customFormat="1">
      <c r="H783" s="75"/>
    </row>
    <row r="784" spans="8:8" s="71" customFormat="1">
      <c r="H784" s="75"/>
    </row>
    <row r="785" spans="8:8" s="71" customFormat="1">
      <c r="H785" s="75"/>
    </row>
    <row r="786" spans="8:8" s="71" customFormat="1">
      <c r="H786" s="75"/>
    </row>
    <row r="787" spans="8:8" s="71" customFormat="1">
      <c r="H787" s="75"/>
    </row>
    <row r="788" spans="8:8" s="71" customFormat="1">
      <c r="H788" s="75"/>
    </row>
    <row r="789" spans="8:8" s="71" customFormat="1">
      <c r="H789" s="75"/>
    </row>
    <row r="790" spans="8:8" s="71" customFormat="1">
      <c r="H790" s="75"/>
    </row>
    <row r="791" spans="8:8" s="71" customFormat="1">
      <c r="H791" s="75"/>
    </row>
    <row r="792" spans="8:8" s="71" customFormat="1">
      <c r="H792" s="75"/>
    </row>
    <row r="793" spans="8:8" s="71" customFormat="1">
      <c r="H793" s="75"/>
    </row>
    <row r="794" spans="8:8" s="71" customFormat="1">
      <c r="H794" s="75"/>
    </row>
    <row r="795" spans="8:8" s="71" customFormat="1">
      <c r="H795" s="75"/>
    </row>
    <row r="796" spans="8:8" s="71" customFormat="1">
      <c r="H796" s="75"/>
    </row>
    <row r="797" spans="8:8" s="71" customFormat="1">
      <c r="H797" s="75"/>
    </row>
    <row r="798" spans="8:8" s="71" customFormat="1">
      <c r="H798" s="75"/>
    </row>
    <row r="799" spans="8:8" s="71" customFormat="1">
      <c r="H799" s="75"/>
    </row>
    <row r="800" spans="8:8" s="71" customFormat="1">
      <c r="H800" s="75"/>
    </row>
    <row r="801" spans="8:8" s="71" customFormat="1">
      <c r="H801" s="75"/>
    </row>
    <row r="802" spans="8:8" s="71" customFormat="1">
      <c r="H802" s="75"/>
    </row>
    <row r="803" spans="8:8" s="71" customFormat="1">
      <c r="H803" s="75"/>
    </row>
    <row r="804" spans="8:8" s="71" customFormat="1">
      <c r="H804" s="75"/>
    </row>
    <row r="805" spans="8:8" s="71" customFormat="1">
      <c r="H805" s="75"/>
    </row>
    <row r="806" spans="8:8" s="71" customFormat="1">
      <c r="H806" s="75"/>
    </row>
    <row r="807" spans="8:8" s="71" customFormat="1">
      <c r="H807" s="75"/>
    </row>
    <row r="808" spans="8:8" s="71" customFormat="1">
      <c r="H808" s="75"/>
    </row>
    <row r="809" spans="8:8" s="71" customFormat="1">
      <c r="H809" s="75"/>
    </row>
    <row r="810" spans="8:8" s="71" customFormat="1">
      <c r="H810" s="75"/>
    </row>
    <row r="811" spans="8:8" s="71" customFormat="1">
      <c r="H811" s="75"/>
    </row>
    <row r="812" spans="8:8" s="71" customFormat="1">
      <c r="H812" s="75"/>
    </row>
    <row r="813" spans="8:8" s="71" customFormat="1">
      <c r="H813" s="75"/>
    </row>
    <row r="814" spans="8:8" s="71" customFormat="1">
      <c r="H814" s="75"/>
    </row>
    <row r="815" spans="8:8" s="71" customFormat="1">
      <c r="H815" s="75"/>
    </row>
    <row r="816" spans="8:8" s="71" customFormat="1">
      <c r="H816" s="75"/>
    </row>
    <row r="817" spans="8:8" s="71" customFormat="1">
      <c r="H817" s="75"/>
    </row>
    <row r="818" spans="8:8" s="71" customFormat="1">
      <c r="H818" s="75"/>
    </row>
    <row r="819" spans="8:8" s="71" customFormat="1">
      <c r="H819" s="75"/>
    </row>
    <row r="820" spans="8:8" s="71" customFormat="1">
      <c r="H820" s="75"/>
    </row>
    <row r="821" spans="8:8" s="71" customFormat="1">
      <c r="H821" s="75"/>
    </row>
    <row r="822" spans="8:8" s="71" customFormat="1">
      <c r="H822" s="75"/>
    </row>
    <row r="823" spans="8:8" s="71" customFormat="1">
      <c r="H823" s="75"/>
    </row>
    <row r="824" spans="8:8" s="71" customFormat="1">
      <c r="H824" s="75"/>
    </row>
    <row r="825" spans="8:8" s="71" customFormat="1">
      <c r="H825" s="75"/>
    </row>
    <row r="826" spans="8:8" s="71" customFormat="1">
      <c r="H826" s="75"/>
    </row>
    <row r="827" spans="8:8" s="71" customFormat="1">
      <c r="H827" s="75"/>
    </row>
    <row r="828" spans="8:8" s="71" customFormat="1">
      <c r="H828" s="75"/>
    </row>
    <row r="829" spans="8:8" s="71" customFormat="1">
      <c r="H829" s="75"/>
    </row>
    <row r="830" spans="8:8" s="71" customFormat="1">
      <c r="H830" s="75"/>
    </row>
    <row r="831" spans="8:8" s="71" customFormat="1">
      <c r="H831" s="75"/>
    </row>
    <row r="832" spans="8:8" s="71" customFormat="1">
      <c r="H832" s="75"/>
    </row>
    <row r="833" spans="8:8" s="71" customFormat="1">
      <c r="H833" s="75"/>
    </row>
    <row r="834" spans="8:8" s="71" customFormat="1">
      <c r="H834" s="75"/>
    </row>
    <row r="835" spans="8:8" s="71" customFormat="1">
      <c r="H835" s="75"/>
    </row>
    <row r="836" spans="8:8" s="71" customFormat="1">
      <c r="H836" s="75"/>
    </row>
    <row r="837" spans="8:8" s="71" customFormat="1">
      <c r="H837" s="75"/>
    </row>
    <row r="838" spans="8:8" s="71" customFormat="1">
      <c r="H838" s="75"/>
    </row>
    <row r="839" spans="8:8" s="71" customFormat="1">
      <c r="H839" s="75"/>
    </row>
    <row r="840" spans="8:8" s="71" customFormat="1">
      <c r="H840" s="75"/>
    </row>
    <row r="841" spans="8:8" s="71" customFormat="1">
      <c r="H841" s="75"/>
    </row>
    <row r="842" spans="8:8" s="71" customFormat="1">
      <c r="H842" s="75"/>
    </row>
    <row r="843" spans="8:8" s="71" customFormat="1">
      <c r="H843" s="75"/>
    </row>
    <row r="844" spans="8:8" s="71" customFormat="1">
      <c r="H844" s="75"/>
    </row>
    <row r="845" spans="8:8" s="71" customFormat="1">
      <c r="H845" s="75"/>
    </row>
    <row r="846" spans="8:8" s="71" customFormat="1">
      <c r="H846" s="75"/>
    </row>
    <row r="847" spans="8:8" s="71" customFormat="1">
      <c r="H847" s="75"/>
    </row>
    <row r="848" spans="8:8" s="71" customFormat="1">
      <c r="H848" s="75"/>
    </row>
    <row r="849" spans="8:8" s="71" customFormat="1">
      <c r="H849" s="75"/>
    </row>
    <row r="850" spans="8:8" s="71" customFormat="1">
      <c r="H850" s="75"/>
    </row>
    <row r="851" spans="8:8" s="71" customFormat="1">
      <c r="H851" s="75"/>
    </row>
    <row r="852" spans="8:8" s="71" customFormat="1">
      <c r="H852" s="75"/>
    </row>
    <row r="853" spans="8:8" s="71" customFormat="1">
      <c r="H853" s="75"/>
    </row>
    <row r="854" spans="8:8" s="71" customFormat="1">
      <c r="H854" s="75"/>
    </row>
    <row r="855" spans="8:8" s="71" customFormat="1">
      <c r="H855" s="75"/>
    </row>
    <row r="856" spans="8:8" s="71" customFormat="1">
      <c r="H856" s="75"/>
    </row>
    <row r="857" spans="8:8" s="71" customFormat="1">
      <c r="H857" s="75"/>
    </row>
    <row r="858" spans="8:8" s="71" customFormat="1">
      <c r="H858" s="75"/>
    </row>
    <row r="859" spans="8:8" s="71" customFormat="1">
      <c r="H859" s="75"/>
    </row>
    <row r="860" spans="8:8" s="71" customFormat="1">
      <c r="H860" s="75"/>
    </row>
    <row r="861" spans="8:8" s="71" customFormat="1">
      <c r="H861" s="75"/>
    </row>
    <row r="862" spans="8:8" s="71" customFormat="1">
      <c r="H862" s="75"/>
    </row>
    <row r="863" spans="8:8" s="71" customFormat="1">
      <c r="H863" s="75"/>
    </row>
    <row r="864" spans="8:8" s="71" customFormat="1">
      <c r="H864" s="75"/>
    </row>
    <row r="865" spans="8:8" s="71" customFormat="1">
      <c r="H865" s="75"/>
    </row>
    <row r="866" spans="8:8" s="71" customFormat="1">
      <c r="H866" s="75"/>
    </row>
    <row r="867" spans="8:8" s="71" customFormat="1">
      <c r="H867" s="75"/>
    </row>
    <row r="868" spans="8:8" s="71" customFormat="1">
      <c r="H868" s="75"/>
    </row>
    <row r="869" spans="8:8" s="71" customFormat="1">
      <c r="H869" s="75"/>
    </row>
    <row r="870" spans="8:8" s="71" customFormat="1">
      <c r="H870" s="75"/>
    </row>
    <row r="871" spans="8:8" s="71" customFormat="1">
      <c r="H871" s="75"/>
    </row>
    <row r="872" spans="8:8" s="71" customFormat="1">
      <c r="H872" s="75"/>
    </row>
    <row r="873" spans="8:8" s="71" customFormat="1">
      <c r="H873" s="75"/>
    </row>
    <row r="874" spans="8:8" s="71" customFormat="1">
      <c r="H874" s="75"/>
    </row>
    <row r="875" spans="8:8" s="71" customFormat="1">
      <c r="H875" s="75"/>
    </row>
    <row r="876" spans="8:8" s="71" customFormat="1">
      <c r="H876" s="75"/>
    </row>
    <row r="877" spans="8:8" s="71" customFormat="1">
      <c r="H877" s="75"/>
    </row>
    <row r="878" spans="8:8" s="71" customFormat="1">
      <c r="H878" s="75"/>
    </row>
    <row r="879" spans="8:8" s="71" customFormat="1">
      <c r="H879" s="75"/>
    </row>
    <row r="880" spans="8:8" s="71" customFormat="1">
      <c r="H880" s="75"/>
    </row>
    <row r="881" spans="8:8" s="71" customFormat="1">
      <c r="H881" s="75"/>
    </row>
    <row r="882" spans="8:8" s="71" customFormat="1">
      <c r="H882" s="75"/>
    </row>
    <row r="883" spans="8:8" s="71" customFormat="1">
      <c r="H883" s="75"/>
    </row>
    <row r="884" spans="8:8" s="71" customFormat="1">
      <c r="H884" s="75"/>
    </row>
    <row r="885" spans="8:8" s="71" customFormat="1">
      <c r="H885" s="75"/>
    </row>
    <row r="886" spans="8:8" s="71" customFormat="1">
      <c r="H886" s="75"/>
    </row>
    <row r="887" spans="8:8" s="71" customFormat="1">
      <c r="H887" s="75"/>
    </row>
    <row r="888" spans="8:8" s="71" customFormat="1">
      <c r="H888" s="75"/>
    </row>
    <row r="889" spans="8:8" s="71" customFormat="1">
      <c r="H889" s="75"/>
    </row>
    <row r="890" spans="8:8" s="71" customFormat="1">
      <c r="H890" s="75"/>
    </row>
    <row r="891" spans="8:8" s="71" customFormat="1">
      <c r="H891" s="75"/>
    </row>
    <row r="892" spans="8:8" s="71" customFormat="1">
      <c r="H892" s="75"/>
    </row>
    <row r="893" spans="8:8" s="71" customFormat="1">
      <c r="H893" s="75"/>
    </row>
    <row r="894" spans="8:8" s="71" customFormat="1">
      <c r="H894" s="75"/>
    </row>
    <row r="895" spans="8:8" s="71" customFormat="1">
      <c r="H895" s="75"/>
    </row>
    <row r="896" spans="8:8" s="71" customFormat="1">
      <c r="H896" s="75"/>
    </row>
    <row r="897" spans="8:8" s="71" customFormat="1">
      <c r="H897" s="75"/>
    </row>
    <row r="898" spans="8:8" s="71" customFormat="1">
      <c r="H898" s="75"/>
    </row>
    <row r="899" spans="8:8" s="71" customFormat="1">
      <c r="H899" s="75"/>
    </row>
    <row r="900" spans="8:8" s="71" customFormat="1">
      <c r="H900" s="75"/>
    </row>
    <row r="901" spans="8:8" s="71" customFormat="1">
      <c r="H901" s="75"/>
    </row>
    <row r="902" spans="8:8" s="71" customFormat="1">
      <c r="H902" s="75"/>
    </row>
    <row r="903" spans="8:8" s="71" customFormat="1">
      <c r="H903" s="75"/>
    </row>
    <row r="904" spans="8:8" s="71" customFormat="1">
      <c r="H904" s="75"/>
    </row>
    <row r="905" spans="8:8" s="71" customFormat="1">
      <c r="H905" s="75"/>
    </row>
    <row r="906" spans="8:8" s="71" customFormat="1">
      <c r="H906" s="75"/>
    </row>
    <row r="907" spans="8:8" s="71" customFormat="1">
      <c r="H907" s="75"/>
    </row>
    <row r="908" spans="8:8" s="71" customFormat="1">
      <c r="H908" s="75"/>
    </row>
    <row r="909" spans="8:8" s="71" customFormat="1">
      <c r="H909" s="75"/>
    </row>
    <row r="910" spans="8:8" s="71" customFormat="1">
      <c r="H910" s="75"/>
    </row>
    <row r="911" spans="8:8" s="71" customFormat="1">
      <c r="H911" s="75"/>
    </row>
    <row r="912" spans="8:8" s="71" customFormat="1">
      <c r="H912" s="75"/>
    </row>
    <row r="913" spans="8:8" s="71" customFormat="1">
      <c r="H913" s="75"/>
    </row>
    <row r="914" spans="8:8" s="71" customFormat="1">
      <c r="H914" s="75"/>
    </row>
    <row r="915" spans="8:8" s="71" customFormat="1">
      <c r="H915" s="75"/>
    </row>
    <row r="916" spans="8:8" s="71" customFormat="1">
      <c r="H916" s="75"/>
    </row>
    <row r="917" spans="8:8" s="71" customFormat="1">
      <c r="H917" s="75"/>
    </row>
    <row r="918" spans="8:8" s="71" customFormat="1">
      <c r="H918" s="75"/>
    </row>
    <row r="919" spans="8:8" s="71" customFormat="1">
      <c r="H919" s="75"/>
    </row>
    <row r="920" spans="8:8" s="71" customFormat="1">
      <c r="H920" s="75"/>
    </row>
    <row r="921" spans="8:8" s="71" customFormat="1">
      <c r="H921" s="75"/>
    </row>
    <row r="922" spans="8:8" s="71" customFormat="1">
      <c r="H922" s="75"/>
    </row>
    <row r="923" spans="8:8" s="71" customFormat="1">
      <c r="H923" s="75"/>
    </row>
    <row r="924" spans="8:8" s="71" customFormat="1">
      <c r="H924" s="75"/>
    </row>
    <row r="925" spans="8:8" s="71" customFormat="1">
      <c r="H925" s="75"/>
    </row>
    <row r="926" spans="8:8" s="71" customFormat="1">
      <c r="H926" s="75"/>
    </row>
    <row r="927" spans="8:8" s="71" customFormat="1">
      <c r="H927" s="75"/>
    </row>
    <row r="928" spans="8:8" s="71" customFormat="1">
      <c r="H928" s="75"/>
    </row>
    <row r="929" spans="8:8" s="71" customFormat="1">
      <c r="H929" s="75"/>
    </row>
    <row r="930" spans="8:8" s="71" customFormat="1">
      <c r="H930" s="75"/>
    </row>
    <row r="931" spans="8:8" s="71" customFormat="1">
      <c r="H931" s="75"/>
    </row>
    <row r="932" spans="8:8" s="71" customFormat="1">
      <c r="H932" s="75"/>
    </row>
    <row r="933" spans="8:8" s="71" customFormat="1">
      <c r="H933" s="75"/>
    </row>
    <row r="934" spans="8:8" s="71" customFormat="1">
      <c r="H934" s="75"/>
    </row>
    <row r="935" spans="8:8" s="71" customFormat="1">
      <c r="H935" s="75"/>
    </row>
    <row r="936" spans="8:8" s="71" customFormat="1">
      <c r="H936" s="75"/>
    </row>
    <row r="937" spans="8:8" s="71" customFormat="1">
      <c r="H937" s="75"/>
    </row>
    <row r="938" spans="8:8" s="71" customFormat="1">
      <c r="H938" s="75"/>
    </row>
    <row r="939" spans="8:8" s="71" customFormat="1">
      <c r="H939" s="75"/>
    </row>
    <row r="940" spans="8:8" s="71" customFormat="1">
      <c r="H940" s="75"/>
    </row>
    <row r="941" spans="8:8" s="71" customFormat="1">
      <c r="H941" s="75"/>
    </row>
    <row r="942" spans="8:8" s="71" customFormat="1">
      <c r="H942" s="75"/>
    </row>
    <row r="943" spans="8:8" s="71" customFormat="1">
      <c r="H943" s="75"/>
    </row>
    <row r="944" spans="8:8" s="71" customFormat="1">
      <c r="H944" s="75"/>
    </row>
    <row r="945" spans="8:8" s="71" customFormat="1">
      <c r="H945" s="75"/>
    </row>
    <row r="946" spans="8:8" s="71" customFormat="1">
      <c r="H946" s="75"/>
    </row>
    <row r="947" spans="8:8" s="71" customFormat="1">
      <c r="H947" s="75"/>
    </row>
    <row r="948" spans="8:8" s="71" customFormat="1">
      <c r="H948" s="75"/>
    </row>
    <row r="949" spans="8:8" s="71" customFormat="1">
      <c r="H949" s="75"/>
    </row>
    <row r="950" spans="8:8" s="71" customFormat="1">
      <c r="H950" s="75"/>
    </row>
    <row r="951" spans="8:8" s="71" customFormat="1">
      <c r="H951" s="75"/>
    </row>
    <row r="952" spans="8:8" s="71" customFormat="1">
      <c r="H952" s="75"/>
    </row>
    <row r="953" spans="8:8" s="71" customFormat="1">
      <c r="H953" s="75"/>
    </row>
    <row r="954" spans="8:8" s="71" customFormat="1">
      <c r="H954" s="75"/>
    </row>
    <row r="955" spans="8:8" s="71" customFormat="1">
      <c r="H955" s="75"/>
    </row>
    <row r="956" spans="8:8" s="71" customFormat="1">
      <c r="H956" s="75"/>
    </row>
    <row r="957" spans="8:8" s="71" customFormat="1">
      <c r="H957" s="75"/>
    </row>
    <row r="958" spans="8:8" s="71" customFormat="1">
      <c r="H958" s="75"/>
    </row>
    <row r="959" spans="8:8" s="71" customFormat="1">
      <c r="H959" s="75"/>
    </row>
    <row r="960" spans="8:8" s="71" customFormat="1">
      <c r="H960" s="75"/>
    </row>
    <row r="961" spans="8:8" s="71" customFormat="1">
      <c r="H961" s="75"/>
    </row>
    <row r="962" spans="8:8" s="71" customFormat="1">
      <c r="H962" s="75"/>
    </row>
    <row r="963" spans="8:8" s="71" customFormat="1">
      <c r="H963" s="75"/>
    </row>
    <row r="964" spans="8:8" s="71" customFormat="1">
      <c r="H964" s="75"/>
    </row>
    <row r="965" spans="8:8" s="71" customFormat="1">
      <c r="H965" s="75"/>
    </row>
    <row r="966" spans="8:8" s="71" customFormat="1">
      <c r="H966" s="75"/>
    </row>
    <row r="967" spans="8:8" s="71" customFormat="1">
      <c r="H967" s="75"/>
    </row>
    <row r="968" spans="8:8" s="71" customFormat="1">
      <c r="H968" s="75"/>
    </row>
    <row r="969" spans="8:8" s="71" customFormat="1">
      <c r="H969" s="75"/>
    </row>
    <row r="970" spans="8:8" s="71" customFormat="1">
      <c r="H970" s="75"/>
    </row>
    <row r="971" spans="8:8" s="71" customFormat="1">
      <c r="H971" s="75"/>
    </row>
    <row r="972" spans="8:8" s="71" customFormat="1">
      <c r="H972" s="75"/>
    </row>
    <row r="973" spans="8:8" s="71" customFormat="1">
      <c r="H973" s="75"/>
    </row>
    <row r="974" spans="8:8" s="71" customFormat="1">
      <c r="H974" s="75"/>
    </row>
    <row r="975" spans="8:8" s="71" customFormat="1">
      <c r="H975" s="75"/>
    </row>
    <row r="976" spans="8:8" s="71" customFormat="1">
      <c r="H976" s="75"/>
    </row>
    <row r="977" spans="8:8" s="71" customFormat="1">
      <c r="H977" s="75"/>
    </row>
    <row r="978" spans="8:8" s="71" customFormat="1">
      <c r="H978" s="75"/>
    </row>
    <row r="979" spans="8:8" s="71" customFormat="1">
      <c r="H979" s="75"/>
    </row>
    <row r="980" spans="8:8" s="71" customFormat="1">
      <c r="H980" s="75"/>
    </row>
    <row r="981" spans="8:8" s="71" customFormat="1">
      <c r="H981" s="75"/>
    </row>
    <row r="982" spans="8:8" s="71" customFormat="1">
      <c r="H982" s="75"/>
    </row>
    <row r="983" spans="8:8" s="71" customFormat="1">
      <c r="H983" s="75"/>
    </row>
    <row r="984" spans="8:8" s="71" customFormat="1">
      <c r="H984" s="75"/>
    </row>
    <row r="985" spans="8:8" s="71" customFormat="1">
      <c r="H985" s="75"/>
    </row>
    <row r="986" spans="8:8" s="71" customFormat="1">
      <c r="H986" s="75"/>
    </row>
    <row r="987" spans="8:8" s="71" customFormat="1">
      <c r="H987" s="75"/>
    </row>
    <row r="988" spans="8:8" s="71" customFormat="1">
      <c r="H988" s="75"/>
    </row>
    <row r="989" spans="8:8" s="71" customFormat="1">
      <c r="H989" s="75"/>
    </row>
    <row r="990" spans="8:8" s="71" customFormat="1">
      <c r="H990" s="75"/>
    </row>
    <row r="991" spans="8:8" s="71" customFormat="1">
      <c r="H991" s="75"/>
    </row>
    <row r="992" spans="8:8" s="71" customFormat="1">
      <c r="H992" s="75"/>
    </row>
    <row r="993" spans="8:8" s="71" customFormat="1">
      <c r="H993" s="75"/>
    </row>
    <row r="994" spans="8:8" s="71" customFormat="1">
      <c r="H994" s="75"/>
    </row>
    <row r="995" spans="8:8" s="71" customFormat="1">
      <c r="H995" s="75"/>
    </row>
    <row r="996" spans="8:8" s="71" customFormat="1">
      <c r="H996" s="75"/>
    </row>
    <row r="997" spans="8:8" s="71" customFormat="1">
      <c r="H997" s="75"/>
    </row>
    <row r="998" spans="8:8" s="71" customFormat="1">
      <c r="H998" s="75"/>
    </row>
    <row r="999" spans="8:8" s="71" customFormat="1">
      <c r="H999" s="75"/>
    </row>
    <row r="1000" spans="8:8" s="71" customFormat="1">
      <c r="H1000" s="75"/>
    </row>
    <row r="1001" spans="8:8" s="71" customFormat="1">
      <c r="H1001" s="75"/>
    </row>
    <row r="1002" spans="8:8" s="71" customFormat="1">
      <c r="H1002" s="75"/>
    </row>
    <row r="1003" spans="8:8" s="71" customFormat="1">
      <c r="H1003" s="75"/>
    </row>
    <row r="1004" spans="8:8" s="71" customFormat="1">
      <c r="H1004" s="75"/>
    </row>
    <row r="1005" spans="8:8" s="71" customFormat="1">
      <c r="H1005" s="75"/>
    </row>
    <row r="1006" spans="8:8" s="71" customFormat="1">
      <c r="H1006" s="75"/>
    </row>
    <row r="1007" spans="8:8" s="71" customFormat="1">
      <c r="H1007" s="75"/>
    </row>
    <row r="1008" spans="8:8" s="71" customFormat="1">
      <c r="H1008" s="75"/>
    </row>
    <row r="1009" spans="8:8" s="71" customFormat="1">
      <c r="H1009" s="75"/>
    </row>
    <row r="1010" spans="8:8" s="71" customFormat="1">
      <c r="H1010" s="75"/>
    </row>
    <row r="1011" spans="8:8" s="71" customFormat="1">
      <c r="H1011" s="75"/>
    </row>
    <row r="1012" spans="8:8" s="71" customFormat="1">
      <c r="H1012" s="75"/>
    </row>
    <row r="1013" spans="8:8" s="71" customFormat="1">
      <c r="H1013" s="75"/>
    </row>
    <row r="1014" spans="8:8" s="71" customFormat="1">
      <c r="H1014" s="75"/>
    </row>
    <row r="1015" spans="8:8" s="71" customFormat="1">
      <c r="H1015" s="75"/>
    </row>
    <row r="1016" spans="8:8" s="71" customFormat="1">
      <c r="H1016" s="75"/>
    </row>
    <row r="1017" spans="8:8" s="71" customFormat="1">
      <c r="H1017" s="75"/>
    </row>
    <row r="1018" spans="8:8" s="71" customFormat="1">
      <c r="H1018" s="75"/>
    </row>
    <row r="1019" spans="8:8" s="71" customFormat="1">
      <c r="H1019" s="75"/>
    </row>
    <row r="1020" spans="8:8" s="71" customFormat="1">
      <c r="H1020" s="75"/>
    </row>
    <row r="1021" spans="8:8" s="71" customFormat="1">
      <c r="H1021" s="75"/>
    </row>
    <row r="1022" spans="8:8" s="71" customFormat="1">
      <c r="H1022" s="75"/>
    </row>
    <row r="1023" spans="8:8" s="71" customFormat="1">
      <c r="H1023" s="75"/>
    </row>
    <row r="1024" spans="8:8" s="71" customFormat="1">
      <c r="H1024" s="75"/>
    </row>
    <row r="1025" spans="8:8" s="71" customFormat="1">
      <c r="H1025" s="75"/>
    </row>
    <row r="1026" spans="8:8" s="71" customFormat="1">
      <c r="H1026" s="75"/>
    </row>
    <row r="1027" spans="8:8" s="71" customFormat="1">
      <c r="H1027" s="75"/>
    </row>
    <row r="1028" spans="8:8" s="71" customFormat="1">
      <c r="H1028" s="75"/>
    </row>
    <row r="1029" spans="8:8" s="71" customFormat="1">
      <c r="H1029" s="75"/>
    </row>
    <row r="1030" spans="8:8" s="71" customFormat="1">
      <c r="H1030" s="75"/>
    </row>
    <row r="1031" spans="8:8" s="71" customFormat="1">
      <c r="H1031" s="75"/>
    </row>
    <row r="1032" spans="8:8" s="71" customFormat="1">
      <c r="H1032" s="75"/>
    </row>
    <row r="1033" spans="8:8" s="71" customFormat="1">
      <c r="H1033" s="75"/>
    </row>
    <row r="1034" spans="8:8" s="71" customFormat="1">
      <c r="H1034" s="75"/>
    </row>
    <row r="1035" spans="8:8" s="71" customFormat="1">
      <c r="H1035" s="75"/>
    </row>
    <row r="1036" spans="8:8" s="71" customFormat="1">
      <c r="H1036" s="75"/>
    </row>
    <row r="1037" spans="8:8" s="71" customFormat="1">
      <c r="H1037" s="75"/>
    </row>
    <row r="1038" spans="8:8" s="71" customFormat="1">
      <c r="H1038" s="75"/>
    </row>
    <row r="1039" spans="8:8" s="71" customFormat="1">
      <c r="H1039" s="75"/>
    </row>
    <row r="1040" spans="8:8" s="71" customFormat="1">
      <c r="H1040" s="75"/>
    </row>
    <row r="1041" spans="8:8" s="71" customFormat="1">
      <c r="H1041" s="75"/>
    </row>
    <row r="1042" spans="8:8" s="71" customFormat="1">
      <c r="H1042" s="75"/>
    </row>
    <row r="1043" spans="8:8" s="71" customFormat="1">
      <c r="H1043" s="75"/>
    </row>
    <row r="1044" spans="8:8" s="71" customFormat="1">
      <c r="H1044" s="75"/>
    </row>
    <row r="1045" spans="8:8" s="71" customFormat="1">
      <c r="H1045" s="75"/>
    </row>
    <row r="1046" spans="8:8" s="71" customFormat="1">
      <c r="H1046" s="75"/>
    </row>
    <row r="1047" spans="8:8" s="71" customFormat="1">
      <c r="H1047" s="75"/>
    </row>
    <row r="1048" spans="8:8" s="71" customFormat="1">
      <c r="H1048" s="75"/>
    </row>
    <row r="1049" spans="8:8" s="71" customFormat="1">
      <c r="H1049" s="75"/>
    </row>
    <row r="1050" spans="8:8" s="71" customFormat="1">
      <c r="H1050" s="75"/>
    </row>
    <row r="1051" spans="8:8" s="71" customFormat="1">
      <c r="H1051" s="75"/>
    </row>
    <row r="1052" spans="8:8" s="71" customFormat="1">
      <c r="H1052" s="75"/>
    </row>
    <row r="1053" spans="8:8" s="71" customFormat="1">
      <c r="H1053" s="75"/>
    </row>
    <row r="1054" spans="8:8" s="71" customFormat="1">
      <c r="H1054" s="75"/>
    </row>
    <row r="1055" spans="8:8" s="71" customFormat="1">
      <c r="H1055" s="75"/>
    </row>
    <row r="1056" spans="8:8" s="71" customFormat="1">
      <c r="H1056" s="75"/>
    </row>
    <row r="1057" spans="8:8" s="71" customFormat="1">
      <c r="H1057" s="75"/>
    </row>
    <row r="1058" spans="8:8" s="71" customFormat="1">
      <c r="H1058" s="75"/>
    </row>
    <row r="1059" spans="8:8" s="71" customFormat="1">
      <c r="H1059" s="75"/>
    </row>
    <row r="1060" spans="8:8" s="71" customFormat="1">
      <c r="H1060" s="75"/>
    </row>
    <row r="1061" spans="8:8" s="71" customFormat="1">
      <c r="H1061" s="75"/>
    </row>
    <row r="1062" spans="8:8" s="71" customFormat="1">
      <c r="H1062" s="75"/>
    </row>
    <row r="1063" spans="8:8" s="71" customFormat="1">
      <c r="H1063" s="75"/>
    </row>
    <row r="1064" spans="8:8" s="71" customFormat="1">
      <c r="H1064" s="75"/>
    </row>
    <row r="1065" spans="8:8" s="71" customFormat="1">
      <c r="H1065" s="75"/>
    </row>
    <row r="1066" spans="8:8" s="71" customFormat="1">
      <c r="H1066" s="75"/>
    </row>
    <row r="1067" spans="8:8" s="71" customFormat="1">
      <c r="H1067" s="75"/>
    </row>
    <row r="1068" spans="8:8" s="71" customFormat="1">
      <c r="H1068" s="75"/>
    </row>
    <row r="1069" spans="8:8" s="71" customFormat="1">
      <c r="H1069" s="75"/>
    </row>
    <row r="1070" spans="8:8" s="71" customFormat="1">
      <c r="H1070" s="75"/>
    </row>
    <row r="1071" spans="8:8" s="71" customFormat="1">
      <c r="H1071" s="75"/>
    </row>
    <row r="1072" spans="8:8" s="71" customFormat="1">
      <c r="H1072" s="75"/>
    </row>
    <row r="1073" spans="8:8" s="71" customFormat="1">
      <c r="H1073" s="75"/>
    </row>
    <row r="1074" spans="8:8" s="71" customFormat="1">
      <c r="H1074" s="75"/>
    </row>
    <row r="1075" spans="8:8" s="71" customFormat="1">
      <c r="H1075" s="75"/>
    </row>
    <row r="1076" spans="8:8" s="71" customFormat="1">
      <c r="H1076" s="75"/>
    </row>
    <row r="1077" spans="8:8" s="71" customFormat="1">
      <c r="H1077" s="75"/>
    </row>
    <row r="1078" spans="8:8" s="71" customFormat="1">
      <c r="H1078" s="75"/>
    </row>
    <row r="1079" spans="8:8" s="71" customFormat="1">
      <c r="H1079" s="75"/>
    </row>
    <row r="1080" spans="8:8" s="71" customFormat="1">
      <c r="H1080" s="75"/>
    </row>
    <row r="1081" spans="8:8" s="71" customFormat="1">
      <c r="H1081" s="75"/>
    </row>
    <row r="1082" spans="8:8" s="71" customFormat="1">
      <c r="H1082" s="75"/>
    </row>
    <row r="1083" spans="8:8" s="71" customFormat="1">
      <c r="H1083" s="75"/>
    </row>
    <row r="1084" spans="8:8" s="71" customFormat="1">
      <c r="H1084" s="75"/>
    </row>
    <row r="1085" spans="8:8" s="71" customFormat="1">
      <c r="H1085" s="75"/>
    </row>
    <row r="1086" spans="8:8" s="71" customFormat="1">
      <c r="H1086" s="75"/>
    </row>
    <row r="1087" spans="8:8" s="71" customFormat="1">
      <c r="H1087" s="75"/>
    </row>
    <row r="1088" spans="8:8" s="71" customFormat="1">
      <c r="H1088" s="75"/>
    </row>
    <row r="1089" spans="8:8" s="71" customFormat="1">
      <c r="H1089" s="75"/>
    </row>
    <row r="1090" spans="8:8" s="71" customFormat="1">
      <c r="H1090" s="75"/>
    </row>
    <row r="1091" spans="8:8" s="71" customFormat="1">
      <c r="H1091" s="75"/>
    </row>
    <row r="1092" spans="8:8" s="71" customFormat="1">
      <c r="H1092" s="75"/>
    </row>
    <row r="1093" spans="8:8" s="71" customFormat="1">
      <c r="H1093" s="75"/>
    </row>
    <row r="1094" spans="8:8" s="71" customFormat="1">
      <c r="H1094" s="75"/>
    </row>
    <row r="1095" spans="8:8" s="71" customFormat="1">
      <c r="H1095" s="75"/>
    </row>
    <row r="1096" spans="8:8" s="71" customFormat="1">
      <c r="H1096" s="75"/>
    </row>
    <row r="1097" spans="8:8" s="71" customFormat="1">
      <c r="H1097" s="75"/>
    </row>
    <row r="1098" spans="8:8" s="71" customFormat="1">
      <c r="H1098" s="75"/>
    </row>
    <row r="1099" spans="8:8" s="71" customFormat="1">
      <c r="H1099" s="75"/>
    </row>
    <row r="1100" spans="8:8" s="71" customFormat="1">
      <c r="H1100" s="75"/>
    </row>
    <row r="1101" spans="8:8" s="71" customFormat="1">
      <c r="H1101" s="75"/>
    </row>
    <row r="1102" spans="8:8" s="71" customFormat="1">
      <c r="H1102" s="75"/>
    </row>
    <row r="1103" spans="8:8" s="71" customFormat="1">
      <c r="H1103" s="75"/>
    </row>
    <row r="1104" spans="8:8" s="71" customFormat="1">
      <c r="H1104" s="75"/>
    </row>
    <row r="1105" spans="8:8" s="71" customFormat="1">
      <c r="H1105" s="75"/>
    </row>
    <row r="1106" spans="8:8" s="71" customFormat="1">
      <c r="H1106" s="75"/>
    </row>
    <row r="1107" spans="8:8" s="71" customFormat="1">
      <c r="H1107" s="75"/>
    </row>
    <row r="1108" spans="8:8" s="71" customFormat="1">
      <c r="H1108" s="75"/>
    </row>
    <row r="1109" spans="8:8" s="71" customFormat="1">
      <c r="H1109" s="75"/>
    </row>
    <row r="1110" spans="8:8" s="71" customFormat="1">
      <c r="H1110" s="75"/>
    </row>
    <row r="1111" spans="8:8" s="71" customFormat="1">
      <c r="H1111" s="75"/>
    </row>
    <row r="1112" spans="8:8" s="71" customFormat="1">
      <c r="H1112" s="75"/>
    </row>
    <row r="1113" spans="8:8" s="71" customFormat="1">
      <c r="H1113" s="75"/>
    </row>
    <row r="1114" spans="8:8" s="71" customFormat="1">
      <c r="H1114" s="75"/>
    </row>
    <row r="1115" spans="8:8" s="71" customFormat="1">
      <c r="H1115" s="75"/>
    </row>
    <row r="1116" spans="8:8" s="71" customFormat="1">
      <c r="H1116" s="75"/>
    </row>
    <row r="1117" spans="8:8" s="71" customFormat="1">
      <c r="H1117" s="75"/>
    </row>
    <row r="1118" spans="8:8" s="71" customFormat="1">
      <c r="H1118" s="75"/>
    </row>
    <row r="1119" spans="8:8" s="71" customFormat="1">
      <c r="H1119" s="75"/>
    </row>
    <row r="1120" spans="8:8" s="71" customFormat="1">
      <c r="H1120" s="75"/>
    </row>
    <row r="1121" spans="8:8" s="71" customFormat="1">
      <c r="H1121" s="75"/>
    </row>
    <row r="1122" spans="8:8" s="71" customFormat="1">
      <c r="H1122" s="75"/>
    </row>
    <row r="1123" spans="8:8" s="71" customFormat="1">
      <c r="H1123" s="75"/>
    </row>
    <row r="1124" spans="8:8" s="71" customFormat="1">
      <c r="H1124" s="75"/>
    </row>
    <row r="1125" spans="8:8" s="71" customFormat="1">
      <c r="H1125" s="75"/>
    </row>
    <row r="1126" spans="8:8" s="71" customFormat="1">
      <c r="H1126" s="75"/>
    </row>
    <row r="1127" spans="8:8" s="71" customFormat="1">
      <c r="H1127" s="75"/>
    </row>
    <row r="1128" spans="8:8" s="71" customFormat="1">
      <c r="H1128" s="75"/>
    </row>
    <row r="1129" spans="8:8" s="71" customFormat="1">
      <c r="H1129" s="75"/>
    </row>
    <row r="1130" spans="8:8" s="71" customFormat="1">
      <c r="H1130" s="75"/>
    </row>
    <row r="1131" spans="8:8" s="71" customFormat="1">
      <c r="H1131" s="75"/>
    </row>
    <row r="1132" spans="8:8" s="71" customFormat="1">
      <c r="H1132" s="75"/>
    </row>
    <row r="1133" spans="8:8" s="71" customFormat="1">
      <c r="H1133" s="75"/>
    </row>
    <row r="1134" spans="8:8" s="71" customFormat="1">
      <c r="H1134" s="75"/>
    </row>
    <row r="1135" spans="8:8" s="71" customFormat="1">
      <c r="H1135" s="75"/>
    </row>
    <row r="1136" spans="8:8" s="71" customFormat="1">
      <c r="H1136" s="75"/>
    </row>
    <row r="1137" spans="8:8" s="71" customFormat="1">
      <c r="H1137" s="75"/>
    </row>
    <row r="1138" spans="8:8" s="71" customFormat="1">
      <c r="H1138" s="75"/>
    </row>
    <row r="1139" spans="8:8" s="71" customFormat="1">
      <c r="H1139" s="75"/>
    </row>
    <row r="1140" spans="8:8" s="71" customFormat="1">
      <c r="H1140" s="75"/>
    </row>
    <row r="1141" spans="8:8" s="71" customFormat="1">
      <c r="H1141" s="75"/>
    </row>
    <row r="1142" spans="8:8" s="71" customFormat="1">
      <c r="H1142" s="75"/>
    </row>
    <row r="1143" spans="8:8" s="71" customFormat="1">
      <c r="H1143" s="75"/>
    </row>
    <row r="1144" spans="8:8" s="71" customFormat="1">
      <c r="H1144" s="75"/>
    </row>
    <row r="1145" spans="8:8" s="71" customFormat="1">
      <c r="H1145" s="75"/>
    </row>
    <row r="1146" spans="8:8" s="71" customFormat="1">
      <c r="H1146" s="75"/>
    </row>
    <row r="1147" spans="8:8" s="71" customFormat="1">
      <c r="H1147" s="75"/>
    </row>
    <row r="1148" spans="8:8" s="71" customFormat="1">
      <c r="H1148" s="75"/>
    </row>
    <row r="1149" spans="8:8" s="71" customFormat="1">
      <c r="H1149" s="75"/>
    </row>
    <row r="1150" spans="8:8" s="71" customFormat="1">
      <c r="H1150" s="75"/>
    </row>
    <row r="1151" spans="8:8" s="71" customFormat="1">
      <c r="H1151" s="75"/>
    </row>
    <row r="1152" spans="8:8" s="71" customFormat="1">
      <c r="H1152" s="75"/>
    </row>
    <row r="1153" spans="8:8" s="71" customFormat="1">
      <c r="H1153" s="75"/>
    </row>
    <row r="1154" spans="8:8" s="71" customFormat="1">
      <c r="H1154" s="75"/>
    </row>
    <row r="1155" spans="8:8" s="71" customFormat="1">
      <c r="H1155" s="75"/>
    </row>
    <row r="1156" spans="8:8" s="71" customFormat="1">
      <c r="H1156" s="75"/>
    </row>
    <row r="1157" spans="8:8" s="71" customFormat="1">
      <c r="H1157" s="75"/>
    </row>
    <row r="1158" spans="8:8" s="71" customFormat="1">
      <c r="H1158" s="75"/>
    </row>
    <row r="1159" spans="8:8" s="71" customFormat="1">
      <c r="H1159" s="75"/>
    </row>
    <row r="1160" spans="8:8" s="71" customFormat="1">
      <c r="H1160" s="75"/>
    </row>
    <row r="1161" spans="8:8" s="71" customFormat="1">
      <c r="H1161" s="75"/>
    </row>
    <row r="1162" spans="8:8" s="71" customFormat="1">
      <c r="H1162" s="75"/>
    </row>
    <row r="1163" spans="8:8" s="71" customFormat="1">
      <c r="H1163" s="75"/>
    </row>
    <row r="1164" spans="8:8" s="71" customFormat="1">
      <c r="H1164" s="75"/>
    </row>
    <row r="1165" spans="8:8" s="71" customFormat="1">
      <c r="H1165" s="75"/>
    </row>
    <row r="1166" spans="8:8" s="71" customFormat="1">
      <c r="H1166" s="75"/>
    </row>
    <row r="1167" spans="8:8" s="71" customFormat="1">
      <c r="H1167" s="75"/>
    </row>
    <row r="1168" spans="8:8" s="71" customFormat="1">
      <c r="H1168" s="75"/>
    </row>
    <row r="1169" spans="8:8" s="71" customFormat="1">
      <c r="H1169" s="75"/>
    </row>
    <row r="1170" spans="8:8" s="71" customFormat="1">
      <c r="H1170" s="75"/>
    </row>
    <row r="1171" spans="8:8" s="71" customFormat="1">
      <c r="H1171" s="75"/>
    </row>
    <row r="1172" spans="8:8" s="71" customFormat="1">
      <c r="H1172" s="75"/>
    </row>
    <row r="1173" spans="8:8" s="71" customFormat="1">
      <c r="H1173" s="75"/>
    </row>
    <row r="1174" spans="8:8" s="71" customFormat="1">
      <c r="H1174" s="75"/>
    </row>
    <row r="1175" spans="8:8" s="71" customFormat="1">
      <c r="H1175" s="75"/>
    </row>
    <row r="1176" spans="8:8" s="71" customFormat="1">
      <c r="H1176" s="75"/>
    </row>
    <row r="1177" spans="8:8" s="71" customFormat="1">
      <c r="H1177" s="75"/>
    </row>
    <row r="1178" spans="8:8" s="71" customFormat="1">
      <c r="H1178" s="75"/>
    </row>
    <row r="1179" spans="8:8" s="71" customFormat="1">
      <c r="H1179" s="75"/>
    </row>
    <row r="1180" spans="8:8" s="71" customFormat="1">
      <c r="H1180" s="75"/>
    </row>
    <row r="1181" spans="8:8" s="71" customFormat="1">
      <c r="H1181" s="75"/>
    </row>
    <row r="1182" spans="8:8" s="71" customFormat="1">
      <c r="H1182" s="75"/>
    </row>
    <row r="1183" spans="8:8" s="71" customFormat="1">
      <c r="H1183" s="75"/>
    </row>
    <row r="1184" spans="8:8" s="71" customFormat="1">
      <c r="H1184" s="75"/>
    </row>
    <row r="1185" spans="8:8" s="71" customFormat="1">
      <c r="H1185" s="75"/>
    </row>
    <row r="1186" spans="8:8" s="71" customFormat="1">
      <c r="H1186" s="75"/>
    </row>
    <row r="1187" spans="8:8" s="71" customFormat="1">
      <c r="H1187" s="75"/>
    </row>
    <row r="1188" spans="8:8" s="71" customFormat="1">
      <c r="H1188" s="75"/>
    </row>
    <row r="1189" spans="8:8" s="71" customFormat="1">
      <c r="H1189" s="75"/>
    </row>
    <row r="1190" spans="8:8" s="71" customFormat="1">
      <c r="H1190" s="75"/>
    </row>
    <row r="1191" spans="8:8" s="71" customFormat="1">
      <c r="H1191" s="75"/>
    </row>
    <row r="1192" spans="8:8" s="71" customFormat="1">
      <c r="H1192" s="75"/>
    </row>
    <row r="1193" spans="8:8" s="71" customFormat="1">
      <c r="H1193" s="75"/>
    </row>
    <row r="1194" spans="8:8" s="71" customFormat="1">
      <c r="H1194" s="75"/>
    </row>
    <row r="1195" spans="8:8" s="71" customFormat="1">
      <c r="H1195" s="75"/>
    </row>
    <row r="1196" spans="8:8" s="71" customFormat="1">
      <c r="H1196" s="75"/>
    </row>
    <row r="1197" spans="8:8" s="71" customFormat="1">
      <c r="H1197" s="75"/>
    </row>
    <row r="1198" spans="8:8" s="71" customFormat="1">
      <c r="H1198" s="75"/>
    </row>
    <row r="1199" spans="8:8" s="71" customFormat="1">
      <c r="H1199" s="75"/>
    </row>
    <row r="1200" spans="8:8" s="71" customFormat="1">
      <c r="H1200" s="75"/>
    </row>
    <row r="1201" spans="8:8" s="71" customFormat="1">
      <c r="H1201" s="75"/>
    </row>
    <row r="1202" spans="8:8" s="71" customFormat="1">
      <c r="H1202" s="75"/>
    </row>
    <row r="1203" spans="8:8" s="71" customFormat="1">
      <c r="H1203" s="75"/>
    </row>
    <row r="1204" spans="8:8" s="71" customFormat="1">
      <c r="H1204" s="75"/>
    </row>
    <row r="1205" spans="8:8" s="71" customFormat="1">
      <c r="H1205" s="75"/>
    </row>
    <row r="1206" spans="8:8" s="71" customFormat="1">
      <c r="H1206" s="75"/>
    </row>
    <row r="1207" spans="8:8" s="71" customFormat="1">
      <c r="H1207" s="75"/>
    </row>
    <row r="1208" spans="8:8" s="71" customFormat="1">
      <c r="H1208" s="75"/>
    </row>
    <row r="1209" spans="8:8" s="71" customFormat="1">
      <c r="H1209" s="75"/>
    </row>
    <row r="1210" spans="8:8" s="71" customFormat="1">
      <c r="H1210" s="75"/>
    </row>
    <row r="1211" spans="8:8" s="71" customFormat="1">
      <c r="H1211" s="75"/>
    </row>
    <row r="1212" spans="8:8" s="71" customFormat="1">
      <c r="H1212" s="75"/>
    </row>
    <row r="1213" spans="8:8" s="71" customFormat="1">
      <c r="H1213" s="75"/>
    </row>
    <row r="1214" spans="8:8" s="71" customFormat="1">
      <c r="H1214" s="75"/>
    </row>
    <row r="1215" spans="8:8" s="71" customFormat="1">
      <c r="H1215" s="75"/>
    </row>
    <row r="1216" spans="8:8" s="71" customFormat="1">
      <c r="H1216" s="75"/>
    </row>
    <row r="1217" spans="8:8" s="71" customFormat="1">
      <c r="H1217" s="75"/>
    </row>
    <row r="1218" spans="8:8" s="71" customFormat="1">
      <c r="H1218" s="75"/>
    </row>
    <row r="1219" spans="8:8" s="71" customFormat="1">
      <c r="H1219" s="75"/>
    </row>
    <row r="1220" spans="8:8" s="71" customFormat="1">
      <c r="H1220" s="75"/>
    </row>
    <row r="1221" spans="8:8" s="71" customFormat="1">
      <c r="H1221" s="75"/>
    </row>
    <row r="1222" spans="8:8" s="71" customFormat="1">
      <c r="H1222" s="75"/>
    </row>
    <row r="1223" spans="8:8" s="71" customFormat="1">
      <c r="H1223" s="75"/>
    </row>
    <row r="1224" spans="8:8" s="71" customFormat="1">
      <c r="H1224" s="75"/>
    </row>
    <row r="1225" spans="8:8" s="71" customFormat="1">
      <c r="H1225" s="75"/>
    </row>
    <row r="1226" spans="8:8" s="71" customFormat="1">
      <c r="H1226" s="75"/>
    </row>
    <row r="1227" spans="8:8" s="71" customFormat="1">
      <c r="H1227" s="75"/>
    </row>
    <row r="1228" spans="8:8" s="71" customFormat="1">
      <c r="H1228" s="75"/>
    </row>
    <row r="1229" spans="8:8" s="71" customFormat="1">
      <c r="H1229" s="75"/>
    </row>
    <row r="1230" spans="8:8" s="71" customFormat="1">
      <c r="H1230" s="75"/>
    </row>
    <row r="1231" spans="8:8" s="71" customFormat="1">
      <c r="H1231" s="75"/>
    </row>
    <row r="1232" spans="8:8" s="71" customFormat="1">
      <c r="H1232" s="75"/>
    </row>
    <row r="1233" spans="8:8" s="71" customFormat="1">
      <c r="H1233" s="75"/>
    </row>
    <row r="1234" spans="8:8" s="71" customFormat="1">
      <c r="H1234" s="75"/>
    </row>
    <row r="1235" spans="8:8" s="71" customFormat="1">
      <c r="H1235" s="75"/>
    </row>
    <row r="1236" spans="8:8" s="71" customFormat="1">
      <c r="H1236" s="75"/>
    </row>
    <row r="1237" spans="8:8" s="71" customFormat="1">
      <c r="H1237" s="75"/>
    </row>
    <row r="1238" spans="8:8" s="71" customFormat="1">
      <c r="H1238" s="75"/>
    </row>
    <row r="1239" spans="8:8" s="71" customFormat="1">
      <c r="H1239" s="75"/>
    </row>
    <row r="1240" spans="8:8" s="71" customFormat="1">
      <c r="H1240" s="75"/>
    </row>
    <row r="1241" spans="8:8" s="71" customFormat="1">
      <c r="H1241" s="75"/>
    </row>
    <row r="1242" spans="8:8" s="71" customFormat="1">
      <c r="H1242" s="75"/>
    </row>
    <row r="1243" spans="8:8" s="71" customFormat="1">
      <c r="H1243" s="75"/>
    </row>
    <row r="1244" spans="8:8" s="71" customFormat="1">
      <c r="H1244" s="75"/>
    </row>
    <row r="1245" spans="8:8" s="71" customFormat="1">
      <c r="H1245" s="75"/>
    </row>
    <row r="1246" spans="8:8" s="71" customFormat="1">
      <c r="H1246" s="75"/>
    </row>
    <row r="1247" spans="8:8" s="71" customFormat="1">
      <c r="H1247" s="75"/>
    </row>
    <row r="1248" spans="8:8" s="71" customFormat="1">
      <c r="H1248" s="75"/>
    </row>
    <row r="1249" spans="8:8" s="71" customFormat="1">
      <c r="H1249" s="75"/>
    </row>
    <row r="1250" spans="8:8" s="71" customFormat="1">
      <c r="H1250" s="75"/>
    </row>
    <row r="1251" spans="8:8" s="71" customFormat="1">
      <c r="H1251" s="75"/>
    </row>
    <row r="1252" spans="8:8" s="71" customFormat="1">
      <c r="H1252" s="75"/>
    </row>
    <row r="1253" spans="8:8" s="71" customFormat="1">
      <c r="H1253" s="75"/>
    </row>
    <row r="1254" spans="8:8" s="71" customFormat="1">
      <c r="H1254" s="75"/>
    </row>
    <row r="1255" spans="8:8" s="71" customFormat="1">
      <c r="H1255" s="75"/>
    </row>
    <row r="1256" spans="8:8" s="71" customFormat="1">
      <c r="H1256" s="75"/>
    </row>
    <row r="1257" spans="8:8" s="71" customFormat="1">
      <c r="H1257" s="75"/>
    </row>
    <row r="1258" spans="8:8" s="71" customFormat="1">
      <c r="H1258" s="75"/>
    </row>
    <row r="1259" spans="8:8" s="71" customFormat="1">
      <c r="H1259" s="75"/>
    </row>
    <row r="1260" spans="8:8" s="71" customFormat="1">
      <c r="H1260" s="75"/>
    </row>
    <row r="1261" spans="8:8" s="71" customFormat="1">
      <c r="H1261" s="75"/>
    </row>
    <row r="1262" spans="8:8" s="71" customFormat="1">
      <c r="H1262" s="75"/>
    </row>
    <row r="1263" spans="8:8" s="71" customFormat="1">
      <c r="H1263" s="75"/>
    </row>
    <row r="1264" spans="8:8" s="71" customFormat="1">
      <c r="H1264" s="75"/>
    </row>
    <row r="1265" spans="8:8" s="71" customFormat="1">
      <c r="H1265" s="75"/>
    </row>
    <row r="1266" spans="8:8" s="71" customFormat="1">
      <c r="H1266" s="75"/>
    </row>
    <row r="1267" spans="8:8" s="71" customFormat="1">
      <c r="H1267" s="75"/>
    </row>
    <row r="1268" spans="8:8" s="71" customFormat="1">
      <c r="H1268" s="75"/>
    </row>
    <row r="1269" spans="8:8" s="71" customFormat="1">
      <c r="H1269" s="75"/>
    </row>
    <row r="1270" spans="8:8" s="71" customFormat="1">
      <c r="H1270" s="75"/>
    </row>
    <row r="1271" spans="8:8" s="71" customFormat="1">
      <c r="H1271" s="75"/>
    </row>
    <row r="1272" spans="8:8" s="71" customFormat="1">
      <c r="H1272" s="75"/>
    </row>
    <row r="1273" spans="8:8" s="71" customFormat="1">
      <c r="H1273" s="75"/>
    </row>
    <row r="1274" spans="8:8" s="71" customFormat="1">
      <c r="H1274" s="75"/>
    </row>
    <row r="1275" spans="8:8" s="71" customFormat="1">
      <c r="H1275" s="75"/>
    </row>
    <row r="1276" spans="8:8" s="71" customFormat="1">
      <c r="H1276" s="75"/>
    </row>
    <row r="1277" spans="8:8" s="71" customFormat="1">
      <c r="H1277" s="75"/>
    </row>
    <row r="1278" spans="8:8" s="71" customFormat="1">
      <c r="H1278" s="75"/>
    </row>
    <row r="1279" spans="8:8" s="71" customFormat="1">
      <c r="H1279" s="75"/>
    </row>
    <row r="1280" spans="8:8" s="71" customFormat="1">
      <c r="H1280" s="75"/>
    </row>
    <row r="1281" spans="8:8" s="71" customFormat="1">
      <c r="H1281" s="75"/>
    </row>
    <row r="1282" spans="8:8" s="71" customFormat="1">
      <c r="H1282" s="75"/>
    </row>
    <row r="1283" spans="8:8" s="71" customFormat="1">
      <c r="H1283" s="75"/>
    </row>
    <row r="1284" spans="8:8" s="71" customFormat="1">
      <c r="H1284" s="75"/>
    </row>
    <row r="1285" spans="8:8" s="71" customFormat="1">
      <c r="H1285" s="75"/>
    </row>
    <row r="1286" spans="8:8" s="71" customFormat="1">
      <c r="H1286" s="75"/>
    </row>
    <row r="1287" spans="8:8" s="71" customFormat="1">
      <c r="H1287" s="75"/>
    </row>
    <row r="1288" spans="8:8" s="71" customFormat="1">
      <c r="H1288" s="75"/>
    </row>
    <row r="1289" spans="8:8" s="71" customFormat="1">
      <c r="H1289" s="75"/>
    </row>
    <row r="1290" spans="8:8" s="71" customFormat="1">
      <c r="H1290" s="75"/>
    </row>
    <row r="1291" spans="8:8" s="71" customFormat="1">
      <c r="H1291" s="75"/>
    </row>
    <row r="1292" spans="8:8" s="71" customFormat="1">
      <c r="H1292" s="75"/>
    </row>
    <row r="1293" spans="8:8" s="71" customFormat="1">
      <c r="H1293" s="75"/>
    </row>
    <row r="1294" spans="8:8" s="71" customFormat="1">
      <c r="H1294" s="75"/>
    </row>
    <row r="1295" spans="8:8" s="71" customFormat="1">
      <c r="H1295" s="75"/>
    </row>
    <row r="1296" spans="8:8" s="71" customFormat="1">
      <c r="H1296" s="75"/>
    </row>
    <row r="1297" spans="8:8" s="71" customFormat="1">
      <c r="H1297" s="75"/>
    </row>
    <row r="1298" spans="8:8" s="71" customFormat="1">
      <c r="H1298" s="75"/>
    </row>
    <row r="1299" spans="8:8" s="71" customFormat="1">
      <c r="H1299" s="75"/>
    </row>
    <row r="1300" spans="8:8" s="71" customFormat="1">
      <c r="H1300" s="75"/>
    </row>
    <row r="1301" spans="8:8" s="71" customFormat="1">
      <c r="H1301" s="75"/>
    </row>
    <row r="1302" spans="8:8" s="71" customFormat="1">
      <c r="H1302" s="75"/>
    </row>
    <row r="1303" spans="8:8" s="71" customFormat="1">
      <c r="H1303" s="75"/>
    </row>
    <row r="1304" spans="8:8" s="71" customFormat="1">
      <c r="H1304" s="75"/>
    </row>
    <row r="1305" spans="8:8" s="71" customFormat="1">
      <c r="H1305" s="75"/>
    </row>
    <row r="1306" spans="8:8" s="71" customFormat="1">
      <c r="H1306" s="75"/>
    </row>
    <row r="1307" spans="8:8" s="71" customFormat="1">
      <c r="H1307" s="75"/>
    </row>
    <row r="1308" spans="8:8" s="71" customFormat="1">
      <c r="H1308" s="75"/>
    </row>
    <row r="1309" spans="8:8" s="71" customFormat="1">
      <c r="H1309" s="75"/>
    </row>
    <row r="1310" spans="8:8" s="71" customFormat="1">
      <c r="H1310" s="75"/>
    </row>
    <row r="1311" spans="8:8" s="71" customFormat="1">
      <c r="H1311" s="75"/>
    </row>
    <row r="1312" spans="8:8" s="71" customFormat="1">
      <c r="H1312" s="75"/>
    </row>
    <row r="1313" spans="8:8" s="71" customFormat="1">
      <c r="H1313" s="75"/>
    </row>
    <row r="1314" spans="8:8" s="71" customFormat="1">
      <c r="H1314" s="75"/>
    </row>
    <row r="1315" spans="8:8" s="71" customFormat="1">
      <c r="H1315" s="75"/>
    </row>
    <row r="1316" spans="8:8" s="71" customFormat="1">
      <c r="H1316" s="75"/>
    </row>
    <row r="1317" spans="8:8" s="71" customFormat="1">
      <c r="H1317" s="75"/>
    </row>
    <row r="1318" spans="8:8" s="71" customFormat="1">
      <c r="H1318" s="75"/>
    </row>
    <row r="1319" spans="8:8" s="71" customFormat="1">
      <c r="H1319" s="75"/>
    </row>
    <row r="1320" spans="8:8" s="71" customFormat="1">
      <c r="H1320" s="75"/>
    </row>
    <row r="1321" spans="8:8" s="71" customFormat="1">
      <c r="H1321" s="75"/>
    </row>
    <row r="1322" spans="8:8" s="71" customFormat="1">
      <c r="H1322" s="75"/>
    </row>
    <row r="1323" spans="8:8" s="71" customFormat="1">
      <c r="H1323" s="75"/>
    </row>
    <row r="1324" spans="8:8" s="71" customFormat="1">
      <c r="H1324" s="75"/>
    </row>
    <row r="1325" spans="8:8" s="71" customFormat="1">
      <c r="H1325" s="75"/>
    </row>
    <row r="1326" spans="8:8" s="71" customFormat="1">
      <c r="H1326" s="75"/>
    </row>
    <row r="1327" spans="8:8" s="71" customFormat="1">
      <c r="H1327" s="75"/>
    </row>
    <row r="1328" spans="8:8" s="71" customFormat="1">
      <c r="H1328" s="75"/>
    </row>
    <row r="1329" spans="8:8" s="71" customFormat="1">
      <c r="H1329" s="75"/>
    </row>
    <row r="1330" spans="8:8" s="71" customFormat="1">
      <c r="H1330" s="75"/>
    </row>
    <row r="1331" spans="8:8" s="71" customFormat="1">
      <c r="H1331" s="75"/>
    </row>
    <row r="1332" spans="8:8" s="71" customFormat="1">
      <c r="H1332" s="75"/>
    </row>
    <row r="1333" spans="8:8" s="71" customFormat="1">
      <c r="H1333" s="75"/>
    </row>
    <row r="1334" spans="8:8" s="71" customFormat="1">
      <c r="H1334" s="75"/>
    </row>
    <row r="1335" spans="8:8" s="71" customFormat="1">
      <c r="H1335" s="75"/>
    </row>
    <row r="1336" spans="8:8" s="71" customFormat="1">
      <c r="H1336" s="75"/>
    </row>
    <row r="1337" spans="8:8" s="71" customFormat="1">
      <c r="H1337" s="75"/>
    </row>
    <row r="1338" spans="8:8" s="71" customFormat="1">
      <c r="H1338" s="75"/>
    </row>
    <row r="1339" spans="8:8" s="71" customFormat="1">
      <c r="H1339" s="75"/>
    </row>
    <row r="1340" spans="8:8" s="71" customFormat="1">
      <c r="H1340" s="75"/>
    </row>
    <row r="1341" spans="8:8" s="71" customFormat="1">
      <c r="H1341" s="75"/>
    </row>
    <row r="1342" spans="8:8" s="71" customFormat="1">
      <c r="H1342" s="75"/>
    </row>
    <row r="1343" spans="8:8" s="71" customFormat="1">
      <c r="H1343" s="75"/>
    </row>
    <row r="1344" spans="8:8" s="71" customFormat="1">
      <c r="H1344" s="75"/>
    </row>
    <row r="1345" spans="8:8" s="71" customFormat="1">
      <c r="H1345" s="75"/>
    </row>
    <row r="1346" spans="8:8" s="71" customFormat="1">
      <c r="H1346" s="75"/>
    </row>
    <row r="1347" spans="8:8" s="71" customFormat="1">
      <c r="H1347" s="75"/>
    </row>
    <row r="1348" spans="8:8" s="71" customFormat="1">
      <c r="H1348" s="75"/>
    </row>
    <row r="1349" spans="8:8" s="71" customFormat="1">
      <c r="H1349" s="75"/>
    </row>
    <row r="1350" spans="8:8" s="71" customFormat="1">
      <c r="H1350" s="75"/>
    </row>
    <row r="1351" spans="8:8" s="71" customFormat="1">
      <c r="H1351" s="75"/>
    </row>
    <row r="1352" spans="8:8" s="71" customFormat="1">
      <c r="H1352" s="75"/>
    </row>
    <row r="1353" spans="8:8" s="71" customFormat="1">
      <c r="H1353" s="75"/>
    </row>
    <row r="1354" spans="8:8" s="71" customFormat="1">
      <c r="H1354" s="75"/>
    </row>
    <row r="1355" spans="8:8" s="71" customFormat="1">
      <c r="H1355" s="75"/>
    </row>
    <row r="1356" spans="8:8" s="71" customFormat="1">
      <c r="H1356" s="75"/>
    </row>
    <row r="1357" spans="8:8" s="71" customFormat="1">
      <c r="H1357" s="75"/>
    </row>
    <row r="1358" spans="8:8" s="71" customFormat="1">
      <c r="H1358" s="75"/>
    </row>
    <row r="1359" spans="8:8" s="71" customFormat="1">
      <c r="H1359" s="75"/>
    </row>
    <row r="1360" spans="8:8" s="71" customFormat="1">
      <c r="H1360" s="75"/>
    </row>
    <row r="1361" spans="8:8" s="71" customFormat="1">
      <c r="H1361" s="75"/>
    </row>
    <row r="1362" spans="8:8" s="71" customFormat="1">
      <c r="H1362" s="75"/>
    </row>
    <row r="1363" spans="8:8" s="71" customFormat="1">
      <c r="H1363" s="75"/>
    </row>
    <row r="1364" spans="8:8" s="71" customFormat="1">
      <c r="H1364" s="75"/>
    </row>
    <row r="1365" spans="8:8" s="71" customFormat="1">
      <c r="H1365" s="75"/>
    </row>
    <row r="1366" spans="8:8" s="71" customFormat="1">
      <c r="H1366" s="75"/>
    </row>
    <row r="1367" spans="8:8" s="71" customFormat="1">
      <c r="H1367" s="75"/>
    </row>
    <row r="1368" spans="8:8" s="71" customFormat="1">
      <c r="H1368" s="75"/>
    </row>
    <row r="1369" spans="8:8" s="71" customFormat="1">
      <c r="H1369" s="75"/>
    </row>
    <row r="1370" spans="8:8" s="71" customFormat="1">
      <c r="H1370" s="75"/>
    </row>
    <row r="1371" spans="8:8" s="71" customFormat="1">
      <c r="H1371" s="75"/>
    </row>
    <row r="1372" spans="8:8" s="71" customFormat="1">
      <c r="H1372" s="75"/>
    </row>
    <row r="1373" spans="8:8" s="71" customFormat="1">
      <c r="H1373" s="75"/>
    </row>
    <row r="1374" spans="8:8" s="71" customFormat="1">
      <c r="H1374" s="75"/>
    </row>
    <row r="1375" spans="8:8" s="71" customFormat="1">
      <c r="H1375" s="75"/>
    </row>
    <row r="1376" spans="8:8" s="71" customFormat="1">
      <c r="H1376" s="75"/>
    </row>
    <row r="1377" spans="8:8" s="71" customFormat="1">
      <c r="H1377" s="75"/>
    </row>
    <row r="1378" spans="8:8" s="71" customFormat="1">
      <c r="H1378" s="75"/>
    </row>
    <row r="1379" spans="8:8" s="71" customFormat="1">
      <c r="H1379" s="75"/>
    </row>
    <row r="1380" spans="8:8" s="71" customFormat="1">
      <c r="H1380" s="75"/>
    </row>
    <row r="1381" spans="8:8" s="71" customFormat="1">
      <c r="H1381" s="75"/>
    </row>
    <row r="1382" spans="8:8" s="71" customFormat="1">
      <c r="H1382" s="75"/>
    </row>
    <row r="1383" spans="8:8" s="71" customFormat="1">
      <c r="H1383" s="75"/>
    </row>
    <row r="1384" spans="8:8" s="71" customFormat="1">
      <c r="H1384" s="75"/>
    </row>
    <row r="1385" spans="8:8" s="71" customFormat="1">
      <c r="H1385" s="75"/>
    </row>
    <row r="1386" spans="8:8" s="71" customFormat="1">
      <c r="H1386" s="75"/>
    </row>
    <row r="1387" spans="8:8" s="71" customFormat="1">
      <c r="H1387" s="75"/>
    </row>
    <row r="1388" spans="8:8" s="71" customFormat="1">
      <c r="H1388" s="75"/>
    </row>
    <row r="1389" spans="8:8" s="71" customFormat="1">
      <c r="H1389" s="75"/>
    </row>
    <row r="1390" spans="8:8" s="71" customFormat="1">
      <c r="H1390" s="75"/>
    </row>
    <row r="1391" spans="8:8" s="71" customFormat="1">
      <c r="H1391" s="75"/>
    </row>
    <row r="1392" spans="8:8" s="71" customFormat="1">
      <c r="H1392" s="75"/>
    </row>
    <row r="1393" spans="8:8" s="71" customFormat="1">
      <c r="H1393" s="75"/>
    </row>
    <row r="1394" spans="8:8" s="71" customFormat="1">
      <c r="H1394" s="75"/>
    </row>
    <row r="1395" spans="8:8" s="71" customFormat="1">
      <c r="H1395" s="75"/>
    </row>
    <row r="1396" spans="8:8" s="71" customFormat="1">
      <c r="H1396" s="75"/>
    </row>
    <row r="1397" spans="8:8" s="71" customFormat="1">
      <c r="H1397" s="75"/>
    </row>
    <row r="1398" spans="8:8" s="71" customFormat="1">
      <c r="H1398" s="75"/>
    </row>
    <row r="1399" spans="8:8" s="71" customFormat="1">
      <c r="H1399" s="75"/>
    </row>
    <row r="1400" spans="8:8" s="71" customFormat="1">
      <c r="H1400" s="75"/>
    </row>
    <row r="1401" spans="8:8" s="71" customFormat="1">
      <c r="H1401" s="75"/>
    </row>
    <row r="1402" spans="8:8" s="71" customFormat="1">
      <c r="H1402" s="75"/>
    </row>
    <row r="1403" spans="8:8" s="71" customFormat="1">
      <c r="H1403" s="75"/>
    </row>
    <row r="1404" spans="8:8" s="71" customFormat="1">
      <c r="H1404" s="75"/>
    </row>
    <row r="1405" spans="8:8" s="71" customFormat="1">
      <c r="H1405" s="75"/>
    </row>
    <row r="1406" spans="8:8" s="71" customFormat="1">
      <c r="H1406" s="75"/>
    </row>
    <row r="1407" spans="8:8" s="71" customFormat="1">
      <c r="H1407" s="75"/>
    </row>
    <row r="1408" spans="8:8" s="71" customFormat="1">
      <c r="H1408" s="75"/>
    </row>
    <row r="1409" spans="8:8" s="71" customFormat="1">
      <c r="H1409" s="75"/>
    </row>
    <row r="1410" spans="8:8" s="71" customFormat="1">
      <c r="H1410" s="75"/>
    </row>
    <row r="1411" spans="8:8" s="71" customFormat="1">
      <c r="H1411" s="75"/>
    </row>
    <row r="1412" spans="8:8" s="71" customFormat="1">
      <c r="H1412" s="75"/>
    </row>
    <row r="1413" spans="8:8" s="71" customFormat="1">
      <c r="H1413" s="75"/>
    </row>
    <row r="1414" spans="8:8" s="71" customFormat="1">
      <c r="H1414" s="75"/>
    </row>
    <row r="1415" spans="8:8" s="71" customFormat="1">
      <c r="H1415" s="75"/>
    </row>
    <row r="1416" spans="8:8" s="71" customFormat="1">
      <c r="H1416" s="75"/>
    </row>
    <row r="1417" spans="8:8" s="71" customFormat="1">
      <c r="H1417" s="75"/>
    </row>
    <row r="1418" spans="8:8" s="71" customFormat="1">
      <c r="H1418" s="75"/>
    </row>
    <row r="1419" spans="8:8" s="71" customFormat="1">
      <c r="H1419" s="75"/>
    </row>
    <row r="1420" spans="8:8" s="71" customFormat="1">
      <c r="H1420" s="75"/>
    </row>
    <row r="1421" spans="8:8" s="71" customFormat="1">
      <c r="H1421" s="75"/>
    </row>
    <row r="1422" spans="8:8" s="71" customFormat="1">
      <c r="H1422" s="75"/>
    </row>
    <row r="1423" spans="8:8" s="71" customFormat="1">
      <c r="H1423" s="75"/>
    </row>
    <row r="1424" spans="8:8" s="71" customFormat="1">
      <c r="H1424" s="75"/>
    </row>
    <row r="1425" spans="8:8" s="71" customFormat="1">
      <c r="H1425" s="75"/>
    </row>
    <row r="1426" spans="8:8" s="71" customFormat="1">
      <c r="H1426" s="75"/>
    </row>
    <row r="1427" spans="8:8" s="71" customFormat="1">
      <c r="H1427" s="75"/>
    </row>
    <row r="1428" spans="8:8" s="71" customFormat="1">
      <c r="H1428" s="75"/>
    </row>
    <row r="1429" spans="8:8" s="71" customFormat="1">
      <c r="H1429" s="75"/>
    </row>
    <row r="1430" spans="8:8" s="71" customFormat="1">
      <c r="H1430" s="75"/>
    </row>
    <row r="1431" spans="8:8" s="71" customFormat="1">
      <c r="H1431" s="75"/>
    </row>
    <row r="1432" spans="8:8" s="71" customFormat="1">
      <c r="H1432" s="75"/>
    </row>
    <row r="1433" spans="8:8" s="71" customFormat="1">
      <c r="H1433" s="75"/>
    </row>
    <row r="1434" spans="8:8" s="71" customFormat="1">
      <c r="H1434" s="75"/>
    </row>
    <row r="1435" spans="8:8" s="71" customFormat="1">
      <c r="H1435" s="75"/>
    </row>
    <row r="1436" spans="8:8" s="71" customFormat="1">
      <c r="H1436" s="75"/>
    </row>
    <row r="1437" spans="8:8" s="71" customFormat="1">
      <c r="H1437" s="75"/>
    </row>
    <row r="1438" spans="8:8" s="71" customFormat="1">
      <c r="H1438" s="75"/>
    </row>
    <row r="1439" spans="8:8" s="71" customFormat="1">
      <c r="H1439" s="75"/>
    </row>
    <row r="1440" spans="8:8" s="71" customFormat="1">
      <c r="H1440" s="75"/>
    </row>
    <row r="1441" spans="8:8" s="71" customFormat="1">
      <c r="H1441" s="75"/>
    </row>
    <row r="1442" spans="8:8" s="71" customFormat="1">
      <c r="H1442" s="75"/>
    </row>
    <row r="1443" spans="8:8" s="71" customFormat="1">
      <c r="H1443" s="75"/>
    </row>
    <row r="1444" spans="8:8" s="71" customFormat="1">
      <c r="H1444" s="75"/>
    </row>
    <row r="1445" spans="8:8" s="71" customFormat="1">
      <c r="H1445" s="75"/>
    </row>
    <row r="1446" spans="8:8" s="71" customFormat="1">
      <c r="H1446" s="75"/>
    </row>
    <row r="1447" spans="8:8" s="71" customFormat="1">
      <c r="H1447" s="75"/>
    </row>
    <row r="1448" spans="8:8" s="71" customFormat="1">
      <c r="H1448" s="75"/>
    </row>
    <row r="1449" spans="8:8" s="71" customFormat="1">
      <c r="H1449" s="75"/>
    </row>
    <row r="1450" spans="8:8" s="71" customFormat="1">
      <c r="H1450" s="75"/>
    </row>
    <row r="1451" spans="8:8" s="71" customFormat="1">
      <c r="H1451" s="75"/>
    </row>
    <row r="1452" spans="8:8" s="71" customFormat="1">
      <c r="H1452" s="75"/>
    </row>
    <row r="1453" spans="8:8" s="71" customFormat="1">
      <c r="H1453" s="75"/>
    </row>
    <row r="1454" spans="8:8" s="71" customFormat="1">
      <c r="H1454" s="75"/>
    </row>
    <row r="1455" spans="8:8" s="71" customFormat="1">
      <c r="H1455" s="75"/>
    </row>
    <row r="1456" spans="8:8" s="71" customFormat="1">
      <c r="H1456" s="75"/>
    </row>
    <row r="1457" spans="8:8" s="71" customFormat="1">
      <c r="H1457" s="75"/>
    </row>
    <row r="1458" spans="8:8" s="71" customFormat="1">
      <c r="H1458" s="75"/>
    </row>
    <row r="1459" spans="8:8" s="71" customFormat="1">
      <c r="H1459" s="75"/>
    </row>
    <row r="1460" spans="8:8" s="71" customFormat="1">
      <c r="H1460" s="75"/>
    </row>
    <row r="1461" spans="8:8" s="71" customFormat="1">
      <c r="H1461" s="75"/>
    </row>
    <row r="1462" spans="8:8" s="71" customFormat="1">
      <c r="H1462" s="75"/>
    </row>
    <row r="1463" spans="8:8" s="71" customFormat="1">
      <c r="H1463" s="75"/>
    </row>
    <row r="1464" spans="8:8" s="71" customFormat="1">
      <c r="H1464" s="75"/>
    </row>
    <row r="1465" spans="8:8" s="71" customFormat="1">
      <c r="H1465" s="75"/>
    </row>
    <row r="1466" spans="8:8" s="71" customFormat="1">
      <c r="H1466" s="75"/>
    </row>
    <row r="1467" spans="8:8" s="71" customFormat="1">
      <c r="H1467" s="75"/>
    </row>
    <row r="1468" spans="8:8" s="71" customFormat="1">
      <c r="H1468" s="75"/>
    </row>
    <row r="1469" spans="8:8" s="71" customFormat="1">
      <c r="H1469" s="75"/>
    </row>
    <row r="1470" spans="8:8" s="71" customFormat="1">
      <c r="H1470" s="75"/>
    </row>
    <row r="1471" spans="8:8" s="71" customFormat="1">
      <c r="H1471" s="75"/>
    </row>
    <row r="1472" spans="8:8" s="71" customFormat="1">
      <c r="H1472" s="75"/>
    </row>
    <row r="1473" spans="8:8" s="71" customFormat="1">
      <c r="H1473" s="75"/>
    </row>
    <row r="1474" spans="8:8" s="71" customFormat="1">
      <c r="H1474" s="75"/>
    </row>
    <row r="1475" spans="8:8" s="71" customFormat="1">
      <c r="H1475" s="75"/>
    </row>
    <row r="1476" spans="8:8" s="71" customFormat="1">
      <c r="H1476" s="75"/>
    </row>
    <row r="1477" spans="8:8" s="71" customFormat="1">
      <c r="H1477" s="75"/>
    </row>
    <row r="1478" spans="8:8" s="71" customFormat="1">
      <c r="H1478" s="75"/>
    </row>
    <row r="1479" spans="8:8" s="71" customFormat="1">
      <c r="H1479" s="75"/>
    </row>
    <row r="1480" spans="8:8" s="71" customFormat="1">
      <c r="H1480" s="75"/>
    </row>
    <row r="1481" spans="8:8" s="71" customFormat="1">
      <c r="H1481" s="75"/>
    </row>
    <row r="1482" spans="8:8" s="71" customFormat="1">
      <c r="H1482" s="75"/>
    </row>
    <row r="1483" spans="8:8" s="71" customFormat="1">
      <c r="H1483" s="75"/>
    </row>
    <row r="1484" spans="8:8" s="71" customFormat="1">
      <c r="H1484" s="75"/>
    </row>
    <row r="1485" spans="8:8" s="71" customFormat="1">
      <c r="H1485" s="75"/>
    </row>
    <row r="1486" spans="8:8" s="71" customFormat="1">
      <c r="H1486" s="75"/>
    </row>
    <row r="1487" spans="8:8" s="71" customFormat="1">
      <c r="H1487" s="75"/>
    </row>
    <row r="1488" spans="8:8" s="71" customFormat="1">
      <c r="H1488" s="75"/>
    </row>
    <row r="1489" spans="8:8" s="71" customFormat="1">
      <c r="H1489" s="75"/>
    </row>
    <row r="1490" spans="8:8" s="71" customFormat="1">
      <c r="H1490" s="75"/>
    </row>
    <row r="1491" spans="8:8" s="71" customFormat="1">
      <c r="H1491" s="75"/>
    </row>
    <row r="1492" spans="8:8" s="71" customFormat="1">
      <c r="H1492" s="75"/>
    </row>
    <row r="1493" spans="8:8" s="71" customFormat="1">
      <c r="H1493" s="75"/>
    </row>
    <row r="1494" spans="8:8" s="71" customFormat="1">
      <c r="H1494" s="75"/>
    </row>
    <row r="1495" spans="8:8" s="71" customFormat="1">
      <c r="H1495" s="75"/>
    </row>
    <row r="1496" spans="8:8" s="71" customFormat="1">
      <c r="H1496" s="75"/>
    </row>
    <row r="1497" spans="8:8" s="71" customFormat="1">
      <c r="H1497" s="75"/>
    </row>
    <row r="1498" spans="8:8" s="71" customFormat="1">
      <c r="H1498" s="75"/>
    </row>
    <row r="1499" spans="8:8" s="71" customFormat="1">
      <c r="H1499" s="75"/>
    </row>
    <row r="1500" spans="8:8" s="71" customFormat="1">
      <c r="H1500" s="75"/>
    </row>
    <row r="1501" spans="8:8" s="71" customFormat="1">
      <c r="H1501" s="75"/>
    </row>
    <row r="1502" spans="8:8" s="71" customFormat="1">
      <c r="H1502" s="75"/>
    </row>
    <row r="1503" spans="8:8" s="71" customFormat="1">
      <c r="H1503" s="75"/>
    </row>
    <row r="1504" spans="8:8" s="71" customFormat="1">
      <c r="H1504" s="75"/>
    </row>
    <row r="1505" spans="8:8" s="71" customFormat="1">
      <c r="H1505" s="75"/>
    </row>
    <row r="1506" spans="8:8" s="71" customFormat="1">
      <c r="H1506" s="75"/>
    </row>
    <row r="1507" spans="8:8" s="71" customFormat="1">
      <c r="H1507" s="75"/>
    </row>
    <row r="1508" spans="8:8" s="71" customFormat="1">
      <c r="H1508" s="75"/>
    </row>
    <row r="1509" spans="8:8" s="71" customFormat="1">
      <c r="H1509" s="75"/>
    </row>
    <row r="1510" spans="8:8" s="71" customFormat="1">
      <c r="H1510" s="75"/>
    </row>
    <row r="1511" spans="8:8" s="71" customFormat="1">
      <c r="H1511" s="75"/>
    </row>
    <row r="1512" spans="8:8" s="71" customFormat="1">
      <c r="H1512" s="75"/>
    </row>
    <row r="1513" spans="8:8" s="71" customFormat="1">
      <c r="H1513" s="75"/>
    </row>
    <row r="1514" spans="8:8" s="71" customFormat="1">
      <c r="H1514" s="75"/>
    </row>
    <row r="1515" spans="8:8" s="71" customFormat="1">
      <c r="H1515" s="75"/>
    </row>
    <row r="1516" spans="8:8" s="71" customFormat="1">
      <c r="H1516" s="75"/>
    </row>
    <row r="1517" spans="8:8" s="71" customFormat="1">
      <c r="H1517" s="75"/>
    </row>
    <row r="1518" spans="8:8" s="71" customFormat="1">
      <c r="H1518" s="75"/>
    </row>
    <row r="1519" spans="8:8" s="71" customFormat="1">
      <c r="H1519" s="75"/>
    </row>
    <row r="1520" spans="8:8" s="71" customFormat="1">
      <c r="H1520" s="75"/>
    </row>
    <row r="1521" spans="8:8" s="71" customFormat="1">
      <c r="H1521" s="75"/>
    </row>
    <row r="1522" spans="8:8" s="71" customFormat="1">
      <c r="H1522" s="75"/>
    </row>
    <row r="1523" spans="8:8" s="71" customFormat="1">
      <c r="H1523" s="75"/>
    </row>
    <row r="1524" spans="8:8" s="71" customFormat="1">
      <c r="H1524" s="75"/>
    </row>
    <row r="1525" spans="8:8" s="71" customFormat="1">
      <c r="H1525" s="75"/>
    </row>
    <row r="1526" spans="8:8" s="71" customFormat="1">
      <c r="H1526" s="75"/>
    </row>
    <row r="1527" spans="8:8" s="71" customFormat="1">
      <c r="H1527" s="75"/>
    </row>
    <row r="1528" spans="8:8" s="71" customFormat="1">
      <c r="H1528" s="75"/>
    </row>
    <row r="1529" spans="8:8" s="71" customFormat="1">
      <c r="H1529" s="75"/>
    </row>
    <row r="1530" spans="8:8" s="71" customFormat="1">
      <c r="H1530" s="75"/>
    </row>
    <row r="1531" spans="8:8" s="71" customFormat="1">
      <c r="H1531" s="75"/>
    </row>
    <row r="1532" spans="8:8" s="71" customFormat="1">
      <c r="H1532" s="75"/>
    </row>
    <row r="1533" spans="8:8" s="71" customFormat="1">
      <c r="H1533" s="75"/>
    </row>
    <row r="1534" spans="8:8" s="71" customFormat="1">
      <c r="H1534" s="75"/>
    </row>
    <row r="1535" spans="8:8" s="71" customFormat="1">
      <c r="H1535" s="75"/>
    </row>
    <row r="1536" spans="8:8" s="71" customFormat="1">
      <c r="H1536" s="75"/>
    </row>
    <row r="1537" spans="8:8" s="71" customFormat="1">
      <c r="H1537" s="75"/>
    </row>
    <row r="1538" spans="8:8" s="71" customFormat="1">
      <c r="H1538" s="75"/>
    </row>
    <row r="1539" spans="8:8" s="71" customFormat="1">
      <c r="H1539" s="75"/>
    </row>
    <row r="1540" spans="8:8" s="71" customFormat="1">
      <c r="H1540" s="75"/>
    </row>
    <row r="1541" spans="8:8" s="71" customFormat="1">
      <c r="H1541" s="75"/>
    </row>
    <row r="1542" spans="8:8" s="71" customFormat="1">
      <c r="H1542" s="75"/>
    </row>
    <row r="1543" spans="8:8" s="71" customFormat="1">
      <c r="H1543" s="75"/>
    </row>
    <row r="1544" spans="8:8" s="71" customFormat="1">
      <c r="H1544" s="75"/>
    </row>
    <row r="1545" spans="8:8" s="71" customFormat="1">
      <c r="H1545" s="75"/>
    </row>
    <row r="1546" spans="8:8" s="71" customFormat="1">
      <c r="H1546" s="75"/>
    </row>
    <row r="1547" spans="8:8" s="71" customFormat="1">
      <c r="H1547" s="75"/>
    </row>
    <row r="1548" spans="8:8" s="71" customFormat="1">
      <c r="H1548" s="75"/>
    </row>
    <row r="1549" spans="8:8" s="71" customFormat="1">
      <c r="H1549" s="75"/>
    </row>
    <row r="1550" spans="8:8" s="71" customFormat="1">
      <c r="H1550" s="75"/>
    </row>
    <row r="1551" spans="8:8" s="71" customFormat="1">
      <c r="H1551" s="75"/>
    </row>
    <row r="1552" spans="8:8" s="71" customFormat="1">
      <c r="H1552" s="75"/>
    </row>
    <row r="1553" spans="8:8" s="71" customFormat="1">
      <c r="H1553" s="75"/>
    </row>
    <row r="1554" spans="8:8" s="71" customFormat="1">
      <c r="H1554" s="75"/>
    </row>
    <row r="1555" spans="8:8" s="71" customFormat="1">
      <c r="H1555" s="75"/>
    </row>
    <row r="1556" spans="8:8" s="71" customFormat="1">
      <c r="H1556" s="75"/>
    </row>
    <row r="1557" spans="8:8" s="71" customFormat="1">
      <c r="H1557" s="75"/>
    </row>
    <row r="1558" spans="8:8" s="71" customFormat="1">
      <c r="H1558" s="75"/>
    </row>
    <row r="1559" spans="8:8" s="71" customFormat="1">
      <c r="H1559" s="75"/>
    </row>
    <row r="1560" spans="8:8" s="71" customFormat="1">
      <c r="H1560" s="75"/>
    </row>
    <row r="1561" spans="8:8" s="71" customFormat="1">
      <c r="H1561" s="75"/>
    </row>
    <row r="1562" spans="8:8" s="71" customFormat="1">
      <c r="H1562" s="75"/>
    </row>
    <row r="1563" spans="8:8" s="71" customFormat="1">
      <c r="H1563" s="75"/>
    </row>
    <row r="1564" spans="8:8" s="71" customFormat="1">
      <c r="H1564" s="75"/>
    </row>
    <row r="1565" spans="8:8" s="71" customFormat="1">
      <c r="H1565" s="75"/>
    </row>
    <row r="1566" spans="8:8" s="71" customFormat="1">
      <c r="H1566" s="75"/>
    </row>
    <row r="1567" spans="8:8" s="71" customFormat="1">
      <c r="H1567" s="75"/>
    </row>
    <row r="1568" spans="8:8" s="71" customFormat="1">
      <c r="H1568" s="75"/>
    </row>
    <row r="1569" spans="8:8" s="71" customFormat="1">
      <c r="H1569" s="75"/>
    </row>
    <row r="1570" spans="8:8" s="71" customFormat="1">
      <c r="H1570" s="75"/>
    </row>
    <row r="1571" spans="8:8" s="71" customFormat="1">
      <c r="H1571" s="75"/>
    </row>
    <row r="1572" spans="8:8" s="71" customFormat="1">
      <c r="H1572" s="75"/>
    </row>
    <row r="1573" spans="8:8" s="71" customFormat="1">
      <c r="H1573" s="75"/>
    </row>
    <row r="1574" spans="8:8" s="71" customFormat="1">
      <c r="H1574" s="75"/>
    </row>
    <row r="1575" spans="8:8" s="71" customFormat="1">
      <c r="H1575" s="75"/>
    </row>
    <row r="1576" spans="8:8" s="71" customFormat="1">
      <c r="H1576" s="75"/>
    </row>
    <row r="1577" spans="8:8" s="71" customFormat="1">
      <c r="H1577" s="75"/>
    </row>
    <row r="1578" spans="8:8" s="71" customFormat="1">
      <c r="H1578" s="75"/>
    </row>
    <row r="1579" spans="8:8" s="71" customFormat="1">
      <c r="H1579" s="75"/>
    </row>
    <row r="1580" spans="8:8" s="71" customFormat="1">
      <c r="H1580" s="75"/>
    </row>
    <row r="1581" spans="8:8" s="71" customFormat="1">
      <c r="H1581" s="75"/>
    </row>
    <row r="1582" spans="8:8" s="71" customFormat="1">
      <c r="H1582" s="75"/>
    </row>
    <row r="1583" spans="8:8" s="71" customFormat="1">
      <c r="H1583" s="75"/>
    </row>
    <row r="1584" spans="8:8" s="71" customFormat="1">
      <c r="H1584" s="75"/>
    </row>
    <row r="1585" spans="8:8" s="71" customFormat="1">
      <c r="H1585" s="75"/>
    </row>
    <row r="1586" spans="8:8" s="71" customFormat="1">
      <c r="H1586" s="75"/>
    </row>
    <row r="1587" spans="8:8" s="71" customFormat="1">
      <c r="H1587" s="75"/>
    </row>
    <row r="1588" spans="8:8" s="71" customFormat="1">
      <c r="H1588" s="75"/>
    </row>
    <row r="1589" spans="8:8" s="71" customFormat="1">
      <c r="H1589" s="75"/>
    </row>
    <row r="1590" spans="8:8" s="71" customFormat="1">
      <c r="H1590" s="75"/>
    </row>
    <row r="1591" spans="8:8" s="71" customFormat="1">
      <c r="H1591" s="75"/>
    </row>
    <row r="1592" spans="8:8" s="71" customFormat="1">
      <c r="H1592" s="75"/>
    </row>
    <row r="1593" spans="8:8" s="71" customFormat="1">
      <c r="H1593" s="75"/>
    </row>
    <row r="1594" spans="8:8" s="71" customFormat="1">
      <c r="H1594" s="75"/>
    </row>
    <row r="1595" spans="8:8" s="71" customFormat="1">
      <c r="H1595" s="75"/>
    </row>
    <row r="1596" spans="8:8" s="71" customFormat="1">
      <c r="H1596" s="75"/>
    </row>
    <row r="1597" spans="8:8" s="71" customFormat="1">
      <c r="H1597" s="75"/>
    </row>
    <row r="1598" spans="8:8" s="71" customFormat="1">
      <c r="H1598" s="75"/>
    </row>
    <row r="1599" spans="8:8" s="71" customFormat="1">
      <c r="H1599" s="75"/>
    </row>
    <row r="1600" spans="8:8" s="71" customFormat="1">
      <c r="H1600" s="75"/>
    </row>
    <row r="1601" spans="8:8" s="71" customFormat="1">
      <c r="H1601" s="75"/>
    </row>
    <row r="1602" spans="8:8" s="71" customFormat="1">
      <c r="H1602" s="75"/>
    </row>
    <row r="1603" spans="8:8" s="71" customFormat="1">
      <c r="H1603" s="75"/>
    </row>
    <row r="1604" spans="8:8" s="71" customFormat="1">
      <c r="H1604" s="75"/>
    </row>
    <row r="1605" spans="8:8" s="71" customFormat="1">
      <c r="H1605" s="75"/>
    </row>
    <row r="1606" spans="8:8" s="71" customFormat="1">
      <c r="H1606" s="75"/>
    </row>
    <row r="1607" spans="8:8" s="71" customFormat="1">
      <c r="H1607" s="75"/>
    </row>
  </sheetData>
  <mergeCells count="19">
    <mergeCell ref="A20:B20"/>
    <mergeCell ref="A15:B15"/>
    <mergeCell ref="A16:B16"/>
    <mergeCell ref="A17:B17"/>
    <mergeCell ref="F17:G17"/>
    <mergeCell ref="A18:B18"/>
    <mergeCell ref="A19:B19"/>
    <mergeCell ref="A14:B14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2" type="noConversion"/>
  <pageMargins left="0.98425196850393704" right="0.39370078740157483" top="0.98425196850393704" bottom="0.78740157480314965" header="0" footer="0"/>
  <pageSetup paperSize="9" scale="93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Zeros="0" view="pageBreakPreview" zoomScaleNormal="80" zoomScaleSheetLayoutView="100" workbookViewId="0">
      <selection activeCell="C8" sqref="C8"/>
    </sheetView>
  </sheetViews>
  <sheetFormatPr defaultRowHeight="13.5"/>
  <cols>
    <col min="1" max="1" width="12.125" style="674" customWidth="1"/>
    <col min="2" max="2" width="17.625" style="674" customWidth="1"/>
    <col min="3" max="3" width="8.625" style="674" customWidth="1"/>
    <col min="4" max="4" width="6.5" style="674" customWidth="1"/>
    <col min="5" max="5" width="11.625" style="672" customWidth="1"/>
    <col min="6" max="6" width="10.5" style="674" customWidth="1"/>
    <col min="7" max="7" width="11.625" style="674" customWidth="1"/>
    <col min="8" max="8" width="10.5" style="674" customWidth="1"/>
    <col min="9" max="11" width="11.625" style="674" customWidth="1"/>
    <col min="12" max="12" width="13.125" style="674" bestFit="1" customWidth="1"/>
    <col min="13" max="16384" width="9" style="674"/>
  </cols>
  <sheetData>
    <row r="1" spans="1:12" ht="27" customHeight="1">
      <c r="A1" s="671" t="s">
        <v>1168</v>
      </c>
      <c r="B1" s="455"/>
      <c r="C1" s="456"/>
      <c r="D1" s="456"/>
      <c r="F1" s="673"/>
      <c r="G1" s="673"/>
      <c r="H1" s="673"/>
      <c r="I1" s="456"/>
      <c r="J1" s="456"/>
      <c r="K1" s="456"/>
      <c r="L1" s="456"/>
    </row>
    <row r="2" spans="1:12" ht="21" customHeight="1">
      <c r="A2" s="454" t="s">
        <v>364</v>
      </c>
      <c r="B2" s="455">
        <f>E21</f>
        <v>101687603</v>
      </c>
      <c r="C2" s="529" t="s">
        <v>77</v>
      </c>
      <c r="D2" s="456"/>
      <c r="E2" s="1415"/>
      <c r="F2" s="1415"/>
      <c r="G2" s="1415"/>
      <c r="H2" s="1415"/>
      <c r="I2" s="456"/>
      <c r="J2" s="456"/>
      <c r="K2" s="1415"/>
      <c r="L2" s="1415"/>
    </row>
    <row r="3" spans="1:12" ht="21" customHeight="1">
      <c r="A3" s="1416" t="s">
        <v>264</v>
      </c>
      <c r="B3" s="1418" t="s">
        <v>366</v>
      </c>
      <c r="C3" s="1418" t="s">
        <v>265</v>
      </c>
      <c r="D3" s="1418" t="s">
        <v>129</v>
      </c>
      <c r="E3" s="1420" t="s">
        <v>367</v>
      </c>
      <c r="F3" s="1422" t="s">
        <v>368</v>
      </c>
      <c r="G3" s="1422"/>
      <c r="H3" s="1418" t="s">
        <v>95</v>
      </c>
      <c r="I3" s="1418"/>
      <c r="J3" s="1418"/>
      <c r="K3" s="1418"/>
      <c r="L3" s="1424"/>
    </row>
    <row r="4" spans="1:12" ht="21" customHeight="1">
      <c r="A4" s="1417"/>
      <c r="B4" s="1419"/>
      <c r="C4" s="1419"/>
      <c r="D4" s="1419"/>
      <c r="E4" s="1421"/>
      <c r="F4" s="1423"/>
      <c r="G4" s="1423"/>
      <c r="H4" s="1423" t="s">
        <v>517</v>
      </c>
      <c r="I4" s="1423"/>
      <c r="J4" s="1419" t="s">
        <v>518</v>
      </c>
      <c r="K4" s="1419"/>
      <c r="L4" s="675" t="s">
        <v>404</v>
      </c>
    </row>
    <row r="5" spans="1:12" ht="21" customHeight="1">
      <c r="A5" s="1417"/>
      <c r="B5" s="1419"/>
      <c r="C5" s="1419"/>
      <c r="D5" s="1419"/>
      <c r="E5" s="1421"/>
      <c r="F5" s="676" t="s">
        <v>131</v>
      </c>
      <c r="G5" s="676" t="s">
        <v>371</v>
      </c>
      <c r="H5" s="676" t="s">
        <v>131</v>
      </c>
      <c r="I5" s="676" t="s">
        <v>372</v>
      </c>
      <c r="J5" s="676" t="s">
        <v>131</v>
      </c>
      <c r="K5" s="676" t="s">
        <v>372</v>
      </c>
      <c r="L5" s="675" t="s">
        <v>519</v>
      </c>
    </row>
    <row r="6" spans="1:12" ht="21" customHeight="1">
      <c r="A6" s="1425" t="s">
        <v>656</v>
      </c>
      <c r="B6" s="1426"/>
      <c r="C6" s="485">
        <f>'2-3.사업량_사후관리'!K5</f>
        <v>20</v>
      </c>
      <c r="D6" s="486" t="s">
        <v>261</v>
      </c>
      <c r="E6" s="487">
        <f t="shared" ref="E6:E12" si="0">G6+L6</f>
        <v>9570520</v>
      </c>
      <c r="F6" s="487">
        <f>'[78]7.공종별단가표,일위대가표'!S6</f>
        <v>0</v>
      </c>
      <c r="G6" s="487">
        <f t="shared" ref="G6:G12" si="1">INT($C6*F6)</f>
        <v>0</v>
      </c>
      <c r="H6" s="487">
        <f>'[78]7.공종별단가표,일위대가표'!U6</f>
        <v>0</v>
      </c>
      <c r="I6" s="676"/>
      <c r="J6" s="487">
        <f>'7-2.공종별단가표,일위대가표(사후관리)'!W6</f>
        <v>478526</v>
      </c>
      <c r="K6" s="487">
        <f t="shared" ref="K6:K12" si="2">INT($C6*J6)</f>
        <v>9570520</v>
      </c>
      <c r="L6" s="677">
        <f t="shared" ref="L6:L12" si="3">I6+K6</f>
        <v>9570520</v>
      </c>
    </row>
    <row r="7" spans="1:12" ht="21" customHeight="1">
      <c r="A7" s="1425" t="s">
        <v>657</v>
      </c>
      <c r="B7" s="1426"/>
      <c r="C7" s="485">
        <f>C6</f>
        <v>20</v>
      </c>
      <c r="D7" s="486" t="s">
        <v>261</v>
      </c>
      <c r="E7" s="487">
        <f t="shared" si="0"/>
        <v>16137500</v>
      </c>
      <c r="F7" s="487">
        <f>'[78]7.공종별단가표,일위대가표'!S7</f>
        <v>0</v>
      </c>
      <c r="G7" s="487">
        <f t="shared" si="1"/>
        <v>0</v>
      </c>
      <c r="H7" s="487">
        <f>'7-2.공종별단가표,일위대가표(사후관리)'!U7</f>
        <v>31186</v>
      </c>
      <c r="I7" s="487">
        <f>INT($C7*H7)</f>
        <v>623720</v>
      </c>
      <c r="J7" s="487">
        <f>'7-2.공종별단가표,일위대가표(사후관리)'!W7</f>
        <v>775689</v>
      </c>
      <c r="K7" s="487">
        <f t="shared" si="2"/>
        <v>15513780</v>
      </c>
      <c r="L7" s="677">
        <f t="shared" si="3"/>
        <v>16137500</v>
      </c>
    </row>
    <row r="8" spans="1:12" ht="21" customHeight="1">
      <c r="A8" s="1425" t="s">
        <v>658</v>
      </c>
      <c r="B8" s="1426"/>
      <c r="C8" s="774">
        <f>'2-3.사업량_사후관리'!J5</f>
        <v>1557</v>
      </c>
      <c r="D8" s="486" t="s">
        <v>152</v>
      </c>
      <c r="E8" s="487">
        <f t="shared" si="0"/>
        <v>25906923</v>
      </c>
      <c r="F8" s="487">
        <f>'7-2.공종별단가표,일위대가표(사후관리)'!S8</f>
        <v>3385</v>
      </c>
      <c r="G8" s="487">
        <f>INT($C8*F8)</f>
        <v>5270445</v>
      </c>
      <c r="H8" s="487">
        <f>'7-2.공종별단가표,일위대가표(사후관리)'!T8</f>
        <v>4700</v>
      </c>
      <c r="I8" s="487">
        <f t="shared" ref="I8:I12" si="4">INT($C8*H8)</f>
        <v>7317900</v>
      </c>
      <c r="J8" s="487">
        <f>'7-2.공종별단가표,일위대가표(사후관리)'!W8</f>
        <v>8554</v>
      </c>
      <c r="K8" s="487">
        <f t="shared" si="2"/>
        <v>13318578</v>
      </c>
      <c r="L8" s="677">
        <f t="shared" si="3"/>
        <v>20636478</v>
      </c>
    </row>
    <row r="9" spans="1:12" ht="21" customHeight="1">
      <c r="A9" s="1425" t="s">
        <v>659</v>
      </c>
      <c r="B9" s="1426"/>
      <c r="C9" s="485">
        <f>C6</f>
        <v>20</v>
      </c>
      <c r="D9" s="486" t="s">
        <v>261</v>
      </c>
      <c r="E9" s="487">
        <f t="shared" si="0"/>
        <v>31052000</v>
      </c>
      <c r="F9" s="487">
        <f>'[78]7.공종별단가표,일위대가표'!S9</f>
        <v>0</v>
      </c>
      <c r="G9" s="487">
        <f t="shared" si="1"/>
        <v>0</v>
      </c>
      <c r="H9" s="487">
        <f>'7-2.공종별단가표,일위대가표(사후관리)'!U9</f>
        <v>62374</v>
      </c>
      <c r="I9" s="487">
        <f t="shared" si="4"/>
        <v>1247480</v>
      </c>
      <c r="J9" s="487">
        <f>'7-2.공종별단가표,일위대가표(사후관리)'!W9</f>
        <v>1490226</v>
      </c>
      <c r="K9" s="487">
        <f t="shared" si="2"/>
        <v>29804520</v>
      </c>
      <c r="L9" s="677">
        <f t="shared" si="3"/>
        <v>31052000</v>
      </c>
    </row>
    <row r="10" spans="1:12" ht="21" customHeight="1">
      <c r="A10" s="1425" t="s">
        <v>520</v>
      </c>
      <c r="B10" s="1426"/>
      <c r="C10" s="485">
        <f>'2-3.사업량_사후관리'!L5</f>
        <v>0</v>
      </c>
      <c r="D10" s="486" t="s">
        <v>152</v>
      </c>
      <c r="E10" s="487">
        <f t="shared" si="0"/>
        <v>0</v>
      </c>
      <c r="F10" s="487">
        <f>'[78]7.공종별단가표,일위대가표'!S10</f>
        <v>0</v>
      </c>
      <c r="G10" s="487">
        <f t="shared" si="1"/>
        <v>0</v>
      </c>
      <c r="H10" s="487">
        <f>'7-2.공종별단가표,일위대가표(사후관리)'!U10</f>
        <v>655</v>
      </c>
      <c r="I10" s="487">
        <f t="shared" si="4"/>
        <v>0</v>
      </c>
      <c r="J10" s="487">
        <f>'7-2.공종별단가표,일위대가표(사후관리)'!W10</f>
        <v>0</v>
      </c>
      <c r="K10" s="487">
        <f t="shared" si="2"/>
        <v>0</v>
      </c>
      <c r="L10" s="677">
        <f t="shared" si="3"/>
        <v>0</v>
      </c>
    </row>
    <row r="11" spans="1:12" ht="21" customHeight="1">
      <c r="A11" s="1425" t="s">
        <v>521</v>
      </c>
      <c r="B11" s="1426"/>
      <c r="C11" s="485">
        <f>C6</f>
        <v>20</v>
      </c>
      <c r="D11" s="486" t="s">
        <v>261</v>
      </c>
      <c r="E11" s="487">
        <f t="shared" si="0"/>
        <v>10145760</v>
      </c>
      <c r="F11" s="487">
        <f>'[78]7.공종별단가표,일위대가표'!S11</f>
        <v>0</v>
      </c>
      <c r="G11" s="487">
        <f t="shared" si="1"/>
        <v>0</v>
      </c>
      <c r="H11" s="487">
        <f>'[78]7.공종별단가표,일위대가표'!U11</f>
        <v>0</v>
      </c>
      <c r="I11" s="487">
        <f t="shared" si="4"/>
        <v>0</v>
      </c>
      <c r="J11" s="487">
        <f>'7-2.공종별단가표,일위대가표(사후관리)'!W11</f>
        <v>507288</v>
      </c>
      <c r="K11" s="487">
        <f t="shared" si="2"/>
        <v>10145760</v>
      </c>
      <c r="L11" s="677">
        <f t="shared" si="3"/>
        <v>10145760</v>
      </c>
    </row>
    <row r="12" spans="1:12" ht="21" customHeight="1">
      <c r="A12" s="1425" t="s">
        <v>522</v>
      </c>
      <c r="B12" s="1426"/>
      <c r="C12" s="774">
        <f>'2-3.사업량_사후관리'!N5</f>
        <v>1557</v>
      </c>
      <c r="D12" s="486" t="s">
        <v>152</v>
      </c>
      <c r="E12" s="487">
        <f t="shared" si="0"/>
        <v>8874900</v>
      </c>
      <c r="F12" s="487">
        <f>'7-2.공종별단가표,일위대가표(사후관리)'!S12</f>
        <v>2615</v>
      </c>
      <c r="G12" s="487">
        <f t="shared" si="1"/>
        <v>4071555</v>
      </c>
      <c r="H12" s="487">
        <f>'[78]7.공종별단가표,일위대가표'!U12</f>
        <v>0</v>
      </c>
      <c r="I12" s="487">
        <f t="shared" si="4"/>
        <v>0</v>
      </c>
      <c r="J12" s="487">
        <f>'7-2.공종별단가표,일위대가표(사후관리)'!W12</f>
        <v>3085</v>
      </c>
      <c r="K12" s="487">
        <f t="shared" si="2"/>
        <v>4803345</v>
      </c>
      <c r="L12" s="677">
        <f t="shared" si="3"/>
        <v>4803345</v>
      </c>
    </row>
    <row r="13" spans="1:12" ht="21" customHeight="1">
      <c r="A13" s="501"/>
      <c r="B13" s="484"/>
      <c r="C13" s="502"/>
      <c r="D13" s="484"/>
      <c r="E13" s="487"/>
      <c r="F13" s="503"/>
      <c r="G13" s="503"/>
      <c r="H13" s="503"/>
      <c r="I13" s="487"/>
      <c r="J13" s="503"/>
      <c r="K13" s="503"/>
      <c r="L13" s="678"/>
    </row>
    <row r="14" spans="1:12" ht="21" customHeight="1">
      <c r="A14" s="483"/>
      <c r="B14" s="486"/>
      <c r="C14" s="484"/>
      <c r="D14" s="484"/>
      <c r="E14" s="487"/>
      <c r="F14" s="503"/>
      <c r="G14" s="503"/>
      <c r="H14" s="503"/>
      <c r="I14" s="503"/>
      <c r="J14" s="487"/>
      <c r="K14" s="503"/>
      <c r="L14" s="678"/>
    </row>
    <row r="15" spans="1:12" ht="21" customHeight="1">
      <c r="A15" s="483"/>
      <c r="B15" s="484"/>
      <c r="C15" s="484"/>
      <c r="D15" s="484"/>
      <c r="E15" s="487"/>
      <c r="F15" s="503"/>
      <c r="G15" s="503"/>
      <c r="H15" s="503"/>
      <c r="I15" s="503"/>
      <c r="J15" s="487"/>
      <c r="K15" s="487"/>
      <c r="L15" s="678"/>
    </row>
    <row r="16" spans="1:12" ht="21" customHeight="1">
      <c r="A16" s="501"/>
      <c r="B16" s="486"/>
      <c r="C16" s="484"/>
      <c r="D16" s="486"/>
      <c r="E16" s="487"/>
      <c r="F16" s="503"/>
      <c r="G16" s="503"/>
      <c r="H16" s="503"/>
      <c r="I16" s="503"/>
      <c r="J16" s="487"/>
      <c r="K16" s="487"/>
      <c r="L16" s="678"/>
    </row>
    <row r="17" spans="1:12" ht="21" customHeight="1">
      <c r="A17" s="483"/>
      <c r="B17" s="486"/>
      <c r="C17" s="484"/>
      <c r="D17" s="484"/>
      <c r="E17" s="487"/>
      <c r="F17" s="503"/>
      <c r="G17" s="503"/>
      <c r="H17" s="503"/>
      <c r="I17" s="503"/>
      <c r="J17" s="487"/>
      <c r="K17" s="487"/>
      <c r="L17" s="675"/>
    </row>
    <row r="18" spans="1:12" ht="21" customHeight="1">
      <c r="A18" s="501"/>
      <c r="B18" s="484"/>
      <c r="C18" s="484"/>
      <c r="D18" s="484"/>
      <c r="E18" s="487"/>
      <c r="F18" s="487"/>
      <c r="G18" s="487"/>
      <c r="H18" s="487"/>
      <c r="I18" s="487"/>
      <c r="J18" s="487"/>
      <c r="K18" s="487"/>
      <c r="L18" s="675"/>
    </row>
    <row r="19" spans="1:12" ht="21" customHeight="1">
      <c r="A19" s="483"/>
      <c r="B19" s="484"/>
      <c r="C19" s="484"/>
      <c r="D19" s="484"/>
      <c r="E19" s="487"/>
      <c r="F19" s="503"/>
      <c r="G19" s="503"/>
      <c r="H19" s="503"/>
      <c r="I19" s="503"/>
      <c r="J19" s="503"/>
      <c r="K19" s="503"/>
      <c r="L19" s="678"/>
    </row>
    <row r="20" spans="1:12" ht="21" customHeight="1">
      <c r="A20" s="501"/>
      <c r="B20" s="484"/>
      <c r="C20" s="502"/>
      <c r="D20" s="679"/>
      <c r="E20" s="487"/>
      <c r="F20" s="503"/>
      <c r="G20" s="503"/>
      <c r="H20" s="503"/>
      <c r="I20" s="487"/>
      <c r="J20" s="503"/>
      <c r="K20" s="503"/>
      <c r="L20" s="678"/>
    </row>
    <row r="21" spans="1:12" ht="21" customHeight="1">
      <c r="A21" s="520" t="s">
        <v>383</v>
      </c>
      <c r="B21" s="521"/>
      <c r="C21" s="521"/>
      <c r="D21" s="521"/>
      <c r="E21" s="523">
        <f>G21+I21+K21</f>
        <v>101687603</v>
      </c>
      <c r="F21" s="523"/>
      <c r="G21" s="523">
        <f>SUM(G6:G20)</f>
        <v>9342000</v>
      </c>
      <c r="H21" s="524"/>
      <c r="I21" s="523">
        <f>SUM(I6:I20)</f>
        <v>9189100</v>
      </c>
      <c r="J21" s="524"/>
      <c r="K21" s="523">
        <f>SUM(K6:K20)</f>
        <v>83156503</v>
      </c>
      <c r="L21" s="680">
        <f>SUM(L6:L20)</f>
        <v>92345603</v>
      </c>
    </row>
  </sheetData>
  <mergeCells count="18">
    <mergeCell ref="A11:B11"/>
    <mergeCell ref="A12:B12"/>
    <mergeCell ref="J4:K4"/>
    <mergeCell ref="A6:B6"/>
    <mergeCell ref="A7:B7"/>
    <mergeCell ref="A8:B8"/>
    <mergeCell ref="A9:B9"/>
    <mergeCell ref="A10:B10"/>
    <mergeCell ref="E2:H2"/>
    <mergeCell ref="K2:L2"/>
    <mergeCell ref="A3:A5"/>
    <mergeCell ref="B3:B5"/>
    <mergeCell ref="C3:C5"/>
    <mergeCell ref="D3:D5"/>
    <mergeCell ref="E3:E5"/>
    <mergeCell ref="F3:G4"/>
    <mergeCell ref="H3:L3"/>
    <mergeCell ref="H4:I4"/>
  </mergeCells>
  <phoneticPr fontId="2" type="noConversion"/>
  <pageMargins left="0.78740157480314965" right="0.39370078740157483" top="0.98425196850393704" bottom="0.78740157480314965" header="0" footer="0"/>
  <pageSetup paperSize="9" scale="92" orientation="landscape" r:id="rId1"/>
  <headerFooter alignWithMargins="0"/>
  <ignoredErrors>
    <ignoredError sqref="H7:H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view="pageBreakPreview" topLeftCell="A13" zoomScale="80" zoomScaleNormal="90" zoomScaleSheetLayoutView="80" workbookViewId="0">
      <selection activeCell="N5" sqref="N5"/>
    </sheetView>
  </sheetViews>
  <sheetFormatPr defaultColWidth="10" defaultRowHeight="13.5"/>
  <cols>
    <col min="1" max="1" width="14.375" style="4" customWidth="1"/>
    <col min="2" max="8" width="17.75" style="4" customWidth="1"/>
    <col min="9" max="9" width="18.25" style="4" customWidth="1"/>
    <col min="10" max="16384" width="10" style="4"/>
  </cols>
  <sheetData>
    <row r="1" spans="1:8" s="375" customFormat="1" ht="31.5">
      <c r="A1" s="373"/>
      <c r="B1" s="373"/>
      <c r="C1" s="373"/>
      <c r="D1" s="373"/>
      <c r="E1" s="373"/>
      <c r="F1" s="373"/>
      <c r="G1" s="374"/>
      <c r="H1" s="374"/>
    </row>
    <row r="2" spans="1:8" s="375" customFormat="1" ht="31.5">
      <c r="A2" s="373"/>
      <c r="B2" s="373"/>
      <c r="C2" s="373"/>
      <c r="D2" s="373"/>
      <c r="E2" s="373"/>
      <c r="F2" s="373"/>
      <c r="G2" s="374"/>
      <c r="H2" s="374"/>
    </row>
    <row r="3" spans="1:8" s="375" customFormat="1" ht="35.25">
      <c r="A3" s="1213" t="s">
        <v>1213</v>
      </c>
      <c r="B3" s="1213"/>
      <c r="C3" s="1213"/>
      <c r="D3" s="1213"/>
      <c r="E3" s="1213"/>
      <c r="F3" s="1213"/>
      <c r="G3" s="1213"/>
      <c r="H3" s="1213"/>
    </row>
    <row r="4" spans="1:8" s="375" customFormat="1" ht="35.25">
      <c r="A4" s="376"/>
      <c r="B4" s="376"/>
      <c r="C4" s="376"/>
      <c r="D4" s="376"/>
      <c r="E4" s="376"/>
      <c r="F4" s="376"/>
      <c r="G4" s="376"/>
      <c r="H4" s="376"/>
    </row>
    <row r="5" spans="1:8" s="375" customFormat="1" ht="35.25">
      <c r="A5" s="1213" t="s">
        <v>1208</v>
      </c>
      <c r="B5" s="1213"/>
      <c r="C5" s="1213"/>
      <c r="D5" s="1213"/>
      <c r="E5" s="1213"/>
      <c r="F5" s="1213"/>
      <c r="G5" s="1213"/>
      <c r="H5" s="1213"/>
    </row>
    <row r="6" spans="1:8" s="375" customFormat="1" ht="31.5">
      <c r="A6" s="377"/>
      <c r="B6" s="377"/>
      <c r="C6" s="377"/>
      <c r="D6" s="377"/>
      <c r="E6" s="377"/>
      <c r="F6" s="377"/>
      <c r="G6" s="377"/>
      <c r="H6" s="377"/>
    </row>
    <row r="7" spans="1:8" s="375" customFormat="1" ht="27">
      <c r="A7" s="1214" t="s">
        <v>1214</v>
      </c>
      <c r="B7" s="1214"/>
      <c r="C7" s="1214"/>
      <c r="D7" s="1214"/>
      <c r="E7" s="1214"/>
      <c r="F7" s="1214"/>
      <c r="G7" s="1214"/>
      <c r="H7" s="1214"/>
    </row>
    <row r="8" spans="1:8" s="375" customFormat="1"/>
    <row r="9" spans="1:8" s="375" customFormat="1" ht="31.5">
      <c r="A9" s="373"/>
      <c r="B9" s="373"/>
      <c r="C9" s="373"/>
      <c r="D9" s="373"/>
      <c r="E9" s="373"/>
      <c r="F9" s="373"/>
      <c r="G9" s="374"/>
      <c r="H9" s="374"/>
    </row>
    <row r="10" spans="1:8" s="375" customFormat="1" ht="31.5">
      <c r="A10" s="373"/>
      <c r="B10" s="373"/>
      <c r="C10" s="373"/>
      <c r="D10" s="373"/>
      <c r="E10" s="373"/>
      <c r="F10" s="373"/>
      <c r="G10" s="374"/>
      <c r="H10" s="374"/>
    </row>
    <row r="11" spans="1:8" s="375" customFormat="1" ht="31.5">
      <c r="A11" s="373"/>
      <c r="B11" s="373"/>
      <c r="C11" s="373"/>
      <c r="D11" s="373"/>
      <c r="E11" s="373"/>
      <c r="F11" s="373"/>
      <c r="G11" s="374"/>
      <c r="H11" s="374"/>
    </row>
    <row r="12" spans="1:8" s="375" customFormat="1" ht="31.5">
      <c r="A12" s="373"/>
      <c r="B12" s="373"/>
      <c r="C12" s="373"/>
      <c r="D12" s="373"/>
      <c r="E12" s="373"/>
      <c r="F12" s="373"/>
      <c r="G12" s="374"/>
      <c r="H12" s="374"/>
    </row>
    <row r="13" spans="1:8" s="375" customFormat="1" ht="31.5">
      <c r="A13" s="373"/>
      <c r="B13" s="373"/>
      <c r="C13" s="373"/>
      <c r="D13" s="373"/>
      <c r="E13" s="373"/>
      <c r="F13" s="373"/>
      <c r="G13" s="374"/>
      <c r="H13" s="374"/>
    </row>
    <row r="14" spans="1:8" s="375" customFormat="1" ht="31.5">
      <c r="A14" s="1212" t="s">
        <v>16</v>
      </c>
      <c r="B14" s="1212"/>
      <c r="C14" s="1212"/>
      <c r="D14" s="1212"/>
      <c r="E14" s="1212"/>
      <c r="F14" s="1212"/>
      <c r="G14" s="1212"/>
      <c r="H14" s="1212"/>
    </row>
    <row r="15" spans="1:8" s="375" customFormat="1" ht="31.5">
      <c r="A15" s="1212"/>
      <c r="B15" s="1212"/>
      <c r="C15" s="1212"/>
      <c r="D15" s="1212"/>
      <c r="E15" s="1212"/>
      <c r="F15" s="1212"/>
      <c r="G15" s="1212"/>
      <c r="H15" s="1212"/>
    </row>
    <row r="16" spans="1:8" s="382" customFormat="1" ht="23.1" customHeight="1">
      <c r="A16" s="378" t="s">
        <v>610</v>
      </c>
      <c r="B16" s="379"/>
      <c r="C16" s="379"/>
      <c r="D16" s="379"/>
      <c r="E16" s="380" t="s">
        <v>611</v>
      </c>
      <c r="F16" s="381"/>
      <c r="G16" s="381"/>
      <c r="H16" s="381"/>
    </row>
    <row r="17" spans="1:8" s="382" customFormat="1" ht="23.1" customHeight="1">
      <c r="A17" s="378"/>
      <c r="B17" s="379"/>
      <c r="C17" s="379"/>
      <c r="D17" s="379"/>
      <c r="E17" s="380"/>
      <c r="F17" s="381"/>
      <c r="G17" s="381"/>
      <c r="H17" s="381"/>
    </row>
    <row r="18" spans="1:8" s="382" customFormat="1" ht="23.1" customHeight="1">
      <c r="A18" s="379" t="s">
        <v>612</v>
      </c>
      <c r="B18" s="383" t="str">
        <f>A3</f>
        <v>파주지사 맥금1외 19지구 공사관리관정 지하수영향조사 용역</v>
      </c>
      <c r="C18" s="379"/>
      <c r="D18" s="379"/>
      <c r="E18" s="381"/>
      <c r="F18" s="381"/>
      <c r="G18" s="381"/>
      <c r="H18" s="381"/>
    </row>
    <row r="19" spans="1:8" s="382" customFormat="1" ht="23.1" customHeight="1">
      <c r="A19" s="379"/>
      <c r="B19" s="379"/>
      <c r="C19" s="379"/>
      <c r="D19" s="379"/>
      <c r="E19" s="381"/>
      <c r="F19" s="381"/>
      <c r="G19" s="381"/>
      <c r="H19" s="381"/>
    </row>
    <row r="20" spans="1:8" s="382" customFormat="1" ht="23.1" customHeight="1">
      <c r="A20" s="379" t="s">
        <v>613</v>
      </c>
      <c r="B20" s="384" t="s">
        <v>614</v>
      </c>
      <c r="C20" s="384"/>
      <c r="D20" s="384"/>
      <c r="E20" s="384"/>
      <c r="F20" s="384"/>
      <c r="G20" s="384"/>
      <c r="H20" s="381"/>
    </row>
    <row r="21" spans="1:8" s="382" customFormat="1" ht="23.1" customHeight="1">
      <c r="A21" s="379"/>
      <c r="B21" s="384"/>
      <c r="C21" s="384"/>
      <c r="D21" s="384"/>
      <c r="E21" s="384"/>
      <c r="F21" s="384"/>
      <c r="G21" s="384"/>
      <c r="H21" s="381"/>
    </row>
    <row r="22" spans="1:8" s="382" customFormat="1" ht="23.1" customHeight="1">
      <c r="A22" s="379" t="s">
        <v>615</v>
      </c>
      <c r="B22" s="385">
        <f>D24</f>
        <v>20</v>
      </c>
      <c r="C22" s="384" t="s">
        <v>108</v>
      </c>
      <c r="D22" s="384"/>
      <c r="E22" s="384"/>
      <c r="F22" s="384"/>
      <c r="G22" s="384"/>
      <c r="H22" s="381"/>
    </row>
    <row r="23" spans="1:8" s="382" customFormat="1" ht="23.1" customHeight="1">
      <c r="A23" s="379"/>
      <c r="B23" s="1217" t="s">
        <v>616</v>
      </c>
      <c r="C23" s="1218"/>
      <c r="D23" s="1219" t="s">
        <v>179</v>
      </c>
      <c r="E23" s="1220"/>
      <c r="F23" s="386" t="s">
        <v>15</v>
      </c>
      <c r="G23" s="381"/>
      <c r="H23" s="381"/>
    </row>
    <row r="24" spans="1:8" s="382" customFormat="1" ht="23.1" customHeight="1">
      <c r="A24" s="379"/>
      <c r="B24" s="1221" t="str">
        <f>'[77]3소요일수산출'!B5</f>
        <v>기존자료 수집</v>
      </c>
      <c r="C24" s="1222"/>
      <c r="D24" s="387">
        <f>'2.사업물량및시행구분'!E8</f>
        <v>20</v>
      </c>
      <c r="E24" s="388" t="str">
        <f>'[77]3소요일수산출'!E5</f>
        <v>지구</v>
      </c>
      <c r="F24" s="389"/>
      <c r="G24" s="381"/>
      <c r="H24" s="381"/>
    </row>
    <row r="25" spans="1:8" s="382" customFormat="1" ht="23.1" customHeight="1">
      <c r="A25" s="379"/>
      <c r="B25" s="1221" t="str">
        <f>'[77]3소요일수산출'!B7</f>
        <v>대수성시험</v>
      </c>
      <c r="C25" s="1222"/>
      <c r="D25" s="387">
        <f>D24</f>
        <v>20</v>
      </c>
      <c r="E25" s="388" t="str">
        <f>'[77]3소요일수산출'!E7</f>
        <v>회</v>
      </c>
      <c r="F25" s="389"/>
      <c r="G25" s="381"/>
      <c r="H25" s="381"/>
    </row>
    <row r="26" spans="1:8" s="382" customFormat="1" ht="23.1" customHeight="1">
      <c r="A26" s="379"/>
      <c r="B26" s="1221" t="str">
        <f>'[77]3소요일수산출'!B8:C8</f>
        <v>적정취수량 및 영향범위 산정</v>
      </c>
      <c r="C26" s="1222"/>
      <c r="D26" s="387">
        <f>D25</f>
        <v>20</v>
      </c>
      <c r="E26" s="388" t="str">
        <f>'[77]3소요일수산출'!E8</f>
        <v>지구</v>
      </c>
      <c r="F26" s="389"/>
      <c r="G26" s="381"/>
      <c r="H26" s="381"/>
    </row>
    <row r="27" spans="1:8" s="382" customFormat="1" ht="23.1" customHeight="1">
      <c r="A27" s="379"/>
      <c r="B27" s="1221" t="str">
        <f>'[77]3소요일수산출'!B9:C9</f>
        <v>보고서작성</v>
      </c>
      <c r="C27" s="1222"/>
      <c r="D27" s="390">
        <f>D26</f>
        <v>20</v>
      </c>
      <c r="E27" s="391" t="s">
        <v>261</v>
      </c>
      <c r="F27" s="392"/>
      <c r="G27" s="381"/>
      <c r="H27" s="381"/>
    </row>
    <row r="28" spans="1:8" s="382" customFormat="1" ht="23.1" customHeight="1">
      <c r="A28" s="379"/>
      <c r="B28" s="1221" t="str">
        <f>'[77]3소요일수산출'!B12</f>
        <v xml:space="preserve"> 수질검사</v>
      </c>
      <c r="C28" s="1222"/>
      <c r="D28" s="390">
        <f>D27</f>
        <v>20</v>
      </c>
      <c r="E28" s="393" t="str">
        <f>'[77]3소요일수산출'!E12</f>
        <v>회</v>
      </c>
      <c r="F28" s="392"/>
      <c r="G28" s="381"/>
      <c r="H28" s="381"/>
    </row>
    <row r="29" spans="1:8" s="382" customFormat="1" ht="23.1" customHeight="1">
      <c r="A29" s="379"/>
      <c r="B29" s="1215" t="str">
        <f>'[77]3소요일수산출'!B13</f>
        <v xml:space="preserve"> 자료분석 및 보고서작성</v>
      </c>
      <c r="C29" s="1216"/>
      <c r="D29" s="394">
        <f>D28</f>
        <v>20</v>
      </c>
      <c r="E29" s="395" t="str">
        <f>'[77]3소요일수산출'!E13</f>
        <v>지구</v>
      </c>
      <c r="F29" s="396"/>
      <c r="G29" s="381"/>
      <c r="H29" s="381"/>
    </row>
    <row r="30" spans="1:8" s="382" customFormat="1" ht="23.1" customHeight="1">
      <c r="A30" s="379"/>
      <c r="B30" s="379"/>
      <c r="C30" s="379"/>
      <c r="D30" s="379"/>
      <c r="E30" s="381"/>
      <c r="F30" s="381"/>
      <c r="G30" s="381"/>
      <c r="H30" s="381"/>
    </row>
    <row r="31" spans="1:8" s="382" customFormat="1" ht="23.1" customHeight="1">
      <c r="A31" s="379" t="s">
        <v>617</v>
      </c>
      <c r="B31" s="379" t="s">
        <v>1209</v>
      </c>
      <c r="C31" s="379"/>
      <c r="D31" s="379"/>
      <c r="E31" s="381"/>
      <c r="F31" s="381"/>
      <c r="G31" s="381"/>
      <c r="H31" s="381"/>
    </row>
    <row r="32" spans="1:8" s="382" customFormat="1" ht="23.1" customHeight="1">
      <c r="A32" s="379"/>
      <c r="B32" s="379"/>
      <c r="C32" s="379"/>
      <c r="D32" s="379"/>
      <c r="E32" s="381"/>
      <c r="F32" s="381"/>
      <c r="G32" s="381"/>
      <c r="H32" s="381"/>
    </row>
    <row r="33" spans="1:9" s="382" customFormat="1" ht="23.1" customHeight="1">
      <c r="A33" s="379" t="s">
        <v>618</v>
      </c>
      <c r="B33" s="397" t="e">
        <f>#REF!</f>
        <v>#REF!</v>
      </c>
      <c r="C33" s="379" t="s">
        <v>1211</v>
      </c>
      <c r="D33" s="381"/>
      <c r="E33" s="381"/>
      <c r="F33" s="381"/>
      <c r="G33" s="381"/>
      <c r="H33" s="381"/>
      <c r="I33" s="398"/>
    </row>
    <row r="34" spans="1:9" s="382" customFormat="1" ht="23.1" customHeight="1">
      <c r="A34" s="379"/>
      <c r="B34" s="379"/>
      <c r="C34" s="381"/>
      <c r="D34" s="399"/>
      <c r="E34" s="399"/>
      <c r="F34" s="381"/>
      <c r="G34" s="399" t="s">
        <v>145</v>
      </c>
      <c r="H34" s="381"/>
    </row>
    <row r="35" spans="1:9" s="382" customFormat="1" ht="23.1" customHeight="1">
      <c r="A35" s="379" t="s">
        <v>619</v>
      </c>
      <c r="B35" s="400" t="s">
        <v>1210</v>
      </c>
      <c r="C35" s="400" t="s">
        <v>1207</v>
      </c>
      <c r="D35" s="1211" t="e">
        <f>#REF!</f>
        <v>#REF!</v>
      </c>
      <c r="E35" s="401" t="s">
        <v>1212</v>
      </c>
      <c r="F35" s="381"/>
      <c r="G35" s="381"/>
      <c r="H35" s="381"/>
    </row>
    <row r="36" spans="1:9" s="382" customFormat="1" ht="23.1" customHeight="1">
      <c r="A36" s="339"/>
      <c r="B36" s="402"/>
      <c r="C36" s="402"/>
      <c r="D36" s="384"/>
      <c r="E36" s="384"/>
      <c r="F36" s="384"/>
      <c r="G36" s="384"/>
      <c r="H36" s="381"/>
    </row>
  </sheetData>
  <mergeCells count="13">
    <mergeCell ref="B29:C29"/>
    <mergeCell ref="A3:H3"/>
    <mergeCell ref="A5:H5"/>
    <mergeCell ref="A7:H7"/>
    <mergeCell ref="A14:H14"/>
    <mergeCell ref="A15:H15"/>
    <mergeCell ref="B23:C23"/>
    <mergeCell ref="D23:E23"/>
    <mergeCell ref="B24:C24"/>
    <mergeCell ref="B25:C25"/>
    <mergeCell ref="B26:C26"/>
    <mergeCell ref="B27:C27"/>
    <mergeCell ref="B28:C28"/>
  </mergeCells>
  <phoneticPr fontId="2" type="noConversion"/>
  <pageMargins left="0.98425196850393704" right="0.19685039370078741" top="1.1811023622047245" bottom="0.78740157480314965" header="0" footer="0"/>
  <pageSetup paperSize="9" scale="89" orientation="landscape" r:id="rId1"/>
  <headerFooter alignWithMargins="0"/>
  <rowBreaks count="1" manualBreakCount="1">
    <brk id="15" max="7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5"/>
  <sheetViews>
    <sheetView showZeros="0" view="pageBreakPreview" topLeftCell="M1" zoomScale="85" zoomScaleNormal="70" zoomScaleSheetLayoutView="85" workbookViewId="0">
      <selection activeCell="AP10" sqref="AP10"/>
    </sheetView>
  </sheetViews>
  <sheetFormatPr defaultRowHeight="19.7" customHeight="1"/>
  <cols>
    <col min="1" max="1" width="23.625" style="669" hidden="1" customWidth="1"/>
    <col min="2" max="2" width="9.625" style="669" hidden="1" customWidth="1"/>
    <col min="3" max="3" width="6.875" style="669" hidden="1" customWidth="1"/>
    <col min="4" max="4" width="4.875" style="669" hidden="1" customWidth="1"/>
    <col min="5" max="5" width="13.375" style="670" hidden="1" customWidth="1"/>
    <col min="6" max="6" width="9.625" style="670" hidden="1" customWidth="1"/>
    <col min="7" max="7" width="11.75" style="670" hidden="1" customWidth="1"/>
    <col min="8" max="8" width="9.625" style="670" hidden="1" customWidth="1"/>
    <col min="9" max="9" width="11.75" style="670" hidden="1" customWidth="1"/>
    <col min="10" max="10" width="9.625" style="670" hidden="1" customWidth="1"/>
    <col min="11" max="11" width="11.75" style="670" hidden="1" customWidth="1"/>
    <col min="12" max="12" width="18.75" style="669" hidden="1" customWidth="1"/>
    <col min="13" max="13" width="26.5" style="456" customWidth="1"/>
    <col min="14" max="14" width="11.75" style="456" bestFit="1" customWidth="1"/>
    <col min="15" max="15" width="7.625" style="456" customWidth="1"/>
    <col min="16" max="16" width="9.125" style="457" customWidth="1"/>
    <col min="17" max="17" width="9.625" style="458" customWidth="1"/>
    <col min="18" max="18" width="9.625" style="456" customWidth="1"/>
    <col min="19" max="19" width="11.25" style="456" customWidth="1"/>
    <col min="20" max="20" width="9.625" style="456" customWidth="1"/>
    <col min="21" max="21" width="11.25" style="456" customWidth="1"/>
    <col min="22" max="22" width="9.625" style="456" customWidth="1"/>
    <col min="23" max="23" width="9.875" style="456" customWidth="1"/>
    <col min="24" max="24" width="17.375" style="458" customWidth="1"/>
    <col min="25" max="25" width="12" style="456" hidden="1" customWidth="1"/>
    <col min="26" max="26" width="9.75" style="456" hidden="1" customWidth="1"/>
    <col min="27" max="35" width="10" style="456" hidden="1" customWidth="1"/>
    <col min="36" max="36" width="9" style="456"/>
    <col min="37" max="37" width="15.75" style="456" customWidth="1"/>
    <col min="38" max="16384" width="9" style="456"/>
  </cols>
  <sheetData>
    <row r="1" spans="1:39" ht="19.7" customHeight="1">
      <c r="A1" s="449"/>
      <c r="B1" s="450"/>
      <c r="C1" s="450"/>
      <c r="D1" s="451"/>
      <c r="E1" s="1441" t="s">
        <v>637</v>
      </c>
      <c r="F1" s="1441"/>
      <c r="G1" s="1441"/>
      <c r="H1" s="1441"/>
      <c r="I1" s="452"/>
      <c r="J1" s="452"/>
      <c r="K1" s="452"/>
      <c r="L1" s="453"/>
      <c r="M1" s="1427" t="s">
        <v>1169</v>
      </c>
      <c r="N1" s="1427"/>
      <c r="O1" s="1427"/>
      <c r="P1" s="1427"/>
      <c r="Q1" s="1427"/>
      <c r="R1" s="1427"/>
      <c r="S1" s="1427"/>
      <c r="T1" s="1427"/>
      <c r="U1" s="1427"/>
      <c r="V1" s="1427"/>
      <c r="W1" s="1427"/>
      <c r="X1" s="1427"/>
      <c r="AK1" s="459">
        <f>'[78]4.용역비총괄표'!C20</f>
        <v>6556000</v>
      </c>
      <c r="AL1" s="460" t="s">
        <v>604</v>
      </c>
      <c r="AM1" s="460">
        <v>0.81</v>
      </c>
    </row>
    <row r="2" spans="1:39" ht="19.7" customHeight="1">
      <c r="A2" s="461"/>
      <c r="B2" s="462"/>
      <c r="C2" s="463"/>
      <c r="D2" s="451"/>
      <c r="E2" s="1442"/>
      <c r="F2" s="1442"/>
      <c r="G2" s="1442"/>
      <c r="H2" s="1442"/>
      <c r="I2" s="452"/>
      <c r="J2" s="452"/>
      <c r="K2" s="452"/>
      <c r="L2" s="453"/>
      <c r="M2" s="454" t="s">
        <v>364</v>
      </c>
      <c r="N2" s="1415">
        <f>Q25</f>
        <v>3368283</v>
      </c>
      <c r="O2" s="1415"/>
      <c r="P2" s="457" t="s">
        <v>77</v>
      </c>
      <c r="Q2" s="1415"/>
      <c r="R2" s="1415"/>
      <c r="S2" s="1415"/>
      <c r="T2" s="1415"/>
      <c r="V2" s="1428" t="s">
        <v>365</v>
      </c>
      <c r="W2" s="1429"/>
      <c r="X2" s="1429"/>
      <c r="AK2" s="1196">
        <f>'7.용역비총괄표(사후관리)'!C20/29</f>
        <v>4395450.6551724141</v>
      </c>
    </row>
    <row r="3" spans="1:39" ht="19.7" customHeight="1">
      <c r="A3" s="1430" t="s">
        <v>264</v>
      </c>
      <c r="B3" s="1433" t="s">
        <v>366</v>
      </c>
      <c r="C3" s="1433" t="s">
        <v>265</v>
      </c>
      <c r="D3" s="1433" t="s">
        <v>129</v>
      </c>
      <c r="E3" s="1436" t="s">
        <v>367</v>
      </c>
      <c r="F3" s="1439" t="s">
        <v>368</v>
      </c>
      <c r="G3" s="1440"/>
      <c r="H3" s="1458" t="s">
        <v>369</v>
      </c>
      <c r="I3" s="1459"/>
      <c r="J3" s="1459"/>
      <c r="K3" s="1460"/>
      <c r="L3" s="1461" t="s">
        <v>370</v>
      </c>
      <c r="M3" s="1416" t="s">
        <v>264</v>
      </c>
      <c r="N3" s="1418" t="s">
        <v>366</v>
      </c>
      <c r="O3" s="1418" t="s">
        <v>265</v>
      </c>
      <c r="P3" s="1418" t="s">
        <v>129</v>
      </c>
      <c r="Q3" s="1420" t="s">
        <v>367</v>
      </c>
      <c r="R3" s="1422" t="s">
        <v>368</v>
      </c>
      <c r="S3" s="1445"/>
      <c r="T3" s="1446" t="s">
        <v>369</v>
      </c>
      <c r="U3" s="1447"/>
      <c r="V3" s="1447"/>
      <c r="W3" s="1448"/>
      <c r="X3" s="1449" t="s">
        <v>370</v>
      </c>
    </row>
    <row r="4" spans="1:39" ht="19.7" customHeight="1">
      <c r="A4" s="1431"/>
      <c r="B4" s="1434"/>
      <c r="C4" s="1434"/>
      <c r="D4" s="1434"/>
      <c r="E4" s="1437"/>
      <c r="F4" s="1452" t="s">
        <v>266</v>
      </c>
      <c r="G4" s="1453"/>
      <c r="H4" s="1452" t="s">
        <v>85</v>
      </c>
      <c r="I4" s="1453"/>
      <c r="J4" s="1452" t="s">
        <v>267</v>
      </c>
      <c r="K4" s="1453"/>
      <c r="L4" s="1462"/>
      <c r="M4" s="1464"/>
      <c r="N4" s="1466"/>
      <c r="O4" s="1466"/>
      <c r="P4" s="1466"/>
      <c r="Q4" s="1443"/>
      <c r="R4" s="1454" t="s">
        <v>266</v>
      </c>
      <c r="S4" s="1455"/>
      <c r="T4" s="1454" t="s">
        <v>85</v>
      </c>
      <c r="U4" s="1455"/>
      <c r="V4" s="1456" t="s">
        <v>267</v>
      </c>
      <c r="W4" s="1457"/>
      <c r="X4" s="1450"/>
    </row>
    <row r="5" spans="1:39" ht="19.7" customHeight="1">
      <c r="A5" s="1432"/>
      <c r="B5" s="1435"/>
      <c r="C5" s="1435"/>
      <c r="D5" s="1435"/>
      <c r="E5" s="1438"/>
      <c r="F5" s="464" t="s">
        <v>131</v>
      </c>
      <c r="G5" s="464" t="s">
        <v>371</v>
      </c>
      <c r="H5" s="464" t="s">
        <v>131</v>
      </c>
      <c r="I5" s="464" t="s">
        <v>372</v>
      </c>
      <c r="J5" s="464"/>
      <c r="K5" s="464"/>
      <c r="L5" s="1463"/>
      <c r="M5" s="1465"/>
      <c r="N5" s="1467"/>
      <c r="O5" s="1467"/>
      <c r="P5" s="1467"/>
      <c r="Q5" s="1444"/>
      <c r="R5" s="465" t="s">
        <v>131</v>
      </c>
      <c r="S5" s="465" t="s">
        <v>371</v>
      </c>
      <c r="T5" s="465" t="s">
        <v>131</v>
      </c>
      <c r="U5" s="465" t="s">
        <v>372</v>
      </c>
      <c r="V5" s="465"/>
      <c r="W5" s="465"/>
      <c r="X5" s="1451"/>
      <c r="Y5" s="466"/>
    </row>
    <row r="6" spans="1:39" ht="19.7" customHeight="1">
      <c r="A6" s="467" t="str">
        <f>E26</f>
        <v>시설현황조사</v>
      </c>
      <c r="B6" s="468"/>
      <c r="C6" s="469" t="e">
        <f>#REF!</f>
        <v>#REF!</v>
      </c>
      <c r="D6" s="468" t="s">
        <v>261</v>
      </c>
      <c r="E6" s="470">
        <f t="shared" ref="E6" si="0">SUM(G6,I6,K6)</f>
        <v>596600</v>
      </c>
      <c r="F6" s="471"/>
      <c r="G6" s="471">
        <f>G50</f>
        <v>374700</v>
      </c>
      <c r="H6" s="471"/>
      <c r="I6" s="471">
        <f>I50</f>
        <v>13400</v>
      </c>
      <c r="J6" s="471"/>
      <c r="K6" s="471">
        <f>K50</f>
        <v>208500</v>
      </c>
      <c r="L6" s="472"/>
      <c r="M6" s="473" t="s">
        <v>638</v>
      </c>
      <c r="N6" s="474"/>
      <c r="O6" s="475">
        <v>1</v>
      </c>
      <c r="P6" s="476" t="s">
        <v>261</v>
      </c>
      <c r="Q6" s="477">
        <f>S6+U6+W6</f>
        <v>478526</v>
      </c>
      <c r="R6" s="477">
        <f>S50</f>
        <v>0</v>
      </c>
      <c r="S6" s="477">
        <f t="shared" ref="S6:S12" si="1">TRUNC($O6*R6)</f>
        <v>0</v>
      </c>
      <c r="T6" s="477">
        <f>U50</f>
        <v>0</v>
      </c>
      <c r="U6" s="477">
        <f t="shared" ref="U6:U12" si="2">TRUNC($O6*T6)</f>
        <v>0</v>
      </c>
      <c r="V6" s="477">
        <f>W50</f>
        <v>478526</v>
      </c>
      <c r="W6" s="477">
        <f t="shared" ref="W6:W12" si="3">TRUNC($O6*V6)</f>
        <v>478526</v>
      </c>
      <c r="X6" s="478" t="s">
        <v>373</v>
      </c>
    </row>
    <row r="7" spans="1:39" ht="19.7" customHeight="1">
      <c r="A7" s="479" t="str">
        <f>E101</f>
        <v>공내청소</v>
      </c>
      <c r="B7" s="480"/>
      <c r="C7" s="481">
        <f>C108</f>
        <v>100</v>
      </c>
      <c r="D7" s="480" t="s">
        <v>152</v>
      </c>
      <c r="E7" s="470">
        <f>SUM(G7,I7,K7)</f>
        <v>1919505</v>
      </c>
      <c r="F7" s="470"/>
      <c r="G7" s="470">
        <f>G125</f>
        <v>421978</v>
      </c>
      <c r="H7" s="470"/>
      <c r="I7" s="470">
        <f>I125</f>
        <v>525806</v>
      </c>
      <c r="J7" s="470"/>
      <c r="K7" s="470">
        <f>K125</f>
        <v>971721</v>
      </c>
      <c r="L7" s="482"/>
      <c r="M7" s="483" t="s">
        <v>639</v>
      </c>
      <c r="N7" s="484"/>
      <c r="O7" s="485">
        <v>1</v>
      </c>
      <c r="P7" s="486" t="s">
        <v>261</v>
      </c>
      <c r="Q7" s="487">
        <f t="shared" ref="Q7:Q12" si="4">S7+U7+W7</f>
        <v>806875</v>
      </c>
      <c r="R7" s="487">
        <f>S75</f>
        <v>0</v>
      </c>
      <c r="S7" s="487">
        <f t="shared" si="1"/>
        <v>0</v>
      </c>
      <c r="T7" s="487">
        <f>U75</f>
        <v>31186</v>
      </c>
      <c r="U7" s="487">
        <f t="shared" si="2"/>
        <v>31186</v>
      </c>
      <c r="V7" s="487">
        <f>W75</f>
        <v>775689</v>
      </c>
      <c r="W7" s="487">
        <f t="shared" si="3"/>
        <v>775689</v>
      </c>
      <c r="X7" s="488" t="s">
        <v>374</v>
      </c>
    </row>
    <row r="8" spans="1:39" ht="19.7" customHeight="1">
      <c r="A8" s="479" t="str">
        <f>E201</f>
        <v>시설정비 및 설치</v>
      </c>
      <c r="B8" s="480"/>
      <c r="C8" s="481">
        <f>'[78]2.위치및사업량'!K5</f>
        <v>1</v>
      </c>
      <c r="D8" s="480" t="s">
        <v>261</v>
      </c>
      <c r="E8" s="470">
        <f>SUM(G8,I8,K8)</f>
        <v>65919</v>
      </c>
      <c r="F8" s="470"/>
      <c r="G8" s="470">
        <f>G225</f>
        <v>0</v>
      </c>
      <c r="H8" s="470"/>
      <c r="I8" s="470">
        <f>I225</f>
        <v>65919</v>
      </c>
      <c r="J8" s="470"/>
      <c r="K8" s="470">
        <f>K225</f>
        <v>0</v>
      </c>
      <c r="L8" s="489"/>
      <c r="M8" s="483" t="s">
        <v>640</v>
      </c>
      <c r="N8" s="484"/>
      <c r="O8" s="485">
        <v>1</v>
      </c>
      <c r="P8" s="486" t="s">
        <v>152</v>
      </c>
      <c r="Q8" s="487">
        <f t="shared" si="4"/>
        <v>16639</v>
      </c>
      <c r="R8" s="487">
        <f>S100</f>
        <v>3385</v>
      </c>
      <c r="S8" s="487">
        <f t="shared" si="1"/>
        <v>3385</v>
      </c>
      <c r="T8" s="487">
        <f>U100</f>
        <v>4700</v>
      </c>
      <c r="U8" s="487">
        <f t="shared" si="2"/>
        <v>4700</v>
      </c>
      <c r="V8" s="487">
        <f>W100</f>
        <v>8554</v>
      </c>
      <c r="W8" s="487">
        <f t="shared" si="3"/>
        <v>8554</v>
      </c>
      <c r="X8" s="488" t="s">
        <v>375</v>
      </c>
    </row>
    <row r="9" spans="1:39" ht="19.7" customHeight="1">
      <c r="A9" s="490"/>
      <c r="B9" s="480"/>
      <c r="C9" s="481"/>
      <c r="D9" s="480"/>
      <c r="E9" s="470">
        <f t="shared" ref="E9:E13" si="5">SUM(G9,I9,K9)</f>
        <v>0</v>
      </c>
      <c r="F9" s="470"/>
      <c r="G9" s="470">
        <f t="shared" ref="G9:G24" si="6">TRUNC(C9*F9,0)</f>
        <v>0</v>
      </c>
      <c r="H9" s="470"/>
      <c r="I9" s="470">
        <f t="shared" ref="I9:I24" si="7">TRUNC(C9*H9,0)</f>
        <v>0</v>
      </c>
      <c r="J9" s="470"/>
      <c r="K9" s="470">
        <f>TRUNC(C9*J9,0)</f>
        <v>0</v>
      </c>
      <c r="L9" s="489"/>
      <c r="M9" s="483" t="s">
        <v>641</v>
      </c>
      <c r="N9" s="484"/>
      <c r="O9" s="485">
        <v>1</v>
      </c>
      <c r="P9" s="486" t="s">
        <v>261</v>
      </c>
      <c r="Q9" s="487">
        <f t="shared" si="4"/>
        <v>1552600</v>
      </c>
      <c r="R9" s="487">
        <f>S125</f>
        <v>0</v>
      </c>
      <c r="S9" s="487">
        <f t="shared" si="1"/>
        <v>0</v>
      </c>
      <c r="T9" s="487">
        <f>U125</f>
        <v>62374</v>
      </c>
      <c r="U9" s="487">
        <f t="shared" si="2"/>
        <v>62374</v>
      </c>
      <c r="V9" s="487">
        <f>W125</f>
        <v>1490226</v>
      </c>
      <c r="W9" s="487">
        <f t="shared" si="3"/>
        <v>1490226</v>
      </c>
      <c r="X9" s="488" t="s">
        <v>376</v>
      </c>
      <c r="Z9" s="491"/>
      <c r="AA9" s="491"/>
    </row>
    <row r="10" spans="1:39" ht="19.7" customHeight="1">
      <c r="A10" s="490"/>
      <c r="B10" s="492"/>
      <c r="C10" s="493"/>
      <c r="D10" s="492"/>
      <c r="E10" s="470">
        <f t="shared" si="5"/>
        <v>0</v>
      </c>
      <c r="F10" s="470"/>
      <c r="G10" s="470">
        <f t="shared" si="6"/>
        <v>0</v>
      </c>
      <c r="H10" s="470"/>
      <c r="I10" s="470">
        <f t="shared" si="7"/>
        <v>0</v>
      </c>
      <c r="J10" s="470"/>
      <c r="K10" s="470">
        <f t="shared" ref="K10:K11" si="8">TRUNC(C10*J10,0)</f>
        <v>0</v>
      </c>
      <c r="L10" s="489"/>
      <c r="M10" s="483" t="s">
        <v>377</v>
      </c>
      <c r="N10" s="484"/>
      <c r="O10" s="485">
        <v>1</v>
      </c>
      <c r="P10" s="486" t="s">
        <v>152</v>
      </c>
      <c r="Q10" s="487">
        <f t="shared" si="4"/>
        <v>655</v>
      </c>
      <c r="R10" s="487">
        <f>S150</f>
        <v>0</v>
      </c>
      <c r="S10" s="487">
        <f t="shared" si="1"/>
        <v>0</v>
      </c>
      <c r="T10" s="487">
        <f>U150</f>
        <v>655</v>
      </c>
      <c r="U10" s="487">
        <f t="shared" si="2"/>
        <v>655</v>
      </c>
      <c r="V10" s="487">
        <f>W150</f>
        <v>0</v>
      </c>
      <c r="W10" s="487">
        <f t="shared" si="3"/>
        <v>0</v>
      </c>
      <c r="X10" s="488" t="s">
        <v>378</v>
      </c>
    </row>
    <row r="11" spans="1:39" ht="19.7" customHeight="1">
      <c r="A11" s="490"/>
      <c r="B11" s="492"/>
      <c r="C11" s="493"/>
      <c r="D11" s="492"/>
      <c r="E11" s="470">
        <f t="shared" si="5"/>
        <v>0</v>
      </c>
      <c r="F11" s="470"/>
      <c r="G11" s="470">
        <f t="shared" si="6"/>
        <v>0</v>
      </c>
      <c r="H11" s="470"/>
      <c r="I11" s="470">
        <f t="shared" si="7"/>
        <v>0</v>
      </c>
      <c r="J11" s="470"/>
      <c r="K11" s="470">
        <f t="shared" si="8"/>
        <v>0</v>
      </c>
      <c r="L11" s="489"/>
      <c r="M11" s="483" t="s">
        <v>379</v>
      </c>
      <c r="N11" s="484"/>
      <c r="O11" s="485">
        <v>1</v>
      </c>
      <c r="P11" s="486" t="s">
        <v>261</v>
      </c>
      <c r="Q11" s="487">
        <f t="shared" si="4"/>
        <v>507288</v>
      </c>
      <c r="R11" s="487">
        <f>S175</f>
        <v>0</v>
      </c>
      <c r="S11" s="487">
        <f t="shared" si="1"/>
        <v>0</v>
      </c>
      <c r="T11" s="487">
        <f>U175</f>
        <v>0</v>
      </c>
      <c r="U11" s="487">
        <f t="shared" si="2"/>
        <v>0</v>
      </c>
      <c r="V11" s="487">
        <f>W175</f>
        <v>507288</v>
      </c>
      <c r="W11" s="487">
        <f t="shared" si="3"/>
        <v>507288</v>
      </c>
      <c r="X11" s="488" t="s">
        <v>380</v>
      </c>
    </row>
    <row r="12" spans="1:39" ht="19.7" customHeight="1">
      <c r="A12" s="490"/>
      <c r="B12" s="494"/>
      <c r="C12" s="495"/>
      <c r="D12" s="496"/>
      <c r="E12" s="497">
        <f t="shared" si="5"/>
        <v>0</v>
      </c>
      <c r="F12" s="497"/>
      <c r="G12" s="497">
        <f t="shared" si="6"/>
        <v>0</v>
      </c>
      <c r="H12" s="497"/>
      <c r="I12" s="497">
        <f t="shared" si="7"/>
        <v>0</v>
      </c>
      <c r="J12" s="497"/>
      <c r="K12" s="497">
        <f>TRUNC(C12*J12,0)</f>
        <v>0</v>
      </c>
      <c r="L12" s="489"/>
      <c r="M12" s="483" t="s">
        <v>381</v>
      </c>
      <c r="N12" s="484"/>
      <c r="O12" s="485">
        <v>1</v>
      </c>
      <c r="P12" s="486" t="s">
        <v>152</v>
      </c>
      <c r="Q12" s="487">
        <f t="shared" si="4"/>
        <v>5700</v>
      </c>
      <c r="R12" s="487">
        <f>S200</f>
        <v>2615</v>
      </c>
      <c r="S12" s="487">
        <f t="shared" si="1"/>
        <v>2615</v>
      </c>
      <c r="T12" s="487">
        <f>U200</f>
        <v>0</v>
      </c>
      <c r="U12" s="487">
        <f t="shared" si="2"/>
        <v>0</v>
      </c>
      <c r="V12" s="487">
        <f>W200</f>
        <v>3085</v>
      </c>
      <c r="W12" s="487">
        <f t="shared" si="3"/>
        <v>3085</v>
      </c>
      <c r="X12" s="488" t="s">
        <v>382</v>
      </c>
    </row>
    <row r="13" spans="1:39" ht="19.7" customHeight="1">
      <c r="A13" s="490"/>
      <c r="B13" s="498"/>
      <c r="C13" s="499"/>
      <c r="D13" s="500"/>
      <c r="E13" s="497">
        <f t="shared" si="5"/>
        <v>0</v>
      </c>
      <c r="F13" s="497"/>
      <c r="G13" s="497">
        <f t="shared" si="6"/>
        <v>0</v>
      </c>
      <c r="H13" s="497"/>
      <c r="I13" s="497">
        <f t="shared" si="7"/>
        <v>0</v>
      </c>
      <c r="J13" s="497"/>
      <c r="K13" s="497">
        <f>TRUNC(C13*J13,0)</f>
        <v>0</v>
      </c>
      <c r="L13" s="489"/>
      <c r="M13" s="501"/>
      <c r="N13" s="484"/>
      <c r="O13" s="502"/>
      <c r="P13" s="486"/>
      <c r="Q13" s="487"/>
      <c r="R13" s="503"/>
      <c r="S13" s="503"/>
      <c r="T13" s="503"/>
      <c r="U13" s="487"/>
      <c r="V13" s="503"/>
      <c r="W13" s="503"/>
      <c r="X13" s="504"/>
    </row>
    <row r="14" spans="1:39" ht="19.7" customHeight="1">
      <c r="A14" s="490"/>
      <c r="B14" s="498"/>
      <c r="C14" s="499"/>
      <c r="D14" s="500"/>
      <c r="E14" s="497"/>
      <c r="F14" s="497"/>
      <c r="G14" s="497">
        <f t="shared" si="6"/>
        <v>0</v>
      </c>
      <c r="H14" s="497"/>
      <c r="I14" s="497">
        <f t="shared" si="7"/>
        <v>0</v>
      </c>
      <c r="J14" s="497"/>
      <c r="K14" s="497">
        <f>TRUNC(C14*J14,0)</f>
        <v>0</v>
      </c>
      <c r="L14" s="489"/>
      <c r="M14" s="483"/>
      <c r="N14" s="484"/>
      <c r="O14" s="484"/>
      <c r="P14" s="486"/>
      <c r="Q14" s="487"/>
      <c r="R14" s="503"/>
      <c r="S14" s="503"/>
      <c r="T14" s="503"/>
      <c r="U14" s="503"/>
      <c r="V14" s="503"/>
      <c r="W14" s="503"/>
      <c r="X14" s="504"/>
    </row>
    <row r="15" spans="1:39" ht="19.7" customHeight="1">
      <c r="A15" s="490"/>
      <c r="B15" s="500"/>
      <c r="C15" s="499"/>
      <c r="D15" s="500"/>
      <c r="E15" s="497">
        <f t="shared" ref="E15:E22" si="9">SUM(G15,I15,K15)</f>
        <v>0</v>
      </c>
      <c r="F15" s="497"/>
      <c r="G15" s="497">
        <f t="shared" si="6"/>
        <v>0</v>
      </c>
      <c r="H15" s="497"/>
      <c r="I15" s="497">
        <f t="shared" si="7"/>
        <v>0</v>
      </c>
      <c r="J15" s="497"/>
      <c r="K15" s="497">
        <f t="shared" ref="K15:K24" si="10">TRUNC(C15*J15,0)</f>
        <v>0</v>
      </c>
      <c r="L15" s="489"/>
      <c r="M15" s="483"/>
      <c r="N15" s="484"/>
      <c r="O15" s="484"/>
      <c r="P15" s="486"/>
      <c r="Q15" s="487"/>
      <c r="R15" s="503"/>
      <c r="S15" s="503"/>
      <c r="T15" s="503"/>
      <c r="U15" s="503"/>
      <c r="V15" s="503"/>
      <c r="W15" s="503"/>
      <c r="X15" s="504"/>
    </row>
    <row r="16" spans="1:39" ht="19.7" customHeight="1">
      <c r="A16" s="505"/>
      <c r="B16" s="500"/>
      <c r="C16" s="499"/>
      <c r="D16" s="500"/>
      <c r="E16" s="497">
        <f t="shared" si="9"/>
        <v>0</v>
      </c>
      <c r="F16" s="497"/>
      <c r="G16" s="497">
        <f t="shared" si="6"/>
        <v>0</v>
      </c>
      <c r="H16" s="497"/>
      <c r="I16" s="497">
        <f t="shared" si="7"/>
        <v>0</v>
      </c>
      <c r="J16" s="497"/>
      <c r="K16" s="497">
        <f t="shared" si="10"/>
        <v>0</v>
      </c>
      <c r="L16" s="489"/>
      <c r="M16" s="483"/>
      <c r="N16" s="486"/>
      <c r="O16" s="484"/>
      <c r="P16" s="486"/>
      <c r="Q16" s="487"/>
      <c r="R16" s="503"/>
      <c r="S16" s="503"/>
      <c r="T16" s="503"/>
      <c r="U16" s="503"/>
      <c r="V16" s="487"/>
      <c r="W16" s="503"/>
      <c r="X16" s="504"/>
    </row>
    <row r="17" spans="1:26" ht="19.7" customHeight="1">
      <c r="A17" s="490"/>
      <c r="B17" s="500"/>
      <c r="C17" s="499"/>
      <c r="D17" s="500"/>
      <c r="E17" s="497">
        <f t="shared" si="9"/>
        <v>0</v>
      </c>
      <c r="F17" s="497"/>
      <c r="G17" s="497">
        <f t="shared" si="6"/>
        <v>0</v>
      </c>
      <c r="H17" s="497"/>
      <c r="I17" s="497">
        <f t="shared" si="7"/>
        <v>0</v>
      </c>
      <c r="J17" s="497"/>
      <c r="K17" s="497">
        <f t="shared" si="10"/>
        <v>0</v>
      </c>
      <c r="L17" s="489"/>
      <c r="M17" s="483"/>
      <c r="N17" s="484"/>
      <c r="O17" s="484"/>
      <c r="P17" s="486"/>
      <c r="Q17" s="487"/>
      <c r="R17" s="503"/>
      <c r="S17" s="503"/>
      <c r="T17" s="503"/>
      <c r="U17" s="503"/>
      <c r="V17" s="487"/>
      <c r="W17" s="487"/>
      <c r="X17" s="504"/>
    </row>
    <row r="18" spans="1:26" ht="19.7" customHeight="1">
      <c r="A18" s="490"/>
      <c r="B18" s="498"/>
      <c r="C18" s="498"/>
      <c r="D18" s="500"/>
      <c r="E18" s="497">
        <f t="shared" si="9"/>
        <v>0</v>
      </c>
      <c r="F18" s="497"/>
      <c r="G18" s="497">
        <f t="shared" si="6"/>
        <v>0</v>
      </c>
      <c r="H18" s="497"/>
      <c r="I18" s="497">
        <f t="shared" si="7"/>
        <v>0</v>
      </c>
      <c r="J18" s="497"/>
      <c r="K18" s="497">
        <f t="shared" si="10"/>
        <v>0</v>
      </c>
      <c r="L18" s="489"/>
      <c r="M18" s="483"/>
      <c r="N18" s="484"/>
      <c r="O18" s="484"/>
      <c r="P18" s="486"/>
      <c r="Q18" s="487"/>
      <c r="R18" s="503"/>
      <c r="S18" s="503"/>
      <c r="T18" s="503"/>
      <c r="U18" s="503"/>
      <c r="V18" s="487"/>
      <c r="W18" s="487"/>
      <c r="X18" s="504"/>
    </row>
    <row r="19" spans="1:26" ht="19.7" customHeight="1">
      <c r="A19" s="490"/>
      <c r="B19" s="498"/>
      <c r="C19" s="498"/>
      <c r="D19" s="500"/>
      <c r="E19" s="497">
        <f t="shared" si="9"/>
        <v>0</v>
      </c>
      <c r="F19" s="497"/>
      <c r="G19" s="497">
        <f t="shared" si="6"/>
        <v>0</v>
      </c>
      <c r="H19" s="497"/>
      <c r="I19" s="497">
        <f t="shared" si="7"/>
        <v>0</v>
      </c>
      <c r="J19" s="497"/>
      <c r="K19" s="497">
        <f t="shared" si="10"/>
        <v>0</v>
      </c>
      <c r="L19" s="489"/>
      <c r="M19" s="501"/>
      <c r="N19" s="486"/>
      <c r="O19" s="484"/>
      <c r="P19" s="486"/>
      <c r="Q19" s="487"/>
      <c r="R19" s="503"/>
      <c r="S19" s="503"/>
      <c r="T19" s="503"/>
      <c r="U19" s="503"/>
      <c r="V19" s="487"/>
      <c r="W19" s="487"/>
      <c r="X19" s="504"/>
    </row>
    <row r="20" spans="1:26" ht="19.7" customHeight="1">
      <c r="A20" s="490"/>
      <c r="B20" s="498"/>
      <c r="C20" s="498"/>
      <c r="D20" s="500"/>
      <c r="E20" s="497">
        <f t="shared" si="9"/>
        <v>0</v>
      </c>
      <c r="F20" s="497"/>
      <c r="G20" s="497">
        <f t="shared" si="6"/>
        <v>0</v>
      </c>
      <c r="H20" s="497"/>
      <c r="I20" s="497">
        <f t="shared" si="7"/>
        <v>0</v>
      </c>
      <c r="J20" s="497"/>
      <c r="K20" s="497">
        <f t="shared" si="10"/>
        <v>0</v>
      </c>
      <c r="L20" s="489"/>
      <c r="M20" s="501"/>
      <c r="N20" s="484"/>
      <c r="O20" s="484"/>
      <c r="P20" s="486"/>
      <c r="Q20" s="487"/>
      <c r="R20" s="503"/>
      <c r="S20" s="487"/>
      <c r="T20" s="503"/>
      <c r="U20" s="487"/>
      <c r="V20" s="503"/>
      <c r="W20" s="487"/>
      <c r="X20" s="488"/>
    </row>
    <row r="21" spans="1:26" ht="19.7" customHeight="1">
      <c r="A21" s="505"/>
      <c r="B21" s="498"/>
      <c r="C21" s="498"/>
      <c r="D21" s="500"/>
      <c r="E21" s="497">
        <f t="shared" si="9"/>
        <v>0</v>
      </c>
      <c r="F21" s="497"/>
      <c r="G21" s="497">
        <f t="shared" si="6"/>
        <v>0</v>
      </c>
      <c r="H21" s="497"/>
      <c r="I21" s="497">
        <f t="shared" si="7"/>
        <v>0</v>
      </c>
      <c r="J21" s="497"/>
      <c r="K21" s="497">
        <f t="shared" si="10"/>
        <v>0</v>
      </c>
      <c r="L21" s="489"/>
      <c r="M21" s="483"/>
      <c r="N21" s="486"/>
      <c r="O21" s="484"/>
      <c r="P21" s="486"/>
      <c r="Q21" s="487"/>
      <c r="R21" s="503"/>
      <c r="S21" s="503"/>
      <c r="T21" s="503"/>
      <c r="U21" s="503"/>
      <c r="V21" s="487"/>
      <c r="W21" s="487"/>
      <c r="X21" s="488"/>
    </row>
    <row r="22" spans="1:26" ht="19.7" customHeight="1">
      <c r="A22" s="506"/>
      <c r="B22" s="500"/>
      <c r="C22" s="507"/>
      <c r="D22" s="500"/>
      <c r="E22" s="497">
        <f t="shared" si="9"/>
        <v>0</v>
      </c>
      <c r="F22" s="497"/>
      <c r="G22" s="497">
        <f t="shared" si="6"/>
        <v>0</v>
      </c>
      <c r="H22" s="497"/>
      <c r="I22" s="497">
        <f t="shared" si="7"/>
        <v>0</v>
      </c>
      <c r="J22" s="497"/>
      <c r="K22" s="497">
        <f t="shared" si="10"/>
        <v>0</v>
      </c>
      <c r="L22" s="489"/>
      <c r="M22" s="501"/>
      <c r="N22" s="484"/>
      <c r="O22" s="484"/>
      <c r="P22" s="486"/>
      <c r="Q22" s="487"/>
      <c r="R22" s="487"/>
      <c r="S22" s="487"/>
      <c r="T22" s="487"/>
      <c r="U22" s="487"/>
      <c r="V22" s="487"/>
      <c r="W22" s="487"/>
      <c r="X22" s="488"/>
    </row>
    <row r="23" spans="1:26" ht="19.7" customHeight="1">
      <c r="A23" s="506"/>
      <c r="B23" s="500"/>
      <c r="C23" s="507"/>
      <c r="D23" s="500"/>
      <c r="E23" s="497">
        <f>SUM(G23,I23,K23)</f>
        <v>0</v>
      </c>
      <c r="F23" s="497"/>
      <c r="G23" s="497">
        <f t="shared" si="6"/>
        <v>0</v>
      </c>
      <c r="H23" s="497"/>
      <c r="I23" s="497">
        <f t="shared" si="7"/>
        <v>0</v>
      </c>
      <c r="J23" s="497"/>
      <c r="K23" s="497">
        <f t="shared" si="10"/>
        <v>0</v>
      </c>
      <c r="L23" s="489"/>
      <c r="M23" s="501"/>
      <c r="N23" s="484"/>
      <c r="O23" s="484"/>
      <c r="P23" s="486"/>
      <c r="Q23" s="487"/>
      <c r="R23" s="487"/>
      <c r="S23" s="487"/>
      <c r="T23" s="487"/>
      <c r="U23" s="487"/>
      <c r="V23" s="487"/>
      <c r="W23" s="487"/>
      <c r="X23" s="488"/>
    </row>
    <row r="24" spans="1:26" ht="19.7" customHeight="1">
      <c r="A24" s="508"/>
      <c r="B24" s="509"/>
      <c r="C24" s="510"/>
      <c r="D24" s="509"/>
      <c r="E24" s="511">
        <f t="shared" ref="E24" si="11">SUM(G24,I24,K24)</f>
        <v>0</v>
      </c>
      <c r="F24" s="511"/>
      <c r="G24" s="511">
        <f t="shared" si="6"/>
        <v>0</v>
      </c>
      <c r="H24" s="511"/>
      <c r="I24" s="511">
        <f t="shared" si="7"/>
        <v>0</v>
      </c>
      <c r="J24" s="511"/>
      <c r="K24" s="511">
        <f t="shared" si="10"/>
        <v>0</v>
      </c>
      <c r="L24" s="512"/>
      <c r="M24" s="501"/>
      <c r="N24" s="484"/>
      <c r="O24" s="502"/>
      <c r="P24" s="486"/>
      <c r="Q24" s="487"/>
      <c r="R24" s="503"/>
      <c r="S24" s="503"/>
      <c r="T24" s="503"/>
      <c r="U24" s="487"/>
      <c r="V24" s="503"/>
      <c r="W24" s="503"/>
      <c r="X24" s="504"/>
    </row>
    <row r="25" spans="1:26" ht="19.7" customHeight="1">
      <c r="A25" s="513" t="s">
        <v>383</v>
      </c>
      <c r="B25" s="514"/>
      <c r="C25" s="514"/>
      <c r="D25" s="515"/>
      <c r="E25" s="516">
        <f>G25+I25+K25</f>
        <v>1985424</v>
      </c>
      <c r="F25" s="517"/>
      <c r="G25" s="516">
        <f>SUM(G7:G24)</f>
        <v>421978</v>
      </c>
      <c r="H25" s="517"/>
      <c r="I25" s="518">
        <f>SUM(I7:I24)</f>
        <v>591725</v>
      </c>
      <c r="J25" s="517"/>
      <c r="K25" s="516">
        <f>SUM(K7:K24)</f>
        <v>971721</v>
      </c>
      <c r="L25" s="519"/>
      <c r="M25" s="520" t="s">
        <v>383</v>
      </c>
      <c r="N25" s="521"/>
      <c r="O25" s="521"/>
      <c r="P25" s="522"/>
      <c r="Q25" s="523">
        <f>S25+U25+W25</f>
        <v>3368283</v>
      </c>
      <c r="R25" s="523"/>
      <c r="S25" s="523">
        <f>SUM(S6:S24)</f>
        <v>6000</v>
      </c>
      <c r="T25" s="524"/>
      <c r="U25" s="523">
        <f>SUM(U6:U24)</f>
        <v>98915</v>
      </c>
      <c r="V25" s="524"/>
      <c r="W25" s="523">
        <f>SUM(W6:W24)</f>
        <v>3263368</v>
      </c>
      <c r="X25" s="525"/>
    </row>
    <row r="26" spans="1:26" s="527" customFormat="1" ht="19.7" customHeight="1">
      <c r="A26" s="449"/>
      <c r="B26" s="450"/>
      <c r="C26" s="450"/>
      <c r="D26" s="451"/>
      <c r="E26" s="1441" t="s">
        <v>384</v>
      </c>
      <c r="F26" s="1441"/>
      <c r="G26" s="1441"/>
      <c r="H26" s="1441"/>
      <c r="I26" s="452"/>
      <c r="J26" s="452"/>
      <c r="K26" s="452"/>
      <c r="L26" s="453"/>
      <c r="M26" s="526" t="s">
        <v>270</v>
      </c>
      <c r="N26" s="456"/>
      <c r="O26" s="456"/>
      <c r="P26" s="457"/>
      <c r="Q26" s="1427" t="s">
        <v>642</v>
      </c>
      <c r="R26" s="1427"/>
      <c r="S26" s="1427"/>
      <c r="T26" s="1427"/>
      <c r="U26" s="456"/>
      <c r="V26" s="456"/>
      <c r="W26" s="456"/>
      <c r="X26" s="458"/>
    </row>
    <row r="27" spans="1:26" s="527" customFormat="1" ht="19.7" customHeight="1">
      <c r="A27" s="528" t="s">
        <v>385</v>
      </c>
      <c r="B27" s="462"/>
      <c r="C27" s="463"/>
      <c r="D27" s="451"/>
      <c r="E27" s="1442"/>
      <c r="F27" s="1442"/>
      <c r="G27" s="1442"/>
      <c r="H27" s="1442"/>
      <c r="I27" s="452"/>
      <c r="J27" s="452"/>
      <c r="K27" s="452"/>
      <c r="L27" s="453"/>
      <c r="M27" s="454" t="s">
        <v>364</v>
      </c>
      <c r="N27" s="455">
        <f>Q50</f>
        <v>478526</v>
      </c>
      <c r="O27" s="529" t="s">
        <v>77</v>
      </c>
      <c r="P27" s="457"/>
      <c r="Q27" s="1468" t="s">
        <v>386</v>
      </c>
      <c r="R27" s="1468"/>
      <c r="S27" s="1468"/>
      <c r="T27" s="1468"/>
      <c r="U27" s="456">
        <v>1</v>
      </c>
      <c r="V27" s="456" t="s">
        <v>387</v>
      </c>
      <c r="W27" s="456"/>
      <c r="X27" s="458"/>
      <c r="Z27" s="459"/>
    </row>
    <row r="28" spans="1:26" s="527" customFormat="1" ht="19.7" customHeight="1">
      <c r="A28" s="1430" t="s">
        <v>264</v>
      </c>
      <c r="B28" s="1433" t="s">
        <v>366</v>
      </c>
      <c r="C28" s="1433" t="s">
        <v>265</v>
      </c>
      <c r="D28" s="1433" t="s">
        <v>129</v>
      </c>
      <c r="E28" s="1436" t="s">
        <v>367</v>
      </c>
      <c r="F28" s="1439" t="s">
        <v>368</v>
      </c>
      <c r="G28" s="1440"/>
      <c r="H28" s="1458" t="s">
        <v>369</v>
      </c>
      <c r="I28" s="1459"/>
      <c r="J28" s="1459"/>
      <c r="K28" s="1460"/>
      <c r="L28" s="1461" t="s">
        <v>370</v>
      </c>
      <c r="M28" s="1416" t="s">
        <v>264</v>
      </c>
      <c r="N28" s="1418" t="s">
        <v>366</v>
      </c>
      <c r="O28" s="1418" t="s">
        <v>265</v>
      </c>
      <c r="P28" s="1418" t="s">
        <v>129</v>
      </c>
      <c r="Q28" s="1420" t="s">
        <v>367</v>
      </c>
      <c r="R28" s="1422" t="s">
        <v>368</v>
      </c>
      <c r="S28" s="1445"/>
      <c r="T28" s="1446" t="s">
        <v>369</v>
      </c>
      <c r="U28" s="1447"/>
      <c r="V28" s="1447"/>
      <c r="W28" s="1448"/>
      <c r="X28" s="1449" t="s">
        <v>370</v>
      </c>
    </row>
    <row r="29" spans="1:26" s="527" customFormat="1" ht="19.7" customHeight="1">
      <c r="A29" s="1431"/>
      <c r="B29" s="1434"/>
      <c r="C29" s="1434"/>
      <c r="D29" s="1434"/>
      <c r="E29" s="1437"/>
      <c r="F29" s="1452" t="s">
        <v>266</v>
      </c>
      <c r="G29" s="1453"/>
      <c r="H29" s="1452" t="s">
        <v>85</v>
      </c>
      <c r="I29" s="1453"/>
      <c r="J29" s="1452" t="s">
        <v>267</v>
      </c>
      <c r="K29" s="1453"/>
      <c r="L29" s="1462"/>
      <c r="M29" s="1464"/>
      <c r="N29" s="1466"/>
      <c r="O29" s="1466"/>
      <c r="P29" s="1466"/>
      <c r="Q29" s="1443"/>
      <c r="R29" s="1454" t="s">
        <v>266</v>
      </c>
      <c r="S29" s="1455"/>
      <c r="T29" s="1454" t="s">
        <v>85</v>
      </c>
      <c r="U29" s="1455"/>
      <c r="V29" s="1456" t="s">
        <v>267</v>
      </c>
      <c r="W29" s="1457"/>
      <c r="X29" s="1450"/>
    </row>
    <row r="30" spans="1:26" ht="19.7" customHeight="1">
      <c r="A30" s="1432"/>
      <c r="B30" s="1435"/>
      <c r="C30" s="1435"/>
      <c r="D30" s="1435"/>
      <c r="E30" s="1438"/>
      <c r="F30" s="464" t="s">
        <v>131</v>
      </c>
      <c r="G30" s="464" t="s">
        <v>371</v>
      </c>
      <c r="H30" s="464" t="s">
        <v>131</v>
      </c>
      <c r="I30" s="464" t="s">
        <v>372</v>
      </c>
      <c r="J30" s="464"/>
      <c r="K30" s="464"/>
      <c r="L30" s="1463"/>
      <c r="M30" s="1465"/>
      <c r="N30" s="1467"/>
      <c r="O30" s="1467"/>
      <c r="P30" s="1467"/>
      <c r="Q30" s="1444"/>
      <c r="R30" s="465" t="s">
        <v>131</v>
      </c>
      <c r="S30" s="465" t="s">
        <v>371</v>
      </c>
      <c r="T30" s="465" t="s">
        <v>131</v>
      </c>
      <c r="U30" s="465" t="s">
        <v>372</v>
      </c>
      <c r="V30" s="465"/>
      <c r="W30" s="465"/>
      <c r="X30" s="1451"/>
    </row>
    <row r="31" spans="1:26" ht="19.7" customHeight="1">
      <c r="A31" s="479" t="str">
        <f>B77</f>
        <v>공내 촬영</v>
      </c>
      <c r="B31" s="498"/>
      <c r="C31" s="507">
        <f>'[78]2.위치및사업량'!N5</f>
        <v>100</v>
      </c>
      <c r="D31" s="500" t="s">
        <v>152</v>
      </c>
      <c r="E31" s="497">
        <f>SUM(G31,I31,K31)</f>
        <v>596600</v>
      </c>
      <c r="F31" s="497">
        <f>G100</f>
        <v>3747</v>
      </c>
      <c r="G31" s="497">
        <f t="shared" ref="G31" si="12">TRUNC(C31*F31,0)</f>
        <v>374700</v>
      </c>
      <c r="H31" s="497">
        <f>I100</f>
        <v>134</v>
      </c>
      <c r="I31" s="497">
        <f t="shared" ref="I31" si="13">TRUNC(C31*H31,0)</f>
        <v>13400</v>
      </c>
      <c r="J31" s="497">
        <f>K100</f>
        <v>2085</v>
      </c>
      <c r="K31" s="497">
        <f>TRUNC(C31*J31,0)</f>
        <v>208500</v>
      </c>
      <c r="L31" s="482"/>
      <c r="M31" s="530" t="s">
        <v>281</v>
      </c>
      <c r="N31" s="531"/>
      <c r="O31" s="532">
        <f>INT(1/U$27)*AM1</f>
        <v>0.81</v>
      </c>
      <c r="P31" s="533" t="s">
        <v>133</v>
      </c>
      <c r="Q31" s="534">
        <f>S31+U31+W31</f>
        <v>178516</v>
      </c>
      <c r="R31" s="534"/>
      <c r="S31" s="535"/>
      <c r="T31" s="536"/>
      <c r="U31" s="536"/>
      <c r="V31" s="534">
        <f>'7-3.단가(사후관리)'!$E$11</f>
        <v>220391</v>
      </c>
      <c r="W31" s="534">
        <f>TRUNC(O31*V31)</f>
        <v>178516</v>
      </c>
      <c r="X31" s="537"/>
      <c r="Y31" s="538"/>
    </row>
    <row r="32" spans="1:26" ht="19.7" customHeight="1">
      <c r="A32" s="490"/>
      <c r="B32" s="498"/>
      <c r="C32" s="507"/>
      <c r="D32" s="500"/>
      <c r="E32" s="497">
        <f t="shared" ref="E32:E37" si="14">SUM(G32,I32,K32)</f>
        <v>0</v>
      </c>
      <c r="F32" s="497"/>
      <c r="G32" s="497">
        <f>TRUNC(C32*F32,0)</f>
        <v>0</v>
      </c>
      <c r="H32" s="497"/>
      <c r="I32" s="497">
        <f>TRUNC(C32*H32,0)</f>
        <v>0</v>
      </c>
      <c r="J32" s="497"/>
      <c r="K32" s="497">
        <f>TRUNC(C32*J32,0)</f>
        <v>0</v>
      </c>
      <c r="L32" s="489"/>
      <c r="M32" s="530" t="s">
        <v>282</v>
      </c>
      <c r="N32" s="539"/>
      <c r="O32" s="532">
        <f>INT(1/U$27)*AM1</f>
        <v>0.81</v>
      </c>
      <c r="P32" s="533" t="s">
        <v>133</v>
      </c>
      <c r="Q32" s="534">
        <f>S32+U32+W32</f>
        <v>168906</v>
      </c>
      <c r="R32" s="534"/>
      <c r="S32" s="535"/>
      <c r="T32" s="536"/>
      <c r="U32" s="536"/>
      <c r="V32" s="534">
        <f>'7-3.단가(사후관리)'!$E$12</f>
        <v>208527</v>
      </c>
      <c r="W32" s="534">
        <f>TRUNC(O32*V32)</f>
        <v>168906</v>
      </c>
      <c r="X32" s="537"/>
    </row>
    <row r="33" spans="1:24" ht="19.7" customHeight="1">
      <c r="A33" s="490"/>
      <c r="B33" s="540"/>
      <c r="C33" s="541"/>
      <c r="D33" s="500"/>
      <c r="E33" s="497">
        <f t="shared" si="14"/>
        <v>0</v>
      </c>
      <c r="F33" s="497"/>
      <c r="G33" s="497">
        <f t="shared" ref="G33:G49" si="15">TRUNC(C33*F33,0)</f>
        <v>0</v>
      </c>
      <c r="H33" s="497"/>
      <c r="I33" s="497">
        <f t="shared" ref="I33:I49" si="16">TRUNC(C33*H33,0)</f>
        <v>0</v>
      </c>
      <c r="J33" s="497"/>
      <c r="K33" s="497">
        <f t="shared" ref="K33:K36" si="17">TRUNC(C33*J33,0)</f>
        <v>0</v>
      </c>
      <c r="L33" s="489"/>
      <c r="M33" s="530" t="s">
        <v>283</v>
      </c>
      <c r="N33" s="533"/>
      <c r="O33" s="532">
        <f>INT(1/U$27)*AM1</f>
        <v>0.81</v>
      </c>
      <c r="P33" s="533" t="s">
        <v>133</v>
      </c>
      <c r="Q33" s="534">
        <f>S33+U33+W33</f>
        <v>131104</v>
      </c>
      <c r="R33" s="534"/>
      <c r="S33" s="535"/>
      <c r="T33" s="536"/>
      <c r="U33" s="536"/>
      <c r="V33" s="534">
        <f>'7-3.단가(사후관리)'!$E$13</f>
        <v>161858</v>
      </c>
      <c r="W33" s="534">
        <f>TRUNC(O33*V33)</f>
        <v>131104</v>
      </c>
      <c r="X33" s="537"/>
    </row>
    <row r="34" spans="1:24" ht="19.7" customHeight="1">
      <c r="A34" s="490"/>
      <c r="B34" s="494"/>
      <c r="C34" s="494"/>
      <c r="D34" s="496"/>
      <c r="E34" s="497">
        <f t="shared" si="14"/>
        <v>0</v>
      </c>
      <c r="F34" s="497"/>
      <c r="G34" s="497">
        <f t="shared" si="15"/>
        <v>0</v>
      </c>
      <c r="H34" s="497"/>
      <c r="I34" s="497">
        <f t="shared" si="16"/>
        <v>0</v>
      </c>
      <c r="J34" s="497"/>
      <c r="K34" s="497">
        <f t="shared" si="17"/>
        <v>0</v>
      </c>
      <c r="L34" s="489"/>
      <c r="M34" s="530"/>
      <c r="N34" s="533"/>
      <c r="O34" s="532"/>
      <c r="P34" s="533"/>
      <c r="Q34" s="535"/>
      <c r="R34" s="542"/>
      <c r="S34" s="542"/>
      <c r="T34" s="542"/>
      <c r="U34" s="542"/>
      <c r="V34" s="535"/>
      <c r="W34" s="535"/>
      <c r="X34" s="537"/>
    </row>
    <row r="35" spans="1:24" ht="19.7" customHeight="1">
      <c r="A35" s="490"/>
      <c r="B35" s="494"/>
      <c r="C35" s="494"/>
      <c r="D35" s="496"/>
      <c r="E35" s="497">
        <f t="shared" si="14"/>
        <v>0</v>
      </c>
      <c r="F35" s="497"/>
      <c r="G35" s="497">
        <f t="shared" si="15"/>
        <v>0</v>
      </c>
      <c r="H35" s="497"/>
      <c r="I35" s="497">
        <f t="shared" si="16"/>
        <v>0</v>
      </c>
      <c r="J35" s="497"/>
      <c r="K35" s="497">
        <f t="shared" si="17"/>
        <v>0</v>
      </c>
      <c r="L35" s="489"/>
      <c r="M35" s="530"/>
      <c r="N35" s="533"/>
      <c r="O35" s="532"/>
      <c r="P35" s="533"/>
      <c r="Q35" s="535"/>
      <c r="R35" s="542"/>
      <c r="S35" s="542"/>
      <c r="T35" s="535"/>
      <c r="U35" s="542"/>
      <c r="V35" s="535"/>
      <c r="W35" s="535"/>
      <c r="X35" s="537"/>
    </row>
    <row r="36" spans="1:24" ht="19.7" customHeight="1">
      <c r="A36" s="490"/>
      <c r="B36" s="494"/>
      <c r="C36" s="494"/>
      <c r="D36" s="496"/>
      <c r="E36" s="497">
        <f t="shared" si="14"/>
        <v>0</v>
      </c>
      <c r="F36" s="497"/>
      <c r="G36" s="497">
        <f t="shared" si="15"/>
        <v>0</v>
      </c>
      <c r="H36" s="497"/>
      <c r="I36" s="497">
        <f t="shared" si="16"/>
        <v>0</v>
      </c>
      <c r="J36" s="497"/>
      <c r="K36" s="497">
        <f t="shared" si="17"/>
        <v>0</v>
      </c>
      <c r="L36" s="489"/>
      <c r="M36" s="530"/>
      <c r="N36" s="531"/>
      <c r="O36" s="531"/>
      <c r="P36" s="533"/>
      <c r="Q36" s="534"/>
      <c r="R36" s="536"/>
      <c r="S36" s="536"/>
      <c r="T36" s="536"/>
      <c r="U36" s="536"/>
      <c r="V36" s="536"/>
      <c r="W36" s="536"/>
      <c r="X36" s="537"/>
    </row>
    <row r="37" spans="1:24" ht="19.7" customHeight="1">
      <c r="A37" s="490"/>
      <c r="B37" s="498"/>
      <c r="C37" s="498"/>
      <c r="D37" s="500"/>
      <c r="E37" s="497">
        <f t="shared" si="14"/>
        <v>0</v>
      </c>
      <c r="F37" s="497"/>
      <c r="G37" s="497">
        <f t="shared" si="15"/>
        <v>0</v>
      </c>
      <c r="H37" s="497"/>
      <c r="I37" s="497">
        <f t="shared" si="16"/>
        <v>0</v>
      </c>
      <c r="J37" s="497"/>
      <c r="K37" s="497">
        <f>TRUNC(C37*J37,0)</f>
        <v>0</v>
      </c>
      <c r="L37" s="489"/>
      <c r="M37" s="543"/>
      <c r="N37" s="531"/>
      <c r="O37" s="531"/>
      <c r="P37" s="533"/>
      <c r="Q37" s="535"/>
      <c r="R37" s="542"/>
      <c r="S37" s="542"/>
      <c r="T37" s="535"/>
      <c r="U37" s="542"/>
      <c r="V37" s="535"/>
      <c r="W37" s="535"/>
      <c r="X37" s="537"/>
    </row>
    <row r="38" spans="1:24" ht="19.7" customHeight="1">
      <c r="A38" s="490"/>
      <c r="B38" s="498"/>
      <c r="C38" s="498"/>
      <c r="D38" s="500"/>
      <c r="E38" s="497"/>
      <c r="F38" s="497"/>
      <c r="G38" s="497">
        <f t="shared" si="15"/>
        <v>0</v>
      </c>
      <c r="H38" s="497"/>
      <c r="I38" s="497">
        <f t="shared" si="16"/>
        <v>0</v>
      </c>
      <c r="J38" s="497"/>
      <c r="K38" s="497">
        <f>TRUNC(C38*J38,0)</f>
        <v>0</v>
      </c>
      <c r="L38" s="489"/>
      <c r="M38" s="543"/>
      <c r="N38" s="533"/>
      <c r="O38" s="531"/>
      <c r="P38" s="533"/>
      <c r="Q38" s="535"/>
      <c r="R38" s="542"/>
      <c r="S38" s="542"/>
      <c r="T38" s="535"/>
      <c r="U38" s="542"/>
      <c r="V38" s="535"/>
      <c r="W38" s="535"/>
      <c r="X38" s="537"/>
    </row>
    <row r="39" spans="1:24" ht="19.7" customHeight="1">
      <c r="A39" s="490"/>
      <c r="B39" s="500"/>
      <c r="C39" s="498"/>
      <c r="D39" s="500"/>
      <c r="E39" s="497">
        <f t="shared" ref="E39:E47" si="18">SUM(G39,I39,K39)</f>
        <v>0</v>
      </c>
      <c r="F39" s="497"/>
      <c r="G39" s="497">
        <f t="shared" si="15"/>
        <v>0</v>
      </c>
      <c r="H39" s="497"/>
      <c r="I39" s="497">
        <f t="shared" si="16"/>
        <v>0</v>
      </c>
      <c r="J39" s="497"/>
      <c r="K39" s="497">
        <f t="shared" ref="K39:K49" si="19">TRUNC(C39*J39,0)</f>
        <v>0</v>
      </c>
      <c r="L39" s="489"/>
      <c r="M39" s="544"/>
      <c r="N39" s="533"/>
      <c r="O39" s="531"/>
      <c r="P39" s="533"/>
      <c r="Q39" s="535"/>
      <c r="R39" s="542"/>
      <c r="S39" s="542"/>
      <c r="T39" s="542"/>
      <c r="U39" s="542"/>
      <c r="V39" s="535"/>
      <c r="W39" s="535"/>
      <c r="X39" s="537"/>
    </row>
    <row r="40" spans="1:24" ht="19.7" customHeight="1">
      <c r="A40" s="545"/>
      <c r="B40" s="500"/>
      <c r="C40" s="498"/>
      <c r="D40" s="500"/>
      <c r="E40" s="497">
        <f t="shared" si="18"/>
        <v>0</v>
      </c>
      <c r="F40" s="497"/>
      <c r="G40" s="497">
        <f t="shared" si="15"/>
        <v>0</v>
      </c>
      <c r="H40" s="497"/>
      <c r="I40" s="497">
        <f t="shared" si="16"/>
        <v>0</v>
      </c>
      <c r="J40" s="497"/>
      <c r="K40" s="497">
        <f t="shared" si="19"/>
        <v>0</v>
      </c>
      <c r="L40" s="489"/>
      <c r="M40" s="543"/>
      <c r="N40" s="533"/>
      <c r="O40" s="531"/>
      <c r="P40" s="533"/>
      <c r="Q40" s="535"/>
      <c r="R40" s="542"/>
      <c r="S40" s="542"/>
      <c r="T40" s="535"/>
      <c r="U40" s="542"/>
      <c r="V40" s="535"/>
      <c r="W40" s="535"/>
      <c r="X40" s="537"/>
    </row>
    <row r="41" spans="1:24" ht="19.7" customHeight="1">
      <c r="A41" s="490"/>
      <c r="B41" s="500"/>
      <c r="C41" s="498"/>
      <c r="D41" s="500"/>
      <c r="E41" s="497">
        <f t="shared" si="18"/>
        <v>0</v>
      </c>
      <c r="F41" s="497"/>
      <c r="G41" s="497">
        <f t="shared" si="15"/>
        <v>0</v>
      </c>
      <c r="H41" s="497"/>
      <c r="I41" s="497">
        <f>TRUNC(C41*H41,0)</f>
        <v>0</v>
      </c>
      <c r="J41" s="497"/>
      <c r="K41" s="497">
        <f t="shared" si="19"/>
        <v>0</v>
      </c>
      <c r="L41" s="489"/>
      <c r="M41" s="530"/>
      <c r="N41" s="531"/>
      <c r="O41" s="531"/>
      <c r="P41" s="533"/>
      <c r="Q41" s="534"/>
      <c r="R41" s="536"/>
      <c r="S41" s="536"/>
      <c r="T41" s="536"/>
      <c r="U41" s="536"/>
      <c r="V41" s="536"/>
      <c r="W41" s="536"/>
      <c r="X41" s="537"/>
    </row>
    <row r="42" spans="1:24" ht="19.7" customHeight="1">
      <c r="A42" s="490"/>
      <c r="B42" s="498"/>
      <c r="C42" s="498"/>
      <c r="D42" s="500"/>
      <c r="E42" s="497">
        <f t="shared" si="18"/>
        <v>0</v>
      </c>
      <c r="F42" s="497"/>
      <c r="G42" s="497">
        <f t="shared" si="15"/>
        <v>0</v>
      </c>
      <c r="H42" s="497"/>
      <c r="I42" s="497">
        <f>TRUNC(C42%*H42,0)</f>
        <v>0</v>
      </c>
      <c r="J42" s="497"/>
      <c r="K42" s="497">
        <f t="shared" si="19"/>
        <v>0</v>
      </c>
      <c r="L42" s="489"/>
      <c r="M42" s="530"/>
      <c r="N42" s="531"/>
      <c r="O42" s="531"/>
      <c r="P42" s="533"/>
      <c r="Q42" s="534"/>
      <c r="R42" s="536"/>
      <c r="S42" s="536"/>
      <c r="T42" s="536"/>
      <c r="U42" s="536"/>
      <c r="V42" s="536"/>
      <c r="W42" s="536"/>
      <c r="X42" s="537"/>
    </row>
    <row r="43" spans="1:24" ht="19.7" customHeight="1">
      <c r="A43" s="490"/>
      <c r="B43" s="498"/>
      <c r="C43" s="498"/>
      <c r="D43" s="500"/>
      <c r="E43" s="497">
        <f t="shared" si="18"/>
        <v>0</v>
      </c>
      <c r="F43" s="497"/>
      <c r="G43" s="497">
        <f t="shared" si="15"/>
        <v>0</v>
      </c>
      <c r="H43" s="497"/>
      <c r="I43" s="497">
        <f t="shared" si="16"/>
        <v>0</v>
      </c>
      <c r="J43" s="497"/>
      <c r="K43" s="497">
        <f t="shared" si="19"/>
        <v>0</v>
      </c>
      <c r="L43" s="489"/>
      <c r="M43" s="530"/>
      <c r="N43" s="531"/>
      <c r="O43" s="531"/>
      <c r="P43" s="533"/>
      <c r="Q43" s="534"/>
      <c r="R43" s="536"/>
      <c r="S43" s="536"/>
      <c r="T43" s="536"/>
      <c r="U43" s="536"/>
      <c r="V43" s="536"/>
      <c r="W43" s="536"/>
      <c r="X43" s="537"/>
    </row>
    <row r="44" spans="1:24" ht="19.7" customHeight="1">
      <c r="A44" s="490"/>
      <c r="B44" s="498"/>
      <c r="C44" s="498"/>
      <c r="D44" s="500"/>
      <c r="E44" s="497"/>
      <c r="F44" s="497"/>
      <c r="G44" s="497"/>
      <c r="H44" s="497"/>
      <c r="I44" s="497"/>
      <c r="J44" s="497"/>
      <c r="K44" s="497"/>
      <c r="L44" s="489"/>
      <c r="M44" s="530"/>
      <c r="N44" s="531"/>
      <c r="O44" s="531"/>
      <c r="P44" s="533"/>
      <c r="Q44" s="534"/>
      <c r="R44" s="536"/>
      <c r="S44" s="536"/>
      <c r="T44" s="536"/>
      <c r="U44" s="536"/>
      <c r="V44" s="536"/>
      <c r="W44" s="536"/>
      <c r="X44" s="537"/>
    </row>
    <row r="45" spans="1:24" ht="19.7" customHeight="1">
      <c r="A45" s="490"/>
      <c r="B45" s="498"/>
      <c r="C45" s="498"/>
      <c r="D45" s="500"/>
      <c r="E45" s="497">
        <f t="shared" si="18"/>
        <v>0</v>
      </c>
      <c r="F45" s="497"/>
      <c r="G45" s="497">
        <f t="shared" si="15"/>
        <v>0</v>
      </c>
      <c r="H45" s="497"/>
      <c r="I45" s="497">
        <f t="shared" si="16"/>
        <v>0</v>
      </c>
      <c r="J45" s="497"/>
      <c r="K45" s="497">
        <f t="shared" si="19"/>
        <v>0</v>
      </c>
      <c r="L45" s="489"/>
      <c r="M45" s="530"/>
      <c r="N45" s="531"/>
      <c r="O45" s="531"/>
      <c r="P45" s="533"/>
      <c r="Q45" s="534"/>
      <c r="R45" s="536"/>
      <c r="S45" s="536"/>
      <c r="T45" s="536"/>
      <c r="U45" s="536"/>
      <c r="V45" s="536"/>
      <c r="W45" s="536"/>
      <c r="X45" s="537"/>
    </row>
    <row r="46" spans="1:24" ht="19.7" customHeight="1">
      <c r="A46" s="545"/>
      <c r="B46" s="498"/>
      <c r="C46" s="498"/>
      <c r="D46" s="500"/>
      <c r="E46" s="497">
        <f t="shared" si="18"/>
        <v>0</v>
      </c>
      <c r="F46" s="497"/>
      <c r="G46" s="497">
        <f t="shared" si="15"/>
        <v>0</v>
      </c>
      <c r="H46" s="497"/>
      <c r="I46" s="497">
        <f t="shared" si="16"/>
        <v>0</v>
      </c>
      <c r="J46" s="497"/>
      <c r="K46" s="497">
        <f t="shared" si="19"/>
        <v>0</v>
      </c>
      <c r="L46" s="489"/>
      <c r="M46" s="543"/>
      <c r="N46" s="531"/>
      <c r="O46" s="531"/>
      <c r="P46" s="533"/>
      <c r="Q46" s="534"/>
      <c r="R46" s="536"/>
      <c r="S46" s="534"/>
      <c r="T46" s="536"/>
      <c r="U46" s="534"/>
      <c r="V46" s="536"/>
      <c r="W46" s="534"/>
      <c r="X46" s="537"/>
    </row>
    <row r="47" spans="1:24" ht="19.7" customHeight="1">
      <c r="A47" s="506"/>
      <c r="B47" s="500"/>
      <c r="C47" s="507"/>
      <c r="D47" s="500"/>
      <c r="E47" s="497">
        <f t="shared" si="18"/>
        <v>0</v>
      </c>
      <c r="F47" s="497"/>
      <c r="G47" s="497">
        <f t="shared" si="15"/>
        <v>0</v>
      </c>
      <c r="H47" s="497"/>
      <c r="I47" s="497">
        <f t="shared" si="16"/>
        <v>0</v>
      </c>
      <c r="J47" s="497"/>
      <c r="K47" s="497">
        <f t="shared" si="19"/>
        <v>0</v>
      </c>
      <c r="L47" s="489"/>
      <c r="M47" s="544"/>
      <c r="N47" s="531"/>
      <c r="O47" s="531"/>
      <c r="P47" s="533"/>
      <c r="Q47" s="534"/>
      <c r="R47" s="536"/>
      <c r="S47" s="536"/>
      <c r="T47" s="536"/>
      <c r="U47" s="536"/>
      <c r="V47" s="536"/>
      <c r="W47" s="534"/>
      <c r="X47" s="537"/>
    </row>
    <row r="48" spans="1:24" ht="19.7" customHeight="1">
      <c r="A48" s="506"/>
      <c r="B48" s="500"/>
      <c r="C48" s="507"/>
      <c r="D48" s="500"/>
      <c r="E48" s="497">
        <f>SUM(G48,I48,K48)</f>
        <v>0</v>
      </c>
      <c r="F48" s="497"/>
      <c r="G48" s="497">
        <f t="shared" si="15"/>
        <v>0</v>
      </c>
      <c r="H48" s="497"/>
      <c r="I48" s="497">
        <f t="shared" si="16"/>
        <v>0</v>
      </c>
      <c r="J48" s="497"/>
      <c r="K48" s="497">
        <f t="shared" si="19"/>
        <v>0</v>
      </c>
      <c r="L48" s="489"/>
      <c r="M48" s="543"/>
      <c r="N48" s="531"/>
      <c r="O48" s="546"/>
      <c r="P48" s="533"/>
      <c r="Q48" s="534"/>
      <c r="R48" s="536"/>
      <c r="S48" s="536"/>
      <c r="T48" s="536"/>
      <c r="U48" s="536"/>
      <c r="V48" s="536"/>
      <c r="W48" s="536"/>
      <c r="X48" s="537"/>
    </row>
    <row r="49" spans="1:35" ht="19.7" customHeight="1">
      <c r="A49" s="508"/>
      <c r="B49" s="509"/>
      <c r="C49" s="510"/>
      <c r="D49" s="509"/>
      <c r="E49" s="511">
        <f t="shared" ref="E49" si="20">SUM(G49,I49,K49)</f>
        <v>0</v>
      </c>
      <c r="F49" s="511"/>
      <c r="G49" s="511">
        <f t="shared" si="15"/>
        <v>0</v>
      </c>
      <c r="H49" s="511"/>
      <c r="I49" s="511">
        <f t="shared" si="16"/>
        <v>0</v>
      </c>
      <c r="J49" s="511"/>
      <c r="K49" s="511">
        <f t="shared" si="19"/>
        <v>0</v>
      </c>
      <c r="L49" s="512"/>
      <c r="M49" s="544"/>
      <c r="N49" s="531"/>
      <c r="O49" s="531"/>
      <c r="P49" s="533"/>
      <c r="Q49" s="534"/>
      <c r="R49" s="536"/>
      <c r="S49" s="536"/>
      <c r="T49" s="536"/>
      <c r="U49" s="536"/>
      <c r="V49" s="536"/>
      <c r="W49" s="536"/>
      <c r="X49" s="537"/>
    </row>
    <row r="50" spans="1:35" ht="19.7" customHeight="1">
      <c r="A50" s="513" t="s">
        <v>383</v>
      </c>
      <c r="B50" s="514"/>
      <c r="C50" s="514"/>
      <c r="D50" s="515"/>
      <c r="E50" s="516">
        <f>G50+I50+K50</f>
        <v>596600</v>
      </c>
      <c r="F50" s="517"/>
      <c r="G50" s="516">
        <f>SUM(G31:G49)</f>
        <v>374700</v>
      </c>
      <c r="H50" s="517"/>
      <c r="I50" s="518">
        <f>SUM(I31:I49)</f>
        <v>13400</v>
      </c>
      <c r="J50" s="517"/>
      <c r="K50" s="516">
        <f>SUM(K31:K49)</f>
        <v>208500</v>
      </c>
      <c r="L50" s="519"/>
      <c r="M50" s="547" t="s">
        <v>383</v>
      </c>
      <c r="N50" s="548"/>
      <c r="O50" s="548"/>
      <c r="P50" s="549"/>
      <c r="Q50" s="550">
        <f>S50+U50+W50</f>
        <v>478526</v>
      </c>
      <c r="R50" s="551"/>
      <c r="S50" s="550">
        <f>SUM(S31:S49)</f>
        <v>0</v>
      </c>
      <c r="T50" s="551"/>
      <c r="U50" s="552">
        <f>SUM(U31:U49)</f>
        <v>0</v>
      </c>
      <c r="V50" s="551"/>
      <c r="W50" s="550">
        <f>SUM(W31:W49)</f>
        <v>478526</v>
      </c>
      <c r="X50" s="553"/>
    </row>
    <row r="51" spans="1:35" ht="19.7" customHeight="1">
      <c r="A51" s="449"/>
      <c r="B51" s="450"/>
      <c r="C51" s="450"/>
      <c r="D51" s="451"/>
      <c r="E51" s="1441" t="s">
        <v>384</v>
      </c>
      <c r="F51" s="1441"/>
      <c r="G51" s="1441"/>
      <c r="H51" s="1441"/>
      <c r="I51" s="452"/>
      <c r="J51" s="452"/>
      <c r="K51" s="452"/>
      <c r="L51" s="453"/>
      <c r="M51" s="526" t="s">
        <v>271</v>
      </c>
      <c r="N51" s="526"/>
      <c r="O51" s="526"/>
      <c r="P51" s="554"/>
      <c r="Q51" s="1469" t="s">
        <v>643</v>
      </c>
      <c r="R51" s="1469"/>
      <c r="S51" s="1469"/>
      <c r="T51" s="1469"/>
      <c r="U51" s="526"/>
      <c r="V51" s="526"/>
      <c r="W51" s="526"/>
      <c r="X51" s="555"/>
    </row>
    <row r="52" spans="1:35" ht="19.7" customHeight="1">
      <c r="A52" s="528" t="s">
        <v>388</v>
      </c>
      <c r="B52" s="556" t="s">
        <v>389</v>
      </c>
      <c r="C52" s="556"/>
      <c r="D52" s="556"/>
      <c r="E52" s="557"/>
      <c r="F52" s="557" t="s">
        <v>390</v>
      </c>
      <c r="G52" s="557"/>
      <c r="H52" s="557" t="s">
        <v>391</v>
      </c>
      <c r="I52" s="452"/>
      <c r="J52" s="452"/>
      <c r="K52" s="452"/>
      <c r="L52" s="453"/>
      <c r="M52" s="558" t="s">
        <v>364</v>
      </c>
      <c r="N52" s="559">
        <f>Q75</f>
        <v>806875</v>
      </c>
      <c r="O52" s="560" t="s">
        <v>77</v>
      </c>
      <c r="P52" s="554"/>
      <c r="Q52" s="1468" t="s">
        <v>386</v>
      </c>
      <c r="R52" s="1468"/>
      <c r="S52" s="1468"/>
      <c r="T52" s="1468"/>
      <c r="U52" s="526">
        <v>1</v>
      </c>
      <c r="V52" s="526" t="s">
        <v>387</v>
      </c>
      <c r="W52" s="526"/>
      <c r="X52" s="555"/>
    </row>
    <row r="53" spans="1:35" ht="19.7" customHeight="1">
      <c r="A53" s="1430" t="s">
        <v>264</v>
      </c>
      <c r="B53" s="1433" t="s">
        <v>366</v>
      </c>
      <c r="C53" s="1433" t="s">
        <v>265</v>
      </c>
      <c r="D53" s="1433" t="s">
        <v>129</v>
      </c>
      <c r="E53" s="1436" t="s">
        <v>367</v>
      </c>
      <c r="F53" s="1439" t="s">
        <v>368</v>
      </c>
      <c r="G53" s="1440"/>
      <c r="H53" s="1458" t="s">
        <v>369</v>
      </c>
      <c r="I53" s="1459"/>
      <c r="J53" s="1459"/>
      <c r="K53" s="1460"/>
      <c r="L53" s="1461" t="s">
        <v>370</v>
      </c>
      <c r="M53" s="1416" t="s">
        <v>264</v>
      </c>
      <c r="N53" s="1418" t="s">
        <v>366</v>
      </c>
      <c r="O53" s="1418" t="s">
        <v>265</v>
      </c>
      <c r="P53" s="1418" t="s">
        <v>129</v>
      </c>
      <c r="Q53" s="1420" t="s">
        <v>367</v>
      </c>
      <c r="R53" s="1422" t="s">
        <v>368</v>
      </c>
      <c r="S53" s="1445"/>
      <c r="T53" s="1446" t="s">
        <v>369</v>
      </c>
      <c r="U53" s="1447"/>
      <c r="V53" s="1447"/>
      <c r="W53" s="1448"/>
      <c r="X53" s="1449" t="s">
        <v>370</v>
      </c>
    </row>
    <row r="54" spans="1:35" ht="19.7" customHeight="1">
      <c r="A54" s="1431"/>
      <c r="B54" s="1434"/>
      <c r="C54" s="1434"/>
      <c r="D54" s="1434"/>
      <c r="E54" s="1437"/>
      <c r="F54" s="1452" t="s">
        <v>266</v>
      </c>
      <c r="G54" s="1453"/>
      <c r="H54" s="1452" t="s">
        <v>85</v>
      </c>
      <c r="I54" s="1453"/>
      <c r="J54" s="1452" t="s">
        <v>267</v>
      </c>
      <c r="K54" s="1453"/>
      <c r="L54" s="1462"/>
      <c r="M54" s="1464"/>
      <c r="N54" s="1466"/>
      <c r="O54" s="1466"/>
      <c r="P54" s="1466"/>
      <c r="Q54" s="1443"/>
      <c r="R54" s="1454" t="s">
        <v>266</v>
      </c>
      <c r="S54" s="1455"/>
      <c r="T54" s="1454" t="s">
        <v>85</v>
      </c>
      <c r="U54" s="1455"/>
      <c r="V54" s="1456" t="s">
        <v>267</v>
      </c>
      <c r="W54" s="1457"/>
      <c r="X54" s="1450"/>
    </row>
    <row r="55" spans="1:35" ht="19.7" customHeight="1">
      <c r="A55" s="1432"/>
      <c r="B55" s="1435"/>
      <c r="C55" s="1435"/>
      <c r="D55" s="1435"/>
      <c r="E55" s="1438"/>
      <c r="F55" s="464" t="s">
        <v>131</v>
      </c>
      <c r="G55" s="464" t="s">
        <v>371</v>
      </c>
      <c r="H55" s="464" t="s">
        <v>131</v>
      </c>
      <c r="I55" s="464" t="s">
        <v>372</v>
      </c>
      <c r="J55" s="464"/>
      <c r="K55" s="464"/>
      <c r="L55" s="1463"/>
      <c r="M55" s="1465"/>
      <c r="N55" s="1467"/>
      <c r="O55" s="1467"/>
      <c r="P55" s="1467"/>
      <c r="Q55" s="1444"/>
      <c r="R55" s="465" t="s">
        <v>131</v>
      </c>
      <c r="S55" s="465" t="s">
        <v>371</v>
      </c>
      <c r="T55" s="465" t="s">
        <v>131</v>
      </c>
      <c r="U55" s="465" t="s">
        <v>372</v>
      </c>
      <c r="V55" s="465"/>
      <c r="W55" s="465"/>
      <c r="X55" s="1451"/>
      <c r="AE55" s="456" t="s">
        <v>392</v>
      </c>
      <c r="AI55" s="456" t="s">
        <v>393</v>
      </c>
    </row>
    <row r="56" spans="1:35" ht="19.7" customHeight="1">
      <c r="A56" s="561" t="s">
        <v>273</v>
      </c>
      <c r="B56" s="562"/>
      <c r="C56" s="562"/>
      <c r="D56" s="562"/>
      <c r="E56" s="563"/>
      <c r="F56" s="564"/>
      <c r="G56" s="564"/>
      <c r="H56" s="564"/>
      <c r="I56" s="564"/>
      <c r="J56" s="564"/>
      <c r="K56" s="564"/>
      <c r="L56" s="472" t="s">
        <v>394</v>
      </c>
      <c r="M56" s="1470" t="s">
        <v>395</v>
      </c>
      <c r="N56" s="1471"/>
      <c r="O56" s="1471"/>
      <c r="P56" s="533"/>
      <c r="Q56" s="535"/>
      <c r="R56" s="535"/>
      <c r="S56" s="535"/>
      <c r="T56" s="542"/>
      <c r="U56" s="542"/>
      <c r="V56" s="535"/>
      <c r="W56" s="535"/>
      <c r="X56" s="537"/>
      <c r="Y56" s="456" t="s">
        <v>396</v>
      </c>
      <c r="AF56" s="454" t="s">
        <v>397</v>
      </c>
    </row>
    <row r="57" spans="1:35" ht="19.7" customHeight="1">
      <c r="A57" s="490" t="s">
        <v>275</v>
      </c>
      <c r="B57" s="498"/>
      <c r="C57" s="507"/>
      <c r="D57" s="500" t="s">
        <v>133</v>
      </c>
      <c r="E57" s="497">
        <f>SUM(G57,I57,K57)</f>
        <v>0</v>
      </c>
      <c r="F57" s="497">
        <f>'[78]8.단가'!$E$4</f>
        <v>335638</v>
      </c>
      <c r="G57" s="497">
        <f t="shared" ref="G57" si="21">TRUNC(C57*F57,0)</f>
        <v>0</v>
      </c>
      <c r="H57" s="497"/>
      <c r="I57" s="497">
        <f t="shared" ref="I57" si="22">TRUNC(C57*H57,0)</f>
        <v>0</v>
      </c>
      <c r="J57" s="497"/>
      <c r="K57" s="497">
        <f t="shared" ref="K57" si="23">TRUNC(C57*J57,0)</f>
        <v>0</v>
      </c>
      <c r="L57" s="482"/>
      <c r="M57" s="543" t="s">
        <v>398</v>
      </c>
      <c r="N57" s="533"/>
      <c r="O57" s="565">
        <f>3*AM1</f>
        <v>2.4300000000000002</v>
      </c>
      <c r="P57" s="533" t="s">
        <v>133</v>
      </c>
      <c r="Q57" s="535">
        <f>S57+U57+W57</f>
        <v>566126</v>
      </c>
      <c r="R57" s="542"/>
      <c r="S57" s="542"/>
      <c r="T57" s="542"/>
      <c r="U57" s="542"/>
      <c r="V57" s="535">
        <f>'7-3.단가(사후관리)'!$E$10</f>
        <v>232974</v>
      </c>
      <c r="W57" s="535">
        <f>INT(O57*V57)</f>
        <v>566126</v>
      </c>
      <c r="X57" s="537"/>
      <c r="Y57" s="456" t="s">
        <v>399</v>
      </c>
      <c r="AE57" s="456" t="s">
        <v>398</v>
      </c>
      <c r="AF57" s="456">
        <v>3</v>
      </c>
      <c r="AG57" s="456" t="s">
        <v>155</v>
      </c>
    </row>
    <row r="58" spans="1:35" ht="19.7" customHeight="1">
      <c r="A58" s="490" t="s">
        <v>276</v>
      </c>
      <c r="B58" s="498"/>
      <c r="C58" s="507"/>
      <c r="D58" s="500" t="s">
        <v>133</v>
      </c>
      <c r="E58" s="497">
        <f t="shared" ref="E58:E63" si="24">SUM(G58,I58,K58)</f>
        <v>0</v>
      </c>
      <c r="F58" s="497">
        <f>'[78]8.단가'!$E$5</f>
        <v>282545</v>
      </c>
      <c r="G58" s="497">
        <f>TRUNC(C58*F58,0)</f>
        <v>0</v>
      </c>
      <c r="H58" s="497"/>
      <c r="I58" s="497">
        <f>TRUNC(C58*H58,0)</f>
        <v>0</v>
      </c>
      <c r="J58" s="497"/>
      <c r="K58" s="497">
        <f>TRUNC(C58*J58,0)</f>
        <v>0</v>
      </c>
      <c r="L58" s="489"/>
      <c r="M58" s="543" t="s">
        <v>283</v>
      </c>
      <c r="N58" s="533"/>
      <c r="O58" s="532">
        <f>1.5*AM1</f>
        <v>1.2150000000000001</v>
      </c>
      <c r="P58" s="533" t="s">
        <v>133</v>
      </c>
      <c r="Q58" s="535">
        <f>S58+U58+W58</f>
        <v>196657</v>
      </c>
      <c r="R58" s="535"/>
      <c r="S58" s="535"/>
      <c r="T58" s="542"/>
      <c r="U58" s="542"/>
      <c r="V58" s="535">
        <f>'7-3.단가(사후관리)'!$E$13</f>
        <v>161858</v>
      </c>
      <c r="W58" s="535">
        <f>INT(O58*V58)</f>
        <v>196657</v>
      </c>
      <c r="X58" s="537"/>
      <c r="Y58" s="456" t="s">
        <v>400</v>
      </c>
      <c r="AE58" s="456" t="s">
        <v>283</v>
      </c>
      <c r="AF58" s="456">
        <v>1.5</v>
      </c>
      <c r="AG58" s="456" t="s">
        <v>155</v>
      </c>
    </row>
    <row r="59" spans="1:35" ht="19.7" customHeight="1">
      <c r="A59" s="490" t="s">
        <v>277</v>
      </c>
      <c r="B59" s="540"/>
      <c r="C59" s="541"/>
      <c r="D59" s="500" t="s">
        <v>155</v>
      </c>
      <c r="E59" s="497">
        <f t="shared" si="24"/>
        <v>0</v>
      </c>
      <c r="F59" s="497">
        <f>'[78]8.단가'!$E$6</f>
        <v>261571</v>
      </c>
      <c r="G59" s="497">
        <f t="shared" ref="G59:G74" si="25">TRUNC(C59*F59,0)</f>
        <v>0</v>
      </c>
      <c r="H59" s="497"/>
      <c r="I59" s="497">
        <f t="shared" ref="I59:I74" si="26">TRUNC(C59*H59,0)</f>
        <v>0</v>
      </c>
      <c r="J59" s="497"/>
      <c r="K59" s="497">
        <f t="shared" ref="K59:K62" si="27">TRUNC(C59*J59,0)</f>
        <v>0</v>
      </c>
      <c r="L59" s="489"/>
      <c r="M59" s="501" t="s">
        <v>401</v>
      </c>
      <c r="N59" s="533" t="s">
        <v>316</v>
      </c>
      <c r="O59" s="532">
        <v>3</v>
      </c>
      <c r="P59" s="533" t="s">
        <v>147</v>
      </c>
      <c r="Q59" s="535">
        <f>S59+U59+W59</f>
        <v>12906</v>
      </c>
      <c r="R59" s="535"/>
      <c r="S59" s="535">
        <f>INT(O59*R59)</f>
        <v>0</v>
      </c>
      <c r="T59" s="542"/>
      <c r="U59" s="535">
        <f>INT(O59*T59)</f>
        <v>0</v>
      </c>
      <c r="V59" s="535">
        <f>'7-3.단가(사후관리)'!$I$34</f>
        <v>4302</v>
      </c>
      <c r="W59" s="535">
        <f>INT(O59*V59)</f>
        <v>12906</v>
      </c>
      <c r="X59" s="537"/>
      <c r="Y59" s="566" t="s">
        <v>402</v>
      </c>
      <c r="AE59" s="456" t="s">
        <v>403</v>
      </c>
      <c r="AF59" s="456">
        <v>3</v>
      </c>
      <c r="AG59" s="456" t="s">
        <v>147</v>
      </c>
    </row>
    <row r="60" spans="1:35" ht="19.7" customHeight="1">
      <c r="A60" s="490" t="s">
        <v>278</v>
      </c>
      <c r="B60" s="494"/>
      <c r="C60" s="494"/>
      <c r="D60" s="496" t="s">
        <v>155</v>
      </c>
      <c r="E60" s="497">
        <f t="shared" si="24"/>
        <v>0</v>
      </c>
      <c r="F60" s="497">
        <f>'[78]8.단가'!$E$7</f>
        <v>205686</v>
      </c>
      <c r="G60" s="497">
        <f t="shared" si="25"/>
        <v>0</v>
      </c>
      <c r="H60" s="497"/>
      <c r="I60" s="497">
        <f t="shared" si="26"/>
        <v>0</v>
      </c>
      <c r="J60" s="497"/>
      <c r="K60" s="497">
        <f t="shared" si="27"/>
        <v>0</v>
      </c>
      <c r="L60" s="489"/>
      <c r="M60" s="543" t="s">
        <v>408</v>
      </c>
      <c r="N60" s="533" t="s">
        <v>289</v>
      </c>
      <c r="O60" s="531">
        <v>15.3</v>
      </c>
      <c r="P60" s="533" t="s">
        <v>290</v>
      </c>
      <c r="Q60" s="535">
        <f t="shared" ref="Q60:Q61" si="28">S60+U60+W60</f>
        <v>25989</v>
      </c>
      <c r="R60" s="535"/>
      <c r="S60" s="535"/>
      <c r="T60" s="536">
        <f>'7-3.단가(사후관리)'!$E$15</f>
        <v>1698.67</v>
      </c>
      <c r="U60" s="535">
        <f>INT(O60*T60)</f>
        <v>25989</v>
      </c>
      <c r="V60" s="535"/>
      <c r="W60" s="535"/>
      <c r="X60" s="537"/>
    </row>
    <row r="61" spans="1:35" ht="19.7" customHeight="1">
      <c r="A61" s="490" t="s">
        <v>279</v>
      </c>
      <c r="B61" s="494"/>
      <c r="C61" s="494"/>
      <c r="D61" s="496" t="s">
        <v>155</v>
      </c>
      <c r="E61" s="497">
        <f t="shared" si="24"/>
        <v>0</v>
      </c>
      <c r="F61" s="497">
        <f>'[78]8.단가'!$E$8</f>
        <v>220894</v>
      </c>
      <c r="G61" s="497">
        <f t="shared" si="25"/>
        <v>0</v>
      </c>
      <c r="H61" s="497"/>
      <c r="I61" s="497">
        <f t="shared" si="26"/>
        <v>0</v>
      </c>
      <c r="J61" s="497"/>
      <c r="K61" s="497">
        <f t="shared" si="27"/>
        <v>0</v>
      </c>
      <c r="L61" s="489"/>
      <c r="M61" s="543" t="s">
        <v>291</v>
      </c>
      <c r="N61" s="533"/>
      <c r="O61" s="546">
        <v>0.2</v>
      </c>
      <c r="P61" s="533"/>
      <c r="Q61" s="535">
        <f t="shared" si="28"/>
        <v>5197</v>
      </c>
      <c r="R61" s="542"/>
      <c r="S61" s="542"/>
      <c r="T61" s="536">
        <f>U60</f>
        <v>25989</v>
      </c>
      <c r="U61" s="535">
        <f>INT(O61*T61)</f>
        <v>5197</v>
      </c>
      <c r="V61" s="542"/>
      <c r="W61" s="542"/>
      <c r="X61" s="537"/>
    </row>
    <row r="62" spans="1:35" ht="19.7" customHeight="1">
      <c r="A62" s="490" t="s">
        <v>405</v>
      </c>
      <c r="B62" s="494" t="s">
        <v>406</v>
      </c>
      <c r="C62" s="567">
        <v>3</v>
      </c>
      <c r="D62" s="496" t="s">
        <v>155</v>
      </c>
      <c r="E62" s="497">
        <f t="shared" si="24"/>
        <v>1259649</v>
      </c>
      <c r="F62" s="497">
        <f>'[78]8.단가'!$E$9</f>
        <v>186909</v>
      </c>
      <c r="G62" s="497">
        <f t="shared" si="25"/>
        <v>560727</v>
      </c>
      <c r="H62" s="497"/>
      <c r="I62" s="497">
        <f t="shared" si="26"/>
        <v>0</v>
      </c>
      <c r="J62" s="497">
        <f>'[78]8.단가'!E10</f>
        <v>232974</v>
      </c>
      <c r="K62" s="497">
        <f t="shared" si="27"/>
        <v>698922</v>
      </c>
      <c r="L62" s="489"/>
      <c r="M62" s="568"/>
      <c r="N62" s="569"/>
      <c r="O62" s="570"/>
      <c r="P62" s="570"/>
      <c r="Q62" s="535"/>
      <c r="R62" s="535"/>
      <c r="S62" s="535"/>
      <c r="T62" s="542"/>
      <c r="U62" s="542"/>
      <c r="V62" s="535"/>
      <c r="W62" s="535"/>
      <c r="X62" s="537"/>
      <c r="AF62" s="454" t="s">
        <v>397</v>
      </c>
    </row>
    <row r="63" spans="1:35" ht="19.7" customHeight="1">
      <c r="A63" s="490" t="s">
        <v>281</v>
      </c>
      <c r="B63" s="498"/>
      <c r="C63" s="498">
        <v>0</v>
      </c>
      <c r="D63" s="500" t="s">
        <v>155</v>
      </c>
      <c r="E63" s="497">
        <f t="shared" si="24"/>
        <v>0</v>
      </c>
      <c r="F63" s="497"/>
      <c r="G63" s="497">
        <f t="shared" si="25"/>
        <v>0</v>
      </c>
      <c r="H63" s="497"/>
      <c r="I63" s="497">
        <f t="shared" si="26"/>
        <v>0</v>
      </c>
      <c r="J63" s="497">
        <f>'[78]8.단가'!$E$11</f>
        <v>220391</v>
      </c>
      <c r="K63" s="497">
        <f>TRUNC(C63*J63,0)</f>
        <v>0</v>
      </c>
      <c r="L63" s="489"/>
      <c r="M63" s="571"/>
      <c r="N63" s="570"/>
      <c r="O63" s="570"/>
      <c r="P63" s="569"/>
      <c r="Q63" s="535"/>
      <c r="R63" s="535"/>
      <c r="S63" s="535"/>
      <c r="T63" s="542"/>
      <c r="U63" s="542"/>
      <c r="V63" s="535"/>
      <c r="W63" s="535"/>
      <c r="X63" s="537"/>
      <c r="AE63" s="456" t="str">
        <f>AE57</f>
        <v>기계설치공</v>
      </c>
      <c r="AF63" s="456">
        <v>6</v>
      </c>
      <c r="AG63" s="456" t="str">
        <f>AG57</f>
        <v>인</v>
      </c>
      <c r="AI63" s="456" t="s">
        <v>407</v>
      </c>
    </row>
    <row r="64" spans="1:35" ht="19.7" customHeight="1">
      <c r="A64" s="490" t="s">
        <v>282</v>
      </c>
      <c r="B64" s="498"/>
      <c r="C64" s="498"/>
      <c r="D64" s="500" t="s">
        <v>155</v>
      </c>
      <c r="E64" s="497"/>
      <c r="F64" s="497"/>
      <c r="G64" s="497">
        <f t="shared" si="25"/>
        <v>0</v>
      </c>
      <c r="H64" s="497"/>
      <c r="I64" s="497">
        <f t="shared" si="26"/>
        <v>0</v>
      </c>
      <c r="J64" s="497">
        <f>'[78]8.단가'!$E$12</f>
        <v>208527</v>
      </c>
      <c r="K64" s="497">
        <f>TRUNC(C64*J64,0)</f>
        <v>0</v>
      </c>
      <c r="L64" s="489"/>
      <c r="M64" s="568"/>
      <c r="N64" s="569"/>
      <c r="O64" s="570"/>
      <c r="P64" s="569"/>
      <c r="Q64" s="535"/>
      <c r="R64" s="535"/>
      <c r="S64" s="535"/>
      <c r="T64" s="542"/>
      <c r="U64" s="542"/>
      <c r="V64" s="535"/>
      <c r="W64" s="535"/>
      <c r="X64" s="537"/>
      <c r="AE64" s="456" t="str">
        <f>AE58</f>
        <v>보통인부</v>
      </c>
      <c r="AF64" s="456">
        <v>3</v>
      </c>
      <c r="AG64" s="456" t="str">
        <f t="shared" ref="AG64:AG65" si="29">AG58</f>
        <v>인</v>
      </c>
    </row>
    <row r="65" spans="1:35" ht="19.7" customHeight="1">
      <c r="A65" s="490" t="s">
        <v>283</v>
      </c>
      <c r="B65" s="500"/>
      <c r="C65" s="498">
        <v>1.5</v>
      </c>
      <c r="D65" s="500" t="s">
        <v>155</v>
      </c>
      <c r="E65" s="497">
        <f t="shared" ref="E65:E72" si="30">SUM(G65,I65,K65)</f>
        <v>242787</v>
      </c>
      <c r="F65" s="497"/>
      <c r="G65" s="497">
        <f t="shared" si="25"/>
        <v>0</v>
      </c>
      <c r="H65" s="497"/>
      <c r="I65" s="497">
        <f t="shared" si="26"/>
        <v>0</v>
      </c>
      <c r="J65" s="497">
        <f>'[78]8.단가'!$E$13</f>
        <v>161858</v>
      </c>
      <c r="K65" s="497">
        <f t="shared" ref="K65:K74" si="31">TRUNC(C65*J65,0)</f>
        <v>242787</v>
      </c>
      <c r="L65" s="489"/>
      <c r="M65" s="543"/>
      <c r="N65" s="533"/>
      <c r="O65" s="531"/>
      <c r="P65" s="533"/>
      <c r="Q65" s="535"/>
      <c r="R65" s="542"/>
      <c r="S65" s="542"/>
      <c r="T65" s="542"/>
      <c r="U65" s="542"/>
      <c r="V65" s="542"/>
      <c r="W65" s="542"/>
      <c r="X65" s="537"/>
      <c r="AE65" s="456" t="str">
        <f>AE59</f>
        <v>크레인</v>
      </c>
      <c r="AF65" s="456">
        <v>6</v>
      </c>
      <c r="AG65" s="456" t="str">
        <f t="shared" si="29"/>
        <v>시간</v>
      </c>
    </row>
    <row r="66" spans="1:35" ht="19.7" customHeight="1">
      <c r="A66" s="505" t="s">
        <v>284</v>
      </c>
      <c r="B66" s="500"/>
      <c r="C66" s="498"/>
      <c r="D66" s="500"/>
      <c r="E66" s="497">
        <f t="shared" si="30"/>
        <v>0</v>
      </c>
      <c r="F66" s="497"/>
      <c r="G66" s="497">
        <f t="shared" si="25"/>
        <v>0</v>
      </c>
      <c r="H66" s="497"/>
      <c r="I66" s="497">
        <f t="shared" si="26"/>
        <v>0</v>
      </c>
      <c r="J66" s="497"/>
      <c r="K66" s="497">
        <f t="shared" si="31"/>
        <v>0</v>
      </c>
      <c r="L66" s="489"/>
      <c r="M66" s="544"/>
      <c r="N66" s="531"/>
      <c r="O66" s="531"/>
      <c r="P66" s="533"/>
      <c r="Q66" s="535"/>
      <c r="R66" s="542"/>
      <c r="S66" s="542"/>
      <c r="T66" s="542"/>
      <c r="U66" s="542"/>
      <c r="V66" s="542"/>
      <c r="W66" s="542"/>
      <c r="X66" s="537"/>
    </row>
    <row r="67" spans="1:35" ht="19.7" customHeight="1">
      <c r="A67" s="490" t="s">
        <v>408</v>
      </c>
      <c r="B67" s="500" t="s">
        <v>289</v>
      </c>
      <c r="C67" s="498">
        <v>15.3</v>
      </c>
      <c r="D67" s="500" t="s">
        <v>290</v>
      </c>
      <c r="E67" s="497">
        <f t="shared" si="30"/>
        <v>25989</v>
      </c>
      <c r="F67" s="497"/>
      <c r="G67" s="497">
        <f t="shared" si="25"/>
        <v>0</v>
      </c>
      <c r="H67" s="497">
        <f>'[78]8.단가'!E15</f>
        <v>1698.67</v>
      </c>
      <c r="I67" s="497">
        <f>TRUNC(C67*H67,0)</f>
        <v>25989</v>
      </c>
      <c r="J67" s="497"/>
      <c r="K67" s="497">
        <f t="shared" si="31"/>
        <v>0</v>
      </c>
      <c r="L67" s="489"/>
      <c r="M67" s="572"/>
      <c r="N67" s="533"/>
      <c r="O67" s="531"/>
      <c r="P67" s="533"/>
      <c r="Q67" s="535"/>
      <c r="R67" s="573"/>
      <c r="S67" s="535"/>
      <c r="T67" s="542"/>
      <c r="U67" s="542"/>
      <c r="V67" s="535"/>
      <c r="W67" s="535"/>
      <c r="X67" s="537"/>
    </row>
    <row r="68" spans="1:35" ht="19.7" customHeight="1">
      <c r="A68" s="490" t="s">
        <v>291</v>
      </c>
      <c r="B68" s="498"/>
      <c r="C68" s="498">
        <v>20</v>
      </c>
      <c r="D68" s="500" t="s">
        <v>142</v>
      </c>
      <c r="E68" s="497">
        <f t="shared" si="30"/>
        <v>5197</v>
      </c>
      <c r="F68" s="497"/>
      <c r="G68" s="497">
        <f t="shared" si="25"/>
        <v>0</v>
      </c>
      <c r="H68" s="497">
        <f>I67</f>
        <v>25989</v>
      </c>
      <c r="I68" s="497">
        <f>TRUNC(C68%*H68,0)</f>
        <v>5197</v>
      </c>
      <c r="J68" s="497"/>
      <c r="K68" s="497">
        <f t="shared" si="31"/>
        <v>0</v>
      </c>
      <c r="L68" s="489"/>
      <c r="M68" s="544"/>
      <c r="N68" s="531"/>
      <c r="O68" s="531"/>
      <c r="P68" s="533"/>
      <c r="Q68" s="535"/>
      <c r="R68" s="542"/>
      <c r="S68" s="542"/>
      <c r="T68" s="542"/>
      <c r="U68" s="542"/>
      <c r="V68" s="542"/>
      <c r="W68" s="542"/>
      <c r="X68" s="537"/>
    </row>
    <row r="69" spans="1:35" ht="19.7" customHeight="1">
      <c r="A69" s="490"/>
      <c r="B69" s="498"/>
      <c r="C69" s="498"/>
      <c r="D69" s="500"/>
      <c r="E69" s="497">
        <f t="shared" si="30"/>
        <v>0</v>
      </c>
      <c r="F69" s="497"/>
      <c r="G69" s="497">
        <f t="shared" si="25"/>
        <v>0</v>
      </c>
      <c r="H69" s="497"/>
      <c r="I69" s="497">
        <f t="shared" si="26"/>
        <v>0</v>
      </c>
      <c r="J69" s="497"/>
      <c r="K69" s="497">
        <f t="shared" si="31"/>
        <v>0</v>
      </c>
      <c r="L69" s="489"/>
      <c r="M69" s="544"/>
      <c r="N69" s="531"/>
      <c r="O69" s="531"/>
      <c r="P69" s="533"/>
      <c r="Q69" s="535"/>
      <c r="R69" s="542"/>
      <c r="S69" s="542"/>
      <c r="T69" s="542"/>
      <c r="U69" s="542"/>
      <c r="V69" s="542"/>
      <c r="W69" s="542"/>
      <c r="X69" s="537"/>
    </row>
    <row r="70" spans="1:35" ht="19.7" customHeight="1">
      <c r="A70" s="490"/>
      <c r="B70" s="498"/>
      <c r="C70" s="498"/>
      <c r="D70" s="500"/>
      <c r="E70" s="497">
        <f t="shared" si="30"/>
        <v>0</v>
      </c>
      <c r="F70" s="497"/>
      <c r="G70" s="497">
        <f t="shared" si="25"/>
        <v>0</v>
      </c>
      <c r="H70" s="497"/>
      <c r="I70" s="497">
        <f t="shared" si="26"/>
        <v>0</v>
      </c>
      <c r="J70" s="497"/>
      <c r="K70" s="497">
        <f t="shared" si="31"/>
        <v>0</v>
      </c>
      <c r="L70" s="489"/>
      <c r="M70" s="544"/>
      <c r="N70" s="531"/>
      <c r="O70" s="531"/>
      <c r="P70" s="533"/>
      <c r="Q70" s="535"/>
      <c r="R70" s="542"/>
      <c r="S70" s="542"/>
      <c r="T70" s="542"/>
      <c r="U70" s="542"/>
      <c r="V70" s="542"/>
      <c r="W70" s="542"/>
      <c r="X70" s="537"/>
    </row>
    <row r="71" spans="1:35" ht="19.7" customHeight="1">
      <c r="A71" s="505" t="s">
        <v>285</v>
      </c>
      <c r="B71" s="498"/>
      <c r="C71" s="498"/>
      <c r="D71" s="500"/>
      <c r="E71" s="497">
        <f t="shared" si="30"/>
        <v>0</v>
      </c>
      <c r="F71" s="497"/>
      <c r="G71" s="497">
        <f t="shared" si="25"/>
        <v>0</v>
      </c>
      <c r="H71" s="497"/>
      <c r="I71" s="497">
        <f t="shared" si="26"/>
        <v>0</v>
      </c>
      <c r="J71" s="497"/>
      <c r="K71" s="497">
        <f t="shared" si="31"/>
        <v>0</v>
      </c>
      <c r="L71" s="489"/>
      <c r="M71" s="572"/>
      <c r="N71" s="531"/>
      <c r="O71" s="531"/>
      <c r="P71" s="533"/>
      <c r="Q71" s="535"/>
      <c r="R71" s="542"/>
      <c r="S71" s="535"/>
      <c r="T71" s="542"/>
      <c r="U71" s="535"/>
      <c r="V71" s="542"/>
      <c r="W71" s="535"/>
      <c r="X71" s="537"/>
    </row>
    <row r="72" spans="1:35" ht="19.7" customHeight="1">
      <c r="A72" s="506" t="s">
        <v>409</v>
      </c>
      <c r="B72" s="500"/>
      <c r="C72" s="507">
        <v>3</v>
      </c>
      <c r="D72" s="500" t="s">
        <v>147</v>
      </c>
      <c r="E72" s="497">
        <f t="shared" si="30"/>
        <v>0</v>
      </c>
      <c r="F72" s="497"/>
      <c r="G72" s="497">
        <f t="shared" si="25"/>
        <v>0</v>
      </c>
      <c r="H72" s="497"/>
      <c r="I72" s="497">
        <f t="shared" si="26"/>
        <v>0</v>
      </c>
      <c r="J72" s="497"/>
      <c r="K72" s="497">
        <f t="shared" si="31"/>
        <v>0</v>
      </c>
      <c r="L72" s="489"/>
      <c r="M72" s="544"/>
      <c r="N72" s="531"/>
      <c r="O72" s="531"/>
      <c r="P72" s="533"/>
      <c r="Q72" s="535"/>
      <c r="R72" s="542"/>
      <c r="S72" s="542"/>
      <c r="T72" s="542"/>
      <c r="U72" s="542"/>
      <c r="V72" s="542"/>
      <c r="W72" s="535"/>
      <c r="X72" s="537"/>
    </row>
    <row r="73" spans="1:35" ht="19.7" customHeight="1">
      <c r="A73" s="506"/>
      <c r="B73" s="500"/>
      <c r="C73" s="507"/>
      <c r="D73" s="500"/>
      <c r="E73" s="497">
        <f>SUM(G73,I73,K73)</f>
        <v>0</v>
      </c>
      <c r="F73" s="497"/>
      <c r="G73" s="497">
        <f t="shared" si="25"/>
        <v>0</v>
      </c>
      <c r="H73" s="497"/>
      <c r="I73" s="497">
        <f t="shared" si="26"/>
        <v>0</v>
      </c>
      <c r="J73" s="497"/>
      <c r="K73" s="497">
        <f t="shared" si="31"/>
        <v>0</v>
      </c>
      <c r="L73" s="489"/>
      <c r="M73" s="543"/>
      <c r="N73" s="531"/>
      <c r="O73" s="546"/>
      <c r="P73" s="533"/>
      <c r="Q73" s="535"/>
      <c r="R73" s="542"/>
      <c r="S73" s="542"/>
      <c r="T73" s="535"/>
      <c r="U73" s="535">
        <f>INT(T73*O73)</f>
        <v>0</v>
      </c>
      <c r="V73" s="542"/>
      <c r="W73" s="535"/>
      <c r="X73" s="537"/>
    </row>
    <row r="74" spans="1:35" ht="19.7" customHeight="1">
      <c r="A74" s="508"/>
      <c r="B74" s="509"/>
      <c r="C74" s="510"/>
      <c r="D74" s="509"/>
      <c r="E74" s="511">
        <f t="shared" ref="E74" si="32">SUM(G74,I74,K74)</f>
        <v>0</v>
      </c>
      <c r="F74" s="511"/>
      <c r="G74" s="511">
        <f t="shared" si="25"/>
        <v>0</v>
      </c>
      <c r="H74" s="511"/>
      <c r="I74" s="511">
        <f t="shared" si="26"/>
        <v>0</v>
      </c>
      <c r="J74" s="511"/>
      <c r="K74" s="511">
        <f t="shared" si="31"/>
        <v>0</v>
      </c>
      <c r="L74" s="512"/>
      <c r="M74" s="544"/>
      <c r="N74" s="531"/>
      <c r="O74" s="531"/>
      <c r="P74" s="533"/>
      <c r="Q74" s="535"/>
      <c r="R74" s="542"/>
      <c r="S74" s="542"/>
      <c r="T74" s="542"/>
      <c r="U74" s="542"/>
      <c r="V74" s="542"/>
      <c r="W74" s="542"/>
      <c r="X74" s="537"/>
    </row>
    <row r="75" spans="1:35" ht="19.7" customHeight="1">
      <c r="A75" s="513" t="s">
        <v>383</v>
      </c>
      <c r="B75" s="514"/>
      <c r="C75" s="514"/>
      <c r="D75" s="515"/>
      <c r="E75" s="516">
        <f>G75+I75+K75</f>
        <v>1533622</v>
      </c>
      <c r="F75" s="517"/>
      <c r="G75" s="516">
        <f>SUM(G57:G74)</f>
        <v>560727</v>
      </c>
      <c r="H75" s="517"/>
      <c r="I75" s="518">
        <f>SUM(I57:I74)</f>
        <v>31186</v>
      </c>
      <c r="J75" s="517"/>
      <c r="K75" s="516">
        <f>SUM(K57:K74)</f>
        <v>941709</v>
      </c>
      <c r="L75" s="519"/>
      <c r="M75" s="574" t="s">
        <v>383</v>
      </c>
      <c r="N75" s="548"/>
      <c r="O75" s="548"/>
      <c r="P75" s="549"/>
      <c r="Q75" s="552">
        <f>S75+U75+W75</f>
        <v>806875</v>
      </c>
      <c r="R75" s="575"/>
      <c r="S75" s="552">
        <f>SUM(S56:S74)</f>
        <v>0</v>
      </c>
      <c r="T75" s="575"/>
      <c r="U75" s="552">
        <f>SUM(U56:U74)</f>
        <v>31186</v>
      </c>
      <c r="V75" s="575"/>
      <c r="W75" s="552">
        <f>SUM(W56:W74)</f>
        <v>775689</v>
      </c>
      <c r="X75" s="553"/>
    </row>
    <row r="76" spans="1:35" ht="19.7" customHeight="1">
      <c r="A76" s="449"/>
      <c r="B76" s="450"/>
      <c r="C76" s="450"/>
      <c r="D76" s="451"/>
      <c r="E76" s="1441" t="s">
        <v>384</v>
      </c>
      <c r="F76" s="1441"/>
      <c r="G76" s="1441"/>
      <c r="H76" s="1441"/>
      <c r="I76" s="452"/>
      <c r="J76" s="452"/>
      <c r="K76" s="452"/>
      <c r="L76" s="453"/>
      <c r="M76" s="526" t="s">
        <v>411</v>
      </c>
      <c r="N76" s="526"/>
      <c r="O76" s="526"/>
      <c r="P76" s="554"/>
      <c r="Q76" s="1469" t="s">
        <v>412</v>
      </c>
      <c r="R76" s="1469"/>
      <c r="S76" s="1469"/>
      <c r="T76" s="1469"/>
      <c r="U76" s="526"/>
      <c r="V76" s="526"/>
      <c r="W76" s="526"/>
      <c r="X76" s="555"/>
    </row>
    <row r="77" spans="1:35" ht="19.7" customHeight="1">
      <c r="A77" s="528" t="s">
        <v>413</v>
      </c>
      <c r="B77" s="556" t="s">
        <v>414</v>
      </c>
      <c r="C77" s="556"/>
      <c r="D77" s="556"/>
      <c r="E77" s="557"/>
      <c r="F77" s="557"/>
      <c r="G77" s="557"/>
      <c r="H77" s="557" t="s">
        <v>415</v>
      </c>
      <c r="I77" s="452"/>
      <c r="J77" s="452"/>
      <c r="K77" s="452"/>
      <c r="L77" s="453"/>
      <c r="M77" s="558" t="s">
        <v>364</v>
      </c>
      <c r="N77" s="559">
        <f>Q100</f>
        <v>16639</v>
      </c>
      <c r="O77" s="560" t="s">
        <v>77</v>
      </c>
      <c r="P77" s="554"/>
      <c r="Q77" s="1468" t="s">
        <v>416</v>
      </c>
      <c r="R77" s="1468"/>
      <c r="S77" s="1468"/>
      <c r="T77" s="1468"/>
      <c r="U77" s="526">
        <v>111.23</v>
      </c>
      <c r="V77" s="526" t="s">
        <v>417</v>
      </c>
      <c r="W77" s="1472" t="s">
        <v>418</v>
      </c>
      <c r="X77" s="1472"/>
      <c r="Y77" s="576"/>
    </row>
    <row r="78" spans="1:35" ht="19.7" customHeight="1">
      <c r="A78" s="1430" t="s">
        <v>264</v>
      </c>
      <c r="B78" s="1433" t="s">
        <v>366</v>
      </c>
      <c r="C78" s="1433" t="s">
        <v>265</v>
      </c>
      <c r="D78" s="1433" t="s">
        <v>129</v>
      </c>
      <c r="E78" s="1436" t="s">
        <v>367</v>
      </c>
      <c r="F78" s="1439" t="s">
        <v>368</v>
      </c>
      <c r="G78" s="1440"/>
      <c r="H78" s="1458" t="s">
        <v>369</v>
      </c>
      <c r="I78" s="1459"/>
      <c r="J78" s="1459"/>
      <c r="K78" s="1460"/>
      <c r="L78" s="1461" t="s">
        <v>370</v>
      </c>
      <c r="M78" s="1416" t="s">
        <v>264</v>
      </c>
      <c r="N78" s="1418" t="s">
        <v>366</v>
      </c>
      <c r="O78" s="1418" t="s">
        <v>265</v>
      </c>
      <c r="P78" s="1418" t="s">
        <v>129</v>
      </c>
      <c r="Q78" s="1420" t="s">
        <v>367</v>
      </c>
      <c r="R78" s="1422" t="s">
        <v>368</v>
      </c>
      <c r="S78" s="1445"/>
      <c r="T78" s="1446" t="s">
        <v>369</v>
      </c>
      <c r="U78" s="1447"/>
      <c r="V78" s="1447"/>
      <c r="W78" s="1448"/>
      <c r="X78" s="1449" t="s">
        <v>370</v>
      </c>
      <c r="AE78" s="456" t="s">
        <v>392</v>
      </c>
      <c r="AI78" s="456" t="s">
        <v>393</v>
      </c>
    </row>
    <row r="79" spans="1:35" ht="19.7" customHeight="1">
      <c r="A79" s="1431"/>
      <c r="B79" s="1434"/>
      <c r="C79" s="1434"/>
      <c r="D79" s="1434"/>
      <c r="E79" s="1437"/>
      <c r="F79" s="1452" t="s">
        <v>266</v>
      </c>
      <c r="G79" s="1453"/>
      <c r="H79" s="1452" t="s">
        <v>85</v>
      </c>
      <c r="I79" s="1453"/>
      <c r="J79" s="1452" t="s">
        <v>267</v>
      </c>
      <c r="K79" s="1453"/>
      <c r="L79" s="1462"/>
      <c r="M79" s="1464"/>
      <c r="N79" s="1466"/>
      <c r="O79" s="1466"/>
      <c r="P79" s="1466"/>
      <c r="Q79" s="1443"/>
      <c r="R79" s="1454" t="s">
        <v>266</v>
      </c>
      <c r="S79" s="1455"/>
      <c r="T79" s="1454" t="s">
        <v>85</v>
      </c>
      <c r="U79" s="1455"/>
      <c r="V79" s="1456" t="s">
        <v>267</v>
      </c>
      <c r="W79" s="1457"/>
      <c r="X79" s="1450"/>
    </row>
    <row r="80" spans="1:35" ht="19.7" customHeight="1">
      <c r="A80" s="1432"/>
      <c r="B80" s="1435"/>
      <c r="C80" s="1435"/>
      <c r="D80" s="1435"/>
      <c r="E80" s="1438"/>
      <c r="F80" s="464" t="s">
        <v>131</v>
      </c>
      <c r="G80" s="464" t="s">
        <v>371</v>
      </c>
      <c r="H80" s="464" t="s">
        <v>131</v>
      </c>
      <c r="I80" s="464" t="s">
        <v>372</v>
      </c>
      <c r="J80" s="464"/>
      <c r="K80" s="464"/>
      <c r="L80" s="1463"/>
      <c r="M80" s="1465"/>
      <c r="N80" s="1467"/>
      <c r="O80" s="1467"/>
      <c r="P80" s="1467"/>
      <c r="Q80" s="1444"/>
      <c r="R80" s="465" t="s">
        <v>131</v>
      </c>
      <c r="S80" s="465" t="s">
        <v>371</v>
      </c>
      <c r="T80" s="465" t="s">
        <v>131</v>
      </c>
      <c r="U80" s="465" t="s">
        <v>372</v>
      </c>
      <c r="V80" s="465"/>
      <c r="W80" s="465"/>
      <c r="X80" s="1451"/>
      <c r="AF80" s="454" t="s">
        <v>419</v>
      </c>
    </row>
    <row r="81" spans="1:33" ht="19.7" customHeight="1">
      <c r="A81" s="561" t="s">
        <v>273</v>
      </c>
      <c r="B81" s="562"/>
      <c r="C81" s="562"/>
      <c r="D81" s="562"/>
      <c r="E81" s="563"/>
      <c r="F81" s="564"/>
      <c r="G81" s="564"/>
      <c r="H81" s="564"/>
      <c r="I81" s="564"/>
      <c r="J81" s="564"/>
      <c r="K81" s="564"/>
      <c r="L81" s="472" t="s">
        <v>394</v>
      </c>
      <c r="M81" s="543" t="s">
        <v>277</v>
      </c>
      <c r="N81" s="539"/>
      <c r="O81" s="577">
        <f>0.005*AM1</f>
        <v>4.0500000000000006E-3</v>
      </c>
      <c r="P81" s="533" t="s">
        <v>133</v>
      </c>
      <c r="Q81" s="535">
        <f t="shared" ref="Q81:Q98" si="33">S81+U81+W81</f>
        <v>1059</v>
      </c>
      <c r="R81" s="535">
        <f>'7-3.단가(사후관리)'!$E$6</f>
        <v>261571</v>
      </c>
      <c r="S81" s="535">
        <f>TRUNC(O81*R81)</f>
        <v>1059</v>
      </c>
      <c r="T81" s="542"/>
      <c r="U81" s="542"/>
      <c r="V81" s="535"/>
      <c r="W81" s="535"/>
      <c r="X81" s="537"/>
      <c r="Y81" s="456" t="s">
        <v>420</v>
      </c>
      <c r="AE81" s="456" t="s">
        <v>277</v>
      </c>
      <c r="AF81" s="456">
        <f>0.005</f>
        <v>5.0000000000000001E-3</v>
      </c>
      <c r="AG81" s="456" t="s">
        <v>155</v>
      </c>
    </row>
    <row r="82" spans="1:33" ht="19.7" customHeight="1">
      <c r="A82" s="490" t="s">
        <v>275</v>
      </c>
      <c r="B82" s="498"/>
      <c r="C82" s="507"/>
      <c r="D82" s="500" t="s">
        <v>133</v>
      </c>
      <c r="E82" s="497">
        <f>SUM(G82,I82,K82)</f>
        <v>0</v>
      </c>
      <c r="F82" s="497">
        <f>'[78]8.단가'!$E$4</f>
        <v>335638</v>
      </c>
      <c r="G82" s="497">
        <f t="shared" ref="G82" si="34">TRUNC(C82*F82,0)</f>
        <v>0</v>
      </c>
      <c r="H82" s="497"/>
      <c r="I82" s="497">
        <f t="shared" ref="I82" si="35">TRUNC(C82*H82,0)</f>
        <v>0</v>
      </c>
      <c r="J82" s="497"/>
      <c r="K82" s="497">
        <f t="shared" ref="K82" si="36">TRUNC(C82*J82,0)</f>
        <v>0</v>
      </c>
      <c r="L82" s="482"/>
      <c r="M82" s="543" t="s">
        <v>421</v>
      </c>
      <c r="N82" s="539"/>
      <c r="O82" s="577">
        <f>0.013*AM1</f>
        <v>1.0529999999999999E-2</v>
      </c>
      <c r="P82" s="533" t="s">
        <v>133</v>
      </c>
      <c r="Q82" s="535">
        <f t="shared" si="33"/>
        <v>2326</v>
      </c>
      <c r="R82" s="535">
        <f>'7-3.단가(사후관리)'!$E$8</f>
        <v>220894</v>
      </c>
      <c r="S82" s="535">
        <f>TRUNC(O82*R82)</f>
        <v>2326</v>
      </c>
      <c r="T82" s="542"/>
      <c r="U82" s="542"/>
      <c r="V82" s="535"/>
      <c r="W82" s="535"/>
      <c r="X82" s="537"/>
      <c r="Y82" s="538" t="s">
        <v>422</v>
      </c>
      <c r="AE82" s="456" t="s">
        <v>421</v>
      </c>
      <c r="AF82" s="456">
        <v>1.2999999999999999E-2</v>
      </c>
      <c r="AG82" s="456" t="s">
        <v>155</v>
      </c>
    </row>
    <row r="83" spans="1:33" ht="19.7" customHeight="1">
      <c r="A83" s="490" t="s">
        <v>276</v>
      </c>
      <c r="B83" s="498"/>
      <c r="C83" s="507">
        <v>5.0000000000000001E-3</v>
      </c>
      <c r="D83" s="500" t="s">
        <v>133</v>
      </c>
      <c r="E83" s="497">
        <f t="shared" ref="E83:E88" si="37">SUM(G83,I83,K83)</f>
        <v>1412</v>
      </c>
      <c r="F83" s="497">
        <f>'[78]8.단가'!$E$5</f>
        <v>282545</v>
      </c>
      <c r="G83" s="497">
        <f>TRUNC(C83*F83,0)</f>
        <v>1412</v>
      </c>
      <c r="H83" s="497"/>
      <c r="I83" s="497">
        <f>TRUNC(C83*H83,0)</f>
        <v>0</v>
      </c>
      <c r="J83" s="497"/>
      <c r="K83" s="497">
        <f>TRUNC(C83*J83,0)</f>
        <v>0</v>
      </c>
      <c r="L83" s="489"/>
      <c r="M83" s="543" t="s">
        <v>423</v>
      </c>
      <c r="N83" s="531"/>
      <c r="O83" s="577">
        <f>0.013*AM1</f>
        <v>1.0529999999999999E-2</v>
      </c>
      <c r="P83" s="533" t="s">
        <v>133</v>
      </c>
      <c r="Q83" s="535">
        <f t="shared" si="33"/>
        <v>2320</v>
      </c>
      <c r="R83" s="535"/>
      <c r="S83" s="535"/>
      <c r="T83" s="542"/>
      <c r="U83" s="542"/>
      <c r="V83" s="535">
        <f>'7-3.단가(사후관리)'!$E$11</f>
        <v>220391</v>
      </c>
      <c r="W83" s="535">
        <f>TRUNC(O83*V83)</f>
        <v>2320</v>
      </c>
      <c r="X83" s="537"/>
      <c r="Y83" s="456" t="s">
        <v>424</v>
      </c>
      <c r="AE83" s="456" t="s">
        <v>281</v>
      </c>
      <c r="AF83" s="456">
        <v>1.2999999999999999E-2</v>
      </c>
      <c r="AG83" s="456" t="s">
        <v>155</v>
      </c>
    </row>
    <row r="84" spans="1:33" ht="19.7" customHeight="1">
      <c r="A84" s="490" t="s">
        <v>277</v>
      </c>
      <c r="B84" s="540"/>
      <c r="C84" s="541">
        <v>5.0000000000000001E-3</v>
      </c>
      <c r="D84" s="500" t="s">
        <v>155</v>
      </c>
      <c r="E84" s="497">
        <f t="shared" si="37"/>
        <v>1307</v>
      </c>
      <c r="F84" s="497">
        <f>'[78]8.단가'!$E$6</f>
        <v>261571</v>
      </c>
      <c r="G84" s="497">
        <f t="shared" ref="G84:G99" si="38">TRUNC(C84*F84,0)</f>
        <v>1307</v>
      </c>
      <c r="H84" s="497"/>
      <c r="I84" s="497">
        <f t="shared" ref="I84:I99" si="39">TRUNC(C84*H84,0)</f>
        <v>0</v>
      </c>
      <c r="J84" s="497"/>
      <c r="K84" s="497">
        <f t="shared" ref="K84:K87" si="40">TRUNC(C84*J84,0)</f>
        <v>0</v>
      </c>
      <c r="L84" s="489"/>
      <c r="M84" s="543" t="s">
        <v>282</v>
      </c>
      <c r="N84" s="531"/>
      <c r="O84" s="577">
        <f>0.013*AM1</f>
        <v>1.0529999999999999E-2</v>
      </c>
      <c r="P84" s="533" t="s">
        <v>133</v>
      </c>
      <c r="Q84" s="535">
        <f t="shared" si="33"/>
        <v>2195</v>
      </c>
      <c r="R84" s="535"/>
      <c r="S84" s="535"/>
      <c r="T84" s="542"/>
      <c r="U84" s="542"/>
      <c r="V84" s="535">
        <f>'7-3.단가(사후관리)'!$E$12</f>
        <v>208527</v>
      </c>
      <c r="W84" s="535">
        <f>TRUNC(O84*V84)</f>
        <v>2195</v>
      </c>
      <c r="X84" s="537"/>
      <c r="AE84" s="456" t="s">
        <v>425</v>
      </c>
      <c r="AF84" s="456">
        <v>1.2999999999999999E-2</v>
      </c>
      <c r="AG84" s="456" t="s">
        <v>155</v>
      </c>
    </row>
    <row r="85" spans="1:33" ht="19.7" customHeight="1">
      <c r="A85" s="490" t="s">
        <v>278</v>
      </c>
      <c r="B85" s="494"/>
      <c r="C85" s="494">
        <v>5.0000000000000001E-3</v>
      </c>
      <c r="D85" s="496" t="s">
        <v>155</v>
      </c>
      <c r="E85" s="497">
        <f t="shared" si="37"/>
        <v>1028</v>
      </c>
      <c r="F85" s="497">
        <f>'[78]8.단가'!$E$7</f>
        <v>205686</v>
      </c>
      <c r="G85" s="497">
        <f t="shared" si="38"/>
        <v>1028</v>
      </c>
      <c r="H85" s="497"/>
      <c r="I85" s="497">
        <f t="shared" si="39"/>
        <v>0</v>
      </c>
      <c r="J85" s="497"/>
      <c r="K85" s="497">
        <f t="shared" si="40"/>
        <v>0</v>
      </c>
      <c r="L85" s="489"/>
      <c r="M85" s="543" t="s">
        <v>283</v>
      </c>
      <c r="N85" s="531"/>
      <c r="O85" s="577">
        <f>0.025*AM1</f>
        <v>2.0250000000000004E-2</v>
      </c>
      <c r="P85" s="533" t="s">
        <v>133</v>
      </c>
      <c r="Q85" s="535">
        <f t="shared" si="33"/>
        <v>3277</v>
      </c>
      <c r="R85" s="535"/>
      <c r="S85" s="535"/>
      <c r="T85" s="542"/>
      <c r="U85" s="542"/>
      <c r="V85" s="535">
        <f>'7-3.단가(사후관리)'!$E$13</f>
        <v>161858</v>
      </c>
      <c r="W85" s="535">
        <f>TRUNC(O85*V85)</f>
        <v>3277</v>
      </c>
      <c r="X85" s="537"/>
      <c r="Y85" s="456" t="s">
        <v>426</v>
      </c>
      <c r="AE85" s="456" t="s">
        <v>427</v>
      </c>
      <c r="AF85" s="456">
        <v>2.5000000000000001E-2</v>
      </c>
      <c r="AG85" s="456" t="s">
        <v>155</v>
      </c>
    </row>
    <row r="86" spans="1:33" ht="19.7" customHeight="1">
      <c r="A86" s="490" t="s">
        <v>279</v>
      </c>
      <c r="B86" s="494"/>
      <c r="C86" s="494"/>
      <c r="D86" s="496" t="s">
        <v>155</v>
      </c>
      <c r="E86" s="497">
        <f t="shared" si="37"/>
        <v>0</v>
      </c>
      <c r="F86" s="497">
        <f>'[78]8.단가'!$E$8</f>
        <v>220894</v>
      </c>
      <c r="G86" s="497">
        <f t="shared" si="38"/>
        <v>0</v>
      </c>
      <c r="H86" s="497"/>
      <c r="I86" s="497">
        <f t="shared" si="39"/>
        <v>0</v>
      </c>
      <c r="J86" s="497"/>
      <c r="K86" s="497">
        <f t="shared" si="40"/>
        <v>0</v>
      </c>
      <c r="L86" s="489"/>
      <c r="M86" s="543" t="s">
        <v>428</v>
      </c>
      <c r="N86" s="531"/>
      <c r="O86" s="531">
        <v>2.5</v>
      </c>
      <c r="P86" s="533" t="s">
        <v>290</v>
      </c>
      <c r="Q86" s="535">
        <f t="shared" si="33"/>
        <v>3860</v>
      </c>
      <c r="R86" s="542"/>
      <c r="S86" s="542"/>
      <c r="T86" s="535">
        <f>INT('7-3.단가(사후관리)'!E15/1.1)</f>
        <v>1544</v>
      </c>
      <c r="U86" s="535">
        <f>TRUNC(O86*T86)</f>
        <v>3860</v>
      </c>
      <c r="V86" s="542"/>
      <c r="W86" s="535"/>
      <c r="X86" s="537"/>
      <c r="Y86" s="456" t="s">
        <v>429</v>
      </c>
    </row>
    <row r="87" spans="1:33" ht="19.7" customHeight="1">
      <c r="A87" s="490" t="s">
        <v>405</v>
      </c>
      <c r="B87" s="494"/>
      <c r="C87" s="567"/>
      <c r="D87" s="496" t="s">
        <v>155</v>
      </c>
      <c r="E87" s="497">
        <f t="shared" si="37"/>
        <v>0</v>
      </c>
      <c r="F87" s="497">
        <f>'[78]8.단가'!$E$9</f>
        <v>186909</v>
      </c>
      <c r="G87" s="497">
        <f t="shared" si="38"/>
        <v>0</v>
      </c>
      <c r="H87" s="497"/>
      <c r="I87" s="497">
        <f t="shared" si="39"/>
        <v>0</v>
      </c>
      <c r="J87" s="497">
        <f>'[78]8.단가'!E10</f>
        <v>232974</v>
      </c>
      <c r="K87" s="497">
        <f t="shared" si="40"/>
        <v>0</v>
      </c>
      <c r="L87" s="489"/>
      <c r="M87" s="543" t="s">
        <v>430</v>
      </c>
      <c r="N87" s="531"/>
      <c r="O87" s="546">
        <v>0.16</v>
      </c>
      <c r="P87" s="533"/>
      <c r="Q87" s="535">
        <f t="shared" si="33"/>
        <v>617</v>
      </c>
      <c r="R87" s="542"/>
      <c r="S87" s="542"/>
      <c r="T87" s="535">
        <f>U86</f>
        <v>3860</v>
      </c>
      <c r="U87" s="535">
        <f>TRUNC(T87*O87)</f>
        <v>617</v>
      </c>
      <c r="V87" s="542"/>
      <c r="W87" s="535"/>
      <c r="X87" s="537"/>
      <c r="Y87" s="456" t="s">
        <v>431</v>
      </c>
    </row>
    <row r="88" spans="1:33" ht="19.7" customHeight="1">
      <c r="A88" s="490" t="s">
        <v>281</v>
      </c>
      <c r="B88" s="498"/>
      <c r="C88" s="498"/>
      <c r="D88" s="496" t="s">
        <v>155</v>
      </c>
      <c r="E88" s="497">
        <f t="shared" si="37"/>
        <v>0</v>
      </c>
      <c r="F88" s="497"/>
      <c r="G88" s="497">
        <f t="shared" si="38"/>
        <v>0</v>
      </c>
      <c r="H88" s="497"/>
      <c r="I88" s="497">
        <f t="shared" si="39"/>
        <v>0</v>
      </c>
      <c r="J88" s="497">
        <f>'[78]8.단가'!$E$11</f>
        <v>220391</v>
      </c>
      <c r="K88" s="497">
        <f>TRUNC(C88*J88,0)</f>
        <v>0</v>
      </c>
      <c r="L88" s="489"/>
      <c r="M88" s="578"/>
      <c r="N88" s="539"/>
      <c r="O88" s="531"/>
      <c r="P88" s="533"/>
      <c r="Q88" s="535"/>
      <c r="R88" s="542"/>
      <c r="S88" s="542"/>
      <c r="T88" s="542"/>
      <c r="U88" s="542"/>
      <c r="V88" s="535"/>
      <c r="W88" s="535"/>
      <c r="X88" s="537"/>
      <c r="Y88" s="456" t="s">
        <v>432</v>
      </c>
    </row>
    <row r="89" spans="1:33" ht="19.7" customHeight="1">
      <c r="A89" s="490" t="s">
        <v>282</v>
      </c>
      <c r="B89" s="498"/>
      <c r="C89" s="498">
        <v>0.01</v>
      </c>
      <c r="D89" s="496" t="s">
        <v>155</v>
      </c>
      <c r="E89" s="497"/>
      <c r="F89" s="497"/>
      <c r="G89" s="497">
        <f t="shared" si="38"/>
        <v>0</v>
      </c>
      <c r="H89" s="497"/>
      <c r="I89" s="497">
        <f t="shared" si="39"/>
        <v>0</v>
      </c>
      <c r="J89" s="497">
        <f>'[78]8.단가'!$E$12</f>
        <v>208527</v>
      </c>
      <c r="K89" s="497">
        <f>TRUNC(C89*J89,0)</f>
        <v>2085</v>
      </c>
      <c r="L89" s="489"/>
      <c r="M89" s="543" t="s">
        <v>315</v>
      </c>
      <c r="N89" s="533" t="s">
        <v>136</v>
      </c>
      <c r="O89" s="532">
        <v>0.08</v>
      </c>
      <c r="P89" s="533" t="s">
        <v>147</v>
      </c>
      <c r="Q89" s="579">
        <f t="shared" si="33"/>
        <v>344</v>
      </c>
      <c r="R89" s="542"/>
      <c r="S89" s="542"/>
      <c r="T89" s="542"/>
      <c r="U89" s="542"/>
      <c r="V89" s="535">
        <f>'7-3.단가(사후관리)'!$I$34</f>
        <v>4302</v>
      </c>
      <c r="W89" s="535">
        <f>INT(O89*V89)</f>
        <v>344</v>
      </c>
      <c r="X89" s="537"/>
      <c r="Y89" s="456">
        <f>INT(383*0.24*5/6*0.75)*8</f>
        <v>456</v>
      </c>
    </row>
    <row r="90" spans="1:33" ht="19.7" customHeight="1">
      <c r="A90" s="490" t="s">
        <v>283</v>
      </c>
      <c r="B90" s="500"/>
      <c r="C90" s="498"/>
      <c r="D90" s="496" t="s">
        <v>155</v>
      </c>
      <c r="E90" s="497">
        <f t="shared" ref="E90:E97" si="41">SUM(G90,I90,K90)</f>
        <v>0</v>
      </c>
      <c r="F90" s="497"/>
      <c r="G90" s="497">
        <f t="shared" si="38"/>
        <v>0</v>
      </c>
      <c r="H90" s="497"/>
      <c r="I90" s="497">
        <f t="shared" si="39"/>
        <v>0</v>
      </c>
      <c r="J90" s="497">
        <f>'[78]8.단가'!$E$13</f>
        <v>161858</v>
      </c>
      <c r="K90" s="497">
        <f t="shared" ref="K90:K99" si="42">TRUNC(C90*J90,0)</f>
        <v>0</v>
      </c>
      <c r="L90" s="489"/>
      <c r="M90" s="544"/>
      <c r="N90" s="533" t="s">
        <v>134</v>
      </c>
      <c r="O90" s="532">
        <v>0.08</v>
      </c>
      <c r="P90" s="533" t="s">
        <v>147</v>
      </c>
      <c r="Q90" s="579">
        <f t="shared" si="33"/>
        <v>191</v>
      </c>
      <c r="R90" s="542"/>
      <c r="S90" s="542"/>
      <c r="T90" s="542"/>
      <c r="U90" s="542"/>
      <c r="V90" s="535">
        <f>'7-3.단가(사후관리)'!$J$34</f>
        <v>2392</v>
      </c>
      <c r="W90" s="535">
        <f>INT(O90*V90)</f>
        <v>191</v>
      </c>
      <c r="X90" s="537"/>
    </row>
    <row r="91" spans="1:33" ht="19.7" customHeight="1">
      <c r="A91" s="505" t="s">
        <v>284</v>
      </c>
      <c r="B91" s="500"/>
      <c r="C91" s="498"/>
      <c r="D91" s="500"/>
      <c r="E91" s="497">
        <f t="shared" si="41"/>
        <v>0</v>
      </c>
      <c r="F91" s="497"/>
      <c r="G91" s="497">
        <f t="shared" si="38"/>
        <v>0</v>
      </c>
      <c r="H91" s="497"/>
      <c r="I91" s="497">
        <f t="shared" si="39"/>
        <v>0</v>
      </c>
      <c r="J91" s="497"/>
      <c r="K91" s="497">
        <f t="shared" si="42"/>
        <v>0</v>
      </c>
      <c r="L91" s="489"/>
      <c r="M91" s="544"/>
      <c r="N91" s="533" t="s">
        <v>137</v>
      </c>
      <c r="O91" s="532">
        <v>0.08</v>
      </c>
      <c r="P91" s="533" t="s">
        <v>147</v>
      </c>
      <c r="Q91" s="579">
        <f t="shared" si="33"/>
        <v>227</v>
      </c>
      <c r="R91" s="542"/>
      <c r="S91" s="542"/>
      <c r="T91" s="542"/>
      <c r="U91" s="542"/>
      <c r="V91" s="535">
        <f>'7-3.단가(사후관리)'!$K$34</f>
        <v>2845</v>
      </c>
      <c r="W91" s="535">
        <f>INT(O91*V91)</f>
        <v>227</v>
      </c>
      <c r="X91" s="537"/>
      <c r="Y91" s="455" t="s">
        <v>433</v>
      </c>
      <c r="Z91" s="455"/>
    </row>
    <row r="92" spans="1:33" ht="19.7" customHeight="1">
      <c r="A92" s="490" t="s">
        <v>408</v>
      </c>
      <c r="B92" s="500" t="s">
        <v>434</v>
      </c>
      <c r="C92" s="498">
        <v>7.4999999999999997E-2</v>
      </c>
      <c r="D92" s="500" t="s">
        <v>290</v>
      </c>
      <c r="E92" s="497">
        <f t="shared" si="41"/>
        <v>134</v>
      </c>
      <c r="F92" s="497"/>
      <c r="G92" s="497">
        <f t="shared" si="38"/>
        <v>0</v>
      </c>
      <c r="H92" s="497">
        <f>'[78]8.단가'!E16</f>
        <v>1795.22</v>
      </c>
      <c r="I92" s="497">
        <f t="shared" si="39"/>
        <v>134</v>
      </c>
      <c r="J92" s="497"/>
      <c r="K92" s="497">
        <f t="shared" si="42"/>
        <v>0</v>
      </c>
      <c r="L92" s="489"/>
      <c r="M92" s="543" t="s">
        <v>435</v>
      </c>
      <c r="N92" s="531"/>
      <c r="O92" s="531"/>
      <c r="P92" s="533"/>
      <c r="Q92" s="535">
        <f t="shared" si="33"/>
        <v>16416</v>
      </c>
      <c r="R92" s="542"/>
      <c r="S92" s="535">
        <f>SUM(S81:S91)</f>
        <v>3385</v>
      </c>
      <c r="T92" s="542"/>
      <c r="U92" s="535">
        <f>SUM(U81:U91)</f>
        <v>4477</v>
      </c>
      <c r="V92" s="542"/>
      <c r="W92" s="535">
        <f>SUM(W81:W91)</f>
        <v>8554</v>
      </c>
      <c r="X92" s="537"/>
      <c r="Y92" s="456" t="s">
        <v>436</v>
      </c>
    </row>
    <row r="93" spans="1:33" ht="19.7" customHeight="1">
      <c r="A93" s="490" t="s">
        <v>437</v>
      </c>
      <c r="B93" s="498"/>
      <c r="C93" s="580">
        <v>5.0000000000000001E-3</v>
      </c>
      <c r="D93" s="500" t="s">
        <v>140</v>
      </c>
      <c r="E93" s="497">
        <f t="shared" si="41"/>
        <v>0</v>
      </c>
      <c r="F93" s="497"/>
      <c r="G93" s="497">
        <f t="shared" si="38"/>
        <v>0</v>
      </c>
      <c r="H93" s="497">
        <f>I92</f>
        <v>134</v>
      </c>
      <c r="I93" s="497">
        <f>TRUNC(C93*H93,0)</f>
        <v>0</v>
      </c>
      <c r="J93" s="497"/>
      <c r="K93" s="497">
        <f t="shared" si="42"/>
        <v>0</v>
      </c>
      <c r="L93" s="489"/>
      <c r="M93" s="543"/>
      <c r="N93" s="531"/>
      <c r="O93" s="531"/>
      <c r="P93" s="533"/>
      <c r="Q93" s="535"/>
      <c r="R93" s="542"/>
      <c r="S93" s="535"/>
      <c r="T93" s="542"/>
      <c r="U93" s="535"/>
      <c r="V93" s="542"/>
      <c r="W93" s="535"/>
      <c r="X93" s="537"/>
    </row>
    <row r="94" spans="1:33" ht="19.7" customHeight="1">
      <c r="A94" s="490"/>
      <c r="B94" s="498"/>
      <c r="C94" s="498"/>
      <c r="D94" s="500"/>
      <c r="E94" s="497">
        <f t="shared" si="41"/>
        <v>0</v>
      </c>
      <c r="F94" s="497"/>
      <c r="G94" s="497">
        <f t="shared" si="38"/>
        <v>0</v>
      </c>
      <c r="H94" s="497"/>
      <c r="I94" s="497">
        <f t="shared" si="39"/>
        <v>0</v>
      </c>
      <c r="J94" s="497"/>
      <c r="K94" s="497">
        <f t="shared" si="42"/>
        <v>0</v>
      </c>
      <c r="L94" s="489"/>
      <c r="M94" s="543"/>
      <c r="N94" s="531"/>
      <c r="O94" s="531"/>
      <c r="P94" s="533"/>
      <c r="Q94" s="535"/>
      <c r="R94" s="542"/>
      <c r="S94" s="535"/>
      <c r="T94" s="542"/>
      <c r="U94" s="535"/>
      <c r="V94" s="542"/>
      <c r="W94" s="535"/>
      <c r="X94" s="537"/>
    </row>
    <row r="95" spans="1:33" ht="19.7" customHeight="1">
      <c r="A95" s="490"/>
      <c r="B95" s="498"/>
      <c r="C95" s="498"/>
      <c r="D95" s="500"/>
      <c r="E95" s="497">
        <f t="shared" si="41"/>
        <v>0</v>
      </c>
      <c r="F95" s="497"/>
      <c r="G95" s="497">
        <f t="shared" si="38"/>
        <v>0</v>
      </c>
      <c r="H95" s="497"/>
      <c r="I95" s="497">
        <f t="shared" si="39"/>
        <v>0</v>
      </c>
      <c r="J95" s="497"/>
      <c r="K95" s="497">
        <f t="shared" si="42"/>
        <v>0</v>
      </c>
      <c r="L95" s="489"/>
      <c r="M95" s="543"/>
      <c r="N95" s="577"/>
      <c r="O95" s="531"/>
      <c r="P95" s="533"/>
      <c r="Q95" s="535"/>
      <c r="R95" s="542"/>
      <c r="S95" s="535"/>
      <c r="T95" s="542"/>
      <c r="U95" s="535"/>
      <c r="V95" s="542"/>
      <c r="W95" s="535"/>
      <c r="X95" s="537"/>
    </row>
    <row r="96" spans="1:33" ht="19.7" customHeight="1">
      <c r="A96" s="505" t="s">
        <v>285</v>
      </c>
      <c r="B96" s="498"/>
      <c r="C96" s="498"/>
      <c r="D96" s="500"/>
      <c r="E96" s="497">
        <f t="shared" si="41"/>
        <v>0</v>
      </c>
      <c r="F96" s="497"/>
      <c r="G96" s="497">
        <f t="shared" si="38"/>
        <v>0</v>
      </c>
      <c r="H96" s="497"/>
      <c r="I96" s="497">
        <f t="shared" si="39"/>
        <v>0</v>
      </c>
      <c r="J96" s="497"/>
      <c r="K96" s="497">
        <f t="shared" si="42"/>
        <v>0</v>
      </c>
      <c r="L96" s="489"/>
      <c r="M96" s="543"/>
      <c r="N96" s="531"/>
      <c r="O96" s="531"/>
      <c r="P96" s="533"/>
      <c r="Q96" s="535"/>
      <c r="R96" s="542"/>
      <c r="S96" s="535"/>
      <c r="T96" s="542"/>
      <c r="U96" s="535"/>
      <c r="V96" s="542"/>
      <c r="W96" s="535"/>
      <c r="X96" s="537"/>
    </row>
    <row r="97" spans="1:35" ht="19.7" customHeight="1">
      <c r="A97" s="506" t="s">
        <v>438</v>
      </c>
      <c r="B97" s="500"/>
      <c r="C97" s="507">
        <v>5.0000000000000001E-3</v>
      </c>
      <c r="D97" s="500" t="s">
        <v>143</v>
      </c>
      <c r="E97" s="497">
        <f t="shared" si="41"/>
        <v>0</v>
      </c>
      <c r="F97" s="497"/>
      <c r="G97" s="497">
        <f t="shared" si="38"/>
        <v>0</v>
      </c>
      <c r="H97" s="497"/>
      <c r="I97" s="497">
        <f t="shared" si="39"/>
        <v>0</v>
      </c>
      <c r="J97" s="497"/>
      <c r="K97" s="497">
        <f t="shared" si="42"/>
        <v>0</v>
      </c>
      <c r="L97" s="489"/>
      <c r="M97" s="543"/>
      <c r="N97" s="531"/>
      <c r="O97" s="531"/>
      <c r="P97" s="533"/>
      <c r="Q97" s="535"/>
      <c r="R97" s="542"/>
      <c r="S97" s="535"/>
      <c r="T97" s="542"/>
      <c r="U97" s="535"/>
      <c r="V97" s="542"/>
      <c r="W97" s="535"/>
      <c r="X97" s="537"/>
    </row>
    <row r="98" spans="1:35" ht="19.7" customHeight="1">
      <c r="A98" s="506"/>
      <c r="B98" s="500"/>
      <c r="C98" s="507"/>
      <c r="D98" s="500"/>
      <c r="E98" s="497">
        <f>SUM(G98,I98,K98)</f>
        <v>0</v>
      </c>
      <c r="F98" s="497"/>
      <c r="G98" s="497">
        <f t="shared" si="38"/>
        <v>0</v>
      </c>
      <c r="H98" s="497"/>
      <c r="I98" s="497">
        <f t="shared" si="39"/>
        <v>0</v>
      </c>
      <c r="J98" s="497"/>
      <c r="K98" s="497">
        <f t="shared" si="42"/>
        <v>0</v>
      </c>
      <c r="L98" s="489"/>
      <c r="M98" s="543" t="s">
        <v>410</v>
      </c>
      <c r="N98" s="531"/>
      <c r="O98" s="546">
        <v>0.05</v>
      </c>
      <c r="P98" s="533"/>
      <c r="Q98" s="535">
        <f t="shared" si="33"/>
        <v>223</v>
      </c>
      <c r="R98" s="542"/>
      <c r="S98" s="542"/>
      <c r="T98" s="535">
        <f>U92</f>
        <v>4477</v>
      </c>
      <c r="U98" s="535">
        <f>INT(T98*O98)</f>
        <v>223</v>
      </c>
      <c r="V98" s="542"/>
      <c r="W98" s="535"/>
      <c r="X98" s="537"/>
    </row>
    <row r="99" spans="1:35" ht="19.7" customHeight="1">
      <c r="A99" s="508"/>
      <c r="B99" s="509"/>
      <c r="C99" s="510"/>
      <c r="D99" s="509"/>
      <c r="E99" s="511">
        <f t="shared" ref="E99" si="43">SUM(G99,I99,K99)</f>
        <v>0</v>
      </c>
      <c r="F99" s="511"/>
      <c r="G99" s="511">
        <f t="shared" si="38"/>
        <v>0</v>
      </c>
      <c r="H99" s="511"/>
      <c r="I99" s="511">
        <f t="shared" si="39"/>
        <v>0</v>
      </c>
      <c r="J99" s="511"/>
      <c r="K99" s="511">
        <f t="shared" si="42"/>
        <v>0</v>
      </c>
      <c r="L99" s="512"/>
      <c r="M99" s="543"/>
      <c r="N99" s="531"/>
      <c r="O99" s="546"/>
      <c r="P99" s="533"/>
      <c r="Q99" s="535"/>
      <c r="R99" s="542"/>
      <c r="S99" s="542"/>
      <c r="T99" s="542"/>
      <c r="U99" s="535"/>
      <c r="V99" s="542"/>
      <c r="W99" s="535"/>
      <c r="X99" s="537"/>
    </row>
    <row r="100" spans="1:35" ht="19.7" customHeight="1">
      <c r="A100" s="513" t="s">
        <v>383</v>
      </c>
      <c r="B100" s="514"/>
      <c r="C100" s="514"/>
      <c r="D100" s="515"/>
      <c r="E100" s="516">
        <f>G100+I100+K100</f>
        <v>5966</v>
      </c>
      <c r="F100" s="517"/>
      <c r="G100" s="516">
        <f>SUM(G82:G99)</f>
        <v>3747</v>
      </c>
      <c r="H100" s="517"/>
      <c r="I100" s="518">
        <f>SUM(I82:I99)</f>
        <v>134</v>
      </c>
      <c r="J100" s="517"/>
      <c r="K100" s="516">
        <f>SUM(K82:K99)</f>
        <v>2085</v>
      </c>
      <c r="L100" s="519"/>
      <c r="M100" s="547" t="s">
        <v>383</v>
      </c>
      <c r="N100" s="548"/>
      <c r="O100" s="548"/>
      <c r="P100" s="549"/>
      <c r="Q100" s="552">
        <f>S100+U100+W100</f>
        <v>16639</v>
      </c>
      <c r="R100" s="575"/>
      <c r="S100" s="552">
        <f>SUM(S92:S99)</f>
        <v>3385</v>
      </c>
      <c r="T100" s="575"/>
      <c r="U100" s="552">
        <f>SUM(U92:U99)</f>
        <v>4700</v>
      </c>
      <c r="V100" s="575"/>
      <c r="W100" s="552">
        <f>SUM(W92:W99)</f>
        <v>8554</v>
      </c>
      <c r="X100" s="553"/>
    </row>
    <row r="101" spans="1:35" ht="19.7" customHeight="1">
      <c r="A101" s="449"/>
      <c r="B101" s="450"/>
      <c r="C101" s="450"/>
      <c r="D101" s="451"/>
      <c r="E101" s="1441" t="s">
        <v>439</v>
      </c>
      <c r="F101" s="1441"/>
      <c r="G101" s="1441"/>
      <c r="H101" s="1441"/>
      <c r="I101" s="452"/>
      <c r="J101" s="452"/>
      <c r="K101" s="452"/>
      <c r="L101" s="453"/>
      <c r="M101" s="526" t="s">
        <v>440</v>
      </c>
      <c r="Q101" s="1427" t="s">
        <v>644</v>
      </c>
      <c r="R101" s="1427"/>
      <c r="S101" s="1427"/>
      <c r="T101" s="1427"/>
    </row>
    <row r="102" spans="1:35" ht="19.7" customHeight="1">
      <c r="A102" s="528" t="s">
        <v>286</v>
      </c>
      <c r="B102" s="556"/>
      <c r="C102" s="556"/>
      <c r="D102" s="556"/>
      <c r="E102" s="557"/>
      <c r="F102" s="557"/>
      <c r="G102" s="557"/>
      <c r="H102" s="557"/>
      <c r="I102" s="452"/>
      <c r="J102" s="452"/>
      <c r="K102" s="452"/>
      <c r="L102" s="453"/>
      <c r="M102" s="454" t="s">
        <v>364</v>
      </c>
      <c r="N102" s="455">
        <f>Q125</f>
        <v>1552600</v>
      </c>
      <c r="O102" s="529" t="s">
        <v>77</v>
      </c>
      <c r="Q102" s="1415" t="s">
        <v>441</v>
      </c>
      <c r="R102" s="1415"/>
      <c r="S102" s="1415"/>
      <c r="T102" s="1415"/>
      <c r="U102" s="456">
        <v>2</v>
      </c>
      <c r="V102" s="456" t="s">
        <v>442</v>
      </c>
    </row>
    <row r="103" spans="1:35" ht="19.7" customHeight="1">
      <c r="A103" s="1430" t="s">
        <v>264</v>
      </c>
      <c r="B103" s="1433" t="s">
        <v>366</v>
      </c>
      <c r="C103" s="1433" t="s">
        <v>265</v>
      </c>
      <c r="D103" s="1433" t="s">
        <v>129</v>
      </c>
      <c r="E103" s="1436" t="s">
        <v>367</v>
      </c>
      <c r="F103" s="1439" t="s">
        <v>368</v>
      </c>
      <c r="G103" s="1440"/>
      <c r="H103" s="1458" t="s">
        <v>369</v>
      </c>
      <c r="I103" s="1459"/>
      <c r="J103" s="1459"/>
      <c r="K103" s="1460"/>
      <c r="L103" s="1461" t="s">
        <v>370</v>
      </c>
      <c r="M103" s="1416" t="s">
        <v>264</v>
      </c>
      <c r="N103" s="1418" t="s">
        <v>366</v>
      </c>
      <c r="O103" s="1418" t="s">
        <v>265</v>
      </c>
      <c r="P103" s="1418" t="s">
        <v>129</v>
      </c>
      <c r="Q103" s="1420" t="s">
        <v>367</v>
      </c>
      <c r="R103" s="1422" t="s">
        <v>368</v>
      </c>
      <c r="S103" s="1445"/>
      <c r="T103" s="1446" t="s">
        <v>369</v>
      </c>
      <c r="U103" s="1447"/>
      <c r="V103" s="1447"/>
      <c r="W103" s="1448"/>
      <c r="X103" s="1449" t="s">
        <v>370</v>
      </c>
    </row>
    <row r="104" spans="1:35" ht="19.7" customHeight="1">
      <c r="A104" s="1431"/>
      <c r="B104" s="1434"/>
      <c r="C104" s="1434"/>
      <c r="D104" s="1434"/>
      <c r="E104" s="1437"/>
      <c r="F104" s="1452" t="s">
        <v>266</v>
      </c>
      <c r="G104" s="1453"/>
      <c r="H104" s="1452" t="s">
        <v>85</v>
      </c>
      <c r="I104" s="1453"/>
      <c r="J104" s="1452" t="s">
        <v>267</v>
      </c>
      <c r="K104" s="1453"/>
      <c r="L104" s="1462"/>
      <c r="M104" s="1464"/>
      <c r="N104" s="1466"/>
      <c r="O104" s="1466"/>
      <c r="P104" s="1466"/>
      <c r="Q104" s="1443"/>
      <c r="R104" s="1454" t="s">
        <v>266</v>
      </c>
      <c r="S104" s="1455"/>
      <c r="T104" s="1454" t="s">
        <v>85</v>
      </c>
      <c r="U104" s="1455"/>
      <c r="V104" s="1456" t="s">
        <v>267</v>
      </c>
      <c r="W104" s="1457"/>
      <c r="X104" s="1450"/>
    </row>
    <row r="105" spans="1:35" ht="19.7" customHeight="1">
      <c r="A105" s="1432"/>
      <c r="B105" s="1435"/>
      <c r="C105" s="1435"/>
      <c r="D105" s="1435"/>
      <c r="E105" s="1438"/>
      <c r="F105" s="464" t="s">
        <v>131</v>
      </c>
      <c r="G105" s="464" t="s">
        <v>371</v>
      </c>
      <c r="H105" s="464" t="s">
        <v>131</v>
      </c>
      <c r="I105" s="464" t="s">
        <v>372</v>
      </c>
      <c r="J105" s="464"/>
      <c r="K105" s="464"/>
      <c r="L105" s="1463"/>
      <c r="M105" s="1465"/>
      <c r="N105" s="1467"/>
      <c r="O105" s="1467"/>
      <c r="P105" s="1467"/>
      <c r="Q105" s="1444"/>
      <c r="R105" s="465" t="s">
        <v>131</v>
      </c>
      <c r="S105" s="465" t="s">
        <v>371</v>
      </c>
      <c r="T105" s="465" t="s">
        <v>131</v>
      </c>
      <c r="U105" s="465" t="s">
        <v>372</v>
      </c>
      <c r="V105" s="465"/>
      <c r="W105" s="465"/>
      <c r="X105" s="1451"/>
      <c r="AE105" s="456" t="s">
        <v>392</v>
      </c>
      <c r="AI105" s="456" t="s">
        <v>407</v>
      </c>
    </row>
    <row r="106" spans="1:35" ht="19.7" customHeight="1">
      <c r="A106" s="581" t="str">
        <f>B127</f>
        <v>청소장비운반</v>
      </c>
      <c r="B106" s="562"/>
      <c r="C106" s="471">
        <f>'[78]2.위치및사업량'!M5</f>
        <v>1</v>
      </c>
      <c r="D106" s="562" t="s">
        <v>261</v>
      </c>
      <c r="E106" s="563"/>
      <c r="F106" s="564">
        <f>G150</f>
        <v>0</v>
      </c>
      <c r="G106" s="564"/>
      <c r="H106" s="564">
        <f>I150</f>
        <v>2</v>
      </c>
      <c r="I106" s="564"/>
      <c r="J106" s="564">
        <f>K150</f>
        <v>61500</v>
      </c>
      <c r="K106" s="564"/>
      <c r="L106" s="472"/>
      <c r="M106" s="501" t="s">
        <v>277</v>
      </c>
      <c r="N106" s="486"/>
      <c r="O106" s="582"/>
      <c r="P106" s="486" t="s">
        <v>133</v>
      </c>
      <c r="Q106" s="487">
        <f t="shared" ref="Q106:Q112" si="44">S106+U106+W106</f>
        <v>0</v>
      </c>
      <c r="R106" s="487">
        <f>'[78]8.단가'!E6</f>
        <v>261571</v>
      </c>
      <c r="S106" s="487">
        <f>INT(O106*R106)</f>
        <v>0</v>
      </c>
      <c r="T106" s="503"/>
      <c r="U106" s="503"/>
      <c r="V106" s="487"/>
      <c r="W106" s="487"/>
      <c r="X106" s="488"/>
      <c r="AE106" s="456" t="s">
        <v>443</v>
      </c>
    </row>
    <row r="107" spans="1:35" ht="19.7" customHeight="1">
      <c r="A107" s="479" t="str">
        <f>B152</f>
        <v>청소장비 설치 및 인양</v>
      </c>
      <c r="B107" s="498"/>
      <c r="C107" s="507">
        <f>'[78]2.위치및사업량'!I5</f>
        <v>1</v>
      </c>
      <c r="D107" s="500" t="s">
        <v>261</v>
      </c>
      <c r="E107" s="497">
        <f>SUM(G107,I107,K107)</f>
        <v>19005</v>
      </c>
      <c r="F107" s="497">
        <f>G200</f>
        <v>4178</v>
      </c>
      <c r="G107" s="497">
        <f t="shared" ref="G107" si="45">TRUNC(C107*F107,0)</f>
        <v>4178</v>
      </c>
      <c r="H107" s="497">
        <f>I200</f>
        <v>5206</v>
      </c>
      <c r="I107" s="497">
        <f t="shared" ref="I107" si="46">TRUNC(C107*H107,0)</f>
        <v>5206</v>
      </c>
      <c r="J107" s="497">
        <f>K200</f>
        <v>9621</v>
      </c>
      <c r="K107" s="497">
        <f t="shared" ref="K107" si="47">TRUNC(C107*J107,0)</f>
        <v>9621</v>
      </c>
      <c r="L107" s="482"/>
      <c r="M107" s="501" t="s">
        <v>398</v>
      </c>
      <c r="N107" s="484"/>
      <c r="O107" s="582">
        <f>6*AM1</f>
        <v>4.8600000000000003</v>
      </c>
      <c r="P107" s="486" t="s">
        <v>133</v>
      </c>
      <c r="Q107" s="487">
        <f t="shared" si="44"/>
        <v>1071100</v>
      </c>
      <c r="R107" s="487"/>
      <c r="S107" s="487"/>
      <c r="T107" s="503"/>
      <c r="U107" s="503"/>
      <c r="V107" s="487">
        <f>'7-3.단가(사후관리)'!$E$11</f>
        <v>220391</v>
      </c>
      <c r="W107" s="487">
        <f t="shared" ref="W107:W112" si="48">INT(O107*V107)</f>
        <v>1071100</v>
      </c>
      <c r="X107" s="504"/>
      <c r="Y107" s="456" t="s">
        <v>444</v>
      </c>
      <c r="AE107" s="456" t="s">
        <v>277</v>
      </c>
      <c r="AF107" s="583">
        <f>AF63</f>
        <v>6</v>
      </c>
      <c r="AG107" s="456" t="s">
        <v>445</v>
      </c>
    </row>
    <row r="108" spans="1:35" ht="19.7" customHeight="1">
      <c r="A108" s="479" t="str">
        <f>B177</f>
        <v>고압압축 불기공법</v>
      </c>
      <c r="B108" s="498"/>
      <c r="C108" s="507">
        <f>'[78]2.위치및사업량'!J5</f>
        <v>100</v>
      </c>
      <c r="D108" s="500" t="s">
        <v>152</v>
      </c>
      <c r="E108" s="497">
        <f t="shared" ref="E108:E113" si="49">SUM(G108,I108,K108)</f>
        <v>1900500</v>
      </c>
      <c r="F108" s="497">
        <f>G200</f>
        <v>4178</v>
      </c>
      <c r="G108" s="497">
        <f>TRUNC(C108*F108,0)</f>
        <v>417800</v>
      </c>
      <c r="H108" s="497">
        <f>I200</f>
        <v>5206</v>
      </c>
      <c r="I108" s="497">
        <f>TRUNC(C108*H108,0)</f>
        <v>520600</v>
      </c>
      <c r="J108" s="497">
        <f>K200</f>
        <v>9621</v>
      </c>
      <c r="K108" s="497">
        <f>TRUNC(C108*J108,0)</f>
        <v>962100</v>
      </c>
      <c r="L108" s="489"/>
      <c r="M108" s="501" t="s">
        <v>283</v>
      </c>
      <c r="N108" s="484"/>
      <c r="O108" s="582">
        <f>3*AM1</f>
        <v>2.4300000000000002</v>
      </c>
      <c r="P108" s="486" t="s">
        <v>133</v>
      </c>
      <c r="Q108" s="487">
        <f t="shared" si="44"/>
        <v>393314</v>
      </c>
      <c r="R108" s="503"/>
      <c r="S108" s="503"/>
      <c r="T108" s="503"/>
      <c r="U108" s="503"/>
      <c r="V108" s="487">
        <f>'7-3.단가(사후관리)'!$E$13</f>
        <v>161858</v>
      </c>
      <c r="W108" s="487">
        <f t="shared" si="48"/>
        <v>393314</v>
      </c>
      <c r="X108" s="504"/>
      <c r="Y108" s="566" t="s">
        <v>446</v>
      </c>
      <c r="AE108" s="456" t="s">
        <v>281</v>
      </c>
      <c r="AF108" s="583">
        <f t="shared" ref="AF108:AF109" si="50">AF64</f>
        <v>3</v>
      </c>
      <c r="AG108" s="456" t="s">
        <v>445</v>
      </c>
    </row>
    <row r="109" spans="1:35" ht="19.7" customHeight="1">
      <c r="A109" s="490"/>
      <c r="B109" s="540"/>
      <c r="C109" s="541"/>
      <c r="D109" s="500"/>
      <c r="E109" s="497">
        <f t="shared" si="49"/>
        <v>0</v>
      </c>
      <c r="F109" s="497"/>
      <c r="G109" s="497">
        <f t="shared" ref="G109:G124" si="51">TRUNC(C109*F109,0)</f>
        <v>0</v>
      </c>
      <c r="H109" s="497"/>
      <c r="I109" s="497">
        <f t="shared" ref="I109:I124" si="52">TRUNC(C109*H109,0)</f>
        <v>0</v>
      </c>
      <c r="J109" s="497"/>
      <c r="K109" s="497">
        <f t="shared" ref="K109:K112" si="53">TRUNC(C109*J109,0)</f>
        <v>0</v>
      </c>
      <c r="L109" s="489"/>
      <c r="M109" s="501" t="s">
        <v>401</v>
      </c>
      <c r="N109" s="486" t="s">
        <v>136</v>
      </c>
      <c r="O109" s="582">
        <v>6</v>
      </c>
      <c r="P109" s="486" t="s">
        <v>147</v>
      </c>
      <c r="Q109" s="487">
        <f t="shared" si="44"/>
        <v>25812</v>
      </c>
      <c r="R109" s="503"/>
      <c r="S109" s="503"/>
      <c r="T109" s="487"/>
      <c r="U109" s="487"/>
      <c r="V109" s="487">
        <f>V89</f>
        <v>4302</v>
      </c>
      <c r="W109" s="487">
        <f t="shared" si="48"/>
        <v>25812</v>
      </c>
      <c r="X109" s="504"/>
      <c r="AE109" s="456" t="s">
        <v>427</v>
      </c>
      <c r="AF109" s="583">
        <f t="shared" si="50"/>
        <v>6</v>
      </c>
      <c r="AG109" s="456" t="s">
        <v>445</v>
      </c>
    </row>
    <row r="110" spans="1:35" ht="19.7" customHeight="1">
      <c r="A110" s="490"/>
      <c r="B110" s="494"/>
      <c r="C110" s="494"/>
      <c r="D110" s="496"/>
      <c r="E110" s="497">
        <f t="shared" si="49"/>
        <v>0</v>
      </c>
      <c r="F110" s="497"/>
      <c r="G110" s="497">
        <f t="shared" si="51"/>
        <v>0</v>
      </c>
      <c r="H110" s="497"/>
      <c r="I110" s="497">
        <f t="shared" si="52"/>
        <v>0</v>
      </c>
      <c r="J110" s="497"/>
      <c r="K110" s="497">
        <f t="shared" si="53"/>
        <v>0</v>
      </c>
      <c r="L110" s="489"/>
      <c r="M110" s="501" t="s">
        <v>408</v>
      </c>
      <c r="N110" s="486" t="s">
        <v>289</v>
      </c>
      <c r="O110" s="582">
        <v>30.6</v>
      </c>
      <c r="P110" s="486" t="s">
        <v>290</v>
      </c>
      <c r="Q110" s="487">
        <f t="shared" si="44"/>
        <v>51979</v>
      </c>
      <c r="R110" s="503"/>
      <c r="S110" s="503"/>
      <c r="T110" s="487">
        <f>'7-3.단가(사후관리)'!$E$15</f>
        <v>1698.67</v>
      </c>
      <c r="U110" s="487">
        <f>INT(O110*T110)</f>
        <v>51979</v>
      </c>
      <c r="V110" s="487"/>
      <c r="W110" s="487">
        <f t="shared" si="48"/>
        <v>0</v>
      </c>
      <c r="X110" s="504"/>
      <c r="Y110" s="456" t="s">
        <v>447</v>
      </c>
    </row>
    <row r="111" spans="1:35" ht="19.7" customHeight="1">
      <c r="A111" s="490"/>
      <c r="B111" s="494"/>
      <c r="C111" s="494"/>
      <c r="D111" s="496"/>
      <c r="E111" s="497">
        <f t="shared" si="49"/>
        <v>0</v>
      </c>
      <c r="F111" s="497"/>
      <c r="G111" s="497">
        <f t="shared" si="51"/>
        <v>0</v>
      </c>
      <c r="H111" s="497"/>
      <c r="I111" s="497">
        <f t="shared" si="52"/>
        <v>0</v>
      </c>
      <c r="J111" s="497"/>
      <c r="K111" s="497">
        <f t="shared" si="53"/>
        <v>0</v>
      </c>
      <c r="L111" s="489"/>
      <c r="M111" s="501" t="s">
        <v>291</v>
      </c>
      <c r="N111" s="486"/>
      <c r="O111" s="502">
        <v>0.2</v>
      </c>
      <c r="P111" s="486"/>
      <c r="Q111" s="487">
        <f t="shared" si="44"/>
        <v>10395</v>
      </c>
      <c r="R111" s="503"/>
      <c r="S111" s="503"/>
      <c r="T111" s="487">
        <f>U110</f>
        <v>51979</v>
      </c>
      <c r="U111" s="487">
        <f>INT(O111*T111)</f>
        <v>10395</v>
      </c>
      <c r="V111" s="487"/>
      <c r="W111" s="487">
        <f t="shared" si="48"/>
        <v>0</v>
      </c>
      <c r="X111" s="584"/>
    </row>
    <row r="112" spans="1:35" ht="19.7" customHeight="1">
      <c r="A112" s="490"/>
      <c r="B112" s="494"/>
      <c r="C112" s="494"/>
      <c r="D112" s="496"/>
      <c r="E112" s="497">
        <f t="shared" si="49"/>
        <v>0</v>
      </c>
      <c r="F112" s="497"/>
      <c r="G112" s="497">
        <f t="shared" si="51"/>
        <v>0</v>
      </c>
      <c r="H112" s="497"/>
      <c r="I112" s="497">
        <f t="shared" si="52"/>
        <v>0</v>
      </c>
      <c r="J112" s="497"/>
      <c r="K112" s="497">
        <f t="shared" si="53"/>
        <v>0</v>
      </c>
      <c r="L112" s="489"/>
      <c r="M112" s="501"/>
      <c r="N112" s="486"/>
      <c r="O112" s="582"/>
      <c r="P112" s="486"/>
      <c r="Q112" s="487">
        <f t="shared" si="44"/>
        <v>0</v>
      </c>
      <c r="R112" s="503"/>
      <c r="S112" s="503"/>
      <c r="T112" s="487"/>
      <c r="U112" s="487"/>
      <c r="V112" s="487"/>
      <c r="W112" s="487">
        <f t="shared" si="48"/>
        <v>0</v>
      </c>
      <c r="X112" s="504"/>
    </row>
    <row r="113" spans="1:26" ht="19.7" customHeight="1">
      <c r="A113" s="490"/>
      <c r="B113" s="498"/>
      <c r="C113" s="498"/>
      <c r="D113" s="500"/>
      <c r="E113" s="497">
        <f t="shared" si="49"/>
        <v>0</v>
      </c>
      <c r="F113" s="497"/>
      <c r="G113" s="497">
        <f t="shared" si="51"/>
        <v>0</v>
      </c>
      <c r="H113" s="497"/>
      <c r="I113" s="497">
        <f t="shared" si="52"/>
        <v>0</v>
      </c>
      <c r="J113" s="497"/>
      <c r="K113" s="497">
        <f>TRUNC(C113*J113,0)</f>
        <v>0</v>
      </c>
      <c r="L113" s="489"/>
      <c r="M113" s="483"/>
      <c r="N113" s="484"/>
      <c r="O113" s="484"/>
      <c r="P113" s="486"/>
      <c r="Q113" s="487"/>
      <c r="R113" s="503"/>
      <c r="S113" s="503"/>
      <c r="T113" s="503"/>
      <c r="U113" s="487"/>
      <c r="V113" s="503"/>
      <c r="W113" s="503"/>
      <c r="X113" s="504"/>
    </row>
    <row r="114" spans="1:26" ht="19.7" customHeight="1">
      <c r="A114" s="490"/>
      <c r="B114" s="498"/>
      <c r="C114" s="498"/>
      <c r="D114" s="500"/>
      <c r="E114" s="497"/>
      <c r="F114" s="497"/>
      <c r="G114" s="497">
        <f t="shared" si="51"/>
        <v>0</v>
      </c>
      <c r="H114" s="497"/>
      <c r="I114" s="497">
        <f t="shared" si="52"/>
        <v>0</v>
      </c>
      <c r="J114" s="497"/>
      <c r="K114" s="497">
        <f>TRUNC(C114*J114,0)</f>
        <v>0</v>
      </c>
      <c r="L114" s="489"/>
      <c r="M114" s="501"/>
      <c r="N114" s="484"/>
      <c r="O114" s="484"/>
      <c r="P114" s="486"/>
      <c r="Q114" s="487"/>
      <c r="R114" s="487"/>
      <c r="S114" s="487"/>
      <c r="T114" s="503"/>
      <c r="U114" s="487"/>
      <c r="V114" s="503"/>
      <c r="W114" s="503"/>
      <c r="X114" s="504"/>
    </row>
    <row r="115" spans="1:26" ht="19.7" customHeight="1">
      <c r="A115" s="490"/>
      <c r="B115" s="500"/>
      <c r="C115" s="498"/>
      <c r="D115" s="500"/>
      <c r="E115" s="497">
        <f t="shared" ref="E115:E122" si="54">SUM(G115,I115,K115)</f>
        <v>0</v>
      </c>
      <c r="F115" s="497"/>
      <c r="G115" s="497">
        <f t="shared" si="51"/>
        <v>0</v>
      </c>
      <c r="H115" s="497"/>
      <c r="I115" s="497">
        <f t="shared" si="52"/>
        <v>0</v>
      </c>
      <c r="J115" s="497"/>
      <c r="K115" s="497">
        <f t="shared" ref="K115:K124" si="55">TRUNC(C115*J115,0)</f>
        <v>0</v>
      </c>
      <c r="L115" s="489"/>
      <c r="M115" s="483"/>
      <c r="N115" s="484"/>
      <c r="O115" s="484"/>
      <c r="P115" s="486"/>
      <c r="Q115" s="487"/>
      <c r="R115" s="503"/>
      <c r="S115" s="503"/>
      <c r="T115" s="503"/>
      <c r="U115" s="487"/>
      <c r="V115" s="503"/>
      <c r="W115" s="503"/>
      <c r="X115" s="504"/>
    </row>
    <row r="116" spans="1:26" ht="19.7" customHeight="1">
      <c r="A116" s="505"/>
      <c r="B116" s="500"/>
      <c r="C116" s="498"/>
      <c r="D116" s="500"/>
      <c r="E116" s="497">
        <f t="shared" si="54"/>
        <v>0</v>
      </c>
      <c r="F116" s="497"/>
      <c r="G116" s="497">
        <f t="shared" si="51"/>
        <v>0</v>
      </c>
      <c r="H116" s="497"/>
      <c r="I116" s="497">
        <f t="shared" si="52"/>
        <v>0</v>
      </c>
      <c r="J116" s="497"/>
      <c r="K116" s="497">
        <f t="shared" si="55"/>
        <v>0</v>
      </c>
      <c r="L116" s="489"/>
      <c r="M116" s="483"/>
      <c r="N116" s="484"/>
      <c r="O116" s="484"/>
      <c r="P116" s="486"/>
      <c r="Q116" s="487"/>
      <c r="R116" s="503"/>
      <c r="S116" s="503"/>
      <c r="T116" s="503"/>
      <c r="U116" s="503"/>
      <c r="V116" s="503"/>
      <c r="W116" s="503"/>
      <c r="X116" s="504"/>
    </row>
    <row r="117" spans="1:26" ht="19.7" customHeight="1">
      <c r="A117" s="490"/>
      <c r="B117" s="500"/>
      <c r="C117" s="498"/>
      <c r="D117" s="500"/>
      <c r="E117" s="497">
        <f t="shared" si="54"/>
        <v>0</v>
      </c>
      <c r="F117" s="497"/>
      <c r="G117" s="497">
        <f t="shared" si="51"/>
        <v>0</v>
      </c>
      <c r="H117" s="497"/>
      <c r="I117" s="497">
        <f t="shared" si="52"/>
        <v>0</v>
      </c>
      <c r="J117" s="497"/>
      <c r="K117" s="497">
        <f t="shared" si="55"/>
        <v>0</v>
      </c>
      <c r="L117" s="489"/>
      <c r="M117" s="483"/>
      <c r="N117" s="484"/>
      <c r="O117" s="484"/>
      <c r="P117" s="486"/>
      <c r="Q117" s="487"/>
      <c r="R117" s="503"/>
      <c r="S117" s="503"/>
      <c r="T117" s="503"/>
      <c r="U117" s="503"/>
      <c r="V117" s="503"/>
      <c r="W117" s="503"/>
      <c r="X117" s="504"/>
    </row>
    <row r="118" spans="1:26" ht="19.7" customHeight="1">
      <c r="A118" s="490"/>
      <c r="B118" s="498"/>
      <c r="C118" s="498"/>
      <c r="D118" s="500"/>
      <c r="E118" s="497">
        <f t="shared" si="54"/>
        <v>0</v>
      </c>
      <c r="F118" s="497"/>
      <c r="G118" s="497">
        <f t="shared" si="51"/>
        <v>0</v>
      </c>
      <c r="H118" s="497"/>
      <c r="I118" s="497">
        <f t="shared" si="52"/>
        <v>0</v>
      </c>
      <c r="J118" s="497"/>
      <c r="K118" s="497">
        <f t="shared" si="55"/>
        <v>0</v>
      </c>
      <c r="L118" s="489"/>
      <c r="M118" s="483"/>
      <c r="N118" s="484"/>
      <c r="O118" s="484"/>
      <c r="P118" s="486"/>
      <c r="Q118" s="487"/>
      <c r="R118" s="503"/>
      <c r="S118" s="503"/>
      <c r="T118" s="503"/>
      <c r="U118" s="503"/>
      <c r="V118" s="503"/>
      <c r="W118" s="503"/>
      <c r="X118" s="504"/>
    </row>
    <row r="119" spans="1:26" ht="19.7" customHeight="1">
      <c r="A119" s="490"/>
      <c r="B119" s="498"/>
      <c r="C119" s="498"/>
      <c r="D119" s="500"/>
      <c r="E119" s="497">
        <f t="shared" si="54"/>
        <v>0</v>
      </c>
      <c r="F119" s="497"/>
      <c r="G119" s="497">
        <f t="shared" si="51"/>
        <v>0</v>
      </c>
      <c r="H119" s="497"/>
      <c r="I119" s="497">
        <f t="shared" si="52"/>
        <v>0</v>
      </c>
      <c r="J119" s="497"/>
      <c r="K119" s="497">
        <f t="shared" si="55"/>
        <v>0</v>
      </c>
      <c r="L119" s="489"/>
      <c r="M119" s="501"/>
      <c r="N119" s="486"/>
      <c r="O119" s="484"/>
      <c r="P119" s="486"/>
      <c r="Q119" s="487"/>
      <c r="R119" s="585"/>
      <c r="S119" s="487"/>
      <c r="T119" s="503"/>
      <c r="U119" s="503"/>
      <c r="V119" s="487"/>
      <c r="W119" s="487"/>
      <c r="X119" s="504"/>
    </row>
    <row r="120" spans="1:26" ht="19.7" customHeight="1">
      <c r="A120" s="490"/>
      <c r="B120" s="498"/>
      <c r="C120" s="498"/>
      <c r="D120" s="500"/>
      <c r="E120" s="497">
        <f t="shared" si="54"/>
        <v>0</v>
      </c>
      <c r="F120" s="497"/>
      <c r="G120" s="497">
        <f t="shared" si="51"/>
        <v>0</v>
      </c>
      <c r="H120" s="497"/>
      <c r="I120" s="497">
        <f t="shared" si="52"/>
        <v>0</v>
      </c>
      <c r="J120" s="497"/>
      <c r="K120" s="497">
        <f t="shared" si="55"/>
        <v>0</v>
      </c>
      <c r="L120" s="489"/>
      <c r="M120" s="483"/>
      <c r="N120" s="484"/>
      <c r="O120" s="484"/>
      <c r="P120" s="486"/>
      <c r="Q120" s="487"/>
      <c r="R120" s="503"/>
      <c r="S120" s="503"/>
      <c r="T120" s="503"/>
      <c r="U120" s="503"/>
      <c r="V120" s="503"/>
      <c r="W120" s="503"/>
      <c r="X120" s="504"/>
      <c r="Y120" s="455"/>
      <c r="Z120" s="455"/>
    </row>
    <row r="121" spans="1:26" ht="19.7" customHeight="1">
      <c r="A121" s="505"/>
      <c r="B121" s="498"/>
      <c r="C121" s="498"/>
      <c r="D121" s="500"/>
      <c r="E121" s="497">
        <f t="shared" si="54"/>
        <v>0</v>
      </c>
      <c r="F121" s="497"/>
      <c r="G121" s="497">
        <f t="shared" si="51"/>
        <v>0</v>
      </c>
      <c r="H121" s="497"/>
      <c r="I121" s="497">
        <f t="shared" si="52"/>
        <v>0</v>
      </c>
      <c r="J121" s="497"/>
      <c r="K121" s="497">
        <f t="shared" si="55"/>
        <v>0</v>
      </c>
      <c r="L121" s="489"/>
      <c r="M121" s="501"/>
      <c r="N121" s="484"/>
      <c r="O121" s="484"/>
      <c r="P121" s="486"/>
      <c r="Q121" s="487"/>
      <c r="R121" s="503"/>
      <c r="S121" s="487"/>
      <c r="T121" s="503"/>
      <c r="U121" s="487"/>
      <c r="V121" s="503"/>
      <c r="W121" s="487"/>
      <c r="X121" s="504"/>
    </row>
    <row r="122" spans="1:26" ht="19.7" customHeight="1">
      <c r="A122" s="506"/>
      <c r="B122" s="500"/>
      <c r="C122" s="507"/>
      <c r="D122" s="500"/>
      <c r="E122" s="497">
        <f t="shared" si="54"/>
        <v>0</v>
      </c>
      <c r="F122" s="497"/>
      <c r="G122" s="497">
        <f t="shared" si="51"/>
        <v>0</v>
      </c>
      <c r="H122" s="497"/>
      <c r="I122" s="497">
        <f t="shared" si="52"/>
        <v>0</v>
      </c>
      <c r="J122" s="497"/>
      <c r="K122" s="497">
        <f t="shared" si="55"/>
        <v>0</v>
      </c>
      <c r="L122" s="489"/>
      <c r="M122" s="483"/>
      <c r="N122" s="484"/>
      <c r="O122" s="484"/>
      <c r="P122" s="486"/>
      <c r="Q122" s="487"/>
      <c r="R122" s="503"/>
      <c r="S122" s="503"/>
      <c r="T122" s="503"/>
      <c r="U122" s="503"/>
      <c r="V122" s="503"/>
      <c r="W122" s="487"/>
      <c r="X122" s="504"/>
    </row>
    <row r="123" spans="1:26" ht="19.7" customHeight="1">
      <c r="A123" s="506"/>
      <c r="B123" s="500"/>
      <c r="C123" s="507"/>
      <c r="D123" s="500"/>
      <c r="E123" s="497">
        <f>SUM(G123,I123,K123)</f>
        <v>0</v>
      </c>
      <c r="F123" s="497"/>
      <c r="G123" s="497">
        <f t="shared" si="51"/>
        <v>0</v>
      </c>
      <c r="H123" s="497"/>
      <c r="I123" s="497">
        <f t="shared" si="52"/>
        <v>0</v>
      </c>
      <c r="J123" s="497"/>
      <c r="K123" s="497">
        <f t="shared" si="55"/>
        <v>0</v>
      </c>
      <c r="L123" s="489"/>
      <c r="M123" s="501"/>
      <c r="N123" s="484"/>
      <c r="O123" s="502"/>
      <c r="P123" s="486"/>
      <c r="Q123" s="487"/>
      <c r="R123" s="503"/>
      <c r="S123" s="503"/>
      <c r="T123" s="503"/>
      <c r="U123" s="503"/>
      <c r="V123" s="503"/>
      <c r="W123" s="503"/>
      <c r="X123" s="504"/>
    </row>
    <row r="124" spans="1:26" ht="19.7" customHeight="1">
      <c r="A124" s="508"/>
      <c r="B124" s="509"/>
      <c r="C124" s="510"/>
      <c r="D124" s="509"/>
      <c r="E124" s="511">
        <f t="shared" ref="E124" si="56">SUM(G124,I124,K124)</f>
        <v>0</v>
      </c>
      <c r="F124" s="511"/>
      <c r="G124" s="511">
        <f t="shared" si="51"/>
        <v>0</v>
      </c>
      <c r="H124" s="511"/>
      <c r="I124" s="511">
        <f t="shared" si="52"/>
        <v>0</v>
      </c>
      <c r="J124" s="511"/>
      <c r="K124" s="511">
        <f t="shared" si="55"/>
        <v>0</v>
      </c>
      <c r="L124" s="512"/>
      <c r="M124" s="483"/>
      <c r="N124" s="484"/>
      <c r="O124" s="484"/>
      <c r="P124" s="486"/>
      <c r="Q124" s="487"/>
      <c r="R124" s="503"/>
      <c r="S124" s="503"/>
      <c r="T124" s="503"/>
      <c r="U124" s="503"/>
      <c r="V124" s="503"/>
      <c r="W124" s="503"/>
      <c r="X124" s="504"/>
    </row>
    <row r="125" spans="1:26" ht="19.7" customHeight="1">
      <c r="A125" s="513" t="s">
        <v>383</v>
      </c>
      <c r="B125" s="514"/>
      <c r="C125" s="514"/>
      <c r="D125" s="515"/>
      <c r="E125" s="516">
        <f>G125+I125+K125</f>
        <v>1919505</v>
      </c>
      <c r="F125" s="517"/>
      <c r="G125" s="516">
        <f>SUM(G107:G124)</f>
        <v>421978</v>
      </c>
      <c r="H125" s="517"/>
      <c r="I125" s="518">
        <f>SUM(I107:I124)</f>
        <v>525806</v>
      </c>
      <c r="J125" s="517"/>
      <c r="K125" s="516">
        <f>SUM(K107:K124)</f>
        <v>971721</v>
      </c>
      <c r="L125" s="519"/>
      <c r="M125" s="520" t="s">
        <v>383</v>
      </c>
      <c r="N125" s="521"/>
      <c r="O125" s="521"/>
      <c r="P125" s="522"/>
      <c r="Q125" s="523">
        <f>S125+U125+W125</f>
        <v>1552600</v>
      </c>
      <c r="R125" s="524"/>
      <c r="S125" s="523">
        <f>SUM(S106:S124)</f>
        <v>0</v>
      </c>
      <c r="T125" s="524"/>
      <c r="U125" s="523">
        <f>SUM(U106:U124)</f>
        <v>62374</v>
      </c>
      <c r="V125" s="524"/>
      <c r="W125" s="523">
        <f>SUM(W106:W124)</f>
        <v>1490226</v>
      </c>
      <c r="X125" s="525"/>
    </row>
    <row r="126" spans="1:26" ht="19.7" customHeight="1">
      <c r="A126" s="449"/>
      <c r="B126" s="450"/>
      <c r="C126" s="450"/>
      <c r="D126" s="451"/>
      <c r="E126" s="1441" t="s">
        <v>439</v>
      </c>
      <c r="F126" s="1441"/>
      <c r="G126" s="1441"/>
      <c r="H126" s="1441"/>
      <c r="I126" s="452"/>
      <c r="J126" s="452"/>
      <c r="K126" s="452"/>
      <c r="L126" s="453"/>
      <c r="M126" s="526" t="s">
        <v>448</v>
      </c>
      <c r="Q126" s="1427" t="s">
        <v>449</v>
      </c>
      <c r="R126" s="1427"/>
      <c r="S126" s="1427"/>
      <c r="T126" s="1427"/>
    </row>
    <row r="127" spans="1:26" ht="19.7" customHeight="1">
      <c r="A127" s="528" t="s">
        <v>450</v>
      </c>
      <c r="B127" s="556" t="s">
        <v>451</v>
      </c>
      <c r="C127" s="556"/>
      <c r="D127" s="556"/>
      <c r="E127" s="557"/>
      <c r="F127" s="557"/>
      <c r="G127" s="557"/>
      <c r="H127" s="557" t="s">
        <v>391</v>
      </c>
      <c r="I127" s="452"/>
      <c r="J127" s="452"/>
      <c r="K127" s="452"/>
      <c r="L127" s="453"/>
      <c r="M127" s="526"/>
      <c r="Q127" s="586"/>
      <c r="R127" s="586"/>
      <c r="S127" s="586"/>
      <c r="T127" s="586"/>
    </row>
    <row r="128" spans="1:26" ht="19.7" customHeight="1">
      <c r="A128" s="587" t="s">
        <v>452</v>
      </c>
      <c r="B128" s="588"/>
      <c r="C128" s="588"/>
      <c r="D128" s="588"/>
      <c r="E128" s="589"/>
      <c r="F128" s="590"/>
      <c r="G128" s="591"/>
      <c r="H128" s="592"/>
      <c r="I128" s="593"/>
      <c r="J128" s="593"/>
      <c r="K128" s="594"/>
      <c r="L128" s="595"/>
      <c r="M128" s="454" t="s">
        <v>364</v>
      </c>
      <c r="N128" s="455">
        <f>Q150</f>
        <v>655</v>
      </c>
      <c r="O128" s="529" t="s">
        <v>77</v>
      </c>
      <c r="Q128" s="1415" t="s">
        <v>453</v>
      </c>
      <c r="R128" s="1415"/>
      <c r="S128" s="1415"/>
      <c r="T128" s="1415"/>
    </row>
    <row r="129" spans="1:32" ht="19.7" customHeight="1">
      <c r="A129" s="596"/>
      <c r="B129" s="597"/>
      <c r="C129" s="597"/>
      <c r="D129" s="597"/>
      <c r="E129" s="598"/>
      <c r="F129" s="599"/>
      <c r="G129" s="600"/>
      <c r="H129" s="599"/>
      <c r="I129" s="600"/>
      <c r="J129" s="599"/>
      <c r="K129" s="600"/>
      <c r="L129" s="601"/>
      <c r="M129" s="1416" t="s">
        <v>264</v>
      </c>
      <c r="N129" s="1418" t="s">
        <v>366</v>
      </c>
      <c r="O129" s="1418" t="s">
        <v>265</v>
      </c>
      <c r="P129" s="1418" t="s">
        <v>129</v>
      </c>
      <c r="Q129" s="1420" t="s">
        <v>367</v>
      </c>
      <c r="R129" s="1422" t="s">
        <v>368</v>
      </c>
      <c r="S129" s="1445"/>
      <c r="T129" s="1446" t="s">
        <v>369</v>
      </c>
      <c r="U129" s="1447"/>
      <c r="V129" s="1447"/>
      <c r="W129" s="1448"/>
      <c r="X129" s="1449" t="s">
        <v>370</v>
      </c>
    </row>
    <row r="130" spans="1:32" ht="19.7" customHeight="1">
      <c r="A130" s="490"/>
      <c r="B130" s="498"/>
      <c r="C130" s="507"/>
      <c r="D130" s="500"/>
      <c r="E130" s="497"/>
      <c r="F130" s="497"/>
      <c r="G130" s="497"/>
      <c r="H130" s="497"/>
      <c r="I130" s="497"/>
      <c r="J130" s="497"/>
      <c r="K130" s="497"/>
      <c r="L130" s="489"/>
      <c r="M130" s="1464"/>
      <c r="N130" s="1466"/>
      <c r="O130" s="1466"/>
      <c r="P130" s="1466"/>
      <c r="Q130" s="1443"/>
      <c r="R130" s="1454" t="s">
        <v>266</v>
      </c>
      <c r="S130" s="1455"/>
      <c r="T130" s="1454" t="s">
        <v>85</v>
      </c>
      <c r="U130" s="1455"/>
      <c r="V130" s="1456" t="s">
        <v>267</v>
      </c>
      <c r="W130" s="1457"/>
      <c r="X130" s="1450"/>
    </row>
    <row r="131" spans="1:32" ht="19.7" customHeight="1">
      <c r="A131" s="490" t="s">
        <v>454</v>
      </c>
      <c r="B131" s="498" t="s">
        <v>148</v>
      </c>
      <c r="C131" s="507"/>
      <c r="D131" s="500"/>
      <c r="E131" s="497">
        <v>1</v>
      </c>
      <c r="F131" s="497" t="s">
        <v>147</v>
      </c>
      <c r="G131" s="497"/>
      <c r="H131" s="497" t="s">
        <v>146</v>
      </c>
      <c r="I131" s="602">
        <v>0.5</v>
      </c>
      <c r="J131" s="497" t="s">
        <v>147</v>
      </c>
      <c r="K131" s="497"/>
      <c r="L131" s="489"/>
      <c r="M131" s="1465"/>
      <c r="N131" s="1467"/>
      <c r="O131" s="1467"/>
      <c r="P131" s="1467"/>
      <c r="Q131" s="1444"/>
      <c r="R131" s="465" t="s">
        <v>131</v>
      </c>
      <c r="S131" s="465" t="s">
        <v>371</v>
      </c>
      <c r="T131" s="465" t="s">
        <v>131</v>
      </c>
      <c r="U131" s="465" t="s">
        <v>372</v>
      </c>
      <c r="V131" s="465"/>
      <c r="W131" s="465"/>
      <c r="X131" s="1451"/>
    </row>
    <row r="132" spans="1:32" ht="19.7" customHeight="1">
      <c r="A132" s="490"/>
      <c r="B132" s="498" t="s">
        <v>149</v>
      </c>
      <c r="C132" s="507"/>
      <c r="D132" s="500"/>
      <c r="E132" s="497">
        <v>0.5</v>
      </c>
      <c r="F132" s="497" t="s">
        <v>147</v>
      </c>
      <c r="G132" s="497"/>
      <c r="H132" s="497" t="s">
        <v>455</v>
      </c>
      <c r="I132" s="497">
        <v>2</v>
      </c>
      <c r="J132" s="497" t="s">
        <v>147</v>
      </c>
      <c r="K132" s="497"/>
      <c r="L132" s="489"/>
      <c r="M132" s="501" t="s">
        <v>456</v>
      </c>
      <c r="N132" s="484"/>
      <c r="O132" s="582">
        <v>1</v>
      </c>
      <c r="P132" s="486" t="s">
        <v>457</v>
      </c>
      <c r="Q132" s="487">
        <f>S132+U132+W132</f>
        <v>655</v>
      </c>
      <c r="R132" s="487"/>
      <c r="S132" s="487"/>
      <c r="T132" s="603">
        <f>'7-3.단가(사후관리)'!$E$23</f>
        <v>655</v>
      </c>
      <c r="U132" s="603">
        <f>INT(O132*T132)</f>
        <v>655</v>
      </c>
      <c r="V132" s="487"/>
      <c r="W132" s="487"/>
      <c r="X132" s="504"/>
      <c r="AF132" s="456" t="s">
        <v>458</v>
      </c>
    </row>
    <row r="133" spans="1:32" ht="19.7" customHeight="1">
      <c r="A133" s="490"/>
      <c r="B133" s="498" t="s">
        <v>150</v>
      </c>
      <c r="C133" s="507"/>
      <c r="D133" s="500"/>
      <c r="E133" s="497"/>
      <c r="F133" s="497" t="s">
        <v>147</v>
      </c>
      <c r="G133" s="497"/>
      <c r="H133" s="497"/>
      <c r="I133" s="497"/>
      <c r="J133" s="497"/>
      <c r="K133" s="497"/>
      <c r="L133" s="489"/>
      <c r="M133" s="1425" t="s">
        <v>645</v>
      </c>
      <c r="N133" s="1426"/>
      <c r="O133" s="1426"/>
      <c r="P133" s="1426"/>
      <c r="Q133" s="487"/>
      <c r="R133" s="503"/>
      <c r="S133" s="503"/>
      <c r="T133" s="503"/>
      <c r="U133" s="503"/>
      <c r="V133" s="487"/>
      <c r="W133" s="487"/>
      <c r="X133" s="504"/>
    </row>
    <row r="134" spans="1:32" ht="19.7" customHeight="1">
      <c r="A134" s="490"/>
      <c r="B134" s="540"/>
      <c r="C134" s="541"/>
      <c r="D134" s="500"/>
      <c r="E134" s="497"/>
      <c r="F134" s="497"/>
      <c r="G134" s="497"/>
      <c r="H134" s="497"/>
      <c r="I134" s="497"/>
      <c r="J134" s="497"/>
      <c r="K134" s="497"/>
      <c r="L134" s="489"/>
      <c r="M134" s="1425" t="s">
        <v>459</v>
      </c>
      <c r="N134" s="1426"/>
      <c r="O134" s="1426"/>
      <c r="P134" s="1426"/>
      <c r="Q134" s="487"/>
      <c r="R134" s="487"/>
      <c r="S134" s="487"/>
      <c r="T134" s="603"/>
      <c r="U134" s="603"/>
      <c r="V134" s="487"/>
      <c r="W134" s="487"/>
      <c r="X134" s="504"/>
    </row>
    <row r="135" spans="1:32" ht="19.7" customHeight="1">
      <c r="A135" s="490" t="s">
        <v>460</v>
      </c>
      <c r="B135" s="494" t="s">
        <v>461</v>
      </c>
      <c r="C135" s="494"/>
      <c r="D135" s="500"/>
      <c r="E135" s="497">
        <v>61500</v>
      </c>
      <c r="F135" s="497" t="s">
        <v>462</v>
      </c>
      <c r="G135" s="497" t="s">
        <v>154</v>
      </c>
      <c r="H135" s="497">
        <v>1</v>
      </c>
      <c r="I135" s="497" t="s">
        <v>144</v>
      </c>
      <c r="J135" s="497" t="s">
        <v>463</v>
      </c>
      <c r="K135" s="497">
        <f>E135*H135</f>
        <v>61500</v>
      </c>
      <c r="L135" s="489" t="s">
        <v>462</v>
      </c>
      <c r="M135" s="483"/>
      <c r="N135" s="484"/>
      <c r="O135" s="484"/>
      <c r="P135" s="486"/>
      <c r="Q135" s="487"/>
      <c r="R135" s="503"/>
      <c r="S135" s="503"/>
      <c r="T135" s="503"/>
      <c r="U135" s="503"/>
      <c r="V135" s="503"/>
      <c r="W135" s="503"/>
      <c r="X135" s="504"/>
    </row>
    <row r="136" spans="1:32" ht="19.7" customHeight="1">
      <c r="A136" s="490"/>
      <c r="B136" s="494"/>
      <c r="C136" s="494"/>
      <c r="D136" s="500"/>
      <c r="E136" s="497"/>
      <c r="F136" s="497"/>
      <c r="G136" s="497"/>
      <c r="H136" s="497"/>
      <c r="I136" s="497"/>
      <c r="J136" s="497"/>
      <c r="K136" s="497"/>
      <c r="L136" s="489"/>
      <c r="M136" s="501"/>
      <c r="N136" s="486"/>
      <c r="O136" s="484"/>
      <c r="P136" s="486"/>
      <c r="Q136" s="487"/>
      <c r="R136" s="503"/>
      <c r="S136" s="503"/>
      <c r="T136" s="487"/>
      <c r="U136" s="503"/>
      <c r="V136" s="487"/>
      <c r="W136" s="487"/>
      <c r="X136" s="504"/>
    </row>
    <row r="137" spans="1:32" ht="19.7" customHeight="1">
      <c r="A137" s="490"/>
      <c r="B137" s="494"/>
      <c r="C137" s="494"/>
      <c r="D137" s="500"/>
      <c r="E137" s="497"/>
      <c r="F137" s="497"/>
      <c r="G137" s="497"/>
      <c r="H137" s="497"/>
      <c r="I137" s="497"/>
      <c r="J137" s="497"/>
      <c r="K137" s="497"/>
      <c r="L137" s="489"/>
      <c r="M137" s="483"/>
      <c r="N137" s="486"/>
      <c r="O137" s="484"/>
      <c r="P137" s="486"/>
      <c r="Q137" s="487"/>
      <c r="R137" s="503"/>
      <c r="S137" s="503"/>
      <c r="T137" s="503"/>
      <c r="U137" s="503"/>
      <c r="V137" s="487"/>
      <c r="W137" s="487"/>
      <c r="X137" s="504"/>
    </row>
    <row r="138" spans="1:32" ht="19.7" customHeight="1">
      <c r="A138" s="490" t="s">
        <v>464</v>
      </c>
      <c r="B138" s="498" t="s">
        <v>465</v>
      </c>
      <c r="C138" s="498"/>
      <c r="D138" s="500"/>
      <c r="E138" s="497">
        <v>1</v>
      </c>
      <c r="F138" s="497" t="s">
        <v>466</v>
      </c>
      <c r="G138" s="497" t="s">
        <v>463</v>
      </c>
      <c r="H138" s="497"/>
      <c r="I138" s="497" t="s">
        <v>462</v>
      </c>
      <c r="J138" s="497"/>
      <c r="K138" s="497"/>
      <c r="L138" s="489"/>
      <c r="M138" s="501"/>
      <c r="N138" s="486"/>
      <c r="O138" s="484"/>
      <c r="P138" s="486"/>
      <c r="Q138" s="487"/>
      <c r="R138" s="503"/>
      <c r="S138" s="503"/>
      <c r="T138" s="487"/>
      <c r="U138" s="503"/>
      <c r="V138" s="487"/>
      <c r="W138" s="487"/>
      <c r="X138" s="504"/>
    </row>
    <row r="139" spans="1:32" ht="19.7" customHeight="1">
      <c r="A139" s="490"/>
      <c r="B139" s="498"/>
      <c r="C139" s="498"/>
      <c r="D139" s="500"/>
      <c r="E139" s="497"/>
      <c r="F139" s="497"/>
      <c r="G139" s="497"/>
      <c r="H139" s="497"/>
      <c r="I139" s="497"/>
      <c r="J139" s="497"/>
      <c r="K139" s="497"/>
      <c r="L139" s="489"/>
      <c r="M139" s="483"/>
      <c r="N139" s="484"/>
      <c r="O139" s="484"/>
      <c r="P139" s="486"/>
      <c r="Q139" s="487"/>
      <c r="R139" s="503"/>
      <c r="S139" s="503"/>
      <c r="T139" s="503"/>
      <c r="U139" s="503"/>
      <c r="V139" s="503"/>
      <c r="W139" s="503"/>
      <c r="X139" s="504"/>
    </row>
    <row r="140" spans="1:32" ht="19.7" customHeight="1">
      <c r="A140" s="490" t="s">
        <v>467</v>
      </c>
      <c r="B140" s="500" t="s">
        <v>283</v>
      </c>
      <c r="C140" s="498">
        <v>2</v>
      </c>
      <c r="D140" s="500" t="s">
        <v>155</v>
      </c>
      <c r="E140" s="497"/>
      <c r="F140" s="497"/>
      <c r="G140" s="497"/>
      <c r="H140" s="497"/>
      <c r="I140" s="497"/>
      <c r="J140" s="497"/>
      <c r="K140" s="497"/>
      <c r="L140" s="489"/>
      <c r="M140" s="501"/>
      <c r="N140" s="484"/>
      <c r="O140" s="484"/>
      <c r="P140" s="486"/>
      <c r="Q140" s="487"/>
      <c r="R140" s="487"/>
      <c r="S140" s="487"/>
      <c r="T140" s="503"/>
      <c r="U140" s="503"/>
      <c r="V140" s="503"/>
      <c r="W140" s="503"/>
      <c r="X140" s="504"/>
    </row>
    <row r="141" spans="1:32" ht="19.7" customHeight="1">
      <c r="A141" s="505"/>
      <c r="B141" s="500"/>
      <c r="C141" s="498"/>
      <c r="D141" s="500"/>
      <c r="E141" s="497"/>
      <c r="F141" s="497"/>
      <c r="G141" s="497"/>
      <c r="H141" s="497"/>
      <c r="I141" s="497"/>
      <c r="J141" s="497"/>
      <c r="K141" s="497"/>
      <c r="L141" s="489"/>
      <c r="M141" s="483"/>
      <c r="N141" s="484"/>
      <c r="O141" s="484"/>
      <c r="P141" s="486"/>
      <c r="Q141" s="487"/>
      <c r="R141" s="503"/>
      <c r="S141" s="503"/>
      <c r="T141" s="503"/>
      <c r="U141" s="503"/>
      <c r="V141" s="503"/>
      <c r="W141" s="503"/>
      <c r="X141" s="504"/>
    </row>
    <row r="142" spans="1:32" ht="19.7" customHeight="1">
      <c r="A142" s="490" t="s">
        <v>468</v>
      </c>
      <c r="B142" s="500"/>
      <c r="C142" s="498"/>
      <c r="D142" s="500"/>
      <c r="E142" s="497"/>
      <c r="F142" s="497"/>
      <c r="G142" s="497"/>
      <c r="H142" s="497"/>
      <c r="I142" s="497"/>
      <c r="J142" s="497"/>
      <c r="K142" s="497"/>
      <c r="L142" s="489"/>
      <c r="M142" s="483"/>
      <c r="N142" s="484"/>
      <c r="O142" s="484"/>
      <c r="P142" s="486"/>
      <c r="Q142" s="487"/>
      <c r="R142" s="503"/>
      <c r="S142" s="503"/>
      <c r="T142" s="503"/>
      <c r="U142" s="503"/>
      <c r="V142" s="503"/>
      <c r="W142" s="503"/>
      <c r="X142" s="504"/>
    </row>
    <row r="143" spans="1:32" ht="19.7" customHeight="1">
      <c r="A143" s="490"/>
      <c r="B143" s="498"/>
      <c r="C143" s="498"/>
      <c r="D143" s="500"/>
      <c r="E143" s="497"/>
      <c r="F143" s="497"/>
      <c r="G143" s="497"/>
      <c r="H143" s="497"/>
      <c r="I143" s="497"/>
      <c r="J143" s="497"/>
      <c r="K143" s="497"/>
      <c r="L143" s="489"/>
      <c r="M143" s="483"/>
      <c r="N143" s="484"/>
      <c r="O143" s="484"/>
      <c r="P143" s="486"/>
      <c r="Q143" s="487"/>
      <c r="R143" s="503"/>
      <c r="S143" s="503"/>
      <c r="T143" s="503"/>
      <c r="U143" s="503"/>
      <c r="V143" s="503"/>
      <c r="W143" s="503"/>
      <c r="X143" s="504"/>
    </row>
    <row r="144" spans="1:32" ht="19.7" customHeight="1">
      <c r="A144" s="490"/>
      <c r="B144" s="498"/>
      <c r="C144" s="498"/>
      <c r="D144" s="500"/>
      <c r="E144" s="497"/>
      <c r="F144" s="497"/>
      <c r="G144" s="497"/>
      <c r="H144" s="497"/>
      <c r="I144" s="497"/>
      <c r="J144" s="497"/>
      <c r="K144" s="497"/>
      <c r="L144" s="489"/>
      <c r="M144" s="501"/>
      <c r="N144" s="486"/>
      <c r="O144" s="484"/>
      <c r="P144" s="486"/>
      <c r="Q144" s="487"/>
      <c r="R144" s="585"/>
      <c r="S144" s="487"/>
      <c r="T144" s="503"/>
      <c r="U144" s="503"/>
      <c r="V144" s="487"/>
      <c r="W144" s="487"/>
      <c r="X144" s="504"/>
    </row>
    <row r="145" spans="1:24" ht="19.7" customHeight="1">
      <c r="A145" s="490"/>
      <c r="B145" s="498"/>
      <c r="C145" s="498"/>
      <c r="D145" s="500"/>
      <c r="E145" s="497"/>
      <c r="F145" s="497"/>
      <c r="G145" s="497"/>
      <c r="H145" s="497"/>
      <c r="I145" s="497"/>
      <c r="J145" s="497"/>
      <c r="K145" s="497"/>
      <c r="L145" s="489"/>
      <c r="M145" s="483"/>
      <c r="N145" s="484"/>
      <c r="O145" s="484"/>
      <c r="P145" s="486"/>
      <c r="Q145" s="487"/>
      <c r="R145" s="503"/>
      <c r="S145" s="503"/>
      <c r="T145" s="503"/>
      <c r="U145" s="503"/>
      <c r="V145" s="503"/>
      <c r="W145" s="503"/>
      <c r="X145" s="504"/>
    </row>
    <row r="146" spans="1:24" ht="19.7" customHeight="1">
      <c r="A146" s="505"/>
      <c r="B146" s="498"/>
      <c r="C146" s="498"/>
      <c r="D146" s="500"/>
      <c r="E146" s="497"/>
      <c r="F146" s="497"/>
      <c r="G146" s="497"/>
      <c r="H146" s="497"/>
      <c r="I146" s="497"/>
      <c r="J146" s="497"/>
      <c r="K146" s="497"/>
      <c r="L146" s="489"/>
      <c r="M146" s="483"/>
      <c r="N146" s="484"/>
      <c r="O146" s="484"/>
      <c r="P146" s="486"/>
      <c r="Q146" s="487"/>
      <c r="R146" s="503"/>
      <c r="S146" s="503"/>
      <c r="T146" s="503"/>
      <c r="U146" s="503"/>
      <c r="V146" s="503"/>
      <c r="W146" s="503"/>
      <c r="X146" s="504"/>
    </row>
    <row r="147" spans="1:24" ht="19.7" customHeight="1">
      <c r="A147" s="506"/>
      <c r="B147" s="500"/>
      <c r="C147" s="507"/>
      <c r="D147" s="500"/>
      <c r="E147" s="497"/>
      <c r="F147" s="497"/>
      <c r="G147" s="497"/>
      <c r="H147" s="497"/>
      <c r="I147" s="497"/>
      <c r="J147" s="497"/>
      <c r="K147" s="497"/>
      <c r="L147" s="489"/>
      <c r="M147" s="501"/>
      <c r="N147" s="484"/>
      <c r="O147" s="484"/>
      <c r="P147" s="486"/>
      <c r="Q147" s="487"/>
      <c r="R147" s="503"/>
      <c r="S147" s="487"/>
      <c r="T147" s="503"/>
      <c r="U147" s="487"/>
      <c r="V147" s="503"/>
      <c r="W147" s="487"/>
      <c r="X147" s="504"/>
    </row>
    <row r="148" spans="1:24" ht="19.7" customHeight="1">
      <c r="A148" s="506"/>
      <c r="B148" s="500"/>
      <c r="C148" s="507"/>
      <c r="D148" s="500"/>
      <c r="E148" s="497">
        <f>SUM(G148,I148,K148)</f>
        <v>0</v>
      </c>
      <c r="F148" s="497"/>
      <c r="G148" s="497">
        <f t="shared" ref="G148:G149" si="57">TRUNC(C148*F148,0)</f>
        <v>0</v>
      </c>
      <c r="H148" s="497"/>
      <c r="I148" s="497">
        <f t="shared" ref="I148:I149" si="58">TRUNC(C148*H148,0)</f>
        <v>0</v>
      </c>
      <c r="J148" s="497"/>
      <c r="K148" s="497">
        <f t="shared" ref="K148:K149" si="59">TRUNC(C148*J148,0)</f>
        <v>0</v>
      </c>
      <c r="L148" s="489"/>
      <c r="M148" s="483"/>
      <c r="N148" s="484"/>
      <c r="O148" s="484"/>
      <c r="P148" s="486"/>
      <c r="Q148" s="487"/>
      <c r="R148" s="503"/>
      <c r="S148" s="503"/>
      <c r="T148" s="503"/>
      <c r="U148" s="503"/>
      <c r="V148" s="503"/>
      <c r="W148" s="487"/>
      <c r="X148" s="504"/>
    </row>
    <row r="149" spans="1:24" ht="19.7" customHeight="1">
      <c r="A149" s="508"/>
      <c r="B149" s="509"/>
      <c r="C149" s="510"/>
      <c r="D149" s="509"/>
      <c r="E149" s="511">
        <f t="shared" ref="E149" si="60">SUM(G149,I149,K149)</f>
        <v>0</v>
      </c>
      <c r="F149" s="511"/>
      <c r="G149" s="511">
        <f t="shared" si="57"/>
        <v>0</v>
      </c>
      <c r="H149" s="511"/>
      <c r="I149" s="511">
        <f t="shared" si="58"/>
        <v>0</v>
      </c>
      <c r="J149" s="511"/>
      <c r="K149" s="511">
        <f t="shared" si="59"/>
        <v>0</v>
      </c>
      <c r="L149" s="512"/>
      <c r="M149" s="501"/>
      <c r="N149" s="484"/>
      <c r="O149" s="502"/>
      <c r="P149" s="486"/>
      <c r="Q149" s="487"/>
      <c r="R149" s="503"/>
      <c r="S149" s="503"/>
      <c r="T149" s="585"/>
      <c r="U149" s="503"/>
      <c r="V149" s="503"/>
      <c r="W149" s="503"/>
      <c r="X149" s="504"/>
    </row>
    <row r="150" spans="1:24" ht="19.7" customHeight="1">
      <c r="A150" s="513" t="s">
        <v>383</v>
      </c>
      <c r="B150" s="514"/>
      <c r="C150" s="514"/>
      <c r="D150" s="515"/>
      <c r="E150" s="516">
        <f>G150+I150+K150</f>
        <v>61502</v>
      </c>
      <c r="F150" s="517"/>
      <c r="G150" s="516">
        <f>SUM(G132:G149)</f>
        <v>0</v>
      </c>
      <c r="H150" s="517"/>
      <c r="I150" s="518">
        <f>SUM(I132:I149)</f>
        <v>2</v>
      </c>
      <c r="J150" s="517"/>
      <c r="K150" s="516">
        <f>SUM(K132:K149)</f>
        <v>61500</v>
      </c>
      <c r="L150" s="519"/>
      <c r="M150" s="520" t="s">
        <v>383</v>
      </c>
      <c r="N150" s="521"/>
      <c r="O150" s="521"/>
      <c r="P150" s="522"/>
      <c r="Q150" s="523">
        <f>S150+U150+W150</f>
        <v>655</v>
      </c>
      <c r="R150" s="524"/>
      <c r="S150" s="523">
        <f>SUM(S132:S149)</f>
        <v>0</v>
      </c>
      <c r="T150" s="524"/>
      <c r="U150" s="523">
        <f>SUM(U132:U149)</f>
        <v>655</v>
      </c>
      <c r="V150" s="524"/>
      <c r="W150" s="523">
        <f>SUM(W132:W149)</f>
        <v>0</v>
      </c>
      <c r="X150" s="525"/>
    </row>
    <row r="151" spans="1:24" s="527" customFormat="1" ht="19.7" customHeight="1">
      <c r="A151" s="449"/>
      <c r="B151" s="450"/>
      <c r="C151" s="450"/>
      <c r="D151" s="451"/>
      <c r="E151" s="1441" t="s">
        <v>439</v>
      </c>
      <c r="F151" s="1441"/>
      <c r="G151" s="1441"/>
      <c r="H151" s="1441"/>
      <c r="I151" s="452"/>
      <c r="J151" s="452"/>
      <c r="K151" s="452"/>
      <c r="L151" s="453"/>
      <c r="M151" s="526" t="s">
        <v>272</v>
      </c>
      <c r="P151" s="604"/>
      <c r="Q151" s="1473" t="s">
        <v>469</v>
      </c>
      <c r="R151" s="1473"/>
      <c r="S151" s="1473"/>
      <c r="T151" s="1473"/>
      <c r="X151" s="605"/>
    </row>
    <row r="152" spans="1:24" s="527" customFormat="1" ht="19.7" customHeight="1">
      <c r="A152" s="528" t="s">
        <v>470</v>
      </c>
      <c r="B152" s="556" t="s">
        <v>471</v>
      </c>
      <c r="C152" s="556"/>
      <c r="D152" s="556"/>
      <c r="E152" s="557"/>
      <c r="F152" s="557"/>
      <c r="G152" s="557"/>
      <c r="H152" s="557" t="s">
        <v>391</v>
      </c>
      <c r="I152" s="452"/>
      <c r="J152" s="452"/>
      <c r="K152" s="452"/>
      <c r="L152" s="453"/>
      <c r="M152" s="526"/>
      <c r="P152" s="604"/>
      <c r="Q152" s="606"/>
      <c r="R152" s="606"/>
      <c r="S152" s="606"/>
      <c r="T152" s="606"/>
      <c r="X152" s="605"/>
    </row>
    <row r="153" spans="1:24" s="527" customFormat="1" ht="19.7" customHeight="1">
      <c r="A153" s="1430" t="s">
        <v>264</v>
      </c>
      <c r="B153" s="1433" t="s">
        <v>366</v>
      </c>
      <c r="C153" s="1433" t="s">
        <v>265</v>
      </c>
      <c r="D153" s="1433" t="s">
        <v>129</v>
      </c>
      <c r="E153" s="1436" t="s">
        <v>367</v>
      </c>
      <c r="F153" s="1439" t="s">
        <v>368</v>
      </c>
      <c r="G153" s="1440"/>
      <c r="H153" s="1458" t="s">
        <v>369</v>
      </c>
      <c r="I153" s="1459"/>
      <c r="J153" s="1459"/>
      <c r="K153" s="1460"/>
      <c r="L153" s="1461" t="s">
        <v>370</v>
      </c>
      <c r="M153" s="607" t="s">
        <v>364</v>
      </c>
      <c r="N153" s="608">
        <f>Q175</f>
        <v>507288</v>
      </c>
      <c r="O153" s="609" t="s">
        <v>77</v>
      </c>
      <c r="P153" s="604"/>
      <c r="Q153" s="1476" t="s">
        <v>386</v>
      </c>
      <c r="R153" s="1476"/>
      <c r="S153" s="1476"/>
      <c r="T153" s="1476"/>
      <c r="U153" s="527">
        <v>1</v>
      </c>
      <c r="V153" s="527" t="s">
        <v>387</v>
      </c>
      <c r="X153" s="605"/>
    </row>
    <row r="154" spans="1:24" s="527" customFormat="1" ht="19.7" customHeight="1">
      <c r="A154" s="1431"/>
      <c r="B154" s="1434"/>
      <c r="C154" s="1434"/>
      <c r="D154" s="1434"/>
      <c r="E154" s="1437"/>
      <c r="F154" s="1452" t="s">
        <v>266</v>
      </c>
      <c r="G154" s="1453"/>
      <c r="H154" s="1452" t="s">
        <v>85</v>
      </c>
      <c r="I154" s="1453"/>
      <c r="J154" s="1452" t="s">
        <v>267</v>
      </c>
      <c r="K154" s="1453"/>
      <c r="L154" s="1462"/>
      <c r="M154" s="1416" t="s">
        <v>264</v>
      </c>
      <c r="N154" s="1418" t="s">
        <v>366</v>
      </c>
      <c r="O154" s="1418" t="s">
        <v>265</v>
      </c>
      <c r="P154" s="1418" t="s">
        <v>129</v>
      </c>
      <c r="Q154" s="1420" t="s">
        <v>367</v>
      </c>
      <c r="R154" s="1422" t="s">
        <v>368</v>
      </c>
      <c r="S154" s="1445"/>
      <c r="T154" s="1446" t="s">
        <v>369</v>
      </c>
      <c r="U154" s="1447"/>
      <c r="V154" s="1447"/>
      <c r="W154" s="1448"/>
      <c r="X154" s="1449" t="s">
        <v>370</v>
      </c>
    </row>
    <row r="155" spans="1:24" s="527" customFormat="1" ht="19.7" customHeight="1">
      <c r="A155" s="1432"/>
      <c r="B155" s="1435"/>
      <c r="C155" s="1435"/>
      <c r="D155" s="1435"/>
      <c r="E155" s="1438"/>
      <c r="F155" s="464" t="s">
        <v>131</v>
      </c>
      <c r="G155" s="464" t="s">
        <v>371</v>
      </c>
      <c r="H155" s="464" t="s">
        <v>131</v>
      </c>
      <c r="I155" s="464" t="s">
        <v>372</v>
      </c>
      <c r="J155" s="464"/>
      <c r="K155" s="464"/>
      <c r="L155" s="1463"/>
      <c r="M155" s="1464"/>
      <c r="N155" s="1466"/>
      <c r="O155" s="1466"/>
      <c r="P155" s="1466"/>
      <c r="Q155" s="1443"/>
      <c r="R155" s="1454" t="s">
        <v>266</v>
      </c>
      <c r="S155" s="1455"/>
      <c r="T155" s="1454" t="s">
        <v>85</v>
      </c>
      <c r="U155" s="1455"/>
      <c r="V155" s="1456" t="s">
        <v>267</v>
      </c>
      <c r="W155" s="1457"/>
      <c r="X155" s="1450"/>
    </row>
    <row r="156" spans="1:24" s="527" customFormat="1" ht="19.7" customHeight="1">
      <c r="A156" s="561" t="s">
        <v>273</v>
      </c>
      <c r="B156" s="562"/>
      <c r="C156" s="562"/>
      <c r="D156" s="562"/>
      <c r="E156" s="563"/>
      <c r="F156" s="564"/>
      <c r="G156" s="564"/>
      <c r="H156" s="564"/>
      <c r="I156" s="564"/>
      <c r="J156" s="564"/>
      <c r="K156" s="564"/>
      <c r="L156" s="472" t="s">
        <v>274</v>
      </c>
      <c r="M156" s="1465"/>
      <c r="N156" s="1467"/>
      <c r="O156" s="1467"/>
      <c r="P156" s="1467"/>
      <c r="Q156" s="1444"/>
      <c r="R156" s="465" t="s">
        <v>131</v>
      </c>
      <c r="S156" s="465" t="s">
        <v>371</v>
      </c>
      <c r="T156" s="465" t="s">
        <v>131</v>
      </c>
      <c r="U156" s="465" t="s">
        <v>372</v>
      </c>
      <c r="V156" s="465"/>
      <c r="W156" s="465"/>
      <c r="X156" s="1451"/>
    </row>
    <row r="157" spans="1:24" s="527" customFormat="1" ht="19.7" customHeight="1">
      <c r="A157" s="490" t="s">
        <v>275</v>
      </c>
      <c r="B157" s="498"/>
      <c r="C157" s="507">
        <v>0</v>
      </c>
      <c r="D157" s="500" t="s">
        <v>133</v>
      </c>
      <c r="E157" s="497">
        <f>SUM(G157,I157,K157)</f>
        <v>0</v>
      </c>
      <c r="F157" s="497">
        <f>'[78]8.단가'!$E$4</f>
        <v>335638</v>
      </c>
      <c r="G157" s="497">
        <f t="shared" ref="G157" si="61">TRUNC(C157*F157,0)</f>
        <v>0</v>
      </c>
      <c r="H157" s="497"/>
      <c r="I157" s="497">
        <f t="shared" ref="I157" si="62">TRUNC(C157*H157,0)</f>
        <v>0</v>
      </c>
      <c r="J157" s="497"/>
      <c r="K157" s="497">
        <f t="shared" ref="K157" si="63">TRUNC(C157*J157,0)</f>
        <v>0</v>
      </c>
      <c r="L157" s="482"/>
      <c r="M157" s="1474" t="s">
        <v>472</v>
      </c>
      <c r="N157" s="1475"/>
      <c r="O157" s="610"/>
      <c r="P157" s="611"/>
      <c r="Q157" s="612"/>
      <c r="R157" s="612"/>
      <c r="S157" s="612"/>
      <c r="T157" s="613"/>
      <c r="U157" s="613"/>
      <c r="V157" s="612"/>
      <c r="W157" s="612"/>
      <c r="X157" s="614"/>
    </row>
    <row r="158" spans="1:24" s="527" customFormat="1" ht="19.7" customHeight="1">
      <c r="A158" s="490" t="s">
        <v>276</v>
      </c>
      <c r="B158" s="498"/>
      <c r="C158" s="507">
        <v>0</v>
      </c>
      <c r="D158" s="500" t="s">
        <v>133</v>
      </c>
      <c r="E158" s="497">
        <f t="shared" ref="E158:E163" si="64">SUM(G158,I158,K158)</f>
        <v>0</v>
      </c>
      <c r="F158" s="497">
        <f>'[78]8.단가'!$E$5</f>
        <v>282545</v>
      </c>
      <c r="G158" s="497">
        <f>TRUNC(C158*F158,0)</f>
        <v>0</v>
      </c>
      <c r="H158" s="497"/>
      <c r="I158" s="497">
        <f>TRUNC(C158*H158,0)</f>
        <v>0</v>
      </c>
      <c r="J158" s="497"/>
      <c r="K158" s="497">
        <f>TRUNC(C158*J158,0)</f>
        <v>0</v>
      </c>
      <c r="L158" s="489"/>
      <c r="M158" s="615" t="s">
        <v>473</v>
      </c>
      <c r="N158" s="616"/>
      <c r="O158" s="616"/>
      <c r="P158" s="617" t="s">
        <v>474</v>
      </c>
      <c r="Q158" s="618">
        <v>50</v>
      </c>
      <c r="R158" s="619" t="s">
        <v>475</v>
      </c>
      <c r="S158" s="620"/>
      <c r="T158" s="620"/>
      <c r="U158" s="621"/>
      <c r="V158" s="620"/>
      <c r="W158" s="621"/>
      <c r="X158" s="614"/>
    </row>
    <row r="159" spans="1:24" s="527" customFormat="1" ht="19.7" customHeight="1">
      <c r="A159" s="490" t="s">
        <v>277</v>
      </c>
      <c r="B159" s="540"/>
      <c r="C159" s="541">
        <v>0</v>
      </c>
      <c r="D159" s="500" t="s">
        <v>155</v>
      </c>
      <c r="E159" s="497">
        <f t="shared" si="64"/>
        <v>0</v>
      </c>
      <c r="F159" s="497">
        <f>'[78]8.단가'!$E$6</f>
        <v>261571</v>
      </c>
      <c r="G159" s="497">
        <f t="shared" ref="G159:G174" si="65">TRUNC(C159*F159,0)</f>
        <v>0</v>
      </c>
      <c r="H159" s="497"/>
      <c r="I159" s="497">
        <f t="shared" ref="I159:I174" si="66">TRUNC(C159*H159,0)</f>
        <v>0</v>
      </c>
      <c r="J159" s="497"/>
      <c r="K159" s="497">
        <f t="shared" ref="K159:K161" si="67">TRUNC(C159*J159,0)</f>
        <v>0</v>
      </c>
      <c r="L159" s="489"/>
      <c r="M159" s="622"/>
      <c r="N159" s="616"/>
      <c r="O159" s="616"/>
      <c r="P159" s="617" t="s">
        <v>476</v>
      </c>
      <c r="Q159" s="623">
        <v>5</v>
      </c>
      <c r="R159" s="620" t="s">
        <v>477</v>
      </c>
      <c r="S159" s="624">
        <v>1</v>
      </c>
      <c r="T159" s="625" t="s">
        <v>139</v>
      </c>
      <c r="U159" s="621"/>
      <c r="V159" s="620"/>
      <c r="W159" s="621"/>
      <c r="X159" s="614"/>
    </row>
    <row r="160" spans="1:24" s="527" customFormat="1" ht="19.7" customHeight="1">
      <c r="A160" s="490" t="s">
        <v>278</v>
      </c>
      <c r="B160" s="494"/>
      <c r="C160" s="494">
        <v>0</v>
      </c>
      <c r="D160" s="496" t="s">
        <v>155</v>
      </c>
      <c r="E160" s="497">
        <f t="shared" si="64"/>
        <v>0</v>
      </c>
      <c r="F160" s="497">
        <f>'[78]8.단가'!$E$7</f>
        <v>205686</v>
      </c>
      <c r="G160" s="497">
        <f t="shared" si="65"/>
        <v>0</v>
      </c>
      <c r="H160" s="497"/>
      <c r="I160" s="497">
        <f t="shared" si="66"/>
        <v>0</v>
      </c>
      <c r="J160" s="497"/>
      <c r="K160" s="497">
        <f t="shared" si="67"/>
        <v>0</v>
      </c>
      <c r="L160" s="489"/>
      <c r="M160" s="615" t="s">
        <v>478</v>
      </c>
      <c r="N160" s="616"/>
      <c r="O160" s="616"/>
      <c r="P160" s="617" t="s">
        <v>479</v>
      </c>
      <c r="Q160" s="623">
        <v>2</v>
      </c>
      <c r="R160" s="619" t="s">
        <v>480</v>
      </c>
      <c r="S160" s="619" t="s">
        <v>481</v>
      </c>
      <c r="T160" s="623">
        <v>1</v>
      </c>
      <c r="U160" s="620" t="s">
        <v>325</v>
      </c>
      <c r="V160" s="620"/>
      <c r="W160" s="620"/>
      <c r="X160" s="614"/>
    </row>
    <row r="161" spans="1:24" s="527" customFormat="1" ht="19.7" customHeight="1">
      <c r="A161" s="490" t="s">
        <v>279</v>
      </c>
      <c r="B161" s="494"/>
      <c r="C161" s="494">
        <v>0</v>
      </c>
      <c r="D161" s="496" t="s">
        <v>155</v>
      </c>
      <c r="E161" s="497">
        <f t="shared" si="64"/>
        <v>0</v>
      </c>
      <c r="F161" s="497">
        <f>'[78]8.단가'!$E$8</f>
        <v>220894</v>
      </c>
      <c r="G161" s="497">
        <f t="shared" si="65"/>
        <v>0</v>
      </c>
      <c r="H161" s="497"/>
      <c r="I161" s="497">
        <f t="shared" si="66"/>
        <v>0</v>
      </c>
      <c r="J161" s="497"/>
      <c r="K161" s="497">
        <f t="shared" si="67"/>
        <v>0</v>
      </c>
      <c r="L161" s="489"/>
      <c r="M161" s="622"/>
      <c r="N161" s="616"/>
      <c r="O161" s="616"/>
      <c r="P161" s="617" t="s">
        <v>482</v>
      </c>
      <c r="Q161" s="623">
        <v>1</v>
      </c>
      <c r="R161" s="619" t="s">
        <v>480</v>
      </c>
      <c r="S161" s="619" t="s">
        <v>483</v>
      </c>
      <c r="T161" s="623">
        <f>Q160+T160+Q161</f>
        <v>4</v>
      </c>
      <c r="U161" s="620" t="s">
        <v>325</v>
      </c>
      <c r="V161" s="620"/>
      <c r="W161" s="620"/>
      <c r="X161" s="614"/>
    </row>
    <row r="162" spans="1:24" s="527" customFormat="1" ht="19.7" customHeight="1">
      <c r="A162" s="490" t="s">
        <v>405</v>
      </c>
      <c r="B162" s="494"/>
      <c r="C162" s="494">
        <v>0</v>
      </c>
      <c r="D162" s="496" t="s">
        <v>133</v>
      </c>
      <c r="E162" s="497">
        <f t="shared" si="64"/>
        <v>0</v>
      </c>
      <c r="F162" s="497">
        <f>'[78]8.단가'!$E$9</f>
        <v>186909</v>
      </c>
      <c r="G162" s="497">
        <f t="shared" si="65"/>
        <v>0</v>
      </c>
      <c r="H162" s="497"/>
      <c r="I162" s="497">
        <f t="shared" si="66"/>
        <v>0</v>
      </c>
      <c r="J162" s="497">
        <f>'[78]8.단가'!E10</f>
        <v>232974</v>
      </c>
      <c r="K162" s="497">
        <f>TRUNC(C162*J162,0)</f>
        <v>0</v>
      </c>
      <c r="L162" s="489"/>
      <c r="M162" s="622"/>
      <c r="N162" s="616"/>
      <c r="O162" s="616"/>
      <c r="P162" s="617" t="s">
        <v>484</v>
      </c>
      <c r="Q162" s="623">
        <v>1</v>
      </c>
      <c r="R162" s="626" t="s">
        <v>325</v>
      </c>
      <c r="S162" s="626"/>
      <c r="T162" s="620"/>
      <c r="U162" s="621"/>
      <c r="V162" s="620"/>
      <c r="W162" s="621"/>
      <c r="X162" s="614"/>
    </row>
    <row r="163" spans="1:24" s="527" customFormat="1" ht="19.7" customHeight="1">
      <c r="A163" s="490" t="s">
        <v>281</v>
      </c>
      <c r="B163" s="498"/>
      <c r="C163" s="498">
        <v>1</v>
      </c>
      <c r="D163" s="496" t="s">
        <v>133</v>
      </c>
      <c r="E163" s="497">
        <f t="shared" si="64"/>
        <v>220391</v>
      </c>
      <c r="F163" s="497"/>
      <c r="G163" s="497">
        <f t="shared" si="65"/>
        <v>0</v>
      </c>
      <c r="H163" s="497"/>
      <c r="I163" s="497">
        <f t="shared" si="66"/>
        <v>0</v>
      </c>
      <c r="J163" s="497">
        <f>'[78]8.단가'!$E$11</f>
        <v>220391</v>
      </c>
      <c r="K163" s="497">
        <f>TRUNC(C163*J163,0)</f>
        <v>220391</v>
      </c>
      <c r="L163" s="489"/>
      <c r="M163" s="615" t="s">
        <v>485</v>
      </c>
      <c r="N163" s="616"/>
      <c r="O163" s="627" t="s">
        <v>486</v>
      </c>
      <c r="P163" s="617"/>
      <c r="Q163" s="621">
        <f>'7-3.단가(사후관리)'!$K$20</f>
        <v>144404</v>
      </c>
      <c r="R163" s="619" t="s">
        <v>487</v>
      </c>
      <c r="S163" s="624"/>
      <c r="T163" s="620"/>
      <c r="U163" s="621"/>
      <c r="V163" s="620"/>
      <c r="W163" s="621">
        <f>INT(Q163*1)</f>
        <v>144404</v>
      </c>
      <c r="X163" s="614"/>
    </row>
    <row r="164" spans="1:24" s="527" customFormat="1" ht="19.7" customHeight="1">
      <c r="A164" s="490" t="s">
        <v>282</v>
      </c>
      <c r="B164" s="498"/>
      <c r="C164" s="498">
        <v>1</v>
      </c>
      <c r="D164" s="496" t="s">
        <v>133</v>
      </c>
      <c r="E164" s="497"/>
      <c r="F164" s="497"/>
      <c r="G164" s="497">
        <f t="shared" si="65"/>
        <v>0</v>
      </c>
      <c r="H164" s="497"/>
      <c r="I164" s="497">
        <f t="shared" si="66"/>
        <v>0</v>
      </c>
      <c r="J164" s="497">
        <f>'[78]8.단가'!$E$12</f>
        <v>208527</v>
      </c>
      <c r="K164" s="497">
        <f>TRUNC(C164*J164,0)</f>
        <v>208527</v>
      </c>
      <c r="L164" s="489"/>
      <c r="M164" s="615" t="s">
        <v>488</v>
      </c>
      <c r="N164" s="616"/>
      <c r="O164" s="627" t="s">
        <v>151</v>
      </c>
      <c r="P164" s="628" t="s">
        <v>489</v>
      </c>
      <c r="Q164" s="629" t="s">
        <v>146</v>
      </c>
      <c r="R164" s="630" t="s">
        <v>463</v>
      </c>
      <c r="S164" s="619"/>
      <c r="T164" s="621"/>
      <c r="U164" s="619"/>
      <c r="V164" s="620"/>
      <c r="W164" s="621"/>
      <c r="X164" s="614"/>
    </row>
    <row r="165" spans="1:24" s="527" customFormat="1" ht="19.7" customHeight="1">
      <c r="A165" s="490" t="s">
        <v>283</v>
      </c>
      <c r="B165" s="500"/>
      <c r="C165" s="498">
        <v>1</v>
      </c>
      <c r="D165" s="496" t="s">
        <v>133</v>
      </c>
      <c r="E165" s="497">
        <f t="shared" ref="E165:E172" si="68">SUM(G165,I165,K165)</f>
        <v>161858</v>
      </c>
      <c r="F165" s="497"/>
      <c r="G165" s="497">
        <f t="shared" si="65"/>
        <v>0</v>
      </c>
      <c r="H165" s="497"/>
      <c r="I165" s="497">
        <f t="shared" si="66"/>
        <v>0</v>
      </c>
      <c r="J165" s="497">
        <f>'[78]8.단가'!$E$13</f>
        <v>161858</v>
      </c>
      <c r="K165" s="497">
        <f t="shared" ref="K165:K174" si="69">TRUNC(C165*J165,0)</f>
        <v>161858</v>
      </c>
      <c r="L165" s="489"/>
      <c r="M165" s="615"/>
      <c r="N165" s="616"/>
      <c r="O165" s="631">
        <f>'[78]8.단가'!K26</f>
        <v>5810</v>
      </c>
      <c r="P165" s="628" t="s">
        <v>489</v>
      </c>
      <c r="Q165" s="623">
        <f>Q162</f>
        <v>1</v>
      </c>
      <c r="R165" s="630" t="s">
        <v>463</v>
      </c>
      <c r="S165" s="621"/>
      <c r="T165" s="619"/>
      <c r="U165" s="619"/>
      <c r="V165" s="620"/>
      <c r="W165" s="621">
        <f>INT(O165*2)</f>
        <v>11620</v>
      </c>
      <c r="X165" s="614"/>
    </row>
    <row r="166" spans="1:24" s="527" customFormat="1" ht="19.7" customHeight="1">
      <c r="A166" s="505" t="s">
        <v>284</v>
      </c>
      <c r="B166" s="500"/>
      <c r="C166" s="498"/>
      <c r="D166" s="500"/>
      <c r="E166" s="497">
        <f t="shared" si="68"/>
        <v>0</v>
      </c>
      <c r="F166" s="497"/>
      <c r="G166" s="497">
        <f t="shared" si="65"/>
        <v>0</v>
      </c>
      <c r="H166" s="497"/>
      <c r="I166" s="497">
        <f t="shared" si="66"/>
        <v>0</v>
      </c>
      <c r="J166" s="497"/>
      <c r="K166" s="497">
        <f t="shared" si="69"/>
        <v>0</v>
      </c>
      <c r="L166" s="489"/>
      <c r="M166" s="615" t="s">
        <v>490</v>
      </c>
      <c r="N166" s="616"/>
      <c r="O166" s="631" t="s">
        <v>281</v>
      </c>
      <c r="P166" s="632">
        <v>1</v>
      </c>
      <c r="Q166" s="633">
        <f>T160/8</f>
        <v>0.125</v>
      </c>
      <c r="R166" s="634">
        <f>'7-3.단가(사후관리)'!$E$11</f>
        <v>220391</v>
      </c>
      <c r="S166" s="620" t="s">
        <v>491</v>
      </c>
      <c r="T166" s="635"/>
      <c r="U166" s="620"/>
      <c r="V166" s="621"/>
      <c r="W166" s="621">
        <f>INT(P166*Q166*R166)</f>
        <v>27548</v>
      </c>
      <c r="X166" s="614"/>
    </row>
    <row r="167" spans="1:24" s="527" customFormat="1" ht="19.7" customHeight="1">
      <c r="A167" s="490"/>
      <c r="B167" s="500"/>
      <c r="C167" s="498"/>
      <c r="D167" s="500"/>
      <c r="E167" s="497">
        <f t="shared" si="68"/>
        <v>0</v>
      </c>
      <c r="F167" s="497"/>
      <c r="G167" s="497">
        <f t="shared" si="65"/>
        <v>0</v>
      </c>
      <c r="H167" s="497"/>
      <c r="I167" s="497">
        <f t="shared" si="66"/>
        <v>0</v>
      </c>
      <c r="J167" s="497"/>
      <c r="K167" s="497">
        <f t="shared" si="69"/>
        <v>0</v>
      </c>
      <c r="L167" s="489"/>
      <c r="M167" s="615"/>
      <c r="N167" s="616"/>
      <c r="O167" s="627" t="s">
        <v>312</v>
      </c>
      <c r="P167" s="632">
        <v>4</v>
      </c>
      <c r="Q167" s="633">
        <f>T161/8</f>
        <v>0.5</v>
      </c>
      <c r="R167" s="634">
        <f>'7-3.단가(사후관리)'!$E$13</f>
        <v>161858</v>
      </c>
      <c r="S167" s="620" t="s">
        <v>491</v>
      </c>
      <c r="T167" s="635"/>
      <c r="U167" s="620"/>
      <c r="V167" s="621"/>
      <c r="W167" s="621">
        <f>INT(P167*Q167*R167)</f>
        <v>323716</v>
      </c>
      <c r="X167" s="614"/>
    </row>
    <row r="168" spans="1:24" s="527" customFormat="1" ht="19.7" customHeight="1">
      <c r="A168" s="490"/>
      <c r="B168" s="498"/>
      <c r="C168" s="498"/>
      <c r="D168" s="500"/>
      <c r="E168" s="497">
        <f t="shared" si="68"/>
        <v>0</v>
      </c>
      <c r="F168" s="497"/>
      <c r="G168" s="497">
        <f t="shared" si="65"/>
        <v>0</v>
      </c>
      <c r="H168" s="497"/>
      <c r="I168" s="497">
        <f t="shared" si="66"/>
        <v>0</v>
      </c>
      <c r="J168" s="497"/>
      <c r="K168" s="497">
        <f t="shared" si="69"/>
        <v>0</v>
      </c>
      <c r="L168" s="489"/>
      <c r="M168" s="636"/>
      <c r="N168" s="611"/>
      <c r="O168" s="610"/>
      <c r="P168" s="611"/>
      <c r="Q168" s="612"/>
      <c r="R168" s="637"/>
      <c r="S168" s="612"/>
      <c r="T168" s="613"/>
      <c r="U168" s="613"/>
      <c r="V168" s="612"/>
      <c r="W168" s="612"/>
      <c r="X168" s="614"/>
    </row>
    <row r="169" spans="1:24" s="527" customFormat="1" ht="19.7" customHeight="1">
      <c r="A169" s="490"/>
      <c r="B169" s="498"/>
      <c r="C169" s="498"/>
      <c r="D169" s="500"/>
      <c r="E169" s="497">
        <f t="shared" si="68"/>
        <v>0</v>
      </c>
      <c r="F169" s="497"/>
      <c r="G169" s="497">
        <f t="shared" si="65"/>
        <v>0</v>
      </c>
      <c r="H169" s="497"/>
      <c r="I169" s="497">
        <f t="shared" si="66"/>
        <v>0</v>
      </c>
      <c r="J169" s="497"/>
      <c r="K169" s="497">
        <f t="shared" si="69"/>
        <v>0</v>
      </c>
      <c r="L169" s="489"/>
      <c r="M169" s="638"/>
      <c r="N169" s="610"/>
      <c r="O169" s="610"/>
      <c r="P169" s="611"/>
      <c r="Q169" s="612"/>
      <c r="R169" s="613"/>
      <c r="S169" s="613"/>
      <c r="T169" s="613"/>
      <c r="U169" s="613"/>
      <c r="V169" s="613"/>
      <c r="W169" s="613"/>
      <c r="X169" s="614"/>
    </row>
    <row r="170" spans="1:24" s="527" customFormat="1" ht="19.7" customHeight="1">
      <c r="A170" s="490"/>
      <c r="B170" s="498"/>
      <c r="C170" s="498"/>
      <c r="D170" s="500"/>
      <c r="E170" s="497">
        <f t="shared" si="68"/>
        <v>0</v>
      </c>
      <c r="F170" s="497"/>
      <c r="G170" s="497">
        <f t="shared" si="65"/>
        <v>0</v>
      </c>
      <c r="H170" s="497"/>
      <c r="I170" s="497">
        <f t="shared" si="66"/>
        <v>0</v>
      </c>
      <c r="J170" s="497"/>
      <c r="K170" s="497">
        <f t="shared" si="69"/>
        <v>0</v>
      </c>
      <c r="L170" s="489"/>
      <c r="M170" s="638"/>
      <c r="N170" s="610"/>
      <c r="O170" s="610"/>
      <c r="P170" s="611"/>
      <c r="Q170" s="612"/>
      <c r="R170" s="613"/>
      <c r="S170" s="613"/>
      <c r="T170" s="613"/>
      <c r="U170" s="613"/>
      <c r="V170" s="613"/>
      <c r="W170" s="613"/>
      <c r="X170" s="614"/>
    </row>
    <row r="171" spans="1:24" s="527" customFormat="1" ht="19.7" customHeight="1">
      <c r="A171" s="505" t="s">
        <v>285</v>
      </c>
      <c r="B171" s="498"/>
      <c r="C171" s="498"/>
      <c r="D171" s="500"/>
      <c r="E171" s="497">
        <f t="shared" si="68"/>
        <v>0</v>
      </c>
      <c r="F171" s="497"/>
      <c r="G171" s="497">
        <f t="shared" si="65"/>
        <v>0</v>
      </c>
      <c r="H171" s="497"/>
      <c r="I171" s="497">
        <f t="shared" si="66"/>
        <v>0</v>
      </c>
      <c r="J171" s="497"/>
      <c r="K171" s="497">
        <f t="shared" si="69"/>
        <v>0</v>
      </c>
      <c r="L171" s="489"/>
      <c r="M171" s="638"/>
      <c r="N171" s="610"/>
      <c r="O171" s="610"/>
      <c r="P171" s="611"/>
      <c r="Q171" s="612"/>
      <c r="R171" s="613"/>
      <c r="S171" s="613"/>
      <c r="T171" s="613"/>
      <c r="U171" s="613"/>
      <c r="V171" s="613"/>
      <c r="W171" s="613"/>
      <c r="X171" s="614"/>
    </row>
    <row r="172" spans="1:24" s="527" customFormat="1" ht="19.7" customHeight="1">
      <c r="A172" s="506"/>
      <c r="B172" s="500"/>
      <c r="C172" s="507"/>
      <c r="D172" s="500"/>
      <c r="E172" s="497">
        <f t="shared" si="68"/>
        <v>0</v>
      </c>
      <c r="F172" s="497"/>
      <c r="G172" s="497">
        <f t="shared" si="65"/>
        <v>0</v>
      </c>
      <c r="H172" s="497"/>
      <c r="I172" s="497">
        <f t="shared" si="66"/>
        <v>0</v>
      </c>
      <c r="J172" s="497"/>
      <c r="K172" s="497">
        <f t="shared" si="69"/>
        <v>0</v>
      </c>
      <c r="L172" s="489"/>
      <c r="M172" s="636"/>
      <c r="N172" s="610"/>
      <c r="O172" s="610"/>
      <c r="P172" s="611"/>
      <c r="Q172" s="612"/>
      <c r="R172" s="613"/>
      <c r="S172" s="612"/>
      <c r="T172" s="613"/>
      <c r="U172" s="612"/>
      <c r="V172" s="613"/>
      <c r="W172" s="612"/>
      <c r="X172" s="614"/>
    </row>
    <row r="173" spans="1:24" s="527" customFormat="1" ht="19.7" customHeight="1">
      <c r="A173" s="506"/>
      <c r="B173" s="500"/>
      <c r="C173" s="507"/>
      <c r="D173" s="500"/>
      <c r="E173" s="497">
        <f>SUM(G173,I173,K173)</f>
        <v>0</v>
      </c>
      <c r="F173" s="497"/>
      <c r="G173" s="497">
        <f t="shared" si="65"/>
        <v>0</v>
      </c>
      <c r="H173" s="497"/>
      <c r="I173" s="497">
        <f t="shared" si="66"/>
        <v>0</v>
      </c>
      <c r="J173" s="497"/>
      <c r="K173" s="497">
        <f t="shared" si="69"/>
        <v>0</v>
      </c>
      <c r="L173" s="489"/>
      <c r="M173" s="638"/>
      <c r="N173" s="610"/>
      <c r="O173" s="610"/>
      <c r="P173" s="611"/>
      <c r="Q173" s="612"/>
      <c r="R173" s="613"/>
      <c r="S173" s="613"/>
      <c r="T173" s="613"/>
      <c r="U173" s="613"/>
      <c r="V173" s="613"/>
      <c r="W173" s="612"/>
      <c r="X173" s="614"/>
    </row>
    <row r="174" spans="1:24" s="527" customFormat="1" ht="19.7" customHeight="1">
      <c r="A174" s="508"/>
      <c r="B174" s="509"/>
      <c r="C174" s="510"/>
      <c r="D174" s="509"/>
      <c r="E174" s="511">
        <f t="shared" ref="E174" si="70">SUM(G174,I174,K174)</f>
        <v>0</v>
      </c>
      <c r="F174" s="511"/>
      <c r="G174" s="511">
        <f t="shared" si="65"/>
        <v>0</v>
      </c>
      <c r="H174" s="511"/>
      <c r="I174" s="511">
        <f t="shared" si="66"/>
        <v>0</v>
      </c>
      <c r="J174" s="511"/>
      <c r="K174" s="511">
        <f t="shared" si="69"/>
        <v>0</v>
      </c>
      <c r="L174" s="512"/>
      <c r="M174" s="636"/>
      <c r="N174" s="610"/>
      <c r="O174" s="639"/>
      <c r="P174" s="611"/>
      <c r="Q174" s="612"/>
      <c r="R174" s="613"/>
      <c r="S174" s="613"/>
      <c r="T174" s="613"/>
      <c r="U174" s="613"/>
      <c r="V174" s="613"/>
      <c r="W174" s="613"/>
      <c r="X174" s="614"/>
    </row>
    <row r="175" spans="1:24" s="527" customFormat="1" ht="19.7" customHeight="1">
      <c r="A175" s="513" t="s">
        <v>383</v>
      </c>
      <c r="B175" s="514"/>
      <c r="C175" s="514"/>
      <c r="D175" s="515"/>
      <c r="E175" s="516">
        <f>G175+I175+K175</f>
        <v>590776</v>
      </c>
      <c r="F175" s="517"/>
      <c r="G175" s="516">
        <f>SUM(G157:G174)</f>
        <v>0</v>
      </c>
      <c r="H175" s="517"/>
      <c r="I175" s="518">
        <f>SUM(I157:I174)</f>
        <v>0</v>
      </c>
      <c r="J175" s="517"/>
      <c r="K175" s="516">
        <f>SUM(K157:K174)</f>
        <v>590776</v>
      </c>
      <c r="L175" s="519"/>
      <c r="M175" s="640" t="s">
        <v>383</v>
      </c>
      <c r="N175" s="641"/>
      <c r="O175" s="641"/>
      <c r="P175" s="642"/>
      <c r="Q175" s="643">
        <f>S175+U175+W175</f>
        <v>507288</v>
      </c>
      <c r="R175" s="644"/>
      <c r="S175" s="643"/>
      <c r="T175" s="644"/>
      <c r="U175" s="643"/>
      <c r="V175" s="644"/>
      <c r="W175" s="643">
        <f>SUM(W157:W174)</f>
        <v>507288</v>
      </c>
      <c r="X175" s="645"/>
    </row>
    <row r="176" spans="1:24" s="527" customFormat="1" ht="19.7" hidden="1" customHeight="1">
      <c r="A176" s="449"/>
      <c r="B176" s="450"/>
      <c r="C176" s="450"/>
      <c r="D176" s="451"/>
      <c r="E176" s="1441" t="s">
        <v>439</v>
      </c>
      <c r="F176" s="1441"/>
      <c r="G176" s="1441"/>
      <c r="H176" s="1441"/>
      <c r="I176" s="452"/>
      <c r="J176" s="452"/>
      <c r="K176" s="452"/>
      <c r="L176" s="453"/>
      <c r="M176" s="526"/>
      <c r="N176" s="456"/>
      <c r="O176" s="456"/>
      <c r="P176" s="457"/>
      <c r="Q176" s="1427" t="s">
        <v>492</v>
      </c>
      <c r="R176" s="1427"/>
      <c r="S176" s="1427"/>
      <c r="T176" s="1427"/>
      <c r="U176" s="456"/>
      <c r="V176" s="456"/>
      <c r="W176" s="456"/>
      <c r="X176" s="458"/>
    </row>
    <row r="177" spans="1:26" s="527" customFormat="1" ht="19.7" hidden="1" customHeight="1">
      <c r="A177" s="528" t="s">
        <v>493</v>
      </c>
      <c r="B177" s="556" t="s">
        <v>494</v>
      </c>
      <c r="C177" s="556"/>
      <c r="D177" s="556"/>
      <c r="E177" s="557"/>
      <c r="F177" s="557"/>
      <c r="G177" s="557"/>
      <c r="H177" s="557" t="s">
        <v>415</v>
      </c>
      <c r="I177" s="452"/>
      <c r="J177" s="452"/>
      <c r="K177" s="452"/>
      <c r="L177" s="453"/>
      <c r="M177" s="646" t="s">
        <v>270</v>
      </c>
      <c r="N177" s="455">
        <f>Q200</f>
        <v>5700</v>
      </c>
      <c r="O177" s="529" t="s">
        <v>77</v>
      </c>
      <c r="P177" s="457"/>
      <c r="Q177" s="1415" t="s">
        <v>138</v>
      </c>
      <c r="R177" s="1415"/>
      <c r="S177" s="1415"/>
      <c r="T177" s="1415"/>
      <c r="U177" s="456">
        <v>200</v>
      </c>
      <c r="V177" s="456" t="s">
        <v>417</v>
      </c>
      <c r="W177" s="456"/>
      <c r="X177" s="458"/>
      <c r="Z177" s="459"/>
    </row>
    <row r="178" spans="1:26" s="527" customFormat="1" ht="19.7" hidden="1" customHeight="1">
      <c r="A178" s="1430" t="s">
        <v>264</v>
      </c>
      <c r="B178" s="1433" t="s">
        <v>366</v>
      </c>
      <c r="C178" s="1433" t="s">
        <v>265</v>
      </c>
      <c r="D178" s="1433" t="s">
        <v>129</v>
      </c>
      <c r="E178" s="1436" t="s">
        <v>367</v>
      </c>
      <c r="F178" s="1439" t="s">
        <v>368</v>
      </c>
      <c r="G178" s="1440"/>
      <c r="H178" s="1458" t="s">
        <v>369</v>
      </c>
      <c r="I178" s="1459"/>
      <c r="J178" s="1459"/>
      <c r="K178" s="1460"/>
      <c r="L178" s="1461" t="s">
        <v>370</v>
      </c>
      <c r="M178" s="1416" t="s">
        <v>264</v>
      </c>
      <c r="N178" s="1418" t="s">
        <v>366</v>
      </c>
      <c r="O178" s="1418" t="s">
        <v>265</v>
      </c>
      <c r="P178" s="1418" t="s">
        <v>129</v>
      </c>
      <c r="Q178" s="1420" t="s">
        <v>367</v>
      </c>
      <c r="R178" s="1422" t="s">
        <v>368</v>
      </c>
      <c r="S178" s="1445"/>
      <c r="T178" s="1446" t="s">
        <v>369</v>
      </c>
      <c r="U178" s="1447"/>
      <c r="V178" s="1447"/>
      <c r="W178" s="1448"/>
      <c r="X178" s="1449" t="s">
        <v>370</v>
      </c>
    </row>
    <row r="179" spans="1:26" s="527" customFormat="1" ht="19.7" hidden="1" customHeight="1">
      <c r="A179" s="1431"/>
      <c r="B179" s="1434"/>
      <c r="C179" s="1434"/>
      <c r="D179" s="1434"/>
      <c r="E179" s="1437"/>
      <c r="F179" s="1452" t="s">
        <v>266</v>
      </c>
      <c r="G179" s="1453"/>
      <c r="H179" s="1452" t="s">
        <v>85</v>
      </c>
      <c r="I179" s="1453"/>
      <c r="J179" s="1452" t="s">
        <v>267</v>
      </c>
      <c r="K179" s="1453"/>
      <c r="L179" s="1462"/>
      <c r="M179" s="1464"/>
      <c r="N179" s="1466"/>
      <c r="O179" s="1466"/>
      <c r="P179" s="1466"/>
      <c r="Q179" s="1443"/>
      <c r="R179" s="1454" t="s">
        <v>266</v>
      </c>
      <c r="S179" s="1455"/>
      <c r="T179" s="1454" t="s">
        <v>85</v>
      </c>
      <c r="U179" s="1455"/>
      <c r="V179" s="1456" t="s">
        <v>267</v>
      </c>
      <c r="W179" s="1457"/>
      <c r="X179" s="1450"/>
    </row>
    <row r="180" spans="1:26" ht="19.7" hidden="1" customHeight="1">
      <c r="A180" s="1432"/>
      <c r="B180" s="1435"/>
      <c r="C180" s="1435"/>
      <c r="D180" s="1435"/>
      <c r="E180" s="1438"/>
      <c r="F180" s="464" t="s">
        <v>131</v>
      </c>
      <c r="G180" s="464" t="s">
        <v>371</v>
      </c>
      <c r="H180" s="464" t="s">
        <v>131</v>
      </c>
      <c r="I180" s="464" t="s">
        <v>372</v>
      </c>
      <c r="J180" s="464"/>
      <c r="K180" s="464"/>
      <c r="L180" s="1463"/>
      <c r="M180" s="1465"/>
      <c r="N180" s="1467"/>
      <c r="O180" s="1467"/>
      <c r="P180" s="1467"/>
      <c r="Q180" s="1444"/>
      <c r="R180" s="465" t="s">
        <v>131</v>
      </c>
      <c r="S180" s="465" t="s">
        <v>371</v>
      </c>
      <c r="T180" s="465" t="s">
        <v>131</v>
      </c>
      <c r="U180" s="465" t="s">
        <v>372</v>
      </c>
      <c r="V180" s="465"/>
      <c r="W180" s="465"/>
      <c r="X180" s="1451"/>
    </row>
    <row r="181" spans="1:26" ht="19.7" hidden="1" customHeight="1">
      <c r="A181" s="561" t="s">
        <v>273</v>
      </c>
      <c r="B181" s="562"/>
      <c r="C181" s="562"/>
      <c r="D181" s="562"/>
      <c r="E181" s="563"/>
      <c r="F181" s="564"/>
      <c r="G181" s="564"/>
      <c r="H181" s="564"/>
      <c r="I181" s="564"/>
      <c r="J181" s="564"/>
      <c r="K181" s="564"/>
      <c r="L181" s="472" t="s">
        <v>274</v>
      </c>
      <c r="M181" s="647" t="s">
        <v>273</v>
      </c>
      <c r="N181" s="648"/>
      <c r="O181" s="648"/>
      <c r="P181" s="648"/>
      <c r="Q181" s="649"/>
      <c r="R181" s="650"/>
      <c r="S181" s="650"/>
      <c r="T181" s="650"/>
      <c r="U181" s="650"/>
      <c r="V181" s="650"/>
      <c r="W181" s="650"/>
      <c r="X181" s="651" t="s">
        <v>274</v>
      </c>
    </row>
    <row r="182" spans="1:26" ht="19.7" hidden="1" customHeight="1">
      <c r="A182" s="490" t="s">
        <v>275</v>
      </c>
      <c r="B182" s="498"/>
      <c r="C182" s="507"/>
      <c r="D182" s="500" t="s">
        <v>133</v>
      </c>
      <c r="E182" s="497">
        <f>SUM(G182,I182,K182)</f>
        <v>0</v>
      </c>
      <c r="F182" s="497">
        <f>'[78]8.단가'!$E$4</f>
        <v>335638</v>
      </c>
      <c r="G182" s="497">
        <f t="shared" ref="G182" si="71">TRUNC(C182*F182,0)</f>
        <v>0</v>
      </c>
      <c r="H182" s="497"/>
      <c r="I182" s="497">
        <f t="shared" ref="I182" si="72">TRUNC(C182*H182,0)</f>
        <v>0</v>
      </c>
      <c r="J182" s="497"/>
      <c r="K182" s="497">
        <f t="shared" ref="K182" si="73">TRUNC(C182*J182,0)</f>
        <v>0</v>
      </c>
      <c r="L182" s="482"/>
      <c r="M182" s="652" t="s">
        <v>275</v>
      </c>
      <c r="N182" s="531"/>
      <c r="O182" s="532">
        <f>INT(2/U$177*1000)/1000</f>
        <v>0.01</v>
      </c>
      <c r="P182" s="533" t="s">
        <v>133</v>
      </c>
      <c r="Q182" s="534">
        <f>S182+U182+W182</f>
        <v>2615</v>
      </c>
      <c r="R182" s="534">
        <f>'[78]8.단가'!E6</f>
        <v>261571</v>
      </c>
      <c r="S182" s="534">
        <f>TRUNC(R182*O182)</f>
        <v>2615</v>
      </c>
      <c r="T182" s="536"/>
      <c r="U182" s="536"/>
      <c r="V182" s="534"/>
      <c r="W182" s="534"/>
      <c r="X182" s="653"/>
      <c r="Y182" s="456" t="s">
        <v>495</v>
      </c>
    </row>
    <row r="183" spans="1:26" ht="19.7" hidden="1" customHeight="1">
      <c r="A183" s="490" t="s">
        <v>276</v>
      </c>
      <c r="B183" s="498"/>
      <c r="C183" s="507"/>
      <c r="D183" s="500" t="s">
        <v>133</v>
      </c>
      <c r="E183" s="497">
        <f t="shared" ref="E183:E188" si="74">SUM(G183,I183,K183)</f>
        <v>0</v>
      </c>
      <c r="F183" s="497">
        <f>'[78]8.단가'!$E$5</f>
        <v>282545</v>
      </c>
      <c r="G183" s="497">
        <f>TRUNC(C183*F183,0)</f>
        <v>0</v>
      </c>
      <c r="H183" s="497"/>
      <c r="I183" s="497">
        <f>TRUNC(C183*H183,0)</f>
        <v>0</v>
      </c>
      <c r="J183" s="497"/>
      <c r="K183" s="497">
        <f>TRUNC(C183*J183,0)</f>
        <v>0</v>
      </c>
      <c r="L183" s="489"/>
      <c r="M183" s="652" t="s">
        <v>276</v>
      </c>
      <c r="N183" s="531"/>
      <c r="O183" s="532">
        <f>INT(2/U$177*1000)/1000</f>
        <v>0.01</v>
      </c>
      <c r="P183" s="533" t="s">
        <v>133</v>
      </c>
      <c r="Q183" s="534">
        <f>S183+U183+W183</f>
        <v>2085</v>
      </c>
      <c r="R183" s="534"/>
      <c r="S183" s="535"/>
      <c r="T183" s="536"/>
      <c r="U183" s="536"/>
      <c r="V183" s="534">
        <f>'[78]8.단가'!E12</f>
        <v>208527</v>
      </c>
      <c r="W183" s="534">
        <f>TRUNC(O183*V183)</f>
        <v>2085</v>
      </c>
      <c r="X183" s="537"/>
    </row>
    <row r="184" spans="1:26" ht="19.7" hidden="1" customHeight="1">
      <c r="A184" s="490" t="s">
        <v>277</v>
      </c>
      <c r="B184" s="540"/>
      <c r="C184" s="541">
        <v>5.0000000000000001E-3</v>
      </c>
      <c r="D184" s="500" t="s">
        <v>155</v>
      </c>
      <c r="E184" s="497">
        <f t="shared" si="74"/>
        <v>1307</v>
      </c>
      <c r="F184" s="497">
        <f>'[78]8.단가'!$E$6</f>
        <v>261571</v>
      </c>
      <c r="G184" s="497">
        <f t="shared" ref="G184:G199" si="75">TRUNC(C184*F184,0)</f>
        <v>1307</v>
      </c>
      <c r="H184" s="497"/>
      <c r="I184" s="497">
        <f t="shared" ref="I184:I199" si="76">TRUNC(C184*H184,0)</f>
        <v>0</v>
      </c>
      <c r="J184" s="497"/>
      <c r="K184" s="497">
        <f t="shared" ref="K184:K186" si="77">TRUNC(C184*J184,0)</f>
        <v>0</v>
      </c>
      <c r="L184" s="489"/>
      <c r="M184" s="652" t="s">
        <v>277</v>
      </c>
      <c r="N184" s="539"/>
      <c r="O184" s="565"/>
      <c r="P184" s="533"/>
      <c r="Q184" s="534"/>
      <c r="R184" s="536"/>
      <c r="S184" s="536"/>
      <c r="T184" s="536"/>
      <c r="U184" s="536"/>
      <c r="V184" s="536"/>
      <c r="W184" s="536"/>
      <c r="X184" s="537"/>
    </row>
    <row r="185" spans="1:26" ht="19.7" hidden="1" customHeight="1">
      <c r="A185" s="490" t="s">
        <v>278</v>
      </c>
      <c r="B185" s="494"/>
      <c r="C185" s="494"/>
      <c r="D185" s="496" t="s">
        <v>155</v>
      </c>
      <c r="E185" s="497">
        <f t="shared" si="74"/>
        <v>0</v>
      </c>
      <c r="F185" s="497">
        <f>'[78]8.단가'!$E$7</f>
        <v>205686</v>
      </c>
      <c r="G185" s="497">
        <f t="shared" si="75"/>
        <v>0</v>
      </c>
      <c r="H185" s="497"/>
      <c r="I185" s="497">
        <f t="shared" si="76"/>
        <v>0</v>
      </c>
      <c r="J185" s="497"/>
      <c r="K185" s="497">
        <f t="shared" si="77"/>
        <v>0</v>
      </c>
      <c r="L185" s="489"/>
      <c r="M185" s="652" t="s">
        <v>278</v>
      </c>
      <c r="Q185" s="456"/>
      <c r="X185" s="537"/>
    </row>
    <row r="186" spans="1:26" ht="19.7" hidden="1" customHeight="1">
      <c r="A186" s="490" t="s">
        <v>279</v>
      </c>
      <c r="B186" s="494"/>
      <c r="C186" s="494">
        <v>1.2999999999999999E-2</v>
      </c>
      <c r="D186" s="496" t="s">
        <v>155</v>
      </c>
      <c r="E186" s="497">
        <f t="shared" si="74"/>
        <v>2871</v>
      </c>
      <c r="F186" s="497">
        <f>'[78]8.단가'!$E$8</f>
        <v>220894</v>
      </c>
      <c r="G186" s="497">
        <f t="shared" si="75"/>
        <v>2871</v>
      </c>
      <c r="H186" s="497"/>
      <c r="I186" s="497">
        <f t="shared" si="76"/>
        <v>0</v>
      </c>
      <c r="J186" s="497"/>
      <c r="K186" s="497">
        <f t="shared" si="77"/>
        <v>0</v>
      </c>
      <c r="L186" s="489"/>
      <c r="M186" s="652" t="s">
        <v>279</v>
      </c>
      <c r="Q186" s="456"/>
      <c r="X186" s="537"/>
    </row>
    <row r="187" spans="1:26" ht="19.7" hidden="1" customHeight="1">
      <c r="A187" s="490" t="s">
        <v>405</v>
      </c>
      <c r="B187" s="494"/>
      <c r="C187" s="494"/>
      <c r="D187" s="496" t="s">
        <v>155</v>
      </c>
      <c r="E187" s="497">
        <f t="shared" si="74"/>
        <v>0</v>
      </c>
      <c r="F187" s="497">
        <f>'[78]8.단가'!$E$9</f>
        <v>186909</v>
      </c>
      <c r="G187" s="497">
        <f t="shared" si="75"/>
        <v>0</v>
      </c>
      <c r="H187" s="497"/>
      <c r="I187" s="497">
        <f t="shared" si="76"/>
        <v>0</v>
      </c>
      <c r="J187" s="497">
        <f>'[78]8.단가'!E10</f>
        <v>232974</v>
      </c>
      <c r="K187" s="497">
        <f>TRUNC(C187*J187,0)</f>
        <v>0</v>
      </c>
      <c r="L187" s="489"/>
      <c r="M187" s="652" t="s">
        <v>280</v>
      </c>
      <c r="Q187" s="456"/>
      <c r="X187" s="537"/>
    </row>
    <row r="188" spans="1:26" ht="19.7" hidden="1" customHeight="1">
      <c r="A188" s="490" t="s">
        <v>281</v>
      </c>
      <c r="B188" s="498"/>
      <c r="C188" s="498">
        <v>1.2999999999999999E-2</v>
      </c>
      <c r="D188" s="496" t="s">
        <v>155</v>
      </c>
      <c r="E188" s="497">
        <f t="shared" si="74"/>
        <v>2865</v>
      </c>
      <c r="F188" s="497"/>
      <c r="G188" s="497">
        <f t="shared" si="75"/>
        <v>0</v>
      </c>
      <c r="H188" s="497"/>
      <c r="I188" s="497">
        <f t="shared" si="76"/>
        <v>0</v>
      </c>
      <c r="J188" s="497">
        <f>'[78]8.단가'!$E$11</f>
        <v>220391</v>
      </c>
      <c r="K188" s="497">
        <f>TRUNC(C188*J188,0)</f>
        <v>2865</v>
      </c>
      <c r="L188" s="489"/>
      <c r="M188" s="652" t="s">
        <v>281</v>
      </c>
      <c r="N188" s="531"/>
      <c r="O188" s="531"/>
      <c r="P188" s="533"/>
      <c r="Q188" s="534"/>
      <c r="R188" s="536"/>
      <c r="S188" s="536"/>
      <c r="T188" s="536"/>
      <c r="U188" s="536"/>
      <c r="V188" s="536"/>
      <c r="W188" s="536"/>
      <c r="X188" s="537"/>
    </row>
    <row r="189" spans="1:26" ht="19.7" hidden="1" customHeight="1">
      <c r="A189" s="490" t="s">
        <v>282</v>
      </c>
      <c r="B189" s="498"/>
      <c r="C189" s="498">
        <v>1.2999999999999999E-2</v>
      </c>
      <c r="D189" s="496" t="s">
        <v>155</v>
      </c>
      <c r="E189" s="497"/>
      <c r="F189" s="497"/>
      <c r="G189" s="497">
        <f t="shared" si="75"/>
        <v>0</v>
      </c>
      <c r="H189" s="497"/>
      <c r="I189" s="497">
        <f t="shared" si="76"/>
        <v>0</v>
      </c>
      <c r="J189" s="497">
        <f>'[78]8.단가'!$E$12</f>
        <v>208527</v>
      </c>
      <c r="K189" s="497">
        <f>TRUNC(C189*J189,0)</f>
        <v>2710</v>
      </c>
      <c r="L189" s="489"/>
      <c r="M189" s="652" t="s">
        <v>282</v>
      </c>
      <c r="N189" s="531"/>
      <c r="O189" s="531"/>
      <c r="P189" s="533"/>
      <c r="Q189" s="535"/>
      <c r="R189" s="542"/>
      <c r="S189" s="542"/>
      <c r="T189" s="535"/>
      <c r="U189" s="542"/>
      <c r="V189" s="535"/>
      <c r="W189" s="535"/>
      <c r="X189" s="537"/>
    </row>
    <row r="190" spans="1:26" ht="19.7" hidden="1" customHeight="1">
      <c r="A190" s="490" t="s">
        <v>283</v>
      </c>
      <c r="B190" s="500"/>
      <c r="C190" s="498">
        <v>2.5000000000000001E-2</v>
      </c>
      <c r="D190" s="496" t="s">
        <v>155</v>
      </c>
      <c r="E190" s="497">
        <f t="shared" ref="E190:E197" si="78">SUM(G190,I190,K190)</f>
        <v>4046</v>
      </c>
      <c r="F190" s="497"/>
      <c r="G190" s="497">
        <f t="shared" si="75"/>
        <v>0</v>
      </c>
      <c r="H190" s="497"/>
      <c r="I190" s="497">
        <f t="shared" si="76"/>
        <v>0</v>
      </c>
      <c r="J190" s="497">
        <f>'[78]8.단가'!$E$13</f>
        <v>161858</v>
      </c>
      <c r="K190" s="497">
        <f t="shared" ref="K190:K199" si="79">TRUNC(C190*J190,0)</f>
        <v>4046</v>
      </c>
      <c r="L190" s="489"/>
      <c r="M190" s="652" t="s">
        <v>283</v>
      </c>
      <c r="N190" s="533"/>
      <c r="O190" s="531"/>
      <c r="P190" s="533"/>
      <c r="Q190" s="535"/>
      <c r="R190" s="542"/>
      <c r="S190" s="542"/>
      <c r="T190" s="535"/>
      <c r="U190" s="542"/>
      <c r="V190" s="535"/>
      <c r="W190" s="535"/>
      <c r="X190" s="537"/>
    </row>
    <row r="191" spans="1:26" ht="19.7" hidden="1" customHeight="1">
      <c r="A191" s="505" t="s">
        <v>284</v>
      </c>
      <c r="B191" s="500"/>
      <c r="C191" s="498"/>
      <c r="D191" s="500"/>
      <c r="E191" s="497">
        <f t="shared" si="78"/>
        <v>0</v>
      </c>
      <c r="F191" s="497"/>
      <c r="G191" s="497">
        <f t="shared" si="75"/>
        <v>0</v>
      </c>
      <c r="H191" s="497"/>
      <c r="I191" s="497">
        <f t="shared" si="76"/>
        <v>0</v>
      </c>
      <c r="J191" s="497"/>
      <c r="K191" s="497">
        <f t="shared" si="79"/>
        <v>0</v>
      </c>
      <c r="L191" s="489"/>
      <c r="M191" s="654" t="s">
        <v>284</v>
      </c>
      <c r="N191" s="533"/>
      <c r="O191" s="531"/>
      <c r="P191" s="533"/>
      <c r="Q191" s="535"/>
      <c r="R191" s="542"/>
      <c r="S191" s="542"/>
      <c r="T191" s="542"/>
      <c r="U191" s="542"/>
      <c r="V191" s="535"/>
      <c r="W191" s="535"/>
      <c r="X191" s="537"/>
    </row>
    <row r="192" spans="1:26" ht="19.7" hidden="1" customHeight="1">
      <c r="A192" s="490" t="s">
        <v>496</v>
      </c>
      <c r="B192" s="500"/>
      <c r="C192" s="498">
        <v>2.5</v>
      </c>
      <c r="D192" s="500" t="s">
        <v>290</v>
      </c>
      <c r="E192" s="497">
        <f t="shared" si="78"/>
        <v>4488</v>
      </c>
      <c r="F192" s="497"/>
      <c r="G192" s="497">
        <f t="shared" si="75"/>
        <v>0</v>
      </c>
      <c r="H192" s="497">
        <f>$H$92</f>
        <v>1795.22</v>
      </c>
      <c r="I192" s="497">
        <f>TRUNC(C192*H192,0)</f>
        <v>4488</v>
      </c>
      <c r="J192" s="497"/>
      <c r="K192" s="497">
        <f t="shared" si="79"/>
        <v>0</v>
      </c>
      <c r="L192" s="489"/>
      <c r="M192" s="652"/>
      <c r="N192" s="533"/>
      <c r="O192" s="531"/>
      <c r="P192" s="533"/>
      <c r="Q192" s="535"/>
      <c r="R192" s="542"/>
      <c r="S192" s="542"/>
      <c r="T192" s="535"/>
      <c r="U192" s="542"/>
      <c r="V192" s="535"/>
      <c r="W192" s="535"/>
      <c r="X192" s="537"/>
    </row>
    <row r="193" spans="1:24" ht="19.7" hidden="1" customHeight="1">
      <c r="A193" s="490" t="s">
        <v>291</v>
      </c>
      <c r="B193" s="498"/>
      <c r="C193" s="498">
        <v>16</v>
      </c>
      <c r="D193" s="500" t="s">
        <v>142</v>
      </c>
      <c r="E193" s="497">
        <f t="shared" si="78"/>
        <v>718</v>
      </c>
      <c r="F193" s="497"/>
      <c r="G193" s="497">
        <f t="shared" si="75"/>
        <v>0</v>
      </c>
      <c r="H193" s="497">
        <f>I192</f>
        <v>4488</v>
      </c>
      <c r="I193" s="497">
        <f>TRUNC(C193%*H193,0)</f>
        <v>718</v>
      </c>
      <c r="J193" s="497"/>
      <c r="K193" s="497">
        <f t="shared" si="79"/>
        <v>0</v>
      </c>
      <c r="L193" s="489"/>
      <c r="M193" s="652"/>
      <c r="N193" s="531"/>
      <c r="O193" s="531"/>
      <c r="P193" s="533"/>
      <c r="Q193" s="534"/>
      <c r="R193" s="536"/>
      <c r="S193" s="536"/>
      <c r="T193" s="536"/>
      <c r="U193" s="536"/>
      <c r="V193" s="536"/>
      <c r="W193" s="536"/>
      <c r="X193" s="537"/>
    </row>
    <row r="194" spans="1:24" ht="19.7" hidden="1" customHeight="1">
      <c r="A194" s="490"/>
      <c r="B194" s="498"/>
      <c r="C194" s="498"/>
      <c r="D194" s="500"/>
      <c r="E194" s="497">
        <f t="shared" si="78"/>
        <v>0</v>
      </c>
      <c r="F194" s="497"/>
      <c r="G194" s="497">
        <f t="shared" si="75"/>
        <v>0</v>
      </c>
      <c r="H194" s="497"/>
      <c r="I194" s="497">
        <f t="shared" si="76"/>
        <v>0</v>
      </c>
      <c r="J194" s="497"/>
      <c r="K194" s="497">
        <f t="shared" si="79"/>
        <v>0</v>
      </c>
      <c r="L194" s="489"/>
      <c r="M194" s="652"/>
      <c r="N194" s="531"/>
      <c r="O194" s="531"/>
      <c r="P194" s="533"/>
      <c r="Q194" s="534"/>
      <c r="R194" s="536"/>
      <c r="S194" s="536"/>
      <c r="T194" s="536"/>
      <c r="U194" s="536"/>
      <c r="V194" s="536"/>
      <c r="W194" s="536"/>
      <c r="X194" s="537"/>
    </row>
    <row r="195" spans="1:24" ht="19.7" hidden="1" customHeight="1">
      <c r="A195" s="490"/>
      <c r="B195" s="498"/>
      <c r="C195" s="498"/>
      <c r="D195" s="500"/>
      <c r="E195" s="497">
        <f t="shared" si="78"/>
        <v>0</v>
      </c>
      <c r="F195" s="497"/>
      <c r="G195" s="497">
        <f t="shared" si="75"/>
        <v>0</v>
      </c>
      <c r="H195" s="497"/>
      <c r="I195" s="497">
        <f t="shared" si="76"/>
        <v>0</v>
      </c>
      <c r="J195" s="497"/>
      <c r="K195" s="497">
        <f t="shared" si="79"/>
        <v>0</v>
      </c>
      <c r="L195" s="489"/>
      <c r="M195" s="652"/>
      <c r="Q195" s="456"/>
      <c r="X195" s="537"/>
    </row>
    <row r="196" spans="1:24" ht="19.7" hidden="1" customHeight="1">
      <c r="A196" s="505" t="s">
        <v>285</v>
      </c>
      <c r="B196" s="498"/>
      <c r="C196" s="498"/>
      <c r="D196" s="500"/>
      <c r="E196" s="497">
        <f t="shared" si="78"/>
        <v>0</v>
      </c>
      <c r="F196" s="497"/>
      <c r="G196" s="497">
        <f t="shared" si="75"/>
        <v>0</v>
      </c>
      <c r="H196" s="497"/>
      <c r="I196" s="497">
        <f t="shared" si="76"/>
        <v>0</v>
      </c>
      <c r="J196" s="497"/>
      <c r="K196" s="497">
        <f t="shared" si="79"/>
        <v>0</v>
      </c>
      <c r="L196" s="489"/>
      <c r="M196" s="654" t="s">
        <v>285</v>
      </c>
      <c r="Q196" s="456"/>
      <c r="X196" s="537"/>
    </row>
    <row r="197" spans="1:24" ht="19.7" hidden="1" customHeight="1">
      <c r="A197" s="506" t="s">
        <v>497</v>
      </c>
      <c r="B197" s="500"/>
      <c r="C197" s="507">
        <v>0.08</v>
      </c>
      <c r="D197" s="500" t="s">
        <v>143</v>
      </c>
      <c r="E197" s="497">
        <f t="shared" si="78"/>
        <v>0</v>
      </c>
      <c r="F197" s="497"/>
      <c r="G197" s="497">
        <f t="shared" si="75"/>
        <v>0</v>
      </c>
      <c r="H197" s="497"/>
      <c r="I197" s="497">
        <f t="shared" si="76"/>
        <v>0</v>
      </c>
      <c r="J197" s="497"/>
      <c r="K197" s="497">
        <f t="shared" si="79"/>
        <v>0</v>
      </c>
      <c r="L197" s="489"/>
      <c r="M197" s="543"/>
      <c r="N197" s="533" t="s">
        <v>136</v>
      </c>
      <c r="O197" s="532">
        <f>INT(1/U$177*1000)/1000</f>
        <v>5.0000000000000001E-3</v>
      </c>
      <c r="P197" s="533" t="s">
        <v>135</v>
      </c>
      <c r="Q197" s="535">
        <f>S197+U197+W197</f>
        <v>324</v>
      </c>
      <c r="R197" s="542"/>
      <c r="S197" s="542"/>
      <c r="T197" s="535"/>
      <c r="U197" s="542"/>
      <c r="V197" s="535">
        <f>'[78]8.단가'!I37</f>
        <v>64816</v>
      </c>
      <c r="W197" s="535">
        <f>INT(O197*V197)</f>
        <v>324</v>
      </c>
      <c r="X197" s="537"/>
    </row>
    <row r="198" spans="1:24" ht="19.7" hidden="1" customHeight="1">
      <c r="A198" s="506"/>
      <c r="B198" s="500"/>
      <c r="C198" s="507"/>
      <c r="D198" s="500"/>
      <c r="E198" s="497">
        <f>SUM(G198,I198,K198)</f>
        <v>0</v>
      </c>
      <c r="F198" s="497"/>
      <c r="G198" s="497">
        <f t="shared" si="75"/>
        <v>0</v>
      </c>
      <c r="H198" s="497"/>
      <c r="I198" s="497">
        <f t="shared" si="76"/>
        <v>0</v>
      </c>
      <c r="J198" s="497"/>
      <c r="K198" s="497">
        <f t="shared" si="79"/>
        <v>0</v>
      </c>
      <c r="L198" s="489"/>
      <c r="M198" s="544"/>
      <c r="N198" s="533" t="s">
        <v>134</v>
      </c>
      <c r="O198" s="532">
        <f>INT(1/U$177*1000)/1000</f>
        <v>5.0000000000000001E-3</v>
      </c>
      <c r="P198" s="533" t="s">
        <v>143</v>
      </c>
      <c r="Q198" s="535">
        <f>S198+U198+W198</f>
        <v>432</v>
      </c>
      <c r="R198" s="542"/>
      <c r="S198" s="542"/>
      <c r="T198" s="542"/>
      <c r="U198" s="542"/>
      <c r="V198" s="535">
        <f>'[78]8.단가'!J37</f>
        <v>86424</v>
      </c>
      <c r="W198" s="535">
        <f>INT(O198*V198)</f>
        <v>432</v>
      </c>
      <c r="X198" s="537"/>
    </row>
    <row r="199" spans="1:24" ht="19.7" hidden="1" customHeight="1">
      <c r="A199" s="508"/>
      <c r="B199" s="509"/>
      <c r="C199" s="510"/>
      <c r="D199" s="509"/>
      <c r="E199" s="511">
        <f t="shared" ref="E199" si="80">SUM(G199,I199,K199)</f>
        <v>0</v>
      </c>
      <c r="F199" s="511"/>
      <c r="G199" s="511">
        <f t="shared" si="75"/>
        <v>0</v>
      </c>
      <c r="H199" s="511"/>
      <c r="I199" s="511">
        <f t="shared" si="76"/>
        <v>0</v>
      </c>
      <c r="J199" s="511"/>
      <c r="K199" s="511">
        <f t="shared" si="79"/>
        <v>0</v>
      </c>
      <c r="L199" s="512"/>
      <c r="M199" s="655"/>
      <c r="N199" s="549" t="s">
        <v>137</v>
      </c>
      <c r="O199" s="656">
        <f>INT(1/U$177*1000)/1000</f>
        <v>5.0000000000000001E-3</v>
      </c>
      <c r="P199" s="549" t="s">
        <v>135</v>
      </c>
      <c r="Q199" s="552">
        <f>S199+U199+W199</f>
        <v>244</v>
      </c>
      <c r="R199" s="575"/>
      <c r="S199" s="575"/>
      <c r="T199" s="552"/>
      <c r="U199" s="575"/>
      <c r="V199" s="552">
        <f>'[78]8.단가'!K37</f>
        <v>48824</v>
      </c>
      <c r="W199" s="552">
        <f>INT(O199*V199)</f>
        <v>244</v>
      </c>
      <c r="X199" s="553"/>
    </row>
    <row r="200" spans="1:24" ht="19.7" hidden="1" customHeight="1">
      <c r="A200" s="513" t="s">
        <v>383</v>
      </c>
      <c r="B200" s="514"/>
      <c r="C200" s="514"/>
      <c r="D200" s="515"/>
      <c r="E200" s="516">
        <f>G200+I200+K200</f>
        <v>19005</v>
      </c>
      <c r="F200" s="517"/>
      <c r="G200" s="516">
        <f>SUM(G182:G199)</f>
        <v>4178</v>
      </c>
      <c r="H200" s="517"/>
      <c r="I200" s="518">
        <f>SUM(I182:I199)</f>
        <v>5206</v>
      </c>
      <c r="J200" s="517"/>
      <c r="K200" s="516">
        <f>SUM(K182:K199)</f>
        <v>9621</v>
      </c>
      <c r="L200" s="519"/>
      <c r="M200" s="657" t="s">
        <v>383</v>
      </c>
      <c r="N200" s="658"/>
      <c r="O200" s="658"/>
      <c r="P200" s="659"/>
      <c r="Q200" s="660">
        <f>S200+U200+W200</f>
        <v>5700</v>
      </c>
      <c r="R200" s="661"/>
      <c r="S200" s="660">
        <f>SUM(S182:S199)</f>
        <v>2615</v>
      </c>
      <c r="T200" s="661"/>
      <c r="U200" s="662">
        <f>SUM(U182:U199)</f>
        <v>0</v>
      </c>
      <c r="V200" s="661"/>
      <c r="W200" s="660">
        <f>SUM(W182:W199)</f>
        <v>3085</v>
      </c>
      <c r="X200" s="663"/>
    </row>
    <row r="201" spans="1:24" ht="19.7" customHeight="1">
      <c r="A201" s="449"/>
      <c r="B201" s="450"/>
      <c r="C201" s="450"/>
      <c r="D201" s="451"/>
      <c r="E201" s="1441" t="s">
        <v>498</v>
      </c>
      <c r="F201" s="1441"/>
      <c r="G201" s="1441"/>
      <c r="H201" s="1441"/>
      <c r="I201" s="452"/>
      <c r="J201" s="452"/>
      <c r="K201" s="452"/>
      <c r="L201" s="453"/>
      <c r="M201" s="526" t="s">
        <v>646</v>
      </c>
      <c r="Q201" s="1427" t="s">
        <v>492</v>
      </c>
      <c r="R201" s="1427"/>
      <c r="S201" s="1427"/>
      <c r="T201" s="1427"/>
    </row>
    <row r="202" spans="1:24" ht="19.7" customHeight="1">
      <c r="A202" s="528" t="s">
        <v>287</v>
      </c>
      <c r="B202" s="556" t="s">
        <v>499</v>
      </c>
      <c r="C202" s="556"/>
      <c r="D202" s="556"/>
      <c r="E202" s="557"/>
      <c r="F202" s="557"/>
      <c r="G202" s="557"/>
      <c r="H202" s="557" t="s">
        <v>391</v>
      </c>
      <c r="I202" s="452"/>
      <c r="J202" s="452"/>
      <c r="K202" s="452"/>
      <c r="L202" s="453"/>
      <c r="M202" s="646"/>
      <c r="N202" s="455"/>
      <c r="O202" s="529"/>
      <c r="Q202" s="1415" t="s">
        <v>138</v>
      </c>
      <c r="R202" s="1415"/>
      <c r="S202" s="1415"/>
      <c r="T202" s="1415"/>
    </row>
    <row r="203" spans="1:24" ht="19.7" customHeight="1">
      <c r="A203" s="1430" t="s">
        <v>264</v>
      </c>
      <c r="B203" s="1433" t="s">
        <v>366</v>
      </c>
      <c r="C203" s="1433" t="s">
        <v>265</v>
      </c>
      <c r="D203" s="1433" t="s">
        <v>129</v>
      </c>
      <c r="E203" s="1436" t="s">
        <v>367</v>
      </c>
      <c r="F203" s="1439" t="s">
        <v>368</v>
      </c>
      <c r="G203" s="1440"/>
      <c r="H203" s="1458" t="s">
        <v>369</v>
      </c>
      <c r="I203" s="1459"/>
      <c r="J203" s="1459"/>
      <c r="K203" s="1460"/>
      <c r="L203" s="1461" t="s">
        <v>370</v>
      </c>
      <c r="M203" s="1416" t="s">
        <v>264</v>
      </c>
      <c r="N203" s="1418" t="s">
        <v>366</v>
      </c>
      <c r="O203" s="1418" t="s">
        <v>265</v>
      </c>
      <c r="P203" s="1418" t="s">
        <v>129</v>
      </c>
      <c r="Q203" s="1420" t="s">
        <v>367</v>
      </c>
      <c r="R203" s="1422" t="s">
        <v>368</v>
      </c>
      <c r="S203" s="1445"/>
      <c r="T203" s="1446" t="s">
        <v>369</v>
      </c>
      <c r="U203" s="1447"/>
      <c r="V203" s="1447"/>
      <c r="W203" s="1448"/>
      <c r="X203" s="1449" t="s">
        <v>370</v>
      </c>
    </row>
    <row r="204" spans="1:24" ht="19.7" customHeight="1">
      <c r="A204" s="1431"/>
      <c r="B204" s="1434"/>
      <c r="C204" s="1434"/>
      <c r="D204" s="1434"/>
      <c r="E204" s="1437"/>
      <c r="F204" s="1452" t="s">
        <v>266</v>
      </c>
      <c r="G204" s="1453"/>
      <c r="H204" s="1452" t="s">
        <v>85</v>
      </c>
      <c r="I204" s="1453"/>
      <c r="J204" s="1452" t="s">
        <v>267</v>
      </c>
      <c r="K204" s="1453"/>
      <c r="L204" s="1462"/>
      <c r="M204" s="1464"/>
      <c r="N204" s="1466"/>
      <c r="O204" s="1466"/>
      <c r="P204" s="1466"/>
      <c r="Q204" s="1443"/>
      <c r="R204" s="1454" t="s">
        <v>266</v>
      </c>
      <c r="S204" s="1455"/>
      <c r="T204" s="1454" t="s">
        <v>85</v>
      </c>
      <c r="U204" s="1455"/>
      <c r="V204" s="1456" t="s">
        <v>267</v>
      </c>
      <c r="W204" s="1457"/>
      <c r="X204" s="1450"/>
    </row>
    <row r="205" spans="1:24" ht="19.7" customHeight="1">
      <c r="A205" s="1432"/>
      <c r="B205" s="1435"/>
      <c r="C205" s="1435"/>
      <c r="D205" s="1435"/>
      <c r="E205" s="1438"/>
      <c r="F205" s="464" t="s">
        <v>131</v>
      </c>
      <c r="G205" s="464" t="s">
        <v>371</v>
      </c>
      <c r="H205" s="464" t="s">
        <v>131</v>
      </c>
      <c r="I205" s="464" t="s">
        <v>372</v>
      </c>
      <c r="J205" s="464"/>
      <c r="K205" s="464"/>
      <c r="L205" s="1463"/>
      <c r="M205" s="1465"/>
      <c r="N205" s="1467"/>
      <c r="O205" s="1467"/>
      <c r="P205" s="1467"/>
      <c r="Q205" s="1444"/>
      <c r="R205" s="465" t="s">
        <v>131</v>
      </c>
      <c r="S205" s="465" t="s">
        <v>371</v>
      </c>
      <c r="T205" s="465" t="s">
        <v>131</v>
      </c>
      <c r="U205" s="465" t="s">
        <v>372</v>
      </c>
      <c r="V205" s="465"/>
      <c r="W205" s="465"/>
      <c r="X205" s="1451"/>
    </row>
    <row r="206" spans="1:24" ht="19.7" customHeight="1">
      <c r="A206" s="490" t="s">
        <v>275</v>
      </c>
      <c r="B206" s="498"/>
      <c r="C206" s="507"/>
      <c r="D206" s="500" t="s">
        <v>133</v>
      </c>
      <c r="E206" s="497">
        <f>SUM(G206,I206,K206)</f>
        <v>0</v>
      </c>
      <c r="F206" s="497">
        <f>'[78]8.단가'!$E$4</f>
        <v>335638</v>
      </c>
      <c r="G206" s="497">
        <f t="shared" ref="G206" si="81">TRUNC(C206*F206,0)</f>
        <v>0</v>
      </c>
      <c r="H206" s="497"/>
      <c r="I206" s="497">
        <f t="shared" ref="I206" si="82">TRUNC(C206*H206,0)</f>
        <v>0</v>
      </c>
      <c r="J206" s="497"/>
      <c r="K206" s="497">
        <f t="shared" ref="K206" si="83">TRUNC(C206*J206,0)</f>
        <v>0</v>
      </c>
      <c r="L206" s="482"/>
      <c r="M206" s="652" t="s">
        <v>275</v>
      </c>
      <c r="N206" s="531"/>
      <c r="O206" s="532">
        <f>0.025*AM1</f>
        <v>2.0250000000000004E-2</v>
      </c>
      <c r="P206" s="533" t="s">
        <v>133</v>
      </c>
      <c r="Q206" s="664">
        <f>SUM(S206,U206,W206)</f>
        <v>6796</v>
      </c>
      <c r="R206" s="664">
        <f>'7-3.단가(사후관리)'!$E$4</f>
        <v>335638</v>
      </c>
      <c r="S206" s="664">
        <f>TRUNC(O206*R206,0)</f>
        <v>6796</v>
      </c>
      <c r="T206" s="664"/>
      <c r="U206" s="664">
        <f t="shared" ref="U206" si="84">TRUNC(O206*T206,0)</f>
        <v>0</v>
      </c>
      <c r="V206" s="664"/>
      <c r="W206" s="664">
        <f t="shared" ref="W206" si="85">TRUNC(O206*V206,0)</f>
        <v>0</v>
      </c>
      <c r="X206" s="653" t="s">
        <v>647</v>
      </c>
    </row>
    <row r="207" spans="1:24" ht="19.7" customHeight="1">
      <c r="A207" s="490" t="s">
        <v>276</v>
      </c>
      <c r="B207" s="498"/>
      <c r="C207" s="507"/>
      <c r="D207" s="500" t="s">
        <v>133</v>
      </c>
      <c r="E207" s="497">
        <f t="shared" ref="E207:E209" si="86">SUM(G207,I207,K207)</f>
        <v>0</v>
      </c>
      <c r="F207" s="497">
        <f>'[78]8.단가'!$E$5</f>
        <v>282545</v>
      </c>
      <c r="G207" s="497">
        <f>TRUNC(C207*F207,0)</f>
        <v>0</v>
      </c>
      <c r="H207" s="497"/>
      <c r="I207" s="497">
        <f>TRUNC(C207*H207,0)</f>
        <v>0</v>
      </c>
      <c r="J207" s="497"/>
      <c r="K207" s="497">
        <f>TRUNC(C207*J207,0)</f>
        <v>0</v>
      </c>
      <c r="L207" s="489"/>
      <c r="M207" s="652" t="s">
        <v>276</v>
      </c>
      <c r="N207" s="531"/>
      <c r="O207" s="532">
        <f>0.03*AM1</f>
        <v>2.4300000000000002E-2</v>
      </c>
      <c r="P207" s="533" t="s">
        <v>133</v>
      </c>
      <c r="Q207" s="664">
        <f t="shared" ref="Q207:Q215" si="87">SUM(S207,U207,W207)</f>
        <v>6865</v>
      </c>
      <c r="R207" s="664">
        <f>'7-3.단가(사후관리)'!$E$5</f>
        <v>282545</v>
      </c>
      <c r="S207" s="664">
        <f>TRUNC(O207*R207,0)</f>
        <v>6865</v>
      </c>
      <c r="T207" s="664"/>
      <c r="U207" s="664">
        <f>TRUNC(O207*T207,0)</f>
        <v>0</v>
      </c>
      <c r="V207" s="664"/>
      <c r="W207" s="664">
        <f>TRUNC(O207*V207,0)</f>
        <v>0</v>
      </c>
      <c r="X207" s="537"/>
    </row>
    <row r="208" spans="1:24" ht="19.7" customHeight="1">
      <c r="A208" s="490" t="s">
        <v>277</v>
      </c>
      <c r="B208" s="540"/>
      <c r="C208" s="541"/>
      <c r="D208" s="500" t="s">
        <v>155</v>
      </c>
      <c r="E208" s="497">
        <f t="shared" si="86"/>
        <v>0</v>
      </c>
      <c r="F208" s="497">
        <f>'[78]8.단가'!$E$6</f>
        <v>261571</v>
      </c>
      <c r="G208" s="497">
        <f t="shared" ref="G208:G224" si="88">TRUNC(C208*F208,0)</f>
        <v>0</v>
      </c>
      <c r="H208" s="497"/>
      <c r="I208" s="497">
        <f t="shared" ref="I208:I224" si="89">TRUNC(C208*H208,0)</f>
        <v>0</v>
      </c>
      <c r="J208" s="497"/>
      <c r="K208" s="497">
        <f t="shared" ref="K208:K209" si="90">TRUNC(C208*J208,0)</f>
        <v>0</v>
      </c>
      <c r="L208" s="489"/>
      <c r="M208" s="652" t="s">
        <v>277</v>
      </c>
      <c r="N208" s="539"/>
      <c r="O208" s="565">
        <f>0.05*AM1</f>
        <v>4.0500000000000008E-2</v>
      </c>
      <c r="P208" s="533" t="s">
        <v>155</v>
      </c>
      <c r="Q208" s="664"/>
      <c r="R208" s="664">
        <f>'7-3.단가(사후관리)'!$E$6</f>
        <v>261571</v>
      </c>
      <c r="S208" s="664">
        <f t="shared" ref="S208:S215" si="91">TRUNC(O208*R208,0)</f>
        <v>10593</v>
      </c>
      <c r="T208" s="664"/>
      <c r="U208" s="664">
        <f t="shared" ref="U208:U215" si="92">TRUNC(O208*T208,0)</f>
        <v>0</v>
      </c>
      <c r="V208" s="664"/>
      <c r="W208" s="664">
        <f t="shared" ref="W208:W224" si="93">TRUNC(O208*V208,0)</f>
        <v>0</v>
      </c>
      <c r="X208" s="537"/>
    </row>
    <row r="209" spans="1:37" ht="19.7" customHeight="1">
      <c r="A209" s="490" t="s">
        <v>278</v>
      </c>
      <c r="B209" s="494"/>
      <c r="C209" s="494"/>
      <c r="D209" s="496" t="s">
        <v>155</v>
      </c>
      <c r="E209" s="497">
        <f t="shared" si="86"/>
        <v>0</v>
      </c>
      <c r="F209" s="497">
        <f>'[78]8.단가'!$E$7</f>
        <v>205686</v>
      </c>
      <c r="G209" s="497">
        <f t="shared" si="88"/>
        <v>0</v>
      </c>
      <c r="H209" s="497"/>
      <c r="I209" s="497">
        <f t="shared" si="89"/>
        <v>0</v>
      </c>
      <c r="J209" s="497"/>
      <c r="K209" s="497">
        <f t="shared" si="90"/>
        <v>0</v>
      </c>
      <c r="L209" s="489"/>
      <c r="M209" s="652" t="s">
        <v>278</v>
      </c>
      <c r="O209" s="456">
        <f>0.01*AM1</f>
        <v>8.1000000000000013E-3</v>
      </c>
      <c r="P209" s="457" t="s">
        <v>155</v>
      </c>
      <c r="Q209" s="664">
        <f t="shared" si="87"/>
        <v>1513</v>
      </c>
      <c r="R209" s="664">
        <f>'7-3.단가(사후관리)'!$E$9</f>
        <v>186909</v>
      </c>
      <c r="S209" s="664">
        <f t="shared" si="91"/>
        <v>1513</v>
      </c>
      <c r="T209" s="664"/>
      <c r="U209" s="664">
        <f t="shared" si="92"/>
        <v>0</v>
      </c>
      <c r="V209" s="664"/>
      <c r="W209" s="664">
        <f t="shared" si="93"/>
        <v>0</v>
      </c>
      <c r="X209" s="537"/>
    </row>
    <row r="210" spans="1:37" ht="19.7" customHeight="1">
      <c r="A210" s="490" t="s">
        <v>282</v>
      </c>
      <c r="B210" s="498"/>
      <c r="C210" s="665"/>
      <c r="D210" s="500" t="s">
        <v>155</v>
      </c>
      <c r="E210" s="497"/>
      <c r="F210" s="497"/>
      <c r="G210" s="497">
        <f t="shared" si="88"/>
        <v>0</v>
      </c>
      <c r="H210" s="497"/>
      <c r="I210" s="497">
        <f t="shared" si="89"/>
        <v>0</v>
      </c>
      <c r="J210" s="497">
        <f>'[78]8.단가'!$E$12</f>
        <v>208527</v>
      </c>
      <c r="K210" s="497">
        <f>TRUNC(C210*J210,0)</f>
        <v>0</v>
      </c>
      <c r="L210" s="489"/>
      <c r="M210" s="652" t="s">
        <v>282</v>
      </c>
      <c r="N210" s="531"/>
      <c r="O210" s="531">
        <f>0.01*AM1</f>
        <v>8.1000000000000013E-3</v>
      </c>
      <c r="P210" s="533" t="s">
        <v>155</v>
      </c>
      <c r="Q210" s="664">
        <f t="shared" si="87"/>
        <v>1689</v>
      </c>
      <c r="R210" s="664"/>
      <c r="S210" s="664">
        <f t="shared" si="91"/>
        <v>0</v>
      </c>
      <c r="T210" s="664"/>
      <c r="U210" s="664">
        <f t="shared" si="92"/>
        <v>0</v>
      </c>
      <c r="V210" s="664">
        <f>'7-3.단가(사후관리)'!$E$12</f>
        <v>208527</v>
      </c>
      <c r="W210" s="664">
        <f t="shared" si="93"/>
        <v>1689</v>
      </c>
      <c r="X210" s="537"/>
    </row>
    <row r="211" spans="1:37" ht="19.7" customHeight="1">
      <c r="A211" s="490" t="s">
        <v>496</v>
      </c>
      <c r="B211" s="500"/>
      <c r="C211" s="498">
        <v>30.6</v>
      </c>
      <c r="D211" s="500" t="s">
        <v>290</v>
      </c>
      <c r="E211" s="497">
        <f t="shared" ref="E211:E215" si="94">SUM(G211,I211,K211)</f>
        <v>54933</v>
      </c>
      <c r="F211" s="497"/>
      <c r="G211" s="497">
        <f t="shared" si="88"/>
        <v>0</v>
      </c>
      <c r="H211" s="497">
        <f>$H$92</f>
        <v>1795.22</v>
      </c>
      <c r="I211" s="497">
        <f>TRUNC(C211*H211,0)</f>
        <v>54933</v>
      </c>
      <c r="J211" s="497"/>
      <c r="K211" s="497">
        <f t="shared" ref="K211:K224" si="95">TRUNC(C211*J211,0)</f>
        <v>0</v>
      </c>
      <c r="L211" s="489"/>
      <c r="M211" s="652" t="s">
        <v>434</v>
      </c>
      <c r="N211" s="533"/>
      <c r="O211" s="531">
        <v>7.4999999999999997E-2</v>
      </c>
      <c r="P211" s="533" t="s">
        <v>290</v>
      </c>
      <c r="Q211" s="664">
        <f t="shared" si="87"/>
        <v>134</v>
      </c>
      <c r="R211" s="664"/>
      <c r="S211" s="664">
        <f t="shared" si="91"/>
        <v>0</v>
      </c>
      <c r="T211" s="664">
        <f>'7-3.단가(사후관리)'!$E$16</f>
        <v>1795.22</v>
      </c>
      <c r="U211" s="664">
        <f t="shared" si="92"/>
        <v>134</v>
      </c>
      <c r="V211" s="664"/>
      <c r="W211" s="664">
        <f t="shared" si="93"/>
        <v>0</v>
      </c>
      <c r="X211" s="537"/>
    </row>
    <row r="212" spans="1:37" ht="19.7" customHeight="1">
      <c r="A212" s="490" t="s">
        <v>291</v>
      </c>
      <c r="B212" s="498"/>
      <c r="C212" s="498">
        <v>20</v>
      </c>
      <c r="D212" s="500" t="s">
        <v>142</v>
      </c>
      <c r="E212" s="497">
        <f t="shared" si="94"/>
        <v>10986</v>
      </c>
      <c r="F212" s="497"/>
      <c r="G212" s="497">
        <f t="shared" si="88"/>
        <v>0</v>
      </c>
      <c r="H212" s="497">
        <f>I211</f>
        <v>54933</v>
      </c>
      <c r="I212" s="497">
        <f>TRUNC(C212%*H212,0)</f>
        <v>10986</v>
      </c>
      <c r="J212" s="497"/>
      <c r="K212" s="497">
        <f t="shared" si="95"/>
        <v>0</v>
      </c>
      <c r="L212" s="489"/>
      <c r="M212" s="652" t="s">
        <v>648</v>
      </c>
      <c r="N212" s="531" t="s">
        <v>649</v>
      </c>
      <c r="O212" s="531">
        <v>5.0000000000000001E-3</v>
      </c>
      <c r="P212" s="533" t="s">
        <v>140</v>
      </c>
      <c r="Q212" s="664">
        <f t="shared" si="87"/>
        <v>75</v>
      </c>
      <c r="R212" s="664"/>
      <c r="S212" s="664">
        <f t="shared" si="91"/>
        <v>0</v>
      </c>
      <c r="T212" s="664">
        <f>'7-3.단가(사후관리)'!$K$12</f>
        <v>15000</v>
      </c>
      <c r="U212" s="664">
        <f t="shared" si="92"/>
        <v>75</v>
      </c>
      <c r="V212" s="664"/>
      <c r="W212" s="664">
        <f t="shared" si="93"/>
        <v>0</v>
      </c>
      <c r="X212" s="537"/>
    </row>
    <row r="213" spans="1:37" ht="19.7" customHeight="1">
      <c r="A213" s="490"/>
      <c r="B213" s="498"/>
      <c r="C213" s="498"/>
      <c r="D213" s="500"/>
      <c r="E213" s="497">
        <f t="shared" si="94"/>
        <v>0</v>
      </c>
      <c r="F213" s="497"/>
      <c r="G213" s="497">
        <f t="shared" si="88"/>
        <v>0</v>
      </c>
      <c r="H213" s="497"/>
      <c r="I213" s="497">
        <f t="shared" si="89"/>
        <v>0</v>
      </c>
      <c r="J213" s="497"/>
      <c r="K213" s="497">
        <f t="shared" si="95"/>
        <v>0</v>
      </c>
      <c r="L213" s="489"/>
      <c r="M213" s="652" t="s">
        <v>650</v>
      </c>
      <c r="N213" s="531" t="s">
        <v>651</v>
      </c>
      <c r="O213" s="531">
        <v>5.0000000000000001E-3</v>
      </c>
      <c r="P213" s="533" t="s">
        <v>140</v>
      </c>
      <c r="Q213" s="664">
        <f t="shared" si="87"/>
        <v>7</v>
      </c>
      <c r="R213" s="664"/>
      <c r="S213" s="664">
        <f t="shared" si="91"/>
        <v>0</v>
      </c>
      <c r="T213" s="664">
        <f>'7-3.단가(사후관리)'!$K$14</f>
        <v>1500</v>
      </c>
      <c r="U213" s="664">
        <f t="shared" si="92"/>
        <v>7</v>
      </c>
      <c r="V213" s="664"/>
      <c r="W213" s="664">
        <f t="shared" si="93"/>
        <v>0</v>
      </c>
      <c r="X213" s="537"/>
    </row>
    <row r="214" spans="1:37" ht="19.7" customHeight="1">
      <c r="A214" s="490"/>
      <c r="B214" s="498"/>
      <c r="C214" s="498"/>
      <c r="D214" s="500"/>
      <c r="E214" s="497">
        <f t="shared" si="94"/>
        <v>0</v>
      </c>
      <c r="F214" s="497"/>
      <c r="G214" s="497">
        <f t="shared" si="88"/>
        <v>0</v>
      </c>
      <c r="H214" s="497"/>
      <c r="I214" s="497">
        <f t="shared" si="89"/>
        <v>0</v>
      </c>
      <c r="J214" s="497"/>
      <c r="K214" s="497">
        <f t="shared" si="95"/>
        <v>0</v>
      </c>
      <c r="L214" s="489"/>
      <c r="M214" s="652" t="s">
        <v>652</v>
      </c>
      <c r="N214" s="531" t="s">
        <v>653</v>
      </c>
      <c r="O214" s="531">
        <v>5.0000000000000001E-3</v>
      </c>
      <c r="P214" s="533" t="s">
        <v>140</v>
      </c>
      <c r="Q214" s="664">
        <f t="shared" si="87"/>
        <v>8</v>
      </c>
      <c r="R214" s="664"/>
      <c r="S214" s="664">
        <f t="shared" si="91"/>
        <v>0</v>
      </c>
      <c r="T214" s="664">
        <f>'7-3.단가(사후관리)'!$K$13</f>
        <v>1600</v>
      </c>
      <c r="U214" s="664">
        <f t="shared" si="92"/>
        <v>8</v>
      </c>
      <c r="V214" s="664"/>
      <c r="W214" s="664">
        <f t="shared" si="93"/>
        <v>0</v>
      </c>
      <c r="X214" s="537"/>
    </row>
    <row r="215" spans="1:37" ht="19.7" customHeight="1">
      <c r="A215" s="506" t="s">
        <v>409</v>
      </c>
      <c r="B215" s="500"/>
      <c r="C215" s="507">
        <v>6</v>
      </c>
      <c r="D215" s="500" t="s">
        <v>147</v>
      </c>
      <c r="E215" s="497">
        <f t="shared" si="94"/>
        <v>0</v>
      </c>
      <c r="F215" s="497"/>
      <c r="G215" s="497">
        <f t="shared" si="88"/>
        <v>0</v>
      </c>
      <c r="H215" s="497"/>
      <c r="I215" s="497">
        <f t="shared" si="89"/>
        <v>0</v>
      </c>
      <c r="J215" s="497"/>
      <c r="K215" s="497">
        <f t="shared" si="95"/>
        <v>0</v>
      </c>
      <c r="L215" s="489"/>
      <c r="M215" s="666" t="s">
        <v>654</v>
      </c>
      <c r="N215" s="533"/>
      <c r="O215" s="532">
        <v>5.0000000000000001E-3</v>
      </c>
      <c r="P215" s="533" t="s">
        <v>143</v>
      </c>
      <c r="Q215" s="664">
        <f t="shared" si="87"/>
        <v>1000</v>
      </c>
      <c r="R215" s="664"/>
      <c r="S215" s="664">
        <f t="shared" si="91"/>
        <v>0</v>
      </c>
      <c r="T215" s="664"/>
      <c r="U215" s="664">
        <f t="shared" si="92"/>
        <v>0</v>
      </c>
      <c r="V215" s="664">
        <f>'7-3.단가(사후관리)'!I37+'7-3.단가(사후관리)'!J37+'7-3.단가(사후관리)'!K37</f>
        <v>200064</v>
      </c>
      <c r="W215" s="664">
        <f t="shared" si="93"/>
        <v>1000</v>
      </c>
      <c r="X215" s="537"/>
    </row>
    <row r="216" spans="1:37" ht="19.7" customHeight="1">
      <c r="A216" s="506"/>
      <c r="B216" s="500"/>
      <c r="C216" s="507"/>
      <c r="D216" s="500"/>
      <c r="E216" s="497"/>
      <c r="F216" s="497"/>
      <c r="G216" s="497"/>
      <c r="H216" s="497"/>
      <c r="I216" s="497"/>
      <c r="J216" s="497"/>
      <c r="K216" s="497"/>
      <c r="L216" s="489"/>
      <c r="M216" s="666"/>
      <c r="N216" s="533"/>
      <c r="O216" s="532"/>
      <c r="P216" s="533"/>
      <c r="Q216" s="664"/>
      <c r="R216" s="664"/>
      <c r="S216" s="664"/>
      <c r="T216" s="664"/>
      <c r="U216" s="664"/>
      <c r="V216" s="664"/>
      <c r="W216" s="664"/>
      <c r="X216" s="537"/>
    </row>
    <row r="217" spans="1:37" ht="19.7" customHeight="1">
      <c r="A217" s="506"/>
      <c r="B217" s="500"/>
      <c r="C217" s="507"/>
      <c r="D217" s="500"/>
      <c r="E217" s="497"/>
      <c r="F217" s="497"/>
      <c r="G217" s="497"/>
      <c r="H217" s="497"/>
      <c r="I217" s="497"/>
      <c r="J217" s="497"/>
      <c r="K217" s="497"/>
      <c r="L217" s="489"/>
      <c r="M217" s="666"/>
      <c r="N217" s="533"/>
      <c r="O217" s="532"/>
      <c r="P217" s="533"/>
      <c r="Q217" s="664"/>
      <c r="R217" s="664"/>
      <c r="S217" s="664"/>
      <c r="T217" s="664"/>
      <c r="U217" s="664"/>
      <c r="V217" s="664"/>
      <c r="W217" s="664"/>
      <c r="X217" s="537"/>
    </row>
    <row r="218" spans="1:37" ht="19.7" customHeight="1">
      <c r="A218" s="506"/>
      <c r="B218" s="500"/>
      <c r="C218" s="507"/>
      <c r="D218" s="500"/>
      <c r="E218" s="497"/>
      <c r="F218" s="497"/>
      <c r="G218" s="497"/>
      <c r="H218" s="497"/>
      <c r="I218" s="497"/>
      <c r="J218" s="497"/>
      <c r="K218" s="497"/>
      <c r="L218" s="489"/>
      <c r="M218" s="666"/>
      <c r="N218" s="533"/>
      <c r="O218" s="532"/>
      <c r="P218" s="533"/>
      <c r="Q218" s="664"/>
      <c r="R218" s="664"/>
      <c r="S218" s="664"/>
      <c r="T218" s="664"/>
      <c r="U218" s="664"/>
      <c r="V218" s="664"/>
      <c r="W218" s="664"/>
      <c r="X218" s="537"/>
    </row>
    <row r="219" spans="1:37" ht="19.7" customHeight="1">
      <c r="A219" s="506"/>
      <c r="B219" s="500"/>
      <c r="C219" s="507"/>
      <c r="D219" s="500"/>
      <c r="E219" s="497"/>
      <c r="F219" s="497"/>
      <c r="G219" s="497"/>
      <c r="H219" s="497"/>
      <c r="I219" s="497"/>
      <c r="J219" s="497"/>
      <c r="K219" s="497"/>
      <c r="L219" s="489"/>
      <c r="M219" s="666"/>
      <c r="N219" s="533"/>
      <c r="O219" s="532"/>
      <c r="P219" s="533"/>
      <c r="Q219" s="664"/>
      <c r="R219" s="664"/>
      <c r="S219" s="664"/>
      <c r="T219" s="664"/>
      <c r="U219" s="664"/>
      <c r="V219" s="664"/>
      <c r="W219" s="664"/>
      <c r="X219" s="537"/>
      <c r="AK219" s="456" t="s">
        <v>655</v>
      </c>
    </row>
    <row r="220" spans="1:37" ht="19.7" customHeight="1">
      <c r="A220" s="506"/>
      <c r="B220" s="500"/>
      <c r="C220" s="507"/>
      <c r="D220" s="500"/>
      <c r="E220" s="497"/>
      <c r="F220" s="497"/>
      <c r="G220" s="497"/>
      <c r="H220" s="497"/>
      <c r="I220" s="497"/>
      <c r="J220" s="497"/>
      <c r="K220" s="497"/>
      <c r="L220" s="489"/>
      <c r="M220" s="666"/>
      <c r="N220" s="533"/>
      <c r="O220" s="532"/>
      <c r="P220" s="533"/>
      <c r="Q220" s="664"/>
      <c r="R220" s="664"/>
      <c r="S220" s="664"/>
      <c r="T220" s="664"/>
      <c r="U220" s="664"/>
      <c r="V220" s="664"/>
      <c r="W220" s="664"/>
      <c r="X220" s="537"/>
    </row>
    <row r="221" spans="1:37" ht="19.7" customHeight="1">
      <c r="A221" s="506"/>
      <c r="B221" s="500"/>
      <c r="C221" s="507"/>
      <c r="D221" s="500"/>
      <c r="E221" s="497"/>
      <c r="F221" s="497"/>
      <c r="G221" s="497"/>
      <c r="H221" s="497"/>
      <c r="I221" s="497"/>
      <c r="J221" s="497"/>
      <c r="K221" s="497"/>
      <c r="L221" s="489"/>
      <c r="M221" s="666"/>
      <c r="N221" s="533"/>
      <c r="O221" s="532"/>
      <c r="P221" s="533"/>
      <c r="Q221" s="664"/>
      <c r="R221" s="664"/>
      <c r="S221" s="664"/>
      <c r="T221" s="664"/>
      <c r="U221" s="664"/>
      <c r="V221" s="664"/>
      <c r="W221" s="664"/>
      <c r="X221" s="537"/>
    </row>
    <row r="222" spans="1:37" ht="19.7" customHeight="1">
      <c r="A222" s="506"/>
      <c r="B222" s="500"/>
      <c r="C222" s="507"/>
      <c r="D222" s="500"/>
      <c r="E222" s="497"/>
      <c r="F222" s="497"/>
      <c r="G222" s="497"/>
      <c r="H222" s="497"/>
      <c r="I222" s="497"/>
      <c r="J222" s="497"/>
      <c r="K222" s="497"/>
      <c r="L222" s="489"/>
      <c r="M222" s="666"/>
      <c r="N222" s="533"/>
      <c r="O222" s="532"/>
      <c r="P222" s="533"/>
      <c r="Q222" s="664"/>
      <c r="R222" s="664"/>
      <c r="S222" s="664"/>
      <c r="T222" s="664"/>
      <c r="U222" s="664"/>
      <c r="V222" s="664"/>
      <c r="W222" s="664"/>
      <c r="X222" s="537"/>
    </row>
    <row r="223" spans="1:37" ht="19.7" customHeight="1">
      <c r="A223" s="506"/>
      <c r="B223" s="500"/>
      <c r="C223" s="507"/>
      <c r="D223" s="500"/>
      <c r="E223" s="497">
        <f>SUM(G223,I223,K223)</f>
        <v>0</v>
      </c>
      <c r="F223" s="497"/>
      <c r="G223" s="497">
        <f t="shared" si="88"/>
        <v>0</v>
      </c>
      <c r="H223" s="497"/>
      <c r="I223" s="497">
        <f t="shared" si="89"/>
        <v>0</v>
      </c>
      <c r="J223" s="497"/>
      <c r="K223" s="497">
        <f t="shared" si="95"/>
        <v>0</v>
      </c>
      <c r="L223" s="489"/>
      <c r="M223" s="666"/>
      <c r="N223" s="533"/>
      <c r="O223" s="532"/>
      <c r="P223" s="533"/>
      <c r="Q223" s="664"/>
      <c r="R223" s="664"/>
      <c r="S223" s="664"/>
      <c r="T223" s="664"/>
      <c r="U223" s="664"/>
      <c r="V223" s="664"/>
      <c r="W223" s="664">
        <f t="shared" si="93"/>
        <v>0</v>
      </c>
      <c r="X223" s="537"/>
    </row>
    <row r="224" spans="1:37" ht="19.7" customHeight="1">
      <c r="A224" s="508"/>
      <c r="B224" s="509"/>
      <c r="C224" s="510"/>
      <c r="D224" s="509"/>
      <c r="E224" s="511">
        <f t="shared" ref="E224" si="96">SUM(G224,I224,K224)</f>
        <v>0</v>
      </c>
      <c r="F224" s="511"/>
      <c r="G224" s="511">
        <f t="shared" si="88"/>
        <v>0</v>
      </c>
      <c r="H224" s="511"/>
      <c r="I224" s="511">
        <f t="shared" si="89"/>
        <v>0</v>
      </c>
      <c r="J224" s="511"/>
      <c r="K224" s="511">
        <f t="shared" si="95"/>
        <v>0</v>
      </c>
      <c r="L224" s="512"/>
      <c r="M224" s="667"/>
      <c r="N224" s="549"/>
      <c r="O224" s="656"/>
      <c r="P224" s="549"/>
      <c r="Q224" s="668"/>
      <c r="R224" s="668"/>
      <c r="S224" s="668"/>
      <c r="T224" s="668"/>
      <c r="U224" s="668"/>
      <c r="V224" s="668"/>
      <c r="W224" s="668">
        <f t="shared" si="93"/>
        <v>0</v>
      </c>
      <c r="X224" s="553"/>
    </row>
    <row r="225" spans="1:24" ht="19.7" customHeight="1">
      <c r="A225" s="513" t="s">
        <v>383</v>
      </c>
      <c r="B225" s="514"/>
      <c r="C225" s="514"/>
      <c r="D225" s="515"/>
      <c r="E225" s="516">
        <f>G225+I225+K225</f>
        <v>65919</v>
      </c>
      <c r="F225" s="517"/>
      <c r="G225" s="516">
        <f>SUM(G206:G224)</f>
        <v>0</v>
      </c>
      <c r="H225" s="517"/>
      <c r="I225" s="518">
        <f>SUM(I206:I224)</f>
        <v>65919</v>
      </c>
      <c r="J225" s="517"/>
      <c r="K225" s="516">
        <f>SUM(K206:K224)</f>
        <v>0</v>
      </c>
      <c r="L225" s="519"/>
      <c r="M225" s="657" t="s">
        <v>383</v>
      </c>
      <c r="N225" s="658"/>
      <c r="O225" s="658"/>
      <c r="P225" s="659"/>
      <c r="Q225" s="660">
        <f>S225+U225+W225</f>
        <v>28680</v>
      </c>
      <c r="R225" s="661"/>
      <c r="S225" s="660">
        <f>SUM(S206:S224)</f>
        <v>25767</v>
      </c>
      <c r="T225" s="661"/>
      <c r="U225" s="662">
        <f>SUM(U206:U224)</f>
        <v>224</v>
      </c>
      <c r="V225" s="661"/>
      <c r="W225" s="660">
        <f>SUM(W206:W224)</f>
        <v>2689</v>
      </c>
      <c r="X225" s="663"/>
    </row>
  </sheetData>
  <mergeCells count="223">
    <mergeCell ref="X203:X205"/>
    <mergeCell ref="F204:G204"/>
    <mergeCell ref="H204:I204"/>
    <mergeCell ref="J204:K204"/>
    <mergeCell ref="R204:S204"/>
    <mergeCell ref="T204:U204"/>
    <mergeCell ref="V204:W204"/>
    <mergeCell ref="L203:L205"/>
    <mergeCell ref="M203:M205"/>
    <mergeCell ref="N203:N205"/>
    <mergeCell ref="O203:O205"/>
    <mergeCell ref="P203:P205"/>
    <mergeCell ref="Q203:Q205"/>
    <mergeCell ref="E201:H201"/>
    <mergeCell ref="Q201:T201"/>
    <mergeCell ref="Q202:T202"/>
    <mergeCell ref="A203:A205"/>
    <mergeCell ref="B203:B205"/>
    <mergeCell ref="C203:C205"/>
    <mergeCell ref="D203:D205"/>
    <mergeCell ref="E203:E205"/>
    <mergeCell ref="F203:G203"/>
    <mergeCell ref="H203:K203"/>
    <mergeCell ref="R203:S203"/>
    <mergeCell ref="T203:W203"/>
    <mergeCell ref="X178:X180"/>
    <mergeCell ref="F179:G179"/>
    <mergeCell ref="H179:I179"/>
    <mergeCell ref="J179:K179"/>
    <mergeCell ref="R179:S179"/>
    <mergeCell ref="T179:U179"/>
    <mergeCell ref="V179:W179"/>
    <mergeCell ref="L178:L180"/>
    <mergeCell ref="M178:M180"/>
    <mergeCell ref="N178:N180"/>
    <mergeCell ref="O178:O180"/>
    <mergeCell ref="P178:P180"/>
    <mergeCell ref="Q178:Q180"/>
    <mergeCell ref="E176:H176"/>
    <mergeCell ref="Q176:T176"/>
    <mergeCell ref="Q177:T177"/>
    <mergeCell ref="A178:A180"/>
    <mergeCell ref="B178:B180"/>
    <mergeCell ref="C178:C180"/>
    <mergeCell ref="D178:D180"/>
    <mergeCell ref="E178:E180"/>
    <mergeCell ref="F178:G178"/>
    <mergeCell ref="H178:K178"/>
    <mergeCell ref="R178:S178"/>
    <mergeCell ref="T178:W178"/>
    <mergeCell ref="X154:X156"/>
    <mergeCell ref="R155:S155"/>
    <mergeCell ref="T155:U155"/>
    <mergeCell ref="V155:W155"/>
    <mergeCell ref="M157:N157"/>
    <mergeCell ref="Q153:T153"/>
    <mergeCell ref="F154:G154"/>
    <mergeCell ref="H154:I154"/>
    <mergeCell ref="J154:K154"/>
    <mergeCell ref="M154:M156"/>
    <mergeCell ref="N154:N156"/>
    <mergeCell ref="O154:O156"/>
    <mergeCell ref="P154:P156"/>
    <mergeCell ref="Q154:Q156"/>
    <mergeCell ref="R154:S154"/>
    <mergeCell ref="E151:H151"/>
    <mergeCell ref="Q151:T151"/>
    <mergeCell ref="A153:A155"/>
    <mergeCell ref="B153:B155"/>
    <mergeCell ref="C153:C155"/>
    <mergeCell ref="D153:D155"/>
    <mergeCell ref="E153:E155"/>
    <mergeCell ref="F153:G153"/>
    <mergeCell ref="H153:K153"/>
    <mergeCell ref="L153:L155"/>
    <mergeCell ref="T154:W154"/>
    <mergeCell ref="X129:X131"/>
    <mergeCell ref="R130:S130"/>
    <mergeCell ref="T130:U130"/>
    <mergeCell ref="V130:W130"/>
    <mergeCell ref="M133:P133"/>
    <mergeCell ref="M134:P134"/>
    <mergeCell ref="E126:H126"/>
    <mergeCell ref="Q126:T126"/>
    <mergeCell ref="Q128:T128"/>
    <mergeCell ref="M129:M131"/>
    <mergeCell ref="N129:N131"/>
    <mergeCell ref="O129:O131"/>
    <mergeCell ref="P129:P131"/>
    <mergeCell ref="Q129:Q131"/>
    <mergeCell ref="R129:S129"/>
    <mergeCell ref="T129:W129"/>
    <mergeCell ref="X103:X105"/>
    <mergeCell ref="F104:G104"/>
    <mergeCell ref="H104:I104"/>
    <mergeCell ref="J104:K104"/>
    <mergeCell ref="R104:S104"/>
    <mergeCell ref="T104:U104"/>
    <mergeCell ref="V104:W104"/>
    <mergeCell ref="H103:K103"/>
    <mergeCell ref="L103:L105"/>
    <mergeCell ref="M103:M105"/>
    <mergeCell ref="N103:N105"/>
    <mergeCell ref="O103:O105"/>
    <mergeCell ref="P103:P105"/>
    <mergeCell ref="A103:A105"/>
    <mergeCell ref="B103:B105"/>
    <mergeCell ref="C103:C105"/>
    <mergeCell ref="D103:D105"/>
    <mergeCell ref="E103:E105"/>
    <mergeCell ref="F103:G103"/>
    <mergeCell ref="M56:O56"/>
    <mergeCell ref="E76:H76"/>
    <mergeCell ref="Q76:T76"/>
    <mergeCell ref="Q77:T77"/>
    <mergeCell ref="Q78:Q80"/>
    <mergeCell ref="R78:S78"/>
    <mergeCell ref="T78:W78"/>
    <mergeCell ref="Q103:Q105"/>
    <mergeCell ref="R103:S103"/>
    <mergeCell ref="T103:W103"/>
    <mergeCell ref="E101:H101"/>
    <mergeCell ref="Q101:T101"/>
    <mergeCell ref="Q102:T102"/>
    <mergeCell ref="W77:X77"/>
    <mergeCell ref="A78:A80"/>
    <mergeCell ref="B78:B80"/>
    <mergeCell ref="C78:C80"/>
    <mergeCell ref="D78:D80"/>
    <mergeCell ref="E78:E80"/>
    <mergeCell ref="X78:X80"/>
    <mergeCell ref="F79:G79"/>
    <mergeCell ref="H79:I79"/>
    <mergeCell ref="J79:K79"/>
    <mergeCell ref="R79:S79"/>
    <mergeCell ref="T79:U79"/>
    <mergeCell ref="F78:G78"/>
    <mergeCell ref="H78:K78"/>
    <mergeCell ref="L78:L80"/>
    <mergeCell ref="M78:M80"/>
    <mergeCell ref="N78:N80"/>
    <mergeCell ref="O78:O80"/>
    <mergeCell ref="V79:W79"/>
    <mergeCell ref="P78:P80"/>
    <mergeCell ref="X53:X55"/>
    <mergeCell ref="F54:G54"/>
    <mergeCell ref="H54:I54"/>
    <mergeCell ref="J54:K54"/>
    <mergeCell ref="R54:S54"/>
    <mergeCell ref="T54:U54"/>
    <mergeCell ref="V54:W54"/>
    <mergeCell ref="L53:L55"/>
    <mergeCell ref="M53:M55"/>
    <mergeCell ref="N53:N55"/>
    <mergeCell ref="O53:O55"/>
    <mergeCell ref="P53:P55"/>
    <mergeCell ref="Q53:Q55"/>
    <mergeCell ref="E51:H51"/>
    <mergeCell ref="Q51:T51"/>
    <mergeCell ref="Q52:T52"/>
    <mergeCell ref="A53:A55"/>
    <mergeCell ref="B53:B55"/>
    <mergeCell ref="C53:C55"/>
    <mergeCell ref="D53:D55"/>
    <mergeCell ref="E53:E55"/>
    <mergeCell ref="F53:G53"/>
    <mergeCell ref="H53:K53"/>
    <mergeCell ref="R53:S53"/>
    <mergeCell ref="T53:W53"/>
    <mergeCell ref="X28:X30"/>
    <mergeCell ref="F29:G29"/>
    <mergeCell ref="H29:I29"/>
    <mergeCell ref="J29:K29"/>
    <mergeCell ref="R29:S29"/>
    <mergeCell ref="T29:U29"/>
    <mergeCell ref="V29:W29"/>
    <mergeCell ref="H28:K28"/>
    <mergeCell ref="L28:L30"/>
    <mergeCell ref="M28:M30"/>
    <mergeCell ref="N28:N30"/>
    <mergeCell ref="O28:O30"/>
    <mergeCell ref="P28:P30"/>
    <mergeCell ref="M3:M5"/>
    <mergeCell ref="N3:N5"/>
    <mergeCell ref="O3:O5"/>
    <mergeCell ref="P3:P5"/>
    <mergeCell ref="E26:H26"/>
    <mergeCell ref="Q26:T26"/>
    <mergeCell ref="E27:H27"/>
    <mergeCell ref="Q27:T27"/>
    <mergeCell ref="A28:A30"/>
    <mergeCell ref="B28:B30"/>
    <mergeCell ref="C28:C30"/>
    <mergeCell ref="D28:D30"/>
    <mergeCell ref="E28:E30"/>
    <mergeCell ref="F28:G28"/>
    <mergeCell ref="Q28:Q30"/>
    <mergeCell ref="R28:S28"/>
    <mergeCell ref="T28:W28"/>
    <mergeCell ref="M1:X1"/>
    <mergeCell ref="V2:X2"/>
    <mergeCell ref="A3:A5"/>
    <mergeCell ref="B3:B5"/>
    <mergeCell ref="C3:C5"/>
    <mergeCell ref="D3:D5"/>
    <mergeCell ref="E3:E5"/>
    <mergeCell ref="F3:G3"/>
    <mergeCell ref="E1:H1"/>
    <mergeCell ref="E2:H2"/>
    <mergeCell ref="N2:O2"/>
    <mergeCell ref="Q2:T2"/>
    <mergeCell ref="Q3:Q5"/>
    <mergeCell ref="R3:S3"/>
    <mergeCell ref="T3:W3"/>
    <mergeCell ref="X3:X5"/>
    <mergeCell ref="F4:G4"/>
    <mergeCell ref="H4:I4"/>
    <mergeCell ref="J4:K4"/>
    <mergeCell ref="R4:S4"/>
    <mergeCell ref="T4:U4"/>
    <mergeCell ref="V4:W4"/>
    <mergeCell ref="H3:K3"/>
    <mergeCell ref="L3:L5"/>
  </mergeCells>
  <phoneticPr fontId="2" type="noConversion"/>
  <pageMargins left="0.98425196850393704" right="0.39370078740157483" top="1.1811023622047245" bottom="0.98425196850393704" header="0" footer="0"/>
  <pageSetup paperSize="9" scale="83" orientation="landscape" r:id="rId1"/>
  <headerFooter alignWithMargins="0"/>
  <rowBreaks count="7" manualBreakCount="7">
    <brk id="25" min="12" max="23" man="1"/>
    <brk id="50" min="12" max="23" man="1"/>
    <brk id="75" min="12" max="23" man="1"/>
    <brk id="100" min="12" max="23" man="1"/>
    <brk id="125" min="12" max="23" man="1"/>
    <brk id="150" min="12" max="23" man="1"/>
    <brk id="200" min="12" max="2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8"/>
  <sheetViews>
    <sheetView view="pageBreakPreview" zoomScaleNormal="100" zoomScaleSheetLayoutView="100" workbookViewId="0">
      <selection sqref="A1:K1"/>
    </sheetView>
  </sheetViews>
  <sheetFormatPr defaultRowHeight="13.5"/>
  <cols>
    <col min="1" max="8" width="14.375" style="403" customWidth="1"/>
    <col min="9" max="11" width="20.875" style="403" customWidth="1"/>
    <col min="12" max="16384" width="9" style="403"/>
  </cols>
  <sheetData>
    <row r="1" spans="1:12" ht="20.100000000000001" customHeight="1">
      <c r="A1" s="1480" t="s">
        <v>620</v>
      </c>
      <c r="B1" s="1480"/>
      <c r="C1" s="1480"/>
      <c r="D1" s="1480"/>
      <c r="E1" s="1480"/>
      <c r="F1" s="1480"/>
      <c r="G1" s="1480"/>
      <c r="H1" s="1480"/>
      <c r="I1" s="1480"/>
      <c r="J1" s="1480"/>
      <c r="K1" s="1480"/>
    </row>
    <row r="2" spans="1:12" ht="18" customHeight="1">
      <c r="A2" s="404" t="s">
        <v>295</v>
      </c>
      <c r="B2" s="331" t="s">
        <v>296</v>
      </c>
      <c r="C2" s="331" t="s">
        <v>297</v>
      </c>
      <c r="D2" s="331" t="s">
        <v>118</v>
      </c>
      <c r="E2" s="405" t="s">
        <v>298</v>
      </c>
      <c r="F2" s="406"/>
      <c r="G2" s="1481" t="s">
        <v>34</v>
      </c>
      <c r="H2" s="1481"/>
      <c r="I2" s="1481"/>
      <c r="J2" s="1481"/>
      <c r="K2" s="1482"/>
    </row>
    <row r="3" spans="1:12" ht="18" customHeight="1">
      <c r="A3" s="143" t="s">
        <v>299</v>
      </c>
      <c r="B3" s="139" t="s">
        <v>300</v>
      </c>
      <c r="C3" s="142"/>
      <c r="D3" s="139" t="s">
        <v>301</v>
      </c>
      <c r="E3" s="407"/>
      <c r="F3" s="140"/>
      <c r="G3" s="1483"/>
      <c r="H3" s="1483"/>
      <c r="I3" s="1483"/>
      <c r="J3" s="1483"/>
      <c r="K3" s="1484"/>
      <c r="L3" s="403" t="s">
        <v>621</v>
      </c>
    </row>
    <row r="4" spans="1:12" ht="18" customHeight="1">
      <c r="A4" s="143" t="s">
        <v>302</v>
      </c>
      <c r="B4" s="139"/>
      <c r="C4" s="142">
        <v>1</v>
      </c>
      <c r="D4" s="139" t="s">
        <v>303</v>
      </c>
      <c r="E4" s="344">
        <v>335638</v>
      </c>
      <c r="F4" s="408"/>
      <c r="G4" s="142" t="s">
        <v>599</v>
      </c>
      <c r="H4" s="142"/>
      <c r="I4" s="142"/>
      <c r="J4" s="142"/>
      <c r="K4" s="409"/>
    </row>
    <row r="5" spans="1:12" ht="18" customHeight="1">
      <c r="A5" s="141" t="s">
        <v>304</v>
      </c>
      <c r="B5" s="139"/>
      <c r="C5" s="142">
        <v>1</v>
      </c>
      <c r="D5" s="139" t="s">
        <v>303</v>
      </c>
      <c r="E5" s="345">
        <v>282545</v>
      </c>
      <c r="F5" s="408"/>
      <c r="G5" s="142" t="s">
        <v>599</v>
      </c>
      <c r="H5" s="142"/>
      <c r="I5" s="142"/>
      <c r="J5" s="142"/>
      <c r="K5" s="409"/>
    </row>
    <row r="6" spans="1:12" ht="18" customHeight="1">
      <c r="A6" s="141" t="s">
        <v>305</v>
      </c>
      <c r="B6" s="139"/>
      <c r="C6" s="142">
        <v>1</v>
      </c>
      <c r="D6" s="139" t="s">
        <v>303</v>
      </c>
      <c r="E6" s="345">
        <v>261571</v>
      </c>
      <c r="F6" s="408"/>
      <c r="G6" s="142" t="s">
        <v>599</v>
      </c>
      <c r="H6" s="142"/>
      <c r="I6" s="142"/>
      <c r="J6" s="142"/>
      <c r="K6" s="409"/>
    </row>
    <row r="7" spans="1:12" ht="18" customHeight="1">
      <c r="A7" s="141" t="s">
        <v>306</v>
      </c>
      <c r="B7" s="139"/>
      <c r="C7" s="142">
        <v>1</v>
      </c>
      <c r="D7" s="139" t="s">
        <v>303</v>
      </c>
      <c r="E7" s="345">
        <v>205686</v>
      </c>
      <c r="F7" s="408"/>
      <c r="G7" s="142" t="s">
        <v>599</v>
      </c>
      <c r="H7" s="142"/>
      <c r="I7" s="142"/>
      <c r="J7" s="142"/>
      <c r="K7" s="409"/>
    </row>
    <row r="8" spans="1:12" ht="18" customHeight="1">
      <c r="A8" s="141" t="s">
        <v>307</v>
      </c>
      <c r="B8" s="139"/>
      <c r="C8" s="142">
        <v>1</v>
      </c>
      <c r="D8" s="139" t="s">
        <v>303</v>
      </c>
      <c r="E8" s="345">
        <v>220894</v>
      </c>
      <c r="F8" s="408"/>
      <c r="G8" s="142" t="s">
        <v>599</v>
      </c>
      <c r="H8" s="142"/>
      <c r="I8" s="142"/>
      <c r="J8" s="142"/>
      <c r="K8" s="409"/>
    </row>
    <row r="9" spans="1:12" ht="18" customHeight="1">
      <c r="A9" s="141" t="s">
        <v>308</v>
      </c>
      <c r="B9" s="139"/>
      <c r="C9" s="142"/>
      <c r="D9" s="139"/>
      <c r="E9" s="345">
        <v>186909</v>
      </c>
      <c r="F9" s="408"/>
      <c r="G9" s="142" t="s">
        <v>599</v>
      </c>
      <c r="H9" s="142"/>
      <c r="I9" s="142"/>
      <c r="J9" s="142"/>
      <c r="K9" s="409"/>
    </row>
    <row r="10" spans="1:12" ht="18" customHeight="1">
      <c r="A10" s="141" t="s">
        <v>309</v>
      </c>
      <c r="B10" s="139"/>
      <c r="C10" s="142">
        <v>1</v>
      </c>
      <c r="D10" s="139" t="s">
        <v>303</v>
      </c>
      <c r="E10" s="345">
        <v>232974</v>
      </c>
      <c r="F10" s="408"/>
      <c r="G10" s="142" t="s">
        <v>600</v>
      </c>
      <c r="H10" s="142"/>
      <c r="I10" s="142"/>
      <c r="J10" s="142"/>
      <c r="K10" s="409"/>
    </row>
    <row r="11" spans="1:12" ht="18" customHeight="1">
      <c r="A11" s="141" t="s">
        <v>310</v>
      </c>
      <c r="B11" s="142"/>
      <c r="C11" s="142">
        <v>1</v>
      </c>
      <c r="D11" s="139" t="s">
        <v>303</v>
      </c>
      <c r="E11" s="345">
        <v>220391</v>
      </c>
      <c r="F11" s="408"/>
      <c r="G11" s="142" t="s">
        <v>601</v>
      </c>
      <c r="H11" s="142"/>
      <c r="I11" s="142"/>
      <c r="J11" s="142" t="s">
        <v>622</v>
      </c>
      <c r="K11" s="409" t="s">
        <v>298</v>
      </c>
    </row>
    <row r="12" spans="1:12" ht="18" customHeight="1">
      <c r="A12" s="141" t="s">
        <v>311</v>
      </c>
      <c r="B12" s="142"/>
      <c r="C12" s="142">
        <v>1</v>
      </c>
      <c r="D12" s="139" t="s">
        <v>303</v>
      </c>
      <c r="E12" s="345">
        <v>208527</v>
      </c>
      <c r="F12" s="408"/>
      <c r="G12" s="142" t="s">
        <v>602</v>
      </c>
      <c r="H12" s="142"/>
      <c r="I12" s="142"/>
      <c r="J12" s="142" t="s">
        <v>623</v>
      </c>
      <c r="K12" s="152">
        <v>15000</v>
      </c>
      <c r="L12" s="403" t="s">
        <v>624</v>
      </c>
    </row>
    <row r="13" spans="1:12" ht="18" customHeight="1">
      <c r="A13" s="143" t="s">
        <v>312</v>
      </c>
      <c r="B13" s="139"/>
      <c r="C13" s="142">
        <v>1</v>
      </c>
      <c r="D13" s="139" t="s">
        <v>303</v>
      </c>
      <c r="E13" s="344">
        <v>161858</v>
      </c>
      <c r="F13" s="408"/>
      <c r="G13" s="142" t="s">
        <v>625</v>
      </c>
      <c r="H13" s="142"/>
      <c r="I13" s="142"/>
      <c r="J13" s="142" t="s">
        <v>626</v>
      </c>
      <c r="K13" s="152">
        <v>1600</v>
      </c>
    </row>
    <row r="14" spans="1:12" ht="18" customHeight="1">
      <c r="A14" s="143" t="s">
        <v>313</v>
      </c>
      <c r="B14" s="142"/>
      <c r="C14" s="142">
        <v>1</v>
      </c>
      <c r="D14" s="139" t="s">
        <v>303</v>
      </c>
      <c r="E14" s="344">
        <v>304711</v>
      </c>
      <c r="F14" s="408"/>
      <c r="G14" s="142" t="s">
        <v>627</v>
      </c>
      <c r="H14" s="142"/>
      <c r="I14" s="142"/>
      <c r="J14" s="142" t="s">
        <v>628</v>
      </c>
      <c r="K14" s="152">
        <v>1500</v>
      </c>
      <c r="L14" s="403" t="s">
        <v>629</v>
      </c>
    </row>
    <row r="15" spans="1:12" ht="18" customHeight="1">
      <c r="A15" s="141" t="s">
        <v>289</v>
      </c>
      <c r="B15" s="410"/>
      <c r="C15" s="142">
        <v>1</v>
      </c>
      <c r="D15" s="144" t="s">
        <v>141</v>
      </c>
      <c r="E15" s="411">
        <v>1698.67</v>
      </c>
      <c r="F15" s="408"/>
      <c r="G15" s="408" t="s">
        <v>603</v>
      </c>
      <c r="H15" s="412"/>
      <c r="I15" s="412"/>
      <c r="J15" s="408"/>
      <c r="K15" s="413"/>
    </row>
    <row r="16" spans="1:12" ht="18" customHeight="1">
      <c r="A16" s="141" t="s">
        <v>314</v>
      </c>
      <c r="B16" s="410"/>
      <c r="C16" s="142">
        <v>1</v>
      </c>
      <c r="D16" s="144" t="s">
        <v>141</v>
      </c>
      <c r="E16" s="411">
        <v>1795.22</v>
      </c>
      <c r="F16" s="408"/>
      <c r="G16" s="408" t="s">
        <v>603</v>
      </c>
      <c r="H16" s="414"/>
      <c r="I16" s="415"/>
      <c r="J16" s="416"/>
      <c r="K16" s="417"/>
    </row>
    <row r="17" spans="1:12" ht="18" customHeight="1">
      <c r="A17" s="141" t="s">
        <v>315</v>
      </c>
      <c r="B17" s="410" t="s">
        <v>316</v>
      </c>
      <c r="C17" s="410">
        <v>1</v>
      </c>
      <c r="D17" s="144" t="s">
        <v>317</v>
      </c>
      <c r="E17" s="408">
        <f>I35</f>
        <v>34416</v>
      </c>
      <c r="F17" s="408"/>
      <c r="G17" s="408"/>
      <c r="H17" s="1479"/>
      <c r="I17" s="1477"/>
      <c r="J17" s="418" t="s">
        <v>318</v>
      </c>
      <c r="K17" s="419" t="s">
        <v>319</v>
      </c>
      <c r="L17" s="420" t="s">
        <v>630</v>
      </c>
    </row>
    <row r="18" spans="1:12" ht="18" customHeight="1">
      <c r="A18" s="421"/>
      <c r="B18" s="410" t="s">
        <v>320</v>
      </c>
      <c r="C18" s="410">
        <v>1</v>
      </c>
      <c r="D18" s="144" t="s">
        <v>317</v>
      </c>
      <c r="E18" s="408">
        <f>J35</f>
        <v>19136</v>
      </c>
      <c r="F18" s="408"/>
      <c r="G18" s="408"/>
      <c r="H18" s="1479"/>
      <c r="I18" s="1477"/>
      <c r="J18" s="422" t="s">
        <v>321</v>
      </c>
      <c r="K18" s="423">
        <v>111508</v>
      </c>
    </row>
    <row r="19" spans="1:12" ht="18" customHeight="1">
      <c r="A19" s="421"/>
      <c r="B19" s="410" t="s">
        <v>322</v>
      </c>
      <c r="C19" s="410">
        <v>1</v>
      </c>
      <c r="D19" s="144" t="s">
        <v>317</v>
      </c>
      <c r="E19" s="424">
        <f>K35</f>
        <v>22760</v>
      </c>
      <c r="F19" s="408"/>
      <c r="G19" s="408"/>
      <c r="H19" s="1479"/>
      <c r="I19" s="1477"/>
      <c r="J19" s="422" t="s">
        <v>323</v>
      </c>
      <c r="K19" s="423">
        <v>131842</v>
      </c>
    </row>
    <row r="20" spans="1:12" ht="18" customHeight="1">
      <c r="A20" s="141" t="s">
        <v>324</v>
      </c>
      <c r="B20" s="410" t="s">
        <v>316</v>
      </c>
      <c r="C20" s="410">
        <v>1</v>
      </c>
      <c r="D20" s="144" t="s">
        <v>325</v>
      </c>
      <c r="E20" s="424">
        <f>I36</f>
        <v>8102</v>
      </c>
      <c r="F20" s="408"/>
      <c r="G20" s="408"/>
      <c r="H20" s="1479"/>
      <c r="I20" s="1477"/>
      <c r="J20" s="422" t="s">
        <v>326</v>
      </c>
      <c r="K20" s="423">
        <v>144404</v>
      </c>
    </row>
    <row r="21" spans="1:12" ht="18" customHeight="1">
      <c r="A21" s="421"/>
      <c r="B21" s="410" t="s">
        <v>320</v>
      </c>
      <c r="C21" s="410">
        <v>1</v>
      </c>
      <c r="D21" s="144" t="s">
        <v>325</v>
      </c>
      <c r="E21" s="424">
        <f>J36</f>
        <v>10803</v>
      </c>
      <c r="F21" s="408"/>
      <c r="G21" s="408"/>
      <c r="H21" s="1479"/>
      <c r="I21" s="1477"/>
      <c r="J21" s="422" t="s">
        <v>327</v>
      </c>
      <c r="K21" s="423">
        <v>152000</v>
      </c>
    </row>
    <row r="22" spans="1:12" ht="18" customHeight="1">
      <c r="A22" s="421"/>
      <c r="B22" s="410" t="s">
        <v>322</v>
      </c>
      <c r="C22" s="410">
        <v>1</v>
      </c>
      <c r="D22" s="144" t="s">
        <v>325</v>
      </c>
      <c r="E22" s="424">
        <f>K36</f>
        <v>6103</v>
      </c>
      <c r="F22" s="408"/>
      <c r="G22" s="408"/>
      <c r="H22" s="1479"/>
      <c r="I22" s="1477"/>
      <c r="J22" s="422" t="s">
        <v>328</v>
      </c>
      <c r="K22" s="423">
        <v>160829</v>
      </c>
    </row>
    <row r="23" spans="1:12" ht="18" customHeight="1">
      <c r="A23" s="421" t="s">
        <v>329</v>
      </c>
      <c r="B23" s="410" t="s">
        <v>330</v>
      </c>
      <c r="C23" s="410">
        <v>1</v>
      </c>
      <c r="D23" s="144" t="s">
        <v>331</v>
      </c>
      <c r="E23" s="425">
        <v>655</v>
      </c>
      <c r="F23" s="1477" t="s">
        <v>631</v>
      </c>
      <c r="G23" s="1478"/>
      <c r="H23" s="1479"/>
      <c r="I23" s="1477"/>
      <c r="J23" s="422" t="s">
        <v>332</v>
      </c>
      <c r="K23" s="423">
        <v>169081</v>
      </c>
    </row>
    <row r="24" spans="1:12" ht="18" customHeight="1">
      <c r="A24" s="421" t="s">
        <v>203</v>
      </c>
      <c r="B24" s="410" t="s">
        <v>333</v>
      </c>
      <c r="C24" s="410">
        <v>1</v>
      </c>
      <c r="D24" s="144" t="s">
        <v>334</v>
      </c>
      <c r="E24" s="425">
        <v>109400</v>
      </c>
      <c r="F24" s="408" t="s">
        <v>632</v>
      </c>
      <c r="G24" s="408"/>
      <c r="H24" s="1479"/>
      <c r="I24" s="1477"/>
      <c r="J24" s="422" t="s">
        <v>335</v>
      </c>
      <c r="K24" s="423">
        <v>177093</v>
      </c>
    </row>
    <row r="25" spans="1:12" ht="18" customHeight="1">
      <c r="A25" s="421"/>
      <c r="B25" s="410" t="s">
        <v>336</v>
      </c>
      <c r="C25" s="410">
        <v>1</v>
      </c>
      <c r="D25" s="144" t="s">
        <v>334</v>
      </c>
      <c r="E25" s="425">
        <v>267720</v>
      </c>
      <c r="F25" s="408" t="s">
        <v>632</v>
      </c>
      <c r="G25" s="408"/>
      <c r="H25" s="1479"/>
      <c r="I25" s="1477"/>
      <c r="J25" s="422" t="s">
        <v>337</v>
      </c>
      <c r="K25" s="423">
        <v>184351</v>
      </c>
    </row>
    <row r="26" spans="1:12" ht="18" customHeight="1">
      <c r="A26" s="426" t="s">
        <v>338</v>
      </c>
      <c r="B26" s="427"/>
      <c r="C26" s="427"/>
      <c r="D26" s="427"/>
      <c r="E26" s="145">
        <v>1000</v>
      </c>
      <c r="F26" s="428" t="s">
        <v>339</v>
      </c>
      <c r="G26" s="429"/>
      <c r="H26" s="1485"/>
      <c r="I26" s="1486"/>
      <c r="J26" s="430" t="s">
        <v>340</v>
      </c>
      <c r="K26" s="431">
        <v>5810</v>
      </c>
    </row>
    <row r="27" spans="1:12" ht="18" customHeight="1">
      <c r="I27" s="146" t="s">
        <v>341</v>
      </c>
    </row>
    <row r="28" spans="1:12" ht="18" customHeight="1">
      <c r="A28" s="432" t="s">
        <v>342</v>
      </c>
      <c r="B28" s="147" t="s">
        <v>343</v>
      </c>
      <c r="C28" s="147" t="s">
        <v>344</v>
      </c>
      <c r="D28" s="148" t="s">
        <v>345</v>
      </c>
      <c r="E28" s="148" t="s">
        <v>346</v>
      </c>
      <c r="F28" s="148" t="s">
        <v>347</v>
      </c>
      <c r="G28" s="148" t="s">
        <v>348</v>
      </c>
      <c r="H28" s="148" t="s">
        <v>349</v>
      </c>
      <c r="I28" s="148" t="s">
        <v>350</v>
      </c>
      <c r="J28" s="148" t="s">
        <v>351</v>
      </c>
      <c r="K28" s="149" t="s">
        <v>34</v>
      </c>
    </row>
    <row r="29" spans="1:12" ht="18" customHeight="1">
      <c r="A29" s="433" t="s">
        <v>292</v>
      </c>
      <c r="B29" s="150">
        <v>1</v>
      </c>
      <c r="C29" s="434">
        <f>J29</f>
        <v>199915624</v>
      </c>
      <c r="D29" s="151">
        <v>1429</v>
      </c>
      <c r="E29" s="151">
        <v>1032</v>
      </c>
      <c r="F29" s="151">
        <v>759</v>
      </c>
      <c r="G29" s="319" t="s">
        <v>633</v>
      </c>
      <c r="H29" s="435">
        <f>268435</f>
        <v>268435</v>
      </c>
      <c r="I29" s="436">
        <f>INT(H29*C31/1.1)</f>
        <v>330419081</v>
      </c>
      <c r="J29" s="436">
        <f>INT((H29*(C31*1.1*10+0.9)/(2*10)))</f>
        <v>199915624</v>
      </c>
      <c r="K29" s="152" t="s">
        <v>352</v>
      </c>
    </row>
    <row r="30" spans="1:12" ht="18" customHeight="1">
      <c r="A30" s="433" t="s">
        <v>293</v>
      </c>
      <c r="B30" s="150">
        <v>1</v>
      </c>
      <c r="C30" s="434">
        <f>J30</f>
        <v>57366217</v>
      </c>
      <c r="D30" s="151">
        <v>750</v>
      </c>
      <c r="E30" s="151">
        <v>417</v>
      </c>
      <c r="F30" s="151">
        <v>552</v>
      </c>
      <c r="G30" s="319" t="s">
        <v>634</v>
      </c>
      <c r="H30" s="435">
        <f>77028</f>
        <v>77028</v>
      </c>
      <c r="I30" s="436">
        <f>INT(H30*C31/1.1)</f>
        <v>94814465</v>
      </c>
      <c r="J30" s="436">
        <f>INT((H30*(C31*1.1*10+0.9)/(2*10)))</f>
        <v>57366217</v>
      </c>
      <c r="K30" s="437" t="s">
        <v>353</v>
      </c>
    </row>
    <row r="31" spans="1:12" ht="18" customHeight="1">
      <c r="A31" s="153" t="s">
        <v>635</v>
      </c>
      <c r="B31" s="154"/>
      <c r="C31" s="438">
        <v>1354</v>
      </c>
      <c r="D31" s="427" t="s">
        <v>636</v>
      </c>
      <c r="E31" s="427"/>
      <c r="F31" s="427"/>
      <c r="G31" s="427"/>
      <c r="H31" s="155" t="s">
        <v>294</v>
      </c>
      <c r="I31" s="439">
        <f>INT(16335000/1.1)</f>
        <v>14850000</v>
      </c>
      <c r="J31" s="439">
        <f>INT((I31*(1.1*8+0.9)/(2*8)))</f>
        <v>9002812</v>
      </c>
      <c r="K31" s="440"/>
    </row>
    <row r="32" spans="1:12" ht="18" customHeight="1">
      <c r="A32" s="441"/>
      <c r="B32" s="441"/>
      <c r="D32" s="156"/>
      <c r="I32" s="442"/>
      <c r="J32" s="442"/>
      <c r="K32" s="442"/>
    </row>
    <row r="33" spans="1:11" ht="18" customHeight="1">
      <c r="A33" s="157" t="s">
        <v>295</v>
      </c>
      <c r="B33" s="158" t="str">
        <f>C28</f>
        <v>적용가격(원)</v>
      </c>
      <c r="C33" s="148" t="s">
        <v>354</v>
      </c>
      <c r="D33" s="159" t="s">
        <v>355</v>
      </c>
      <c r="E33" s="148" t="s">
        <v>356</v>
      </c>
      <c r="F33" s="148" t="s">
        <v>345</v>
      </c>
      <c r="G33" s="148" t="s">
        <v>346</v>
      </c>
      <c r="H33" s="148" t="s">
        <v>347</v>
      </c>
      <c r="I33" s="443" t="s">
        <v>357</v>
      </c>
      <c r="J33" s="443" t="s">
        <v>358</v>
      </c>
      <c r="K33" s="444" t="s">
        <v>359</v>
      </c>
    </row>
    <row r="34" spans="1:11" ht="18" customHeight="1">
      <c r="A34" s="143" t="s">
        <v>360</v>
      </c>
      <c r="B34" s="408">
        <f>C30</f>
        <v>57366217</v>
      </c>
      <c r="C34" s="408">
        <v>12000</v>
      </c>
      <c r="D34" s="445">
        <v>1200</v>
      </c>
      <c r="E34" s="142">
        <v>10</v>
      </c>
      <c r="F34" s="408">
        <v>750</v>
      </c>
      <c r="G34" s="408">
        <v>417</v>
      </c>
      <c r="H34" s="408">
        <v>496</v>
      </c>
      <c r="I34" s="408">
        <f>INT(B34*F34/10000000)</f>
        <v>4302</v>
      </c>
      <c r="J34" s="408">
        <f>INT(B34*G34/10000000)</f>
        <v>2392</v>
      </c>
      <c r="K34" s="413">
        <f>INT(B34*H34/10000000)</f>
        <v>2845</v>
      </c>
    </row>
    <row r="35" spans="1:11" ht="18" customHeight="1">
      <c r="A35" s="143" t="s">
        <v>361</v>
      </c>
      <c r="B35" s="408"/>
      <c r="C35" s="408"/>
      <c r="D35" s="445"/>
      <c r="E35" s="142"/>
      <c r="F35" s="408"/>
      <c r="G35" s="408"/>
      <c r="H35" s="408"/>
      <c r="I35" s="408">
        <f>INT(I34*8)</f>
        <v>34416</v>
      </c>
      <c r="J35" s="408">
        <f>INT(J34*8)</f>
        <v>19136</v>
      </c>
      <c r="K35" s="413">
        <f>INT(K34*8)</f>
        <v>22760</v>
      </c>
    </row>
    <row r="36" spans="1:11" ht="18" customHeight="1">
      <c r="A36" s="143" t="s">
        <v>362</v>
      </c>
      <c r="B36" s="408">
        <f>J31</f>
        <v>9002812</v>
      </c>
      <c r="C36" s="408">
        <v>8000</v>
      </c>
      <c r="D36" s="445">
        <v>1000</v>
      </c>
      <c r="E36" s="142">
        <v>8</v>
      </c>
      <c r="F36" s="408">
        <v>900</v>
      </c>
      <c r="G36" s="408">
        <v>1200</v>
      </c>
      <c r="H36" s="408">
        <v>678</v>
      </c>
      <c r="I36" s="408">
        <f>TRUNC(B36*F36/1000000)</f>
        <v>8102</v>
      </c>
      <c r="J36" s="408">
        <f>TRUNC(B36*G36/1000000)</f>
        <v>10803</v>
      </c>
      <c r="K36" s="413">
        <f>TRUNC(B36*H36/1000000)</f>
        <v>6103</v>
      </c>
    </row>
    <row r="37" spans="1:11" ht="18" customHeight="1">
      <c r="A37" s="160" t="s">
        <v>363</v>
      </c>
      <c r="B37" s="427"/>
      <c r="C37" s="427"/>
      <c r="D37" s="427"/>
      <c r="E37" s="427"/>
      <c r="F37" s="427"/>
      <c r="G37" s="427"/>
      <c r="H37" s="427"/>
      <c r="I37" s="446">
        <f>INT(I36*8)</f>
        <v>64816</v>
      </c>
      <c r="J37" s="446">
        <f>INT(J36*8)</f>
        <v>86424</v>
      </c>
      <c r="K37" s="447">
        <f>INT(K36*8)</f>
        <v>48824</v>
      </c>
    </row>
    <row r="218" spans="22:22">
      <c r="V218" s="448">
        <f>'7-3.단가(사후관리)'!J36</f>
        <v>10803</v>
      </c>
    </row>
  </sheetData>
  <mergeCells count="14">
    <mergeCell ref="H25:I25"/>
    <mergeCell ref="H26:I26"/>
    <mergeCell ref="H20:I20"/>
    <mergeCell ref="H21:I21"/>
    <mergeCell ref="H22:I22"/>
    <mergeCell ref="F23:G23"/>
    <mergeCell ref="H23:I23"/>
    <mergeCell ref="H24:I24"/>
    <mergeCell ref="A1:K1"/>
    <mergeCell ref="G2:K2"/>
    <mergeCell ref="G3:K3"/>
    <mergeCell ref="H17:I17"/>
    <mergeCell ref="H18:I18"/>
    <mergeCell ref="H19:I19"/>
  </mergeCells>
  <phoneticPr fontId="2" type="noConversion"/>
  <pageMargins left="0.98425196850393704" right="0.39370078740157483" top="1.1811023622047245" bottom="0.78740157480314965" header="0" footer="0"/>
  <pageSetup paperSize="9" scale="67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H32"/>
  <sheetViews>
    <sheetView showZeros="0" workbookViewId="0">
      <selection activeCell="D41" sqref="D41"/>
    </sheetView>
  </sheetViews>
  <sheetFormatPr defaultRowHeight="14.25"/>
  <cols>
    <col min="1" max="1" width="14.5" style="830" customWidth="1"/>
    <col min="2" max="2" width="16.25" style="830" customWidth="1"/>
    <col min="3" max="7" width="18.875" style="830" customWidth="1"/>
    <col min="8" max="8" width="2.625" style="830" customWidth="1"/>
    <col min="9" max="16384" width="9" style="343"/>
  </cols>
  <sheetData>
    <row r="2" spans="1:7" ht="25.5">
      <c r="A2" s="828" t="s">
        <v>1170</v>
      </c>
      <c r="B2" s="829"/>
      <c r="C2" s="829"/>
      <c r="F2" s="831"/>
    </row>
    <row r="3" spans="1:7" ht="21" thickBot="1">
      <c r="A3" s="348" t="s">
        <v>500</v>
      </c>
      <c r="B3" s="348" t="s">
        <v>1171</v>
      </c>
      <c r="C3" s="829"/>
      <c r="F3" s="831"/>
    </row>
    <row r="4" spans="1:7" ht="18" customHeight="1">
      <c r="A4" s="832" t="s">
        <v>936</v>
      </c>
      <c r="B4" s="833"/>
      <c r="C4" s="832" t="s">
        <v>937</v>
      </c>
      <c r="D4" s="834" t="s">
        <v>1179</v>
      </c>
      <c r="E4" s="835"/>
      <c r="F4" s="832" t="s">
        <v>938</v>
      </c>
      <c r="G4" s="836"/>
    </row>
    <row r="5" spans="1:7" ht="18" customHeight="1" thickBot="1">
      <c r="A5" s="837"/>
      <c r="B5" s="838"/>
      <c r="C5" s="837"/>
      <c r="D5" s="839"/>
      <c r="E5" s="840"/>
      <c r="F5" s="837"/>
      <c r="G5" s="838"/>
    </row>
    <row r="6" spans="1:7" ht="18" customHeight="1">
      <c r="A6" s="1487" t="s">
        <v>939</v>
      </c>
      <c r="B6" s="841" t="s">
        <v>940</v>
      </c>
      <c r="C6" s="842">
        <f>D6</f>
        <v>159032</v>
      </c>
      <c r="D6" s="1107">
        <f>'8-1.공사비명세서(암반_원상복구)'!I22</f>
        <v>159032</v>
      </c>
      <c r="E6" s="843"/>
      <c r="F6" s="844" t="s">
        <v>941</v>
      </c>
      <c r="G6" s="845"/>
    </row>
    <row r="7" spans="1:7" ht="18" customHeight="1">
      <c r="A7" s="1488"/>
      <c r="B7" s="846" t="s">
        <v>942</v>
      </c>
      <c r="C7" s="847">
        <f t="shared" ref="C7:C14" si="0">D7</f>
        <v>0</v>
      </c>
      <c r="D7" s="847"/>
      <c r="E7" s="848"/>
      <c r="F7" s="849" t="s">
        <v>943</v>
      </c>
      <c r="G7" s="850"/>
    </row>
    <row r="8" spans="1:7" ht="18" customHeight="1">
      <c r="A8" s="1489"/>
      <c r="B8" s="846" t="s">
        <v>944</v>
      </c>
      <c r="C8" s="847">
        <f t="shared" si="0"/>
        <v>159032</v>
      </c>
      <c r="D8" s="847">
        <f>D6+D7</f>
        <v>159032</v>
      </c>
      <c r="E8" s="848"/>
      <c r="F8" s="849" t="s">
        <v>945</v>
      </c>
      <c r="G8" s="850"/>
    </row>
    <row r="9" spans="1:7" ht="18" customHeight="1">
      <c r="A9" s="1490" t="s">
        <v>946</v>
      </c>
      <c r="B9" s="846" t="s">
        <v>947</v>
      </c>
      <c r="C9" s="847">
        <f t="shared" si="0"/>
        <v>4587299</v>
      </c>
      <c r="D9" s="1108">
        <f>'8-1.공사비명세서(암반_원상복구)'!G22</f>
        <v>4587299</v>
      </c>
      <c r="E9" s="848"/>
      <c r="F9" s="849" t="s">
        <v>948</v>
      </c>
      <c r="G9" s="850"/>
    </row>
    <row r="10" spans="1:7" ht="18" customHeight="1">
      <c r="A10" s="1488"/>
      <c r="B10" s="846" t="s">
        <v>949</v>
      </c>
      <c r="C10" s="847">
        <f t="shared" si="0"/>
        <v>628459</v>
      </c>
      <c r="D10" s="847">
        <f>TRUNC(D9*$G$10)</f>
        <v>628459</v>
      </c>
      <c r="E10" s="848"/>
      <c r="F10" s="849" t="s">
        <v>950</v>
      </c>
      <c r="G10" s="851">
        <v>0.13700000000000001</v>
      </c>
    </row>
    <row r="11" spans="1:7" ht="18" customHeight="1">
      <c r="A11" s="1489"/>
      <c r="B11" s="846" t="s">
        <v>944</v>
      </c>
      <c r="C11" s="847">
        <f t="shared" si="0"/>
        <v>5215758</v>
      </c>
      <c r="D11" s="847">
        <f>D9+D10</f>
        <v>5215758</v>
      </c>
      <c r="E11" s="848"/>
      <c r="F11" s="849" t="s">
        <v>951</v>
      </c>
      <c r="G11" s="850"/>
    </row>
    <row r="12" spans="1:7" ht="18" customHeight="1">
      <c r="A12" s="852" t="s">
        <v>952</v>
      </c>
      <c r="B12" s="846" t="s">
        <v>953</v>
      </c>
      <c r="C12" s="847">
        <f t="shared" si="0"/>
        <v>1805652</v>
      </c>
      <c r="D12" s="1108">
        <f>'8-1.공사비명세서(암반_원상복구)'!K22</f>
        <v>1805652</v>
      </c>
      <c r="E12" s="848"/>
      <c r="F12" s="849" t="s">
        <v>954</v>
      </c>
      <c r="G12" s="850"/>
    </row>
    <row r="13" spans="1:7" ht="18" customHeight="1">
      <c r="A13" s="853"/>
      <c r="B13" s="846" t="s">
        <v>955</v>
      </c>
      <c r="C13" s="847">
        <f t="shared" si="0"/>
        <v>192983</v>
      </c>
      <c r="D13" s="847">
        <f>INT(D11*$G$13)</f>
        <v>192983</v>
      </c>
      <c r="E13" s="848"/>
      <c r="F13" s="849" t="s">
        <v>956</v>
      </c>
      <c r="G13" s="851">
        <v>3.6999999999999998E-2</v>
      </c>
    </row>
    <row r="14" spans="1:7" ht="18" customHeight="1">
      <c r="A14" s="853"/>
      <c r="B14" s="846" t="s">
        <v>957</v>
      </c>
      <c r="C14" s="847">
        <f t="shared" si="0"/>
        <v>52679</v>
      </c>
      <c r="D14" s="847">
        <f>INT(D11*$G$14)</f>
        <v>52679</v>
      </c>
      <c r="E14" s="848"/>
      <c r="F14" s="849" t="s">
        <v>958</v>
      </c>
      <c r="G14" s="851">
        <v>1.01E-2</v>
      </c>
    </row>
    <row r="15" spans="1:7" ht="18" customHeight="1">
      <c r="A15" s="853"/>
      <c r="B15" s="846" t="s">
        <v>959</v>
      </c>
      <c r="C15" s="847">
        <f>D15*9</f>
        <v>1251603</v>
      </c>
      <c r="D15" s="847">
        <f>TRUNC((D8+D9)*$G$15)</f>
        <v>139067</v>
      </c>
      <c r="E15" s="848"/>
      <c r="F15" s="849" t="s">
        <v>960</v>
      </c>
      <c r="G15" s="851">
        <v>2.93E-2</v>
      </c>
    </row>
    <row r="16" spans="1:7" ht="18" customHeight="1">
      <c r="A16" s="853"/>
      <c r="B16" s="846" t="s">
        <v>961</v>
      </c>
      <c r="C16" s="847">
        <f>D16</f>
        <v>0</v>
      </c>
      <c r="D16" s="847">
        <f>TRUNC((D9)*$G$16)</f>
        <v>0</v>
      </c>
      <c r="E16" s="848"/>
      <c r="F16" s="849" t="s">
        <v>962</v>
      </c>
      <c r="G16" s="851"/>
    </row>
    <row r="17" spans="1:7" ht="18" customHeight="1">
      <c r="A17" s="853"/>
      <c r="B17" s="846" t="s">
        <v>963</v>
      </c>
      <c r="C17" s="847">
        <f>D17</f>
        <v>0</v>
      </c>
      <c r="D17" s="847">
        <f>TRUNC((D9)*$G$17)</f>
        <v>0</v>
      </c>
      <c r="E17" s="848"/>
      <c r="F17" s="849" t="s">
        <v>964</v>
      </c>
      <c r="G17" s="851"/>
    </row>
    <row r="18" spans="1:7" ht="18" customHeight="1">
      <c r="A18" s="853"/>
      <c r="B18" s="854" t="s">
        <v>965</v>
      </c>
      <c r="C18" s="847">
        <f>D18</f>
        <v>0</v>
      </c>
      <c r="D18" s="847">
        <f>TRUNC((D16)*$G$17)</f>
        <v>0</v>
      </c>
      <c r="E18" s="848"/>
      <c r="F18" s="849" t="s">
        <v>966</v>
      </c>
      <c r="G18" s="851"/>
    </row>
    <row r="19" spans="1:7" ht="18" customHeight="1">
      <c r="A19" s="853"/>
      <c r="B19" s="846" t="s">
        <v>967</v>
      </c>
      <c r="C19" s="847">
        <f>D19*9</f>
        <v>4063338</v>
      </c>
      <c r="D19" s="847">
        <f>TRUNC((D8+D11)*$G$19)</f>
        <v>451482</v>
      </c>
      <c r="E19" s="848"/>
      <c r="F19" s="849" t="s">
        <v>968</v>
      </c>
      <c r="G19" s="851">
        <v>8.4000000000000005E-2</v>
      </c>
    </row>
    <row r="20" spans="1:7" ht="18" customHeight="1">
      <c r="A20" s="855"/>
      <c r="B20" s="846" t="s">
        <v>944</v>
      </c>
      <c r="C20" s="847">
        <f t="shared" ref="C20:C25" si="1">D20</f>
        <v>2641863</v>
      </c>
      <c r="D20" s="847">
        <f>SUM(D12:D19)</f>
        <v>2641863</v>
      </c>
      <c r="E20" s="848"/>
      <c r="F20" s="849" t="s">
        <v>969</v>
      </c>
      <c r="G20" s="850"/>
    </row>
    <row r="21" spans="1:7" ht="18" customHeight="1">
      <c r="A21" s="856" t="s">
        <v>970</v>
      </c>
      <c r="B21" s="857"/>
      <c r="C21" s="847">
        <f t="shared" si="1"/>
        <v>8016653</v>
      </c>
      <c r="D21" s="847">
        <f>D8+D11+D20</f>
        <v>8016653</v>
      </c>
      <c r="E21" s="848"/>
      <c r="F21" s="849" t="s">
        <v>971</v>
      </c>
      <c r="G21" s="850"/>
    </row>
    <row r="22" spans="1:7" ht="18" customHeight="1">
      <c r="A22" s="856" t="s">
        <v>972</v>
      </c>
      <c r="B22" s="857"/>
      <c r="C22" s="847">
        <f t="shared" si="1"/>
        <v>480999</v>
      </c>
      <c r="D22" s="847">
        <f>INT(D21*G22)</f>
        <v>480999</v>
      </c>
      <c r="E22" s="848"/>
      <c r="F22" s="849" t="s">
        <v>973</v>
      </c>
      <c r="G22" s="851">
        <v>0.06</v>
      </c>
    </row>
    <row r="23" spans="1:7" ht="18" customHeight="1" thickBot="1">
      <c r="A23" s="856" t="s">
        <v>974</v>
      </c>
      <c r="B23" s="857"/>
      <c r="C23" s="847">
        <f t="shared" si="1"/>
        <v>1272348</v>
      </c>
      <c r="D23" s="847">
        <f>TRUNC((D21-D7+D22)*G23)-2299</f>
        <v>1272348</v>
      </c>
      <c r="E23" s="848"/>
      <c r="F23" s="849" t="s">
        <v>975</v>
      </c>
      <c r="G23" s="851">
        <v>0.15</v>
      </c>
    </row>
    <row r="24" spans="1:7" ht="18" customHeight="1" thickBot="1">
      <c r="A24" s="858" t="s">
        <v>976</v>
      </c>
      <c r="B24" s="859"/>
      <c r="C24" s="860">
        <f t="shared" si="1"/>
        <v>9770000</v>
      </c>
      <c r="D24" s="860">
        <f>SUM(D21:D23)</f>
        <v>9770000</v>
      </c>
      <c r="E24" s="861"/>
      <c r="F24" s="862" t="s">
        <v>977</v>
      </c>
      <c r="G24" s="863"/>
    </row>
    <row r="25" spans="1:7" ht="18" customHeight="1">
      <c r="A25" s="856" t="s">
        <v>978</v>
      </c>
      <c r="B25" s="857"/>
      <c r="C25" s="847">
        <f t="shared" si="1"/>
        <v>977000</v>
      </c>
      <c r="D25" s="847">
        <f>INT(D24*G25)</f>
        <v>977000</v>
      </c>
      <c r="E25" s="848"/>
      <c r="F25" s="864" t="s">
        <v>979</v>
      </c>
      <c r="G25" s="851">
        <v>0.1</v>
      </c>
    </row>
    <row r="26" spans="1:7" ht="18" customHeight="1">
      <c r="A26" s="856" t="s">
        <v>980</v>
      </c>
      <c r="B26" s="857"/>
      <c r="C26" s="847"/>
      <c r="D26" s="847">
        <f>TRUNC(D24*$S$24/1000)*1000</f>
        <v>0</v>
      </c>
      <c r="E26" s="848"/>
      <c r="F26" s="864"/>
      <c r="G26" s="851">
        <v>0</v>
      </c>
    </row>
    <row r="27" spans="1:7" ht="18" customHeight="1" thickBot="1">
      <c r="A27" s="856" t="s">
        <v>981</v>
      </c>
      <c r="B27" s="857"/>
      <c r="C27" s="847"/>
      <c r="D27" s="847">
        <f>TRUNC(D24*$S27/1000)*1000</f>
        <v>0</v>
      </c>
      <c r="E27" s="848"/>
      <c r="F27" s="864"/>
      <c r="G27" s="851">
        <v>0</v>
      </c>
    </row>
    <row r="28" spans="1:7" ht="18" customHeight="1" thickBot="1">
      <c r="A28" s="865" t="s">
        <v>982</v>
      </c>
      <c r="B28" s="866"/>
      <c r="C28" s="860">
        <f>D28</f>
        <v>10747000</v>
      </c>
      <c r="D28" s="860">
        <f>D24+D25</f>
        <v>10747000</v>
      </c>
      <c r="E28" s="861"/>
      <c r="F28" s="862" t="s">
        <v>983</v>
      </c>
      <c r="G28" s="863"/>
    </row>
    <row r="29" spans="1:7">
      <c r="A29" s="830" t="s">
        <v>984</v>
      </c>
      <c r="D29" s="867"/>
      <c r="E29" s="867"/>
    </row>
    <row r="30" spans="1:7">
      <c r="A30" s="830" t="s">
        <v>985</v>
      </c>
      <c r="B30" s="868"/>
      <c r="C30" s="869"/>
    </row>
    <row r="31" spans="1:7">
      <c r="C31" s="830" t="s">
        <v>611</v>
      </c>
    </row>
    <row r="32" spans="1:7">
      <c r="D32" s="1121"/>
    </row>
  </sheetData>
  <mergeCells count="2">
    <mergeCell ref="A6:A8"/>
    <mergeCell ref="A9:A11"/>
  </mergeCells>
  <phoneticPr fontId="2" type="noConversion"/>
  <pageMargins left="0.75" right="0.75" top="0.72" bottom="0.6" header="0.5" footer="0.5"/>
  <pageSetup paperSize="9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X22"/>
  <sheetViews>
    <sheetView showZeros="0" view="pageBreakPreview" zoomScaleNormal="100" zoomScaleSheetLayoutView="100" workbookViewId="0">
      <selection activeCell="E33" sqref="E33"/>
    </sheetView>
  </sheetViews>
  <sheetFormatPr defaultColWidth="9.625" defaultRowHeight="19.899999999999999" customHeight="1"/>
  <cols>
    <col min="1" max="1" width="15.875" style="870" customWidth="1"/>
    <col min="2" max="2" width="12.25" style="870" customWidth="1"/>
    <col min="3" max="3" width="7.375" style="870" customWidth="1"/>
    <col min="4" max="4" width="4.625" style="873" customWidth="1"/>
    <col min="5" max="5" width="13" style="870" customWidth="1"/>
    <col min="6" max="6" width="11.25" style="870" customWidth="1"/>
    <col min="7" max="7" width="12.25" style="870" customWidth="1"/>
    <col min="8" max="8" width="11.625" style="870" customWidth="1"/>
    <col min="9" max="9" width="11.75" style="870" customWidth="1"/>
    <col min="10" max="10" width="10.5" style="870" customWidth="1"/>
    <col min="11" max="11" width="11.625" style="870" customWidth="1"/>
    <col min="12" max="12" width="7.625" style="870" customWidth="1"/>
    <col min="13" max="23" width="9.625" style="870"/>
    <col min="24" max="24" width="13.375" style="870" customWidth="1"/>
    <col min="25" max="25" width="6.625" style="870" customWidth="1"/>
    <col min="26" max="26" width="1.625" style="870" customWidth="1"/>
    <col min="27" max="27" width="8.625" style="870" customWidth="1"/>
    <col min="28" max="28" width="1.625" style="870" customWidth="1"/>
    <col min="29" max="29" width="9.625" style="870"/>
    <col min="30" max="30" width="1.625" style="870" customWidth="1"/>
    <col min="31" max="31" width="9.625" style="870"/>
    <col min="32" max="32" width="1.625" style="870" customWidth="1"/>
    <col min="33" max="33" width="6.625" style="870" customWidth="1"/>
    <col min="34" max="34" width="1.625" style="870" customWidth="1"/>
    <col min="35" max="35" width="6.625" style="870" customWidth="1"/>
    <col min="36" max="36" width="1.625" style="870" customWidth="1"/>
    <col min="37" max="37" width="6.625" style="870" customWidth="1"/>
    <col min="38" max="38" width="1.625" style="870" customWidth="1"/>
    <col min="39" max="39" width="5.625" style="870" customWidth="1"/>
    <col min="40" max="40" width="1.625" style="870" customWidth="1"/>
    <col min="41" max="16384" width="9.625" style="870"/>
  </cols>
  <sheetData>
    <row r="2" spans="1:24" ht="19.899999999999999" customHeight="1">
      <c r="A2" s="1491" t="s">
        <v>1172</v>
      </c>
      <c r="B2" s="1491"/>
      <c r="C2" s="1491"/>
      <c r="D2" s="1491"/>
      <c r="E2" s="1491"/>
      <c r="F2" s="1491"/>
      <c r="G2" s="1491"/>
      <c r="H2" s="1491"/>
      <c r="I2" s="1491"/>
      <c r="J2" s="1491"/>
      <c r="K2" s="1491"/>
      <c r="L2" s="1491"/>
    </row>
    <row r="3" spans="1:24" ht="19.899999999999999" customHeight="1">
      <c r="A3" s="871" t="s">
        <v>364</v>
      </c>
      <c r="B3" s="872">
        <f>E22</f>
        <v>6551983</v>
      </c>
      <c r="C3" s="380" t="s">
        <v>77</v>
      </c>
      <c r="G3" s="874"/>
    </row>
    <row r="4" spans="1:24" ht="19.899999999999999" customHeight="1">
      <c r="A4" s="1494" t="s">
        <v>986</v>
      </c>
      <c r="B4" s="1494" t="s">
        <v>987</v>
      </c>
      <c r="C4" s="1494" t="s">
        <v>988</v>
      </c>
      <c r="D4" s="1494" t="s">
        <v>129</v>
      </c>
      <c r="E4" s="1494" t="s">
        <v>367</v>
      </c>
      <c r="F4" s="1496" t="s">
        <v>989</v>
      </c>
      <c r="G4" s="1497"/>
      <c r="H4" s="1496" t="s">
        <v>990</v>
      </c>
      <c r="I4" s="1497"/>
      <c r="J4" s="1492" t="s">
        <v>991</v>
      </c>
      <c r="K4" s="1493"/>
      <c r="L4" s="1494" t="s">
        <v>992</v>
      </c>
    </row>
    <row r="5" spans="1:24" ht="19.899999999999999" customHeight="1">
      <c r="A5" s="1495"/>
      <c r="B5" s="1495"/>
      <c r="C5" s="1495"/>
      <c r="D5" s="1495"/>
      <c r="E5" s="1495"/>
      <c r="F5" s="875" t="s">
        <v>131</v>
      </c>
      <c r="G5" s="875" t="s">
        <v>371</v>
      </c>
      <c r="H5" s="875" t="s">
        <v>131</v>
      </c>
      <c r="I5" s="875" t="s">
        <v>372</v>
      </c>
      <c r="J5" s="875" t="s">
        <v>131</v>
      </c>
      <c r="K5" s="875" t="s">
        <v>372</v>
      </c>
      <c r="L5" s="1495"/>
    </row>
    <row r="6" spans="1:24" ht="19.899999999999999" customHeight="1">
      <c r="A6" s="876" t="s">
        <v>993</v>
      </c>
      <c r="B6" s="877"/>
      <c r="C6" s="878">
        <v>1</v>
      </c>
      <c r="D6" s="879" t="s">
        <v>261</v>
      </c>
      <c r="E6" s="880">
        <f>G6+I6+K6</f>
        <v>1682920</v>
      </c>
      <c r="F6" s="880">
        <f>'8-4.펌프인양_원상복구'!G22</f>
        <v>1182920</v>
      </c>
      <c r="G6" s="880">
        <f>TRUNC(C6*F6)</f>
        <v>1182920</v>
      </c>
      <c r="H6" s="880">
        <f>'8-4.펌프인양_원상복구'!I22</f>
        <v>0</v>
      </c>
      <c r="I6" s="880">
        <f>TRUNC(C6*H6)</f>
        <v>0</v>
      </c>
      <c r="J6" s="880">
        <f>'8-4.펌프인양_원상복구'!K22</f>
        <v>500000</v>
      </c>
      <c r="K6" s="880">
        <f>TRUNC(C6*J6)</f>
        <v>500000</v>
      </c>
      <c r="L6" s="881" t="s">
        <v>994</v>
      </c>
    </row>
    <row r="7" spans="1:24" ht="19.899999999999999" customHeight="1">
      <c r="A7" s="876" t="s">
        <v>995</v>
      </c>
      <c r="B7" s="877"/>
      <c r="C7" s="878">
        <f>1</f>
        <v>1</v>
      </c>
      <c r="D7" s="879" t="s">
        <v>288</v>
      </c>
      <c r="E7" s="880">
        <f>G7+I7+K7</f>
        <v>1918867</v>
      </c>
      <c r="F7" s="880">
        <f>'8-3.철거공사_원상복구'!G12</f>
        <v>789795.5</v>
      </c>
      <c r="G7" s="880">
        <f>TRUNC(C7*F7)</f>
        <v>789795</v>
      </c>
      <c r="H7" s="880">
        <f>'8-3.철거공사_원상복구'!I12</f>
        <v>77923</v>
      </c>
      <c r="I7" s="880">
        <f>TRUNC(C7*H7)</f>
        <v>77923</v>
      </c>
      <c r="J7" s="880">
        <f>'8-3.철거공사_원상복구'!K12</f>
        <v>1051149.1199999999</v>
      </c>
      <c r="K7" s="880">
        <f>TRUNC(C7*J7)</f>
        <v>1051149</v>
      </c>
      <c r="L7" s="881"/>
    </row>
    <row r="8" spans="1:24" ht="19.899999999999999" customHeight="1">
      <c r="A8" s="876" t="s">
        <v>996</v>
      </c>
      <c r="B8" s="877"/>
      <c r="C8" s="878">
        <v>1</v>
      </c>
      <c r="D8" s="879" t="s">
        <v>288</v>
      </c>
      <c r="E8" s="880">
        <f>G8+I8+K8</f>
        <v>1072002</v>
      </c>
      <c r="F8" s="880">
        <f>'8-3.철거공사_원상복구'!G25</f>
        <v>778575.5</v>
      </c>
      <c r="G8" s="880">
        <f>TRUNC(C8*F8)</f>
        <v>778575</v>
      </c>
      <c r="H8" s="880">
        <f>'8-3.철거공사_원상복구'!I25</f>
        <v>38924</v>
      </c>
      <c r="I8" s="880">
        <f>TRUNC(C8*H8)</f>
        <v>38924</v>
      </c>
      <c r="J8" s="880">
        <f>'8-3.철거공사_원상복구'!K25</f>
        <v>254503</v>
      </c>
      <c r="K8" s="880">
        <f>TRUNC(C8*J8)</f>
        <v>254503</v>
      </c>
      <c r="L8" s="881"/>
      <c r="O8" s="877"/>
      <c r="P8" s="878"/>
      <c r="Q8" s="879"/>
      <c r="R8" s="880"/>
      <c r="S8" s="880"/>
      <c r="T8" s="880"/>
      <c r="U8" s="880"/>
      <c r="V8" s="880"/>
      <c r="W8" s="880"/>
      <c r="X8" s="880"/>
    </row>
    <row r="9" spans="1:24" ht="19.899999999999999" customHeight="1">
      <c r="A9" s="876" t="s">
        <v>997</v>
      </c>
      <c r="B9" s="1122" t="s">
        <v>1151</v>
      </c>
      <c r="C9" s="878">
        <v>1</v>
      </c>
      <c r="D9" s="879" t="s">
        <v>269</v>
      </c>
      <c r="E9" s="880">
        <f>G9+I9+K9</f>
        <v>1878194</v>
      </c>
      <c r="F9" s="880">
        <f>'8-2.폐공처리_원상복구'!G24</f>
        <v>1836009</v>
      </c>
      <c r="G9" s="880">
        <f>TRUNC(C9*F9)</f>
        <v>1836009</v>
      </c>
      <c r="H9" s="880">
        <f>'8-2.폐공처리_원상복구'!I24</f>
        <v>42185</v>
      </c>
      <c r="I9" s="880">
        <f>TRUNC(C9*H9)</f>
        <v>42185</v>
      </c>
      <c r="J9" s="880">
        <f>'8-2.폐공처리_원상복구'!K24</f>
        <v>0</v>
      </c>
      <c r="K9" s="880">
        <f>TRUNC(C9*J9)</f>
        <v>0</v>
      </c>
      <c r="L9" s="881" t="s">
        <v>994</v>
      </c>
    </row>
    <row r="10" spans="1:24" ht="19.899999999999999" customHeight="1">
      <c r="A10" s="876"/>
      <c r="L10" s="881"/>
    </row>
    <row r="11" spans="1:24" ht="19.899999999999999" customHeight="1">
      <c r="A11" s="876"/>
      <c r="B11" s="877"/>
      <c r="C11" s="878"/>
      <c r="D11" s="879"/>
      <c r="E11" s="880"/>
      <c r="F11" s="880"/>
      <c r="G11" s="880"/>
      <c r="H11" s="880"/>
      <c r="I11" s="880"/>
      <c r="J11" s="880"/>
      <c r="K11" s="880"/>
      <c r="L11" s="881"/>
    </row>
    <row r="12" spans="1:24" ht="19.899999999999999" customHeight="1">
      <c r="A12" s="876"/>
      <c r="B12" s="877"/>
      <c r="C12" s="878"/>
      <c r="D12" s="879"/>
      <c r="E12" s="880"/>
      <c r="F12" s="880"/>
      <c r="G12" s="880"/>
      <c r="H12" s="880"/>
      <c r="I12" s="880"/>
      <c r="J12" s="880"/>
      <c r="K12" s="880"/>
      <c r="L12" s="881"/>
    </row>
    <row r="13" spans="1:24" ht="19.899999999999999" customHeight="1">
      <c r="A13" s="876"/>
      <c r="B13" s="877"/>
      <c r="C13" s="882"/>
      <c r="D13" s="879"/>
      <c r="E13" s="880"/>
      <c r="F13" s="883"/>
      <c r="G13" s="877"/>
      <c r="H13" s="883"/>
      <c r="I13" s="877"/>
      <c r="J13" s="883"/>
      <c r="K13" s="880"/>
      <c r="L13" s="881"/>
    </row>
    <row r="14" spans="1:24" ht="19.899999999999999" customHeight="1">
      <c r="A14" s="876"/>
      <c r="B14" s="877"/>
      <c r="C14" s="878"/>
      <c r="D14" s="879"/>
      <c r="E14" s="880"/>
      <c r="F14" s="880"/>
      <c r="G14" s="880"/>
      <c r="H14" s="880"/>
      <c r="I14" s="880"/>
      <c r="J14" s="880"/>
      <c r="K14" s="880"/>
      <c r="L14" s="884"/>
    </row>
    <row r="15" spans="1:24" ht="19.899999999999999" customHeight="1">
      <c r="A15" s="876"/>
      <c r="B15" s="877"/>
      <c r="C15" s="882"/>
      <c r="D15" s="879"/>
      <c r="E15" s="880"/>
      <c r="F15" s="883"/>
      <c r="G15" s="880"/>
      <c r="H15" s="883"/>
      <c r="I15" s="880"/>
      <c r="J15" s="880"/>
      <c r="K15" s="880"/>
      <c r="L15" s="881"/>
    </row>
    <row r="16" spans="1:24" ht="19.899999999999999" customHeight="1">
      <c r="A16" s="885"/>
      <c r="B16" s="877"/>
      <c r="C16" s="877"/>
      <c r="D16" s="879"/>
      <c r="E16" s="880"/>
      <c r="F16" s="880"/>
      <c r="G16" s="880"/>
      <c r="H16" s="880"/>
      <c r="I16" s="880"/>
      <c r="J16" s="880"/>
      <c r="K16" s="880"/>
      <c r="L16" s="884"/>
    </row>
    <row r="17" spans="1:12" ht="19.899999999999999" customHeight="1">
      <c r="A17" s="885"/>
      <c r="B17" s="877"/>
      <c r="C17" s="877"/>
      <c r="D17" s="879"/>
      <c r="E17" s="880"/>
      <c r="F17" s="880"/>
      <c r="G17" s="880"/>
      <c r="H17" s="880"/>
      <c r="I17" s="880"/>
      <c r="J17" s="880"/>
      <c r="K17" s="880"/>
      <c r="L17" s="884"/>
    </row>
    <row r="18" spans="1:12" ht="19.899999999999999" customHeight="1">
      <c r="A18" s="885"/>
      <c r="B18" s="877"/>
      <c r="C18" s="877"/>
      <c r="D18" s="879"/>
      <c r="E18" s="880"/>
      <c r="F18" s="880"/>
      <c r="G18" s="880"/>
      <c r="H18" s="880"/>
      <c r="I18" s="880"/>
      <c r="J18" s="880"/>
      <c r="K18" s="880"/>
      <c r="L18" s="884"/>
    </row>
    <row r="19" spans="1:12" ht="19.899999999999999" customHeight="1">
      <c r="A19" s="885"/>
      <c r="B19" s="877"/>
      <c r="C19" s="877"/>
      <c r="D19" s="879"/>
      <c r="E19" s="880"/>
      <c r="F19" s="880"/>
      <c r="G19" s="880"/>
      <c r="H19" s="880"/>
      <c r="I19" s="880"/>
      <c r="J19" s="880"/>
      <c r="K19" s="880"/>
      <c r="L19" s="884"/>
    </row>
    <row r="20" spans="1:12" ht="19.899999999999999" customHeight="1">
      <c r="A20" s="885"/>
      <c r="B20" s="877"/>
      <c r="C20" s="877"/>
      <c r="D20" s="879"/>
      <c r="E20" s="880"/>
      <c r="F20" s="877"/>
      <c r="G20" s="877"/>
      <c r="H20" s="877"/>
      <c r="I20" s="877"/>
      <c r="J20" s="880"/>
      <c r="K20" s="880"/>
      <c r="L20" s="884"/>
    </row>
    <row r="21" spans="1:12" ht="19.899999999999999" customHeight="1">
      <c r="A21" s="886"/>
      <c r="B21" s="877"/>
      <c r="C21" s="877"/>
      <c r="D21" s="879"/>
      <c r="E21" s="880"/>
      <c r="F21" s="877"/>
      <c r="G21" s="880"/>
      <c r="H21" s="877"/>
      <c r="I21" s="880"/>
      <c r="J21" s="880"/>
      <c r="K21" s="880"/>
      <c r="L21" s="884"/>
    </row>
    <row r="22" spans="1:12" ht="19.899999999999999" customHeight="1">
      <c r="A22" s="887" t="s">
        <v>42</v>
      </c>
      <c r="B22" s="888"/>
      <c r="C22" s="888"/>
      <c r="D22" s="889"/>
      <c r="E22" s="890">
        <f>SUM(E6:E21)</f>
        <v>6551983</v>
      </c>
      <c r="F22" s="888"/>
      <c r="G22" s="890">
        <f>SUM(G6:G21)</f>
        <v>4587299</v>
      </c>
      <c r="H22" s="888"/>
      <c r="I22" s="890">
        <f>SUM(I6:I21)</f>
        <v>159032</v>
      </c>
      <c r="J22" s="890"/>
      <c r="K22" s="890">
        <f>SUM(K6:K21)</f>
        <v>1805652</v>
      </c>
      <c r="L22" s="891"/>
    </row>
  </sheetData>
  <mergeCells count="10">
    <mergeCell ref="A2:L2"/>
    <mergeCell ref="J4:K4"/>
    <mergeCell ref="L4:L5"/>
    <mergeCell ref="A4:A5"/>
    <mergeCell ref="B4:B5"/>
    <mergeCell ref="C4:C5"/>
    <mergeCell ref="D4:D5"/>
    <mergeCell ref="E4:E5"/>
    <mergeCell ref="F4:G4"/>
    <mergeCell ref="H4:I4"/>
  </mergeCells>
  <phoneticPr fontId="2" type="noConversion"/>
  <pageMargins left="0.73" right="0.54" top="0.9" bottom="0.98" header="0.5" footer="0.5"/>
  <pageSetup paperSize="9" scale="96" orientation="landscape" horizontalDpi="300" verticalDpi="300" r:id="rId1"/>
  <headerFooter alignWithMargins="0"/>
  <colBreaks count="1" manualBreakCount="1">
    <brk id="12" max="21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showZeros="0" view="pageBreakPreview" zoomScale="115" zoomScaleNormal="75" zoomScaleSheetLayoutView="115" workbookViewId="0">
      <selection activeCell="P21" sqref="P21"/>
    </sheetView>
  </sheetViews>
  <sheetFormatPr defaultColWidth="10.625" defaultRowHeight="19.899999999999999" customHeight="1"/>
  <cols>
    <col min="1" max="1" width="17.25" style="1016" customWidth="1"/>
    <col min="2" max="2" width="19.75" style="1017" customWidth="1"/>
    <col min="3" max="3" width="7.125" style="1018" customWidth="1"/>
    <col min="4" max="4" width="13.625" style="1019" customWidth="1"/>
    <col min="5" max="5" width="12.5" style="1019" customWidth="1"/>
    <col min="6" max="6" width="12.25" style="1019" customWidth="1"/>
    <col min="7" max="7" width="12.375" style="1019" customWidth="1"/>
    <col min="8" max="8" width="11.625" style="1019" customWidth="1"/>
    <col min="9" max="9" width="10" style="1019" customWidth="1"/>
    <col min="10" max="10" width="11.5" style="1019" customWidth="1"/>
    <col min="11" max="11" width="9.375" style="1016" customWidth="1"/>
    <col min="12" max="135" width="10.75" style="1016" customWidth="1"/>
    <col min="136" max="16384" width="10.625" style="1016"/>
  </cols>
  <sheetData>
    <row r="1" spans="1:13" s="343" customFormat="1" ht="21" customHeight="1">
      <c r="A1" s="1498" t="s">
        <v>1173</v>
      </c>
      <c r="B1" s="1498"/>
      <c r="C1" s="1498"/>
      <c r="D1" s="1498"/>
      <c r="E1" s="1498"/>
      <c r="F1" s="1498"/>
      <c r="G1" s="1498"/>
      <c r="H1" s="1498"/>
      <c r="I1" s="1498"/>
      <c r="J1" s="1498"/>
      <c r="K1" s="1498"/>
      <c r="L1" s="1498"/>
      <c r="M1" s="1021"/>
    </row>
    <row r="2" spans="1:13" s="343" customFormat="1" ht="21" customHeight="1">
      <c r="A2" s="1022" t="s">
        <v>1078</v>
      </c>
      <c r="B2" s="1023">
        <f>E24</f>
        <v>1878194</v>
      </c>
      <c r="C2" s="1024" t="s">
        <v>77</v>
      </c>
      <c r="D2" s="1020"/>
      <c r="E2" s="1020"/>
      <c r="F2" s="1025" t="s">
        <v>1079</v>
      </c>
      <c r="G2" s="1025"/>
      <c r="H2" s="1020"/>
      <c r="I2" s="1026"/>
      <c r="J2" s="1027"/>
      <c r="K2" s="1020"/>
      <c r="L2" s="1023"/>
      <c r="M2" s="1021"/>
    </row>
    <row r="3" spans="1:13" s="343" customFormat="1" ht="21" customHeight="1">
      <c r="A3" s="1020"/>
      <c r="B3" s="1020"/>
      <c r="C3" s="1020"/>
      <c r="D3" s="1020"/>
      <c r="E3" s="1020"/>
      <c r="F3" s="1025"/>
      <c r="G3" s="1023"/>
      <c r="H3" s="1025"/>
      <c r="I3" s="1023"/>
      <c r="J3" s="1025"/>
      <c r="K3" s="1023"/>
      <c r="L3" s="1020"/>
      <c r="M3" s="1021"/>
    </row>
    <row r="4" spans="1:13" s="343" customFormat="1" ht="21" customHeight="1">
      <c r="A4" s="1499" t="s">
        <v>986</v>
      </c>
      <c r="B4" s="1499" t="s">
        <v>1080</v>
      </c>
      <c r="C4" s="1499" t="s">
        <v>1081</v>
      </c>
      <c r="D4" s="1499" t="s">
        <v>129</v>
      </c>
      <c r="E4" s="1499" t="s">
        <v>367</v>
      </c>
      <c r="F4" s="1028" t="s">
        <v>1082</v>
      </c>
      <c r="G4" s="1029"/>
      <c r="H4" s="1028" t="s">
        <v>1083</v>
      </c>
      <c r="I4" s="1029"/>
      <c r="J4" s="1028" t="s">
        <v>1084</v>
      </c>
      <c r="K4" s="1029"/>
      <c r="L4" s="1499" t="s">
        <v>1085</v>
      </c>
      <c r="M4" s="1021"/>
    </row>
    <row r="5" spans="1:13" s="343" customFormat="1" ht="21" customHeight="1">
      <c r="A5" s="1500"/>
      <c r="B5" s="1500"/>
      <c r="C5" s="1500"/>
      <c r="D5" s="1500"/>
      <c r="E5" s="1500"/>
      <c r="F5" s="1030" t="s">
        <v>131</v>
      </c>
      <c r="G5" s="1030" t="s">
        <v>371</v>
      </c>
      <c r="H5" s="1030" t="s">
        <v>131</v>
      </c>
      <c r="I5" s="1030" t="s">
        <v>372</v>
      </c>
      <c r="J5" s="1030" t="s">
        <v>131</v>
      </c>
      <c r="K5" s="1030" t="s">
        <v>372</v>
      </c>
      <c r="L5" s="1500"/>
      <c r="M5" s="1021"/>
    </row>
    <row r="6" spans="1:13" s="343" customFormat="1" ht="21" customHeight="1">
      <c r="A6" s="1031" t="s">
        <v>305</v>
      </c>
      <c r="B6" s="1032"/>
      <c r="C6" s="1033">
        <f>0.67*1.2</f>
        <v>0.80400000000000005</v>
      </c>
      <c r="D6" s="1031" t="s">
        <v>133</v>
      </c>
      <c r="E6" s="1029">
        <f t="shared" ref="E6:E11" si="0">G6+I6+K6</f>
        <v>182524</v>
      </c>
      <c r="F6" s="1029">
        <f>'8-5.단가표_원상복구'!B14</f>
        <v>227020</v>
      </c>
      <c r="G6" s="1029">
        <f>TRUNC(C6*F6)</f>
        <v>182524</v>
      </c>
      <c r="H6" s="1032"/>
      <c r="I6" s="1032"/>
      <c r="J6" s="1029"/>
      <c r="K6" s="1029"/>
      <c r="L6" s="1032"/>
      <c r="M6" s="1021"/>
    </row>
    <row r="7" spans="1:13" s="343" customFormat="1" ht="21" customHeight="1">
      <c r="A7" s="1034" t="s">
        <v>1086</v>
      </c>
      <c r="B7" s="1035"/>
      <c r="C7" s="1036">
        <f>1.33*1.2</f>
        <v>1.5960000000000001</v>
      </c>
      <c r="D7" s="1034" t="s">
        <v>133</v>
      </c>
      <c r="E7" s="1037">
        <f t="shared" si="0"/>
        <v>305978</v>
      </c>
      <c r="F7" s="1037">
        <f>'8-5.단가표_원상복구'!B16</f>
        <v>191716</v>
      </c>
      <c r="G7" s="1037">
        <f>TRUNC(C7*F7)</f>
        <v>305978</v>
      </c>
      <c r="H7" s="1035"/>
      <c r="I7" s="1035"/>
      <c r="J7" s="1037"/>
      <c r="K7" s="1037"/>
      <c r="L7" s="1035"/>
      <c r="M7" s="1021"/>
    </row>
    <row r="8" spans="1:13" s="343" customFormat="1" ht="21" customHeight="1">
      <c r="A8" s="1034" t="s">
        <v>1087</v>
      </c>
      <c r="B8" s="1035"/>
      <c r="C8" s="1036">
        <f>2.67*1.2</f>
        <v>3.2039999999999997</v>
      </c>
      <c r="D8" s="1034" t="s">
        <v>133</v>
      </c>
      <c r="E8" s="1037">
        <f t="shared" si="0"/>
        <v>632629</v>
      </c>
      <c r="F8" s="1037">
        <f>'8-5.단가표_원상복구'!B18</f>
        <v>197450</v>
      </c>
      <c r="G8" s="1037">
        <f>TRUNC(C8*F8)</f>
        <v>632629</v>
      </c>
      <c r="H8" s="1035"/>
      <c r="I8" s="1035"/>
      <c r="J8" s="1035"/>
      <c r="K8" s="1035"/>
      <c r="L8" s="1035"/>
      <c r="M8" s="1021"/>
    </row>
    <row r="9" spans="1:13" s="343" customFormat="1" ht="21" customHeight="1">
      <c r="A9" s="1034" t="s">
        <v>1088</v>
      </c>
      <c r="B9" s="1035"/>
      <c r="C9" s="1036">
        <f>2.67*1.2</f>
        <v>3.2039999999999997</v>
      </c>
      <c r="D9" s="1034" t="s">
        <v>133</v>
      </c>
      <c r="E9" s="1037">
        <f t="shared" si="0"/>
        <v>503245</v>
      </c>
      <c r="F9" s="1037">
        <f>'8-5.단가표_원상복구'!B19</f>
        <v>157068</v>
      </c>
      <c r="G9" s="1037">
        <f>TRUNC(C9*F9)</f>
        <v>503245</v>
      </c>
      <c r="H9" s="1035"/>
      <c r="I9" s="1035"/>
      <c r="J9" s="1035"/>
      <c r="K9" s="1035"/>
      <c r="L9" s="1035"/>
      <c r="M9" s="1021"/>
    </row>
    <row r="10" spans="1:13" s="343" customFormat="1" ht="21" customHeight="1">
      <c r="A10" s="1034" t="s">
        <v>1089</v>
      </c>
      <c r="B10" s="1034"/>
      <c r="C10" s="1038">
        <f>I12</f>
        <v>1.82</v>
      </c>
      <c r="D10" s="1034" t="s">
        <v>1090</v>
      </c>
      <c r="E10" s="1037">
        <f t="shared" si="0"/>
        <v>23660</v>
      </c>
      <c r="F10" s="1037"/>
      <c r="G10" s="1037"/>
      <c r="H10" s="1037">
        <v>13000</v>
      </c>
      <c r="I10" s="1037">
        <f>TRUNC(C10*H10)</f>
        <v>23660</v>
      </c>
      <c r="J10" s="1037"/>
      <c r="K10" s="1037"/>
      <c r="L10" s="1035" t="s">
        <v>1091</v>
      </c>
      <c r="M10" s="1021"/>
    </row>
    <row r="11" spans="1:13" s="343" customFormat="1" ht="21" customHeight="1">
      <c r="A11" s="1034" t="s">
        <v>1092</v>
      </c>
      <c r="B11" s="1039"/>
      <c r="C11" s="1026">
        <f>I13</f>
        <v>0.1</v>
      </c>
      <c r="D11" s="1034" t="s">
        <v>1090</v>
      </c>
      <c r="E11" s="1037">
        <f t="shared" si="0"/>
        <v>15375</v>
      </c>
      <c r="F11" s="1037"/>
      <c r="G11" s="1037"/>
      <c r="H11" s="1037">
        <v>153750</v>
      </c>
      <c r="I11" s="1037">
        <f>TRUNC(C11*H11)</f>
        <v>15375</v>
      </c>
      <c r="J11" s="1037"/>
      <c r="K11" s="1037"/>
      <c r="L11" s="1037" t="s">
        <v>1093</v>
      </c>
      <c r="M11" s="1021"/>
    </row>
    <row r="12" spans="1:13" s="343" customFormat="1" ht="21" customHeight="1">
      <c r="A12" s="1035"/>
      <c r="B12" s="1040" t="s">
        <v>1094</v>
      </c>
      <c r="C12" s="1041" t="s">
        <v>1142</v>
      </c>
      <c r="D12" s="1042"/>
      <c r="E12" s="1043" t="s">
        <v>1141</v>
      </c>
      <c r="F12" s="1042"/>
      <c r="G12" s="1044">
        <f>'2-5.사업량_원상복구'!H5</f>
        <v>100</v>
      </c>
      <c r="H12" s="1042" t="s">
        <v>1095</v>
      </c>
      <c r="I12" s="1045">
        <f>TRUNC(3.14*(6*0.0254/2)^2*(G12),2)</f>
        <v>1.82</v>
      </c>
      <c r="J12" s="1046" t="s">
        <v>1025</v>
      </c>
      <c r="K12" s="1047"/>
      <c r="L12" s="1048"/>
      <c r="M12" s="1021"/>
    </row>
    <row r="13" spans="1:13" s="343" customFormat="1" ht="21" customHeight="1">
      <c r="A13" s="1035"/>
      <c r="B13" s="1049" t="s">
        <v>1096</v>
      </c>
      <c r="C13" s="1050" t="s">
        <v>1143</v>
      </c>
      <c r="D13" s="1051"/>
      <c r="E13" s="1109" t="s">
        <v>1141</v>
      </c>
      <c r="F13" s="1051"/>
      <c r="G13" s="1110">
        <v>6</v>
      </c>
      <c r="H13" s="1051" t="s">
        <v>1095</v>
      </c>
      <c r="I13" s="1053">
        <f>TRUNC(3.14*(6*0.0254/2)^2*(G13),2)</f>
        <v>0.1</v>
      </c>
      <c r="J13" s="1054" t="s">
        <v>1025</v>
      </c>
      <c r="K13" s="1055"/>
      <c r="L13" s="1048"/>
      <c r="M13" s="1021"/>
    </row>
    <row r="14" spans="1:13" s="343" customFormat="1" ht="21" customHeight="1">
      <c r="A14" s="1034" t="s">
        <v>1097</v>
      </c>
      <c r="B14" s="1056" t="s">
        <v>1098</v>
      </c>
      <c r="C14" s="1038">
        <v>3.37</v>
      </c>
      <c r="D14" s="1034" t="s">
        <v>1090</v>
      </c>
      <c r="E14" s="1037">
        <f>G14+I14+K14</f>
        <v>100095</v>
      </c>
      <c r="F14" s="1037">
        <v>29702</v>
      </c>
      <c r="G14" s="1037">
        <f>TRUNC(C14*F14)</f>
        <v>100095</v>
      </c>
      <c r="H14" s="1035"/>
      <c r="I14" s="1035"/>
      <c r="J14" s="1035"/>
      <c r="K14" s="1035"/>
      <c r="L14" s="1035" t="s">
        <v>1099</v>
      </c>
      <c r="M14" s="1021"/>
    </row>
    <row r="15" spans="1:13" s="343" customFormat="1" ht="21" customHeight="1">
      <c r="A15" s="1034" t="s">
        <v>1100</v>
      </c>
      <c r="B15" s="1035"/>
      <c r="C15" s="1038">
        <v>1</v>
      </c>
      <c r="D15" s="1034" t="s">
        <v>247</v>
      </c>
      <c r="E15" s="1037">
        <f>G15+I15+K15</f>
        <v>70581</v>
      </c>
      <c r="F15" s="1037">
        <f>G17</f>
        <v>67431</v>
      </c>
      <c r="G15" s="1037">
        <f>TRUNC(C15*F15)</f>
        <v>67431</v>
      </c>
      <c r="H15" s="1037">
        <f>I20</f>
        <v>3150</v>
      </c>
      <c r="I15" s="1037">
        <f>TRUNC(C15*H15)</f>
        <v>3150</v>
      </c>
      <c r="J15" s="1037"/>
      <c r="K15" s="1037"/>
      <c r="L15" s="1037"/>
      <c r="M15" s="1021"/>
    </row>
    <row r="16" spans="1:13" s="343" customFormat="1" ht="21" customHeight="1">
      <c r="A16" s="1034" t="s">
        <v>1101</v>
      </c>
      <c r="B16" s="1056" t="s">
        <v>1102</v>
      </c>
      <c r="C16" s="1038">
        <v>2.7</v>
      </c>
      <c r="D16" s="1034" t="s">
        <v>1090</v>
      </c>
      <c r="E16" s="1037">
        <f>G16+I16+K16</f>
        <v>44107</v>
      </c>
      <c r="F16" s="1037">
        <v>16336</v>
      </c>
      <c r="G16" s="1037">
        <f>TRUNC(C16*F16)</f>
        <v>44107</v>
      </c>
      <c r="H16" s="1037"/>
      <c r="I16" s="1035"/>
      <c r="J16" s="1035"/>
      <c r="K16" s="1035"/>
      <c r="L16" s="1035" t="s">
        <v>1103</v>
      </c>
      <c r="M16" s="1021"/>
    </row>
    <row r="17" spans="1:20" s="343" customFormat="1" ht="21" customHeight="1">
      <c r="A17" s="1034"/>
      <c r="B17" s="1057" t="s">
        <v>1104</v>
      </c>
      <c r="C17" s="1058">
        <v>0.27</v>
      </c>
      <c r="D17" s="1059" t="s">
        <v>133</v>
      </c>
      <c r="E17" s="1060">
        <f>G17</f>
        <v>67431</v>
      </c>
      <c r="F17" s="1060">
        <f>'8-5.단가표_원상복구'!B20</f>
        <v>249748</v>
      </c>
      <c r="G17" s="1060">
        <f>TRUNC(C17*F17)</f>
        <v>67431</v>
      </c>
      <c r="H17" s="1060"/>
      <c r="I17" s="1060"/>
      <c r="J17" s="1060"/>
      <c r="K17" s="1061"/>
      <c r="L17" s="1037"/>
      <c r="M17" s="1021"/>
    </row>
    <row r="18" spans="1:20" s="343" customFormat="1" ht="21" customHeight="1">
      <c r="A18" s="1034"/>
      <c r="B18" s="1062" t="s">
        <v>1105</v>
      </c>
      <c r="C18" s="1063">
        <v>0.36</v>
      </c>
      <c r="D18" s="1064" t="s">
        <v>1090</v>
      </c>
      <c r="E18" s="1065">
        <f>I18</f>
        <v>779</v>
      </c>
      <c r="F18" s="1065" t="s">
        <v>1106</v>
      </c>
      <c r="G18" s="1065" t="s">
        <v>1106</v>
      </c>
      <c r="H18" s="1065">
        <v>2166</v>
      </c>
      <c r="I18" s="1065">
        <f>TRUNC(C18*H18)</f>
        <v>779</v>
      </c>
      <c r="J18" s="1065"/>
      <c r="K18" s="1066"/>
      <c r="L18" s="1037" t="s">
        <v>1107</v>
      </c>
      <c r="M18" s="1021"/>
    </row>
    <row r="19" spans="1:20" s="343" customFormat="1" ht="21" customHeight="1">
      <c r="A19" s="1034"/>
      <c r="B19" s="1062" t="s">
        <v>1108</v>
      </c>
      <c r="C19" s="1067">
        <v>0.18</v>
      </c>
      <c r="D19" s="1064" t="s">
        <v>1109</v>
      </c>
      <c r="E19" s="1065">
        <f>I19</f>
        <v>2371</v>
      </c>
      <c r="F19" s="1065" t="s">
        <v>1106</v>
      </c>
      <c r="G19" s="1065" t="s">
        <v>1106</v>
      </c>
      <c r="H19" s="1065">
        <v>13176</v>
      </c>
      <c r="I19" s="1065">
        <f>TRUNC(C19*H19)</f>
        <v>2371</v>
      </c>
      <c r="J19" s="1065"/>
      <c r="K19" s="1066"/>
      <c r="L19" s="1037" t="s">
        <v>1110</v>
      </c>
      <c r="M19" s="1021"/>
    </row>
    <row r="20" spans="1:20" s="343" customFormat="1" ht="21" customHeight="1">
      <c r="A20" s="1034"/>
      <c r="B20" s="1068" t="s">
        <v>1111</v>
      </c>
      <c r="C20" s="1069"/>
      <c r="D20" s="1070"/>
      <c r="E20" s="1071">
        <f>SUM(E17:E19)</f>
        <v>70581</v>
      </c>
      <c r="F20" s="1071"/>
      <c r="G20" s="1071">
        <f>SUM(G17:G19)</f>
        <v>67431</v>
      </c>
      <c r="H20" s="1071"/>
      <c r="I20" s="1071">
        <f>SUM(I17:I19)</f>
        <v>3150</v>
      </c>
      <c r="J20" s="1071"/>
      <c r="K20" s="1072"/>
      <c r="L20" s="1035"/>
      <c r="M20" s="1021"/>
    </row>
    <row r="21" spans="1:20" s="343" customFormat="1" ht="21" customHeight="1">
      <c r="A21" s="1034"/>
      <c r="B21" s="1034"/>
      <c r="C21" s="1073"/>
      <c r="D21" s="1034"/>
      <c r="E21" s="1037"/>
      <c r="F21" s="1037"/>
      <c r="G21" s="1037"/>
      <c r="H21" s="1037"/>
      <c r="I21" s="1037"/>
      <c r="J21" s="1037"/>
      <c r="K21" s="1037"/>
      <c r="L21" s="1035"/>
      <c r="M21" s="1021"/>
    </row>
    <row r="22" spans="1:20" s="343" customFormat="1" ht="21" customHeight="1">
      <c r="A22" s="1056"/>
      <c r="B22" s="1035"/>
      <c r="C22" s="1038"/>
      <c r="D22" s="1035"/>
      <c r="E22" s="1037"/>
      <c r="F22" s="1037"/>
      <c r="G22" s="1037"/>
      <c r="H22" s="1037"/>
      <c r="I22" s="1037"/>
      <c r="J22" s="1037"/>
      <c r="K22" s="1037"/>
      <c r="L22" s="1035"/>
      <c r="M22" s="1021"/>
    </row>
    <row r="23" spans="1:20" s="343" customFormat="1" ht="21" customHeight="1">
      <c r="A23" s="1074"/>
      <c r="B23" s="1075"/>
      <c r="C23" s="1074"/>
      <c r="D23" s="1074"/>
      <c r="E23" s="1076"/>
      <c r="F23" s="1076"/>
      <c r="G23" s="1076"/>
      <c r="H23" s="1076"/>
      <c r="I23" s="1076"/>
      <c r="J23" s="1076"/>
      <c r="K23" s="1076"/>
      <c r="L23" s="1075"/>
      <c r="M23" s="1021"/>
    </row>
    <row r="24" spans="1:20" s="343" customFormat="1" ht="21" customHeight="1">
      <c r="A24" s="1077" t="s">
        <v>42</v>
      </c>
      <c r="B24" s="1078"/>
      <c r="C24" s="1078"/>
      <c r="D24" s="1078"/>
      <c r="E24" s="1079">
        <f>G24+I24+K24</f>
        <v>1878194</v>
      </c>
      <c r="F24" s="1079"/>
      <c r="G24" s="1079">
        <f>SUM(G6:G11,G14:G16)</f>
        <v>1836009</v>
      </c>
      <c r="H24" s="1079"/>
      <c r="I24" s="1079">
        <f>SUM(I6:I11,I14:I16)</f>
        <v>42185</v>
      </c>
      <c r="J24" s="1079"/>
      <c r="K24" s="1079">
        <f>SUM(K6:K11,K14:K16)</f>
        <v>0</v>
      </c>
      <c r="L24" s="1078"/>
      <c r="M24" s="1021"/>
    </row>
    <row r="25" spans="1:20" ht="19.899999999999999" customHeight="1">
      <c r="A25" s="870"/>
      <c r="B25" s="870"/>
      <c r="C25" s="873"/>
      <c r="D25" s="870"/>
      <c r="E25" s="870"/>
      <c r="F25" s="870"/>
      <c r="G25" s="870"/>
      <c r="H25" s="870"/>
      <c r="I25" s="870"/>
      <c r="J25" s="870"/>
      <c r="K25" s="870"/>
      <c r="L25" s="870"/>
    </row>
    <row r="26" spans="1:20" s="343" customFormat="1" ht="21" customHeight="1">
      <c r="A26" s="1498" t="s">
        <v>1174</v>
      </c>
      <c r="B26" s="1498"/>
      <c r="C26" s="1498"/>
      <c r="D26" s="1498"/>
      <c r="E26" s="1498"/>
      <c r="F26" s="1498"/>
      <c r="G26" s="1498"/>
      <c r="H26" s="1498"/>
      <c r="I26" s="1498"/>
      <c r="J26" s="1498"/>
      <c r="K26" s="1498"/>
      <c r="L26" s="1498"/>
      <c r="M26" s="1021"/>
    </row>
    <row r="27" spans="1:20" s="343" customFormat="1" ht="21" customHeight="1">
      <c r="A27" s="1022" t="s">
        <v>1078</v>
      </c>
      <c r="B27" s="1023">
        <f>E49</f>
        <v>397431</v>
      </c>
      <c r="C27" s="1024" t="s">
        <v>77</v>
      </c>
      <c r="D27" s="1020"/>
      <c r="E27" s="1020"/>
      <c r="F27" s="1025" t="s">
        <v>1079</v>
      </c>
      <c r="G27" s="1025"/>
      <c r="H27" s="1020"/>
      <c r="I27" s="1026"/>
      <c r="J27" s="1027"/>
      <c r="K27" s="1020"/>
      <c r="L27" s="1023"/>
      <c r="M27" s="1021"/>
    </row>
    <row r="28" spans="1:20" s="343" customFormat="1" ht="21" customHeight="1">
      <c r="A28" s="1020"/>
      <c r="B28" s="1020"/>
      <c r="C28" s="1020"/>
      <c r="D28" s="1020"/>
      <c r="E28" s="1020"/>
      <c r="F28" s="1025"/>
      <c r="G28" s="1023"/>
      <c r="H28" s="1025"/>
      <c r="I28" s="1023"/>
      <c r="J28" s="1025"/>
      <c r="K28" s="1023"/>
      <c r="L28" s="1020"/>
      <c r="M28" s="1021"/>
    </row>
    <row r="29" spans="1:20" s="343" customFormat="1" ht="21" customHeight="1">
      <c r="A29" s="1499" t="s">
        <v>986</v>
      </c>
      <c r="B29" s="1499" t="s">
        <v>1080</v>
      </c>
      <c r="C29" s="1499" t="s">
        <v>1081</v>
      </c>
      <c r="D29" s="1499" t="s">
        <v>129</v>
      </c>
      <c r="E29" s="1499" t="s">
        <v>367</v>
      </c>
      <c r="F29" s="1028" t="s">
        <v>1082</v>
      </c>
      <c r="G29" s="1029"/>
      <c r="H29" s="1028" t="s">
        <v>1083</v>
      </c>
      <c r="I29" s="1029"/>
      <c r="J29" s="1028" t="s">
        <v>1084</v>
      </c>
      <c r="K29" s="1029"/>
      <c r="L29" s="1499" t="s">
        <v>1085</v>
      </c>
      <c r="M29" s="1021"/>
      <c r="R29" s="343" t="s">
        <v>1139</v>
      </c>
      <c r="S29" s="343">
        <v>25.4</v>
      </c>
      <c r="T29" s="343" t="s">
        <v>1140</v>
      </c>
    </row>
    <row r="30" spans="1:20" s="343" customFormat="1" ht="21" customHeight="1">
      <c r="A30" s="1500"/>
      <c r="B30" s="1500"/>
      <c r="C30" s="1500"/>
      <c r="D30" s="1500"/>
      <c r="E30" s="1500"/>
      <c r="F30" s="1030" t="s">
        <v>131</v>
      </c>
      <c r="G30" s="1030" t="s">
        <v>371</v>
      </c>
      <c r="H30" s="1030" t="s">
        <v>131</v>
      </c>
      <c r="I30" s="1030" t="s">
        <v>372</v>
      </c>
      <c r="J30" s="1030" t="s">
        <v>131</v>
      </c>
      <c r="K30" s="1030" t="s">
        <v>372</v>
      </c>
      <c r="L30" s="1500"/>
      <c r="M30" s="1021"/>
      <c r="R30" s="343">
        <v>6</v>
      </c>
      <c r="S30" s="343">
        <f>R30*S29</f>
        <v>152.39999999999998</v>
      </c>
    </row>
    <row r="31" spans="1:20" s="343" customFormat="1" ht="21" customHeight="1">
      <c r="A31" s="1031" t="s">
        <v>305</v>
      </c>
      <c r="B31" s="1032"/>
      <c r="C31" s="1033">
        <f>0.67*0.14</f>
        <v>9.3800000000000008E-2</v>
      </c>
      <c r="D31" s="1031" t="s">
        <v>133</v>
      </c>
      <c r="E31" s="1029">
        <f t="shared" ref="E31:E36" si="1">G31+I31+K31</f>
        <v>21294</v>
      </c>
      <c r="F31" s="1029">
        <f>'8-5.단가표_원상복구'!B14</f>
        <v>227020</v>
      </c>
      <c r="G31" s="1029">
        <f>TRUNC(C31*F31)</f>
        <v>21294</v>
      </c>
      <c r="H31" s="1032"/>
      <c r="I31" s="1032"/>
      <c r="J31" s="1029"/>
      <c r="K31" s="1029"/>
      <c r="L31" s="1032"/>
      <c r="M31" s="1021"/>
      <c r="R31" s="343">
        <v>8</v>
      </c>
      <c r="S31" s="343">
        <f>S29*$R$31</f>
        <v>203.2</v>
      </c>
    </row>
    <row r="32" spans="1:20" s="343" customFormat="1" ht="21" customHeight="1">
      <c r="A32" s="1034" t="s">
        <v>1086</v>
      </c>
      <c r="B32" s="1035"/>
      <c r="C32" s="1036">
        <f>1.33*0.14</f>
        <v>0.18620000000000003</v>
      </c>
      <c r="D32" s="1034" t="s">
        <v>133</v>
      </c>
      <c r="E32" s="1037">
        <f t="shared" si="1"/>
        <v>35697</v>
      </c>
      <c r="F32" s="1037">
        <f>'8-5.단가표_원상복구'!B16</f>
        <v>191716</v>
      </c>
      <c r="G32" s="1037">
        <f>TRUNC(C32*F32)</f>
        <v>35697</v>
      </c>
      <c r="H32" s="1035"/>
      <c r="I32" s="1035"/>
      <c r="J32" s="1037"/>
      <c r="K32" s="1037"/>
      <c r="L32" s="1035"/>
      <c r="M32" s="1021"/>
      <c r="R32" s="343">
        <v>10</v>
      </c>
      <c r="S32" s="343">
        <f>S29*$R$32</f>
        <v>254</v>
      </c>
    </row>
    <row r="33" spans="1:13" s="343" customFormat="1" ht="21" customHeight="1">
      <c r="A33" s="1034" t="s">
        <v>1087</v>
      </c>
      <c r="B33" s="1035"/>
      <c r="C33" s="1036">
        <f>2.67*0.14</f>
        <v>0.37380000000000002</v>
      </c>
      <c r="D33" s="1034" t="s">
        <v>133</v>
      </c>
      <c r="E33" s="1037">
        <f t="shared" si="1"/>
        <v>73806</v>
      </c>
      <c r="F33" s="1037">
        <f>'8-5.단가표_원상복구'!B18</f>
        <v>197450</v>
      </c>
      <c r="G33" s="1037">
        <f>TRUNC(C33*F33)</f>
        <v>73806</v>
      </c>
      <c r="H33" s="1035"/>
      <c r="I33" s="1035"/>
      <c r="J33" s="1035"/>
      <c r="K33" s="1035"/>
      <c r="L33" s="1035"/>
      <c r="M33" s="1021"/>
    </row>
    <row r="34" spans="1:13" s="343" customFormat="1" ht="21" customHeight="1">
      <c r="A34" s="1034" t="s">
        <v>1088</v>
      </c>
      <c r="B34" s="1035"/>
      <c r="C34" s="1036">
        <f>2.67*0.14</f>
        <v>0.37380000000000002</v>
      </c>
      <c r="D34" s="1034" t="s">
        <v>133</v>
      </c>
      <c r="E34" s="1037">
        <f t="shared" si="1"/>
        <v>58712</v>
      </c>
      <c r="F34" s="1037">
        <f>'8-5.단가표_원상복구'!B19</f>
        <v>157068</v>
      </c>
      <c r="G34" s="1037">
        <f>TRUNC(C34*F34)</f>
        <v>58712</v>
      </c>
      <c r="H34" s="1035"/>
      <c r="I34" s="1035"/>
      <c r="J34" s="1035"/>
      <c r="K34" s="1035"/>
      <c r="L34" s="1035"/>
      <c r="M34" s="1021"/>
    </row>
    <row r="35" spans="1:13" s="343" customFormat="1" ht="21" customHeight="1">
      <c r="A35" s="1034" t="s">
        <v>1089</v>
      </c>
      <c r="B35" s="1034"/>
      <c r="C35" s="1038">
        <f>I37</f>
        <v>3.24</v>
      </c>
      <c r="D35" s="1034" t="s">
        <v>1090</v>
      </c>
      <c r="E35" s="1037">
        <f t="shared" si="1"/>
        <v>42120</v>
      </c>
      <c r="F35" s="1037"/>
      <c r="G35" s="1037"/>
      <c r="H35" s="1037">
        <v>13000</v>
      </c>
      <c r="I35" s="1037">
        <f>TRUNC(C35*H35)</f>
        <v>42120</v>
      </c>
      <c r="J35" s="1037"/>
      <c r="K35" s="1037"/>
      <c r="L35" s="1035" t="s">
        <v>1091</v>
      </c>
      <c r="M35" s="1021"/>
    </row>
    <row r="36" spans="1:13" s="343" customFormat="1" ht="21" customHeight="1">
      <c r="A36" s="1034" t="s">
        <v>1092</v>
      </c>
      <c r="B36" s="1039"/>
      <c r="C36" s="1026">
        <f>I38</f>
        <v>0.12</v>
      </c>
      <c r="D36" s="1034" t="s">
        <v>1090</v>
      </c>
      <c r="E36" s="1037">
        <f t="shared" si="1"/>
        <v>18450</v>
      </c>
      <c r="F36" s="1037"/>
      <c r="G36" s="1037"/>
      <c r="H36" s="1037">
        <v>153750</v>
      </c>
      <c r="I36" s="1037">
        <f>TRUNC(C36*H36)</f>
        <v>18450</v>
      </c>
      <c r="J36" s="1037"/>
      <c r="K36" s="1037"/>
      <c r="L36" s="1037" t="s">
        <v>1093</v>
      </c>
      <c r="M36" s="1021"/>
    </row>
    <row r="37" spans="1:13" s="343" customFormat="1" ht="21" customHeight="1">
      <c r="A37" s="1035"/>
      <c r="B37" s="1040" t="s">
        <v>1094</v>
      </c>
      <c r="C37" s="1041" t="s">
        <v>1112</v>
      </c>
      <c r="D37" s="1042"/>
      <c r="E37" s="1043" t="s">
        <v>1113</v>
      </c>
      <c r="F37" s="1042"/>
      <c r="G37" s="1044">
        <f>G12</f>
        <v>100</v>
      </c>
      <c r="H37" s="1042" t="s">
        <v>1095</v>
      </c>
      <c r="I37" s="1045">
        <f>TRUNC(3.14*(8*0.0254/2)^2*(G37),2)</f>
        <v>3.24</v>
      </c>
      <c r="J37" s="1046" t="s">
        <v>1025</v>
      </c>
      <c r="K37" s="1047"/>
      <c r="L37" s="1048"/>
      <c r="M37" s="1021"/>
    </row>
    <row r="38" spans="1:13" s="343" customFormat="1" ht="21" customHeight="1">
      <c r="A38" s="1035"/>
      <c r="B38" s="1049" t="s">
        <v>1096</v>
      </c>
      <c r="C38" s="1050" t="s">
        <v>1114</v>
      </c>
      <c r="D38" s="1051"/>
      <c r="E38" s="1109" t="s">
        <v>1113</v>
      </c>
      <c r="F38" s="1051"/>
      <c r="G38" s="1052">
        <v>4</v>
      </c>
      <c r="H38" s="1051" t="s">
        <v>1095</v>
      </c>
      <c r="I38" s="1053">
        <f>TRUNC(3.14*(8*0.0254/2)^2*(G38),2)</f>
        <v>0.12</v>
      </c>
      <c r="J38" s="1054" t="s">
        <v>1025</v>
      </c>
      <c r="K38" s="1055"/>
      <c r="L38" s="1048"/>
      <c r="M38" s="1021"/>
    </row>
    <row r="39" spans="1:13" s="343" customFormat="1" ht="21" customHeight="1">
      <c r="A39" s="1034" t="s">
        <v>1097</v>
      </c>
      <c r="B39" s="1056" t="s">
        <v>1098</v>
      </c>
      <c r="C39" s="1038">
        <v>3.37</v>
      </c>
      <c r="D39" s="1034" t="s">
        <v>1090</v>
      </c>
      <c r="E39" s="1037">
        <f>G39+I39+K39</f>
        <v>100095</v>
      </c>
      <c r="F39" s="1037">
        <v>29702</v>
      </c>
      <c r="G39" s="1037">
        <f>TRUNC(C39*F39)</f>
        <v>100095</v>
      </c>
      <c r="H39" s="1035"/>
      <c r="I39" s="1035"/>
      <c r="J39" s="1035"/>
      <c r="K39" s="1035"/>
      <c r="L39" s="1035" t="s">
        <v>1099</v>
      </c>
      <c r="M39" s="1021"/>
    </row>
    <row r="40" spans="1:13" s="343" customFormat="1" ht="21" customHeight="1">
      <c r="A40" s="1034" t="s">
        <v>1100</v>
      </c>
      <c r="B40" s="1035"/>
      <c r="C40" s="1038">
        <v>1</v>
      </c>
      <c r="D40" s="1034" t="s">
        <v>247</v>
      </c>
      <c r="E40" s="1037">
        <f>G40+I40+K40</f>
        <v>3150</v>
      </c>
      <c r="F40" s="1037">
        <f>G42</f>
        <v>0</v>
      </c>
      <c r="G40" s="1037">
        <f>TRUNC(C40*F40)</f>
        <v>0</v>
      </c>
      <c r="H40" s="1037">
        <f>I45</f>
        <v>3150</v>
      </c>
      <c r="I40" s="1037">
        <f>TRUNC(C40*H40)</f>
        <v>3150</v>
      </c>
      <c r="J40" s="1037"/>
      <c r="K40" s="1037"/>
      <c r="L40" s="1037"/>
      <c r="M40" s="1021"/>
    </row>
    <row r="41" spans="1:13" s="343" customFormat="1" ht="21" customHeight="1">
      <c r="A41" s="1034" t="s">
        <v>1101</v>
      </c>
      <c r="B41" s="1056" t="s">
        <v>1102</v>
      </c>
      <c r="C41" s="1038">
        <v>2.7</v>
      </c>
      <c r="D41" s="1034" t="s">
        <v>1090</v>
      </c>
      <c r="E41" s="1037">
        <f>G41+I41+K41</f>
        <v>44107</v>
      </c>
      <c r="F41" s="1037">
        <v>16336</v>
      </c>
      <c r="G41" s="1037">
        <f>TRUNC(C41*F41)</f>
        <v>44107</v>
      </c>
      <c r="H41" s="1037"/>
      <c r="I41" s="1035"/>
      <c r="J41" s="1035"/>
      <c r="K41" s="1035"/>
      <c r="L41" s="1035" t="s">
        <v>1103</v>
      </c>
      <c r="M41" s="1021"/>
    </row>
    <row r="42" spans="1:13" s="343" customFormat="1" ht="21" customHeight="1">
      <c r="A42" s="1034"/>
      <c r="B42" s="1057" t="s">
        <v>1104</v>
      </c>
      <c r="C42" s="1058">
        <v>0.27</v>
      </c>
      <c r="D42" s="1059" t="s">
        <v>133</v>
      </c>
      <c r="E42" s="1060">
        <f>G42</f>
        <v>0</v>
      </c>
      <c r="F42" s="1060">
        <f>[76]단가표!B45</f>
        <v>0</v>
      </c>
      <c r="G42" s="1060">
        <f>TRUNC(C42*F42)</f>
        <v>0</v>
      </c>
      <c r="H42" s="1060"/>
      <c r="I42" s="1060"/>
      <c r="J42" s="1060"/>
      <c r="K42" s="1061"/>
      <c r="L42" s="1037"/>
      <c r="M42" s="1021"/>
    </row>
    <row r="43" spans="1:13" s="343" customFormat="1" ht="21" customHeight="1">
      <c r="A43" s="1034"/>
      <c r="B43" s="1062" t="s">
        <v>1105</v>
      </c>
      <c r="C43" s="1063">
        <v>0.36</v>
      </c>
      <c r="D43" s="1064" t="s">
        <v>1090</v>
      </c>
      <c r="E43" s="1065">
        <f>I43</f>
        <v>779</v>
      </c>
      <c r="F43" s="1065" t="s">
        <v>1106</v>
      </c>
      <c r="G43" s="1065" t="s">
        <v>1106</v>
      </c>
      <c r="H43" s="1065">
        <v>2166</v>
      </c>
      <c r="I43" s="1065">
        <f>TRUNC(C43*H43)</f>
        <v>779</v>
      </c>
      <c r="J43" s="1065"/>
      <c r="K43" s="1066"/>
      <c r="L43" s="1037" t="s">
        <v>1107</v>
      </c>
      <c r="M43" s="1021"/>
    </row>
    <row r="44" spans="1:13" s="343" customFormat="1" ht="21" customHeight="1">
      <c r="A44" s="1034"/>
      <c r="B44" s="1062" t="s">
        <v>1108</v>
      </c>
      <c r="C44" s="1067">
        <v>0.18</v>
      </c>
      <c r="D44" s="1064" t="s">
        <v>1109</v>
      </c>
      <c r="E44" s="1065">
        <f>I44</f>
        <v>2371</v>
      </c>
      <c r="F44" s="1065" t="s">
        <v>1106</v>
      </c>
      <c r="G44" s="1065" t="s">
        <v>1106</v>
      </c>
      <c r="H44" s="1065">
        <v>13176</v>
      </c>
      <c r="I44" s="1065">
        <f>TRUNC(C44*H44)</f>
        <v>2371</v>
      </c>
      <c r="J44" s="1065"/>
      <c r="K44" s="1066"/>
      <c r="L44" s="1037" t="s">
        <v>1110</v>
      </c>
      <c r="M44" s="1021"/>
    </row>
    <row r="45" spans="1:13" s="343" customFormat="1" ht="21" customHeight="1">
      <c r="A45" s="1034"/>
      <c r="B45" s="1068" t="s">
        <v>1111</v>
      </c>
      <c r="C45" s="1069"/>
      <c r="D45" s="1070"/>
      <c r="E45" s="1071">
        <f>SUM(E42:E44)</f>
        <v>3150</v>
      </c>
      <c r="F45" s="1071"/>
      <c r="G45" s="1071">
        <f>SUM(G42:G44)</f>
        <v>0</v>
      </c>
      <c r="H45" s="1071"/>
      <c r="I45" s="1071">
        <f>SUM(I42:I44)</f>
        <v>3150</v>
      </c>
      <c r="J45" s="1071"/>
      <c r="K45" s="1072"/>
      <c r="L45" s="1035"/>
      <c r="M45" s="1021"/>
    </row>
    <row r="46" spans="1:13" s="343" customFormat="1" ht="21" customHeight="1">
      <c r="A46" s="1034"/>
      <c r="B46" s="1034"/>
      <c r="C46" s="1073"/>
      <c r="D46" s="1034"/>
      <c r="E46" s="1037"/>
      <c r="F46" s="1037"/>
      <c r="G46" s="1037"/>
      <c r="H46" s="1037"/>
      <c r="I46" s="1037"/>
      <c r="J46" s="1037"/>
      <c r="K46" s="1037"/>
      <c r="L46" s="1035"/>
      <c r="M46" s="1021"/>
    </row>
    <row r="47" spans="1:13" s="343" customFormat="1" ht="21" customHeight="1">
      <c r="A47" s="1056"/>
      <c r="B47" s="1035"/>
      <c r="C47" s="1038"/>
      <c r="D47" s="1035"/>
      <c r="E47" s="1037"/>
      <c r="F47" s="1037"/>
      <c r="G47" s="1037"/>
      <c r="H47" s="1037"/>
      <c r="I47" s="1037"/>
      <c r="J47" s="1037"/>
      <c r="K47" s="1037"/>
      <c r="L47" s="1035"/>
      <c r="M47" s="1021"/>
    </row>
    <row r="48" spans="1:13" s="343" customFormat="1" ht="21" customHeight="1">
      <c r="A48" s="1074"/>
      <c r="B48" s="1075"/>
      <c r="C48" s="1074"/>
      <c r="D48" s="1074"/>
      <c r="E48" s="1076"/>
      <c r="F48" s="1076"/>
      <c r="G48" s="1076"/>
      <c r="H48" s="1076"/>
      <c r="I48" s="1076"/>
      <c r="J48" s="1076"/>
      <c r="K48" s="1076"/>
      <c r="L48" s="1075"/>
      <c r="M48" s="1021"/>
    </row>
    <row r="49" spans="1:13" s="343" customFormat="1" ht="21" customHeight="1">
      <c r="A49" s="1077" t="s">
        <v>42</v>
      </c>
      <c r="B49" s="1078"/>
      <c r="C49" s="1078"/>
      <c r="D49" s="1078"/>
      <c r="E49" s="1079">
        <f>G49+I49+K49</f>
        <v>397431</v>
      </c>
      <c r="F49" s="1079"/>
      <c r="G49" s="1079">
        <f>SUM(G31:G36,G39:G41)</f>
        <v>333711</v>
      </c>
      <c r="H49" s="1079"/>
      <c r="I49" s="1079">
        <f>SUM(I31:I36,I39:I41)</f>
        <v>63720</v>
      </c>
      <c r="J49" s="1079"/>
      <c r="K49" s="1079">
        <f>SUM(K31:K36,K39:K41)</f>
        <v>0</v>
      </c>
      <c r="L49" s="1078"/>
      <c r="M49" s="1021"/>
    </row>
  </sheetData>
  <mergeCells count="14">
    <mergeCell ref="A1:L1"/>
    <mergeCell ref="A26:L26"/>
    <mergeCell ref="L29:L30"/>
    <mergeCell ref="A4:A5"/>
    <mergeCell ref="B4:B5"/>
    <mergeCell ref="C4:C5"/>
    <mergeCell ref="D4:D5"/>
    <mergeCell ref="E4:E5"/>
    <mergeCell ref="L4:L5"/>
    <mergeCell ref="A29:A30"/>
    <mergeCell ref="B29:B30"/>
    <mergeCell ref="C29:C30"/>
    <mergeCell ref="D29:D30"/>
    <mergeCell ref="E29:E30"/>
  </mergeCells>
  <phoneticPr fontId="2" type="noConversion"/>
  <pageMargins left="0.71" right="0.44" top="0.76" bottom="0.75" header="0.5" footer="0.5"/>
  <pageSetup paperSize="9" scale="85" orientation="landscape" horizontalDpi="300" verticalDpi="300" r:id="rId1"/>
  <headerFooter alignWithMargins="0"/>
  <rowBreaks count="1" manualBreakCount="1">
    <brk id="25" max="11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view="pageBreakPreview" zoomScaleNormal="100" zoomScaleSheetLayoutView="100" workbookViewId="0">
      <selection activeCell="Q32" sqref="Q32"/>
    </sheetView>
  </sheetViews>
  <sheetFormatPr defaultColWidth="10.625" defaultRowHeight="20.100000000000001" customHeight="1"/>
  <cols>
    <col min="1" max="1" width="16.25" style="1016" customWidth="1"/>
    <col min="2" max="2" width="14" style="1016" customWidth="1"/>
    <col min="3" max="3" width="7.375" style="1017" customWidth="1"/>
    <col min="4" max="4" width="5.875" style="1018" customWidth="1"/>
    <col min="5" max="5" width="11.75" style="1019" customWidth="1"/>
    <col min="6" max="6" width="9.375" style="1019" customWidth="1"/>
    <col min="7" max="7" width="13.25" style="1019" customWidth="1"/>
    <col min="8" max="8" width="9.875" style="1019" customWidth="1"/>
    <col min="9" max="9" width="11.875" style="1019" customWidth="1"/>
    <col min="10" max="10" width="9.125" style="1019" customWidth="1"/>
    <col min="11" max="11" width="11.375" style="1019" customWidth="1"/>
    <col min="12" max="12" width="9.25" style="1016" customWidth="1"/>
    <col min="13" max="16384" width="10.625" style="1016"/>
  </cols>
  <sheetData>
    <row r="1" spans="1:12" s="932" customFormat="1" ht="20.100000000000001" customHeight="1">
      <c r="A1" s="928"/>
      <c r="B1" s="929"/>
      <c r="C1" s="929"/>
      <c r="D1" s="929"/>
      <c r="E1" s="929"/>
      <c r="F1" s="929"/>
      <c r="G1" s="929"/>
      <c r="H1" s="929"/>
      <c r="I1" s="929"/>
      <c r="J1" s="930"/>
      <c r="K1" s="929"/>
      <c r="L1" s="931"/>
    </row>
    <row r="2" spans="1:12" s="932" customFormat="1" ht="20.100000000000001" customHeight="1">
      <c r="A2" s="1506" t="s">
        <v>1015</v>
      </c>
      <c r="B2" s="1507"/>
      <c r="C2" s="1507"/>
      <c r="D2" s="1507"/>
      <c r="E2" s="1507"/>
      <c r="F2" s="1507"/>
      <c r="G2" s="1507"/>
      <c r="H2" s="1507"/>
      <c r="I2" s="1507"/>
      <c r="J2" s="1507"/>
      <c r="K2" s="1507"/>
      <c r="L2" s="1508"/>
    </row>
    <row r="3" spans="1:12" s="932" customFormat="1" ht="20.100000000000001" customHeight="1">
      <c r="A3" s="933"/>
      <c r="B3" s="934"/>
      <c r="C3" s="934"/>
      <c r="D3" s="934"/>
      <c r="E3" s="934"/>
      <c r="F3" s="934"/>
      <c r="G3" s="934"/>
      <c r="H3" s="934"/>
      <c r="I3" s="934"/>
      <c r="J3" s="934"/>
      <c r="K3" s="934"/>
      <c r="L3" s="935"/>
    </row>
    <row r="4" spans="1:12" s="942" customFormat="1" ht="20.100000000000001" customHeight="1">
      <c r="A4" s="936" t="s">
        <v>524</v>
      </c>
      <c r="B4" s="937" t="s">
        <v>1000</v>
      </c>
      <c r="C4" s="938" t="s">
        <v>128</v>
      </c>
      <c r="D4" s="939" t="s">
        <v>129</v>
      </c>
      <c r="E4" s="940" t="s">
        <v>130</v>
      </c>
      <c r="F4" s="1503" t="s">
        <v>1016</v>
      </c>
      <c r="G4" s="1504"/>
      <c r="H4" s="1503" t="s">
        <v>1017</v>
      </c>
      <c r="I4" s="1504"/>
      <c r="J4" s="1503" t="s">
        <v>1018</v>
      </c>
      <c r="K4" s="1504"/>
      <c r="L4" s="941" t="s">
        <v>268</v>
      </c>
    </row>
    <row r="5" spans="1:12" s="950" customFormat="1" ht="20.100000000000001" customHeight="1">
      <c r="A5" s="943"/>
      <c r="B5" s="944"/>
      <c r="C5" s="945"/>
      <c r="D5" s="946"/>
      <c r="E5" s="947"/>
      <c r="F5" s="948" t="s">
        <v>131</v>
      </c>
      <c r="G5" s="948" t="s">
        <v>132</v>
      </c>
      <c r="H5" s="948" t="s">
        <v>131</v>
      </c>
      <c r="I5" s="948" t="s">
        <v>132</v>
      </c>
      <c r="J5" s="948" t="s">
        <v>131</v>
      </c>
      <c r="K5" s="948" t="s">
        <v>132</v>
      </c>
      <c r="L5" s="949"/>
    </row>
    <row r="6" spans="1:12" s="932" customFormat="1" ht="20.100000000000001" customHeight="1">
      <c r="A6" s="951" t="s">
        <v>1019</v>
      </c>
      <c r="B6" s="952" t="s">
        <v>1020</v>
      </c>
      <c r="C6" s="953">
        <f>G34</f>
        <v>14.6</v>
      </c>
      <c r="D6" s="952" t="s">
        <v>1021</v>
      </c>
      <c r="E6" s="954">
        <f>SUM(G6,I6,K6)</f>
        <v>66998.5</v>
      </c>
      <c r="F6" s="954">
        <v>2466</v>
      </c>
      <c r="G6" s="954">
        <f>INT($C6*F6)+0.5</f>
        <v>36003.5</v>
      </c>
      <c r="H6" s="954">
        <v>881</v>
      </c>
      <c r="I6" s="954">
        <f>INT($C6*H6)</f>
        <v>12862</v>
      </c>
      <c r="J6" s="954">
        <v>1242</v>
      </c>
      <c r="K6" s="955">
        <f>INT($C6*J6)</f>
        <v>18133</v>
      </c>
      <c r="L6" s="956" t="s">
        <v>1022</v>
      </c>
    </row>
    <row r="7" spans="1:12" s="932" customFormat="1" ht="20.100000000000001" customHeight="1">
      <c r="A7" s="951" t="s">
        <v>1023</v>
      </c>
      <c r="B7" s="952" t="s">
        <v>1024</v>
      </c>
      <c r="C7" s="953">
        <f>E35</f>
        <v>13</v>
      </c>
      <c r="D7" s="952" t="s">
        <v>1025</v>
      </c>
      <c r="E7" s="954">
        <f>SUM(G7,I7,K7)</f>
        <v>257790</v>
      </c>
      <c r="F7" s="954">
        <v>19584</v>
      </c>
      <c r="G7" s="954">
        <f>INT($C7*F7)</f>
        <v>254592</v>
      </c>
      <c r="H7" s="954">
        <v>185</v>
      </c>
      <c r="I7" s="954">
        <f>INT($C7*H7)</f>
        <v>2405</v>
      </c>
      <c r="J7" s="954">
        <v>61</v>
      </c>
      <c r="K7" s="954">
        <f>INT($C7*J7)</f>
        <v>793</v>
      </c>
      <c r="L7" s="957" t="s">
        <v>1026</v>
      </c>
    </row>
    <row r="8" spans="1:12" s="932" customFormat="1" ht="20.100000000000001" customHeight="1">
      <c r="A8" s="951" t="s">
        <v>1027</v>
      </c>
      <c r="B8" s="952" t="s">
        <v>1028</v>
      </c>
      <c r="C8" s="953">
        <f>G36</f>
        <v>2.8</v>
      </c>
      <c r="D8" s="952" t="s">
        <v>1025</v>
      </c>
      <c r="E8" s="954">
        <f>SUM(G8,I8,K8)</f>
        <v>370129</v>
      </c>
      <c r="F8" s="954">
        <v>98259</v>
      </c>
      <c r="G8" s="954">
        <f>INT($C8*F8)</f>
        <v>275125</v>
      </c>
      <c r="H8" s="954">
        <v>11600</v>
      </c>
      <c r="I8" s="954">
        <f>INT($C8*H8)</f>
        <v>32480</v>
      </c>
      <c r="J8" s="954">
        <v>22330</v>
      </c>
      <c r="K8" s="954">
        <f>INT($C8*J8)</f>
        <v>62524</v>
      </c>
      <c r="L8" s="957" t="s">
        <v>1029</v>
      </c>
    </row>
    <row r="9" spans="1:12" s="932" customFormat="1" ht="20.100000000000001" customHeight="1">
      <c r="A9" s="951"/>
      <c r="B9" s="952" t="s">
        <v>1030</v>
      </c>
      <c r="C9" s="953">
        <f>G37</f>
        <v>4.5999999999999996</v>
      </c>
      <c r="D9" s="952" t="s">
        <v>1025</v>
      </c>
      <c r="E9" s="954">
        <f>SUM(G9,I9,K9)</f>
        <v>317533</v>
      </c>
      <c r="F9" s="954">
        <v>48712</v>
      </c>
      <c r="G9" s="954">
        <f>INT($C9*F9)</f>
        <v>224075</v>
      </c>
      <c r="H9" s="954">
        <v>6560</v>
      </c>
      <c r="I9" s="954">
        <f>INT($C9*H9)</f>
        <v>30176</v>
      </c>
      <c r="J9" s="954">
        <v>13757</v>
      </c>
      <c r="K9" s="954">
        <f>INT($C9*J9)</f>
        <v>63282</v>
      </c>
      <c r="L9" s="957" t="s">
        <v>1031</v>
      </c>
    </row>
    <row r="10" spans="1:12" s="932" customFormat="1" ht="20.100000000000001" customHeight="1">
      <c r="A10" s="951" t="s">
        <v>1032</v>
      </c>
      <c r="B10" s="952"/>
      <c r="C10" s="953">
        <f>(G36+G37)*C8</f>
        <v>20.72</v>
      </c>
      <c r="D10" s="952" t="s">
        <v>1033</v>
      </c>
      <c r="E10" s="954">
        <f>+K10</f>
        <v>575104.31999999995</v>
      </c>
      <c r="F10" s="954"/>
      <c r="G10" s="954"/>
      <c r="H10" s="954"/>
      <c r="I10" s="954"/>
      <c r="J10" s="958">
        <v>27756</v>
      </c>
      <c r="K10" s="954">
        <f>+J10*C10</f>
        <v>575104.31999999995</v>
      </c>
      <c r="L10" s="957" t="s">
        <v>1034</v>
      </c>
    </row>
    <row r="11" spans="1:12" s="932" customFormat="1" ht="20.100000000000001" customHeight="1">
      <c r="A11" s="951" t="s">
        <v>1035</v>
      </c>
      <c r="B11" s="959"/>
      <c r="C11" s="953">
        <f>C10</f>
        <v>20.72</v>
      </c>
      <c r="D11" s="952" t="s">
        <v>1033</v>
      </c>
      <c r="E11" s="954">
        <f>+K11</f>
        <v>331312.8</v>
      </c>
      <c r="F11" s="960"/>
      <c r="G11" s="960"/>
      <c r="H11" s="960"/>
      <c r="I11" s="960"/>
      <c r="J11" s="958">
        <v>15990</v>
      </c>
      <c r="K11" s="954">
        <f>+J11*C11</f>
        <v>331312.8</v>
      </c>
      <c r="L11" s="961" t="s">
        <v>1036</v>
      </c>
    </row>
    <row r="12" spans="1:12" s="932" customFormat="1" ht="20.100000000000001" customHeight="1">
      <c r="A12" s="1142" t="s">
        <v>42</v>
      </c>
      <c r="B12" s="1143"/>
      <c r="C12" s="1143"/>
      <c r="D12" s="1143"/>
      <c r="E12" s="1144">
        <f>SUM(E6:E11)</f>
        <v>1918867.6199999999</v>
      </c>
      <c r="F12" s="1144"/>
      <c r="G12" s="1144">
        <f>SUM(G6:G11)</f>
        <v>789795.5</v>
      </c>
      <c r="H12" s="1144"/>
      <c r="I12" s="1144">
        <f>SUM(I6:I11)</f>
        <v>77923</v>
      </c>
      <c r="J12" s="1144"/>
      <c r="K12" s="1144">
        <f>SUM(K6:K11)</f>
        <v>1051149.1199999999</v>
      </c>
      <c r="L12" s="1145"/>
    </row>
    <row r="13" spans="1:12" s="932" customFormat="1" ht="20.100000000000001" customHeight="1"/>
    <row r="14" spans="1:12" s="932" customFormat="1" ht="20.100000000000001" customHeight="1">
      <c r="A14" s="928"/>
      <c r="B14" s="929"/>
      <c r="C14" s="929"/>
      <c r="D14" s="929"/>
      <c r="E14" s="929"/>
      <c r="F14" s="929"/>
      <c r="G14" s="929"/>
      <c r="H14" s="929"/>
      <c r="I14" s="929"/>
      <c r="J14" s="930"/>
      <c r="K14" s="929"/>
      <c r="L14" s="931"/>
    </row>
    <row r="15" spans="1:12" s="932" customFormat="1" ht="20.100000000000001" customHeight="1">
      <c r="A15" s="1506" t="s">
        <v>1037</v>
      </c>
      <c r="B15" s="1507"/>
      <c r="C15" s="1507"/>
      <c r="D15" s="1507"/>
      <c r="E15" s="1507"/>
      <c r="F15" s="1507"/>
      <c r="G15" s="1507"/>
      <c r="H15" s="1507"/>
      <c r="I15" s="1507"/>
      <c r="J15" s="1507"/>
      <c r="K15" s="1507"/>
      <c r="L15" s="1508"/>
    </row>
    <row r="16" spans="1:12" s="932" customFormat="1" ht="20.100000000000001" customHeight="1">
      <c r="A16" s="933"/>
      <c r="B16" s="934"/>
      <c r="C16" s="934"/>
      <c r="D16" s="934"/>
      <c r="E16" s="934"/>
      <c r="F16" s="934"/>
      <c r="G16" s="934"/>
      <c r="H16" s="934"/>
      <c r="I16" s="934"/>
      <c r="J16" s="934"/>
      <c r="K16" s="934"/>
      <c r="L16" s="935"/>
    </row>
    <row r="17" spans="1:12" s="942" customFormat="1" ht="20.100000000000001" customHeight="1">
      <c r="A17" s="936" t="s">
        <v>524</v>
      </c>
      <c r="B17" s="937" t="s">
        <v>1000</v>
      </c>
      <c r="C17" s="938" t="s">
        <v>128</v>
      </c>
      <c r="D17" s="939" t="s">
        <v>129</v>
      </c>
      <c r="E17" s="940" t="s">
        <v>130</v>
      </c>
      <c r="F17" s="1503" t="s">
        <v>1016</v>
      </c>
      <c r="G17" s="1504"/>
      <c r="H17" s="1503" t="s">
        <v>1017</v>
      </c>
      <c r="I17" s="1504"/>
      <c r="J17" s="1503" t="s">
        <v>1018</v>
      </c>
      <c r="K17" s="1504"/>
      <c r="L17" s="941" t="s">
        <v>268</v>
      </c>
    </row>
    <row r="18" spans="1:12" s="950" customFormat="1" ht="20.100000000000001" customHeight="1">
      <c r="A18" s="943"/>
      <c r="B18" s="944"/>
      <c r="C18" s="945"/>
      <c r="D18" s="946"/>
      <c r="E18" s="947"/>
      <c r="F18" s="948" t="s">
        <v>131</v>
      </c>
      <c r="G18" s="948" t="s">
        <v>132</v>
      </c>
      <c r="H18" s="948" t="s">
        <v>131</v>
      </c>
      <c r="I18" s="948" t="s">
        <v>132</v>
      </c>
      <c r="J18" s="948" t="s">
        <v>131</v>
      </c>
      <c r="K18" s="948" t="s">
        <v>132</v>
      </c>
      <c r="L18" s="949"/>
    </row>
    <row r="19" spans="1:12" s="932" customFormat="1" ht="20.100000000000001" customHeight="1">
      <c r="A19" s="951" t="s">
        <v>1019</v>
      </c>
      <c r="B19" s="952" t="s">
        <v>1020</v>
      </c>
      <c r="C19" s="953">
        <f>J34</f>
        <v>16.899999999999999</v>
      </c>
      <c r="D19" s="952" t="s">
        <v>1025</v>
      </c>
      <c r="E19" s="954">
        <f>SUM(G19,I19,K19)</f>
        <v>77552.5</v>
      </c>
      <c r="F19" s="954">
        <f>F6</f>
        <v>2466</v>
      </c>
      <c r="G19" s="954">
        <f>INT($C19*F19)+0.5</f>
        <v>41675.5</v>
      </c>
      <c r="H19" s="954">
        <f>H6</f>
        <v>881</v>
      </c>
      <c r="I19" s="954">
        <f>INT($C19*H19)</f>
        <v>14888</v>
      </c>
      <c r="J19" s="954">
        <f t="shared" ref="J19:J24" si="0">J6</f>
        <v>1242</v>
      </c>
      <c r="K19" s="955">
        <f>INT($C19*J19)</f>
        <v>20989</v>
      </c>
      <c r="L19" s="956" t="s">
        <v>1022</v>
      </c>
    </row>
    <row r="20" spans="1:12" s="932" customFormat="1" ht="20.100000000000001" customHeight="1">
      <c r="A20" s="951" t="s">
        <v>1023</v>
      </c>
      <c r="B20" s="952" t="s">
        <v>1024</v>
      </c>
      <c r="C20" s="953">
        <f>J35</f>
        <v>29.6</v>
      </c>
      <c r="D20" s="952" t="s">
        <v>1025</v>
      </c>
      <c r="E20" s="954">
        <f>SUM(G20,I20,K20)</f>
        <v>586967</v>
      </c>
      <c r="F20" s="954">
        <f>F7</f>
        <v>19584</v>
      </c>
      <c r="G20" s="954">
        <f>INT($C20*F20)</f>
        <v>579686</v>
      </c>
      <c r="H20" s="954">
        <f>H7</f>
        <v>185</v>
      </c>
      <c r="I20" s="954">
        <f>INT($C20*H20)</f>
        <v>5476</v>
      </c>
      <c r="J20" s="954">
        <f t="shared" si="0"/>
        <v>61</v>
      </c>
      <c r="K20" s="954">
        <f>INT($C20*J20)</f>
        <v>1805</v>
      </c>
      <c r="L20" s="957" t="s">
        <v>1026</v>
      </c>
    </row>
    <row r="21" spans="1:12" s="932" customFormat="1" ht="20.100000000000001" customHeight="1">
      <c r="A21" s="951" t="s">
        <v>1027</v>
      </c>
      <c r="B21" s="952" t="s">
        <v>1028</v>
      </c>
      <c r="C21" s="953">
        <f>J36</f>
        <v>1.6</v>
      </c>
      <c r="D21" s="952" t="s">
        <v>1025</v>
      </c>
      <c r="E21" s="954">
        <f>SUM(G21,I21,K21)</f>
        <v>211502</v>
      </c>
      <c r="F21" s="954">
        <f>F8</f>
        <v>98259</v>
      </c>
      <c r="G21" s="954">
        <f>INT($C21*F21)</f>
        <v>157214</v>
      </c>
      <c r="H21" s="954">
        <f>H8</f>
        <v>11600</v>
      </c>
      <c r="I21" s="954">
        <f>INT($C21*H21)</f>
        <v>18560</v>
      </c>
      <c r="J21" s="954">
        <f t="shared" si="0"/>
        <v>22330</v>
      </c>
      <c r="K21" s="954">
        <f>INT($C21*J21)</f>
        <v>35728</v>
      </c>
      <c r="L21" s="957" t="s">
        <v>1029</v>
      </c>
    </row>
    <row r="22" spans="1:12" s="932" customFormat="1" ht="20.100000000000001" customHeight="1">
      <c r="A22" s="951"/>
      <c r="B22" s="952" t="s">
        <v>1030</v>
      </c>
      <c r="C22" s="953">
        <f>J37</f>
        <v>1.2</v>
      </c>
      <c r="D22" s="952" t="s">
        <v>1025</v>
      </c>
      <c r="E22" s="954"/>
      <c r="F22" s="954">
        <f>F9</f>
        <v>48712</v>
      </c>
      <c r="G22" s="954"/>
      <c r="H22" s="954">
        <f>H9</f>
        <v>6560</v>
      </c>
      <c r="I22" s="954"/>
      <c r="J22" s="958">
        <f t="shared" si="0"/>
        <v>13757</v>
      </c>
      <c r="K22" s="954"/>
      <c r="L22" s="957" t="s">
        <v>1031</v>
      </c>
    </row>
    <row r="23" spans="1:12" s="932" customFormat="1" ht="20.100000000000001" customHeight="1">
      <c r="A23" s="951" t="s">
        <v>1032</v>
      </c>
      <c r="B23" s="952"/>
      <c r="C23" s="953">
        <f>(J36+J37)*C21</f>
        <v>4.4799999999999995</v>
      </c>
      <c r="D23" s="952" t="s">
        <v>1033</v>
      </c>
      <c r="E23" s="954">
        <f>SUM(G23,I23,K23)</f>
        <v>124346</v>
      </c>
      <c r="F23" s="954"/>
      <c r="G23" s="954"/>
      <c r="H23" s="954"/>
      <c r="I23" s="954"/>
      <c r="J23" s="958">
        <f t="shared" si="0"/>
        <v>27756</v>
      </c>
      <c r="K23" s="954">
        <f>INT($C23*J23)</f>
        <v>124346</v>
      </c>
      <c r="L23" s="957" t="s">
        <v>1034</v>
      </c>
    </row>
    <row r="24" spans="1:12" s="932" customFormat="1" ht="20.100000000000001" customHeight="1">
      <c r="A24" s="951" t="s">
        <v>1035</v>
      </c>
      <c r="B24" s="959"/>
      <c r="C24" s="953">
        <f>(J36+J37)*C21</f>
        <v>4.4799999999999995</v>
      </c>
      <c r="D24" s="952" t="s">
        <v>1033</v>
      </c>
      <c r="E24" s="954">
        <f>SUM(G24,I24,K24)</f>
        <v>71635</v>
      </c>
      <c r="F24" s="960"/>
      <c r="G24" s="960"/>
      <c r="H24" s="960"/>
      <c r="I24" s="960"/>
      <c r="J24" s="954">
        <f t="shared" si="0"/>
        <v>15990</v>
      </c>
      <c r="K24" s="954">
        <f>INT($C24*J24)</f>
        <v>71635</v>
      </c>
      <c r="L24" s="961" t="s">
        <v>1036</v>
      </c>
    </row>
    <row r="25" spans="1:12" s="932" customFormat="1" ht="20.100000000000001" customHeight="1">
      <c r="A25" s="1142" t="s">
        <v>42</v>
      </c>
      <c r="B25" s="1143"/>
      <c r="C25" s="1143"/>
      <c r="D25" s="1143"/>
      <c r="E25" s="1144">
        <f>SUM(E19:E24)</f>
        <v>1072002.5</v>
      </c>
      <c r="F25" s="1144"/>
      <c r="G25" s="1144">
        <f>SUM(G19:G24)</f>
        <v>778575.5</v>
      </c>
      <c r="H25" s="1144"/>
      <c r="I25" s="1144">
        <f>SUM(I19:I24)</f>
        <v>38924</v>
      </c>
      <c r="J25" s="1144"/>
      <c r="K25" s="1144">
        <f>SUM(K19:K24)</f>
        <v>254503</v>
      </c>
      <c r="L25" s="1145"/>
    </row>
    <row r="26" spans="1:12" s="932" customFormat="1" ht="20.100000000000001" customHeight="1">
      <c r="A26" s="964"/>
      <c r="B26" s="964"/>
      <c r="C26" s="964"/>
      <c r="D26" s="964"/>
      <c r="E26" s="965"/>
      <c r="F26" s="965"/>
      <c r="G26" s="965"/>
      <c r="H26" s="966"/>
      <c r="I26" s="966"/>
      <c r="J26" s="966"/>
      <c r="K26" s="966"/>
      <c r="L26" s="966"/>
    </row>
    <row r="27" spans="1:12" s="932" customFormat="1" ht="20.100000000000001" customHeight="1">
      <c r="A27" s="1509" t="s">
        <v>1038</v>
      </c>
      <c r="B27" s="1509"/>
      <c r="C27" s="1509"/>
      <c r="D27" s="1509"/>
      <c r="E27" s="1509"/>
      <c r="F27" s="1509"/>
      <c r="G27" s="1509"/>
    </row>
    <row r="28" spans="1:12" s="932" customFormat="1" ht="20.100000000000001" customHeight="1">
      <c r="A28" s="967"/>
      <c r="B28" s="968" t="s">
        <v>1039</v>
      </c>
      <c r="C28" s="1505" t="s">
        <v>1040</v>
      </c>
      <c r="D28" s="1502"/>
      <c r="E28" s="1505" t="s">
        <v>1041</v>
      </c>
      <c r="F28" s="1510"/>
      <c r="G28" s="1511"/>
      <c r="H28" s="1505" t="s">
        <v>1042</v>
      </c>
      <c r="I28" s="1512"/>
      <c r="J28" s="1502"/>
    </row>
    <row r="29" spans="1:12" s="932" customFormat="1" ht="20.100000000000001" customHeight="1">
      <c r="A29" s="969"/>
      <c r="B29" s="970" t="s">
        <v>1043</v>
      </c>
      <c r="C29" s="1513"/>
      <c r="D29" s="1502"/>
      <c r="E29" s="971" t="s">
        <v>1044</v>
      </c>
      <c r="F29" s="971" t="s">
        <v>1045</v>
      </c>
      <c r="G29" s="971" t="s">
        <v>126</v>
      </c>
      <c r="H29" s="972" t="s">
        <v>1042</v>
      </c>
      <c r="I29" s="971" t="s">
        <v>1046</v>
      </c>
      <c r="J29" s="971" t="s">
        <v>126</v>
      </c>
    </row>
    <row r="30" spans="1:12" s="932" customFormat="1" ht="20.100000000000001" customHeight="1">
      <c r="A30" s="969"/>
      <c r="B30" s="964"/>
      <c r="C30" s="1505" t="s">
        <v>1047</v>
      </c>
      <c r="D30" s="1502"/>
      <c r="E30" s="973">
        <v>2.5</v>
      </c>
      <c r="F30" s="974">
        <v>2.5</v>
      </c>
      <c r="G30" s="973">
        <f>E30+F30</f>
        <v>5</v>
      </c>
      <c r="H30" s="974">
        <v>1.5</v>
      </c>
      <c r="I30" s="974">
        <v>2.5</v>
      </c>
      <c r="J30" s="973">
        <f>H30+I30</f>
        <v>4</v>
      </c>
    </row>
    <row r="31" spans="1:12" s="932" customFormat="1" ht="20.100000000000001" customHeight="1">
      <c r="A31" s="969"/>
      <c r="B31" s="975" t="s">
        <v>1048</v>
      </c>
      <c r="C31" s="1505" t="s">
        <v>1049</v>
      </c>
      <c r="D31" s="1502"/>
      <c r="E31" s="973">
        <v>2.5</v>
      </c>
      <c r="F31" s="974">
        <v>2.5</v>
      </c>
      <c r="G31" s="973">
        <f t="shared" ref="G31:G37" si="1">E31+F31</f>
        <v>5</v>
      </c>
      <c r="H31" s="974">
        <v>1.5</v>
      </c>
      <c r="I31" s="974">
        <v>2.5</v>
      </c>
      <c r="J31" s="973">
        <f t="shared" ref="J31:J37" si="2">H31+I31</f>
        <v>4</v>
      </c>
    </row>
    <row r="32" spans="1:12" s="932" customFormat="1" ht="20.100000000000001" customHeight="1">
      <c r="A32" s="969"/>
      <c r="B32" s="975"/>
      <c r="C32" s="1505" t="s">
        <v>1050</v>
      </c>
      <c r="D32" s="1502"/>
      <c r="E32" s="973">
        <v>2</v>
      </c>
      <c r="F32" s="974">
        <v>0.5</v>
      </c>
      <c r="G32" s="973">
        <f t="shared" si="1"/>
        <v>2.5</v>
      </c>
      <c r="H32" s="974">
        <v>1</v>
      </c>
      <c r="I32" s="974">
        <v>0.5</v>
      </c>
      <c r="J32" s="973">
        <f t="shared" si="2"/>
        <v>1.5</v>
      </c>
    </row>
    <row r="33" spans="1:12" s="932" customFormat="1" ht="20.100000000000001" customHeight="1">
      <c r="A33" s="976" t="s">
        <v>1051</v>
      </c>
      <c r="B33" s="977"/>
      <c r="C33" s="1505" t="s">
        <v>1052</v>
      </c>
      <c r="D33" s="1502"/>
      <c r="E33" s="973">
        <v>0.2</v>
      </c>
      <c r="F33" s="971"/>
      <c r="G33" s="973">
        <f t="shared" si="1"/>
        <v>0.2</v>
      </c>
      <c r="H33" s="971">
        <v>0.2</v>
      </c>
      <c r="I33" s="971"/>
      <c r="J33" s="973">
        <f t="shared" si="2"/>
        <v>0.2</v>
      </c>
    </row>
    <row r="34" spans="1:12" s="932" customFormat="1" ht="20.100000000000001" customHeight="1">
      <c r="A34" s="978" t="s">
        <v>1053</v>
      </c>
      <c r="B34" s="979"/>
      <c r="C34" s="1505" t="s">
        <v>1025</v>
      </c>
      <c r="D34" s="1502"/>
      <c r="E34" s="973">
        <v>7.3</v>
      </c>
      <c r="F34" s="973">
        <v>7.3</v>
      </c>
      <c r="G34" s="973">
        <f t="shared" si="1"/>
        <v>14.6</v>
      </c>
      <c r="H34" s="973">
        <v>9.6</v>
      </c>
      <c r="I34" s="973">
        <v>7.3</v>
      </c>
      <c r="J34" s="973">
        <f t="shared" si="2"/>
        <v>16.899999999999999</v>
      </c>
    </row>
    <row r="35" spans="1:12" s="932" customFormat="1" ht="20.100000000000001" customHeight="1">
      <c r="A35" s="978" t="s">
        <v>1023</v>
      </c>
      <c r="B35" s="979"/>
      <c r="C35" s="1505" t="s">
        <v>1054</v>
      </c>
      <c r="D35" s="1502"/>
      <c r="E35" s="973">
        <v>13</v>
      </c>
      <c r="F35" s="973">
        <v>13</v>
      </c>
      <c r="G35" s="973">
        <f t="shared" si="1"/>
        <v>26</v>
      </c>
      <c r="H35" s="973">
        <v>16.600000000000001</v>
      </c>
      <c r="I35" s="973">
        <v>13</v>
      </c>
      <c r="J35" s="973">
        <f t="shared" si="2"/>
        <v>29.6</v>
      </c>
    </row>
    <row r="36" spans="1:12" s="932" customFormat="1" ht="19.5" customHeight="1">
      <c r="A36" s="978" t="s">
        <v>1055</v>
      </c>
      <c r="B36" s="980" t="s">
        <v>1056</v>
      </c>
      <c r="C36" s="1501" t="s">
        <v>1054</v>
      </c>
      <c r="D36" s="1502"/>
      <c r="E36" s="973">
        <v>1.9</v>
      </c>
      <c r="F36" s="981">
        <v>0.9</v>
      </c>
      <c r="G36" s="973">
        <f t="shared" si="1"/>
        <v>2.8</v>
      </c>
      <c r="H36" s="981">
        <v>0.7</v>
      </c>
      <c r="I36" s="981">
        <v>0.9</v>
      </c>
      <c r="J36" s="973">
        <f t="shared" si="2"/>
        <v>1.6</v>
      </c>
    </row>
    <row r="37" spans="1:12" s="932" customFormat="1" ht="19.5" customHeight="1">
      <c r="A37" s="978"/>
      <c r="B37" s="980" t="s">
        <v>1057</v>
      </c>
      <c r="C37" s="1501" t="s">
        <v>1054</v>
      </c>
      <c r="D37" s="1502"/>
      <c r="E37" s="973">
        <v>3.4</v>
      </c>
      <c r="F37" s="981">
        <v>1.2</v>
      </c>
      <c r="G37" s="973">
        <f t="shared" si="1"/>
        <v>4.5999999999999996</v>
      </c>
      <c r="H37" s="981"/>
      <c r="I37" s="981">
        <v>1.2</v>
      </c>
      <c r="J37" s="973">
        <f t="shared" si="2"/>
        <v>1.2</v>
      </c>
    </row>
    <row r="38" spans="1:12" s="932" customFormat="1" ht="19.5" customHeight="1">
      <c r="A38" s="929"/>
      <c r="B38" s="982"/>
      <c r="C38" s="982"/>
      <c r="D38" s="983"/>
      <c r="E38" s="984"/>
      <c r="F38" s="985"/>
      <c r="G38" s="986"/>
    </row>
    <row r="39" spans="1:12" s="932" customFormat="1" ht="19.5" customHeight="1"/>
    <row r="40" spans="1:12" s="942" customFormat="1" ht="20.100000000000001" customHeight="1">
      <c r="A40" s="936" t="s">
        <v>524</v>
      </c>
      <c r="B40" s="937" t="s">
        <v>1000</v>
      </c>
      <c r="C40" s="938" t="s">
        <v>128</v>
      </c>
      <c r="D40" s="939" t="s">
        <v>129</v>
      </c>
      <c r="E40" s="940" t="s">
        <v>130</v>
      </c>
      <c r="F40" s="1503" t="s">
        <v>1016</v>
      </c>
      <c r="G40" s="1504"/>
      <c r="H40" s="1503" t="s">
        <v>1017</v>
      </c>
      <c r="I40" s="1504"/>
      <c r="J40" s="1503" t="s">
        <v>1018</v>
      </c>
      <c r="K40" s="1504"/>
      <c r="L40" s="941" t="s">
        <v>268</v>
      </c>
    </row>
    <row r="41" spans="1:12" s="950" customFormat="1" ht="20.100000000000001" customHeight="1">
      <c r="A41" s="943"/>
      <c r="B41" s="944"/>
      <c r="C41" s="945"/>
      <c r="D41" s="946"/>
      <c r="E41" s="947"/>
      <c r="F41" s="948" t="s">
        <v>131</v>
      </c>
      <c r="G41" s="948" t="s">
        <v>132</v>
      </c>
      <c r="H41" s="948" t="s">
        <v>131</v>
      </c>
      <c r="I41" s="948" t="s">
        <v>132</v>
      </c>
      <c r="J41" s="948" t="s">
        <v>131</v>
      </c>
      <c r="K41" s="948" t="s">
        <v>132</v>
      </c>
      <c r="L41" s="949"/>
    </row>
    <row r="42" spans="1:12" s="932" customFormat="1" ht="20.100000000000001" customHeight="1">
      <c r="A42" s="987"/>
      <c r="B42" s="988"/>
      <c r="C42" s="988"/>
      <c r="D42" s="988"/>
      <c r="E42" s="970"/>
      <c r="F42" s="988" t="s">
        <v>1058</v>
      </c>
      <c r="G42" s="988"/>
      <c r="H42" s="989"/>
      <c r="I42" s="988"/>
      <c r="J42" s="990"/>
      <c r="K42" s="988"/>
      <c r="L42" s="991"/>
    </row>
    <row r="43" spans="1:12" s="932" customFormat="1" ht="20.100000000000001" customHeight="1">
      <c r="A43" s="992" t="s">
        <v>1059</v>
      </c>
      <c r="B43" s="993" t="s">
        <v>1060</v>
      </c>
      <c r="C43" s="994">
        <v>1</v>
      </c>
      <c r="D43" s="995" t="s">
        <v>1025</v>
      </c>
      <c r="E43" s="996">
        <f>SUM(G43+I43+K43)</f>
        <v>4589</v>
      </c>
      <c r="F43" s="996">
        <v>2466</v>
      </c>
      <c r="G43" s="996">
        <f>TRUNC($C43*F43)</f>
        <v>2466</v>
      </c>
      <c r="H43" s="996">
        <v>881</v>
      </c>
      <c r="I43" s="996">
        <f>TRUNC($C43*H43)</f>
        <v>881</v>
      </c>
      <c r="J43" s="996">
        <v>1242</v>
      </c>
      <c r="K43" s="996">
        <f>TRUNC($C43*J43)</f>
        <v>1242</v>
      </c>
      <c r="L43" s="997" t="s">
        <v>1061</v>
      </c>
    </row>
    <row r="44" spans="1:12" s="932" customFormat="1" ht="20.100000000000001" customHeight="1">
      <c r="A44" s="962" t="s">
        <v>42</v>
      </c>
      <c r="B44" s="998"/>
      <c r="C44" s="998"/>
      <c r="D44" s="963"/>
      <c r="E44" s="999">
        <f>SUM(G44+I44+K44)</f>
        <v>4589</v>
      </c>
      <c r="F44" s="999"/>
      <c r="G44" s="999">
        <f>SUM(G43:G43)</f>
        <v>2466</v>
      </c>
      <c r="H44" s="999"/>
      <c r="I44" s="999">
        <f>SUM(I43:I43)</f>
        <v>881</v>
      </c>
      <c r="J44" s="999"/>
      <c r="K44" s="999">
        <f>SUM(K43:K43)</f>
        <v>1242</v>
      </c>
      <c r="L44" s="1000"/>
    </row>
    <row r="45" spans="1:12" s="932" customFormat="1" ht="20.100000000000001" customHeight="1">
      <c r="A45" s="987"/>
      <c r="B45" s="988"/>
      <c r="C45" s="988"/>
      <c r="D45" s="988"/>
      <c r="E45" s="970"/>
      <c r="F45" s="988" t="s">
        <v>1062</v>
      </c>
      <c r="G45" s="988"/>
      <c r="H45" s="989"/>
      <c r="I45" s="988"/>
      <c r="J45" s="990"/>
      <c r="K45" s="988"/>
      <c r="L45" s="991"/>
    </row>
    <row r="46" spans="1:12" s="932" customFormat="1" ht="20.100000000000001" customHeight="1">
      <c r="A46" s="992" t="s">
        <v>1063</v>
      </c>
      <c r="B46" s="993" t="s">
        <v>1024</v>
      </c>
      <c r="C46" s="994">
        <v>1</v>
      </c>
      <c r="D46" s="995" t="s">
        <v>1025</v>
      </c>
      <c r="E46" s="996">
        <f>SUM(G46+I46+K46)</f>
        <v>16560</v>
      </c>
      <c r="F46" s="996">
        <v>11667</v>
      </c>
      <c r="G46" s="996">
        <v>16336</v>
      </c>
      <c r="H46" s="996">
        <v>160</v>
      </c>
      <c r="I46" s="996">
        <f>TRUNC($C46*H46)</f>
        <v>160</v>
      </c>
      <c r="J46" s="996">
        <v>64</v>
      </c>
      <c r="K46" s="996">
        <f>TRUNC($C46*J46)</f>
        <v>64</v>
      </c>
      <c r="L46" s="997" t="s">
        <v>1064</v>
      </c>
    </row>
    <row r="47" spans="1:12" s="932" customFormat="1" ht="20.100000000000001" customHeight="1">
      <c r="A47" s="1001" t="s">
        <v>1065</v>
      </c>
      <c r="B47" s="1002" t="s">
        <v>1066</v>
      </c>
      <c r="C47" s="1003">
        <v>1</v>
      </c>
      <c r="D47" s="952" t="s">
        <v>1025</v>
      </c>
      <c r="E47" s="1004">
        <f>SUM(G47+I47+K47)</f>
        <v>3494</v>
      </c>
      <c r="F47" s="1004">
        <v>3248</v>
      </c>
      <c r="G47" s="1004">
        <f>TRUNC($C47*F47)</f>
        <v>3248</v>
      </c>
      <c r="H47" s="1004">
        <v>185</v>
      </c>
      <c r="I47" s="1004">
        <f>TRUNC($C47*H47)</f>
        <v>185</v>
      </c>
      <c r="J47" s="1004">
        <v>61</v>
      </c>
      <c r="K47" s="1004">
        <f>TRUNC($C47*J47)</f>
        <v>61</v>
      </c>
      <c r="L47" s="1005"/>
    </row>
    <row r="48" spans="1:12" s="932" customFormat="1" ht="20.100000000000001" customHeight="1">
      <c r="A48" s="1001"/>
      <c r="B48" s="1002"/>
      <c r="C48" s="1006"/>
      <c r="D48" s="952"/>
      <c r="E48" s="1004"/>
      <c r="F48" s="1004"/>
      <c r="G48" s="1004"/>
      <c r="H48" s="1004"/>
      <c r="I48" s="1004"/>
      <c r="J48" s="1004"/>
      <c r="K48" s="1004"/>
      <c r="L48" s="1005"/>
    </row>
    <row r="49" spans="1:12" s="932" customFormat="1" ht="20.100000000000001" customHeight="1">
      <c r="A49" s="1001"/>
      <c r="B49" s="1002"/>
      <c r="C49" s="1006"/>
      <c r="D49" s="952"/>
      <c r="E49" s="1004"/>
      <c r="F49" s="1004"/>
      <c r="G49" s="1004"/>
      <c r="H49" s="1004"/>
      <c r="I49" s="1004"/>
      <c r="J49" s="1004"/>
      <c r="K49" s="1004"/>
      <c r="L49" s="1005"/>
    </row>
    <row r="50" spans="1:12" s="932" customFormat="1" ht="20.100000000000001" customHeight="1">
      <c r="A50" s="962" t="s">
        <v>42</v>
      </c>
      <c r="B50" s="998"/>
      <c r="C50" s="998"/>
      <c r="D50" s="963"/>
      <c r="E50" s="999">
        <f>SUM(G50+I50+K50)</f>
        <v>20054</v>
      </c>
      <c r="F50" s="999"/>
      <c r="G50" s="999">
        <f>SUM(G46:G49)</f>
        <v>19584</v>
      </c>
      <c r="H50" s="999"/>
      <c r="I50" s="999">
        <f>SUM(I46:I49)</f>
        <v>345</v>
      </c>
      <c r="J50" s="999"/>
      <c r="K50" s="999">
        <f>SUM(K46:K49)</f>
        <v>125</v>
      </c>
      <c r="L50" s="1000"/>
    </row>
    <row r="51" spans="1:12" s="932" customFormat="1" ht="20.100000000000001" customHeight="1">
      <c r="A51" s="987"/>
      <c r="B51" s="988"/>
      <c r="C51" s="988"/>
      <c r="D51" s="988"/>
      <c r="E51" s="988" t="s">
        <v>1067</v>
      </c>
      <c r="F51" s="989"/>
      <c r="G51" s="988"/>
      <c r="H51" s="989"/>
      <c r="I51" s="988"/>
      <c r="J51" s="990"/>
      <c r="K51" s="988"/>
      <c r="L51" s="991"/>
    </row>
    <row r="52" spans="1:12" s="932" customFormat="1" ht="20.100000000000001" customHeight="1">
      <c r="A52" s="1007" t="s">
        <v>1068</v>
      </c>
      <c r="B52" s="993" t="s">
        <v>1069</v>
      </c>
      <c r="C52" s="1008">
        <v>1</v>
      </c>
      <c r="D52" s="995" t="s">
        <v>1025</v>
      </c>
      <c r="E52" s="996">
        <f>SUM(G52+I52+K52)</f>
        <v>63089</v>
      </c>
      <c r="F52" s="996">
        <v>42772</v>
      </c>
      <c r="G52" s="996">
        <f>INT($C52*F52)</f>
        <v>42772</v>
      </c>
      <c r="H52" s="996">
        <v>6560</v>
      </c>
      <c r="I52" s="996">
        <f>INT($C52*H52)</f>
        <v>6560</v>
      </c>
      <c r="J52" s="996">
        <v>13757</v>
      </c>
      <c r="K52" s="996">
        <f>INT($C52*J52)</f>
        <v>13757</v>
      </c>
      <c r="L52" s="997" t="s">
        <v>1070</v>
      </c>
    </row>
    <row r="53" spans="1:12" s="932" customFormat="1" ht="20.100000000000001" customHeight="1">
      <c r="A53" s="1001" t="s">
        <v>1071</v>
      </c>
      <c r="B53" s="1002" t="s">
        <v>1072</v>
      </c>
      <c r="C53" s="1003">
        <v>0.04</v>
      </c>
      <c r="D53" s="952" t="s">
        <v>133</v>
      </c>
      <c r="E53" s="1004">
        <f>SUM(G53+I53+K53)</f>
        <v>5940</v>
      </c>
      <c r="F53" s="1004">
        <v>148510</v>
      </c>
      <c r="G53" s="1004">
        <f>TRUNC($C53*F53)</f>
        <v>5940</v>
      </c>
      <c r="H53" s="1004"/>
      <c r="I53" s="1004">
        <f>TRUNC($C53*H53)</f>
        <v>0</v>
      </c>
      <c r="J53" s="1004"/>
      <c r="K53" s="1004">
        <f>TRUNC($C53*J53)</f>
        <v>0</v>
      </c>
      <c r="L53" s="1005"/>
    </row>
    <row r="54" spans="1:12" s="932" customFormat="1" ht="20.100000000000001" customHeight="1">
      <c r="A54" s="962" t="s">
        <v>42</v>
      </c>
      <c r="B54" s="998"/>
      <c r="C54" s="998"/>
      <c r="D54" s="963"/>
      <c r="E54" s="999">
        <f>SUM(G54+I54+K54)</f>
        <v>69029</v>
      </c>
      <c r="F54" s="999"/>
      <c r="G54" s="999">
        <f>SUM(G52:G53)</f>
        <v>48712</v>
      </c>
      <c r="H54" s="999"/>
      <c r="I54" s="999">
        <f>SUM(I52:I53)</f>
        <v>6560</v>
      </c>
      <c r="J54" s="999"/>
      <c r="K54" s="999">
        <f>SUM(K52:K53)</f>
        <v>13757</v>
      </c>
      <c r="L54" s="1000"/>
    </row>
    <row r="55" spans="1:12" s="932" customFormat="1" ht="20.100000000000001" customHeight="1">
      <c r="A55" s="1009"/>
      <c r="B55" s="1010"/>
      <c r="C55" s="1010"/>
      <c r="D55" s="1010"/>
      <c r="E55" s="1010" t="s">
        <v>1073</v>
      </c>
      <c r="F55" s="1011"/>
      <c r="G55" s="1012"/>
      <c r="H55" s="1010"/>
      <c r="I55" s="1012"/>
      <c r="J55" s="1010"/>
      <c r="K55" s="1013"/>
      <c r="L55" s="1014"/>
    </row>
    <row r="56" spans="1:12" s="932" customFormat="1" ht="20.100000000000001" customHeight="1">
      <c r="A56" s="1007" t="s">
        <v>1074</v>
      </c>
      <c r="B56" s="993" t="s">
        <v>1069</v>
      </c>
      <c r="C56" s="994">
        <v>1</v>
      </c>
      <c r="D56" s="995" t="s">
        <v>1025</v>
      </c>
      <c r="E56" s="996">
        <f>SUM(G56+I56+K56)</f>
        <v>102325</v>
      </c>
      <c r="F56" s="996">
        <v>69346</v>
      </c>
      <c r="G56" s="996">
        <f>TRUNC($C56*F56)</f>
        <v>69346</v>
      </c>
      <c r="H56" s="996">
        <v>10649</v>
      </c>
      <c r="I56" s="996">
        <f>TRUNC($C56*H56)</f>
        <v>10649</v>
      </c>
      <c r="J56" s="996">
        <v>22330</v>
      </c>
      <c r="K56" s="996">
        <f>TRUNC($C56*J56)</f>
        <v>22330</v>
      </c>
      <c r="L56" s="997" t="s">
        <v>1075</v>
      </c>
    </row>
    <row r="57" spans="1:12" s="932" customFormat="1" ht="20.100000000000001" customHeight="1">
      <c r="A57" s="1015" t="s">
        <v>1076</v>
      </c>
      <c r="B57" s="1002" t="s">
        <v>1077</v>
      </c>
      <c r="C57" s="1003">
        <v>1</v>
      </c>
      <c r="D57" s="952" t="s">
        <v>1025</v>
      </c>
      <c r="E57" s="1004">
        <f>SUM(G57+I57+K57)</f>
        <v>19469</v>
      </c>
      <c r="F57" s="1004">
        <v>18518</v>
      </c>
      <c r="G57" s="1004">
        <f>TRUNC($C57*F57)</f>
        <v>18518</v>
      </c>
      <c r="H57" s="1004">
        <v>951</v>
      </c>
      <c r="I57" s="1004">
        <f>TRUNC($C57*H57)</f>
        <v>951</v>
      </c>
      <c r="J57" s="1004"/>
      <c r="K57" s="1004">
        <f>TRUNC($C57*J57)</f>
        <v>0</v>
      </c>
      <c r="L57" s="1005"/>
    </row>
    <row r="58" spans="1:12" s="932" customFormat="1" ht="20.100000000000001" customHeight="1">
      <c r="A58" s="1001" t="s">
        <v>1071</v>
      </c>
      <c r="B58" s="1002" t="s">
        <v>1072</v>
      </c>
      <c r="C58" s="1003">
        <v>7.0000000000000007E-2</v>
      </c>
      <c r="D58" s="952" t="s">
        <v>133</v>
      </c>
      <c r="E58" s="1004">
        <f>SUM(G58+I58+K58)</f>
        <v>10395</v>
      </c>
      <c r="F58" s="1004">
        <v>148510</v>
      </c>
      <c r="G58" s="1004">
        <f>TRUNC($C58*F58)</f>
        <v>10395</v>
      </c>
      <c r="H58" s="1004"/>
      <c r="I58" s="1004">
        <f>TRUNC($C58*H58)</f>
        <v>0</v>
      </c>
      <c r="J58" s="1004"/>
      <c r="K58" s="1004">
        <f>TRUNC($C58*J58)</f>
        <v>0</v>
      </c>
      <c r="L58" s="1005"/>
    </row>
    <row r="59" spans="1:12" s="932" customFormat="1" ht="20.100000000000001" customHeight="1">
      <c r="A59" s="962" t="s">
        <v>42</v>
      </c>
      <c r="B59" s="998"/>
      <c r="C59" s="998"/>
      <c r="D59" s="963"/>
      <c r="E59" s="999">
        <f>SUM(G59+I59+K59)</f>
        <v>132189</v>
      </c>
      <c r="F59" s="999"/>
      <c r="G59" s="999">
        <f>SUM(G56:G58)</f>
        <v>98259</v>
      </c>
      <c r="H59" s="999"/>
      <c r="I59" s="999">
        <f>SUM(I56:I58)</f>
        <v>11600</v>
      </c>
      <c r="J59" s="999"/>
      <c r="K59" s="999">
        <f>SUM(K56:K58)</f>
        <v>22330</v>
      </c>
      <c r="L59" s="1000"/>
    </row>
    <row r="60" spans="1:12" s="932" customFormat="1" ht="20.100000000000001" customHeight="1"/>
  </sheetData>
  <mergeCells count="24">
    <mergeCell ref="C30:D30"/>
    <mergeCell ref="A2:L2"/>
    <mergeCell ref="F4:G4"/>
    <mergeCell ref="H4:I4"/>
    <mergeCell ref="J4:K4"/>
    <mergeCell ref="A15:L15"/>
    <mergeCell ref="F17:G17"/>
    <mergeCell ref="H17:I17"/>
    <mergeCell ref="J17:K17"/>
    <mergeCell ref="A27:G27"/>
    <mergeCell ref="C28:D28"/>
    <mergeCell ref="E28:G28"/>
    <mergeCell ref="H28:J28"/>
    <mergeCell ref="C29:D29"/>
    <mergeCell ref="C37:D37"/>
    <mergeCell ref="F40:G40"/>
    <mergeCell ref="H40:I40"/>
    <mergeCell ref="J40:K40"/>
    <mergeCell ref="C31:D31"/>
    <mergeCell ref="C32:D32"/>
    <mergeCell ref="C33:D33"/>
    <mergeCell ref="C34:D34"/>
    <mergeCell ref="C35:D35"/>
    <mergeCell ref="C36:D36"/>
  </mergeCells>
  <phoneticPr fontId="2" type="noConversion"/>
  <pageMargins left="0.75" right="0.56000000000000005" top="0.67" bottom="0.7" header="0.5" footer="0.5"/>
  <pageSetup paperSize="9" scale="94" orientation="landscape" r:id="rId1"/>
  <headerFooter alignWithMargins="0"/>
  <rowBreaks count="2" manualBreakCount="2">
    <brk id="25" max="16383" man="1"/>
    <brk id="5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Zeros="0" view="pageBreakPreview" zoomScaleNormal="100" zoomScaleSheetLayoutView="100" workbookViewId="0">
      <selection activeCell="AQ36" sqref="AQ36"/>
    </sheetView>
  </sheetViews>
  <sheetFormatPr defaultRowHeight="21" customHeight="1"/>
  <cols>
    <col min="1" max="1" width="17.125" style="896" customWidth="1"/>
    <col min="2" max="2" width="13.625" style="927" customWidth="1"/>
    <col min="3" max="3" width="7.125" style="896" customWidth="1"/>
    <col min="4" max="4" width="5" style="927" customWidth="1"/>
    <col min="5" max="5" width="13" style="896" customWidth="1"/>
    <col min="6" max="6" width="11.125" style="896" customWidth="1"/>
    <col min="7" max="7" width="12.125" style="896" customWidth="1"/>
    <col min="8" max="8" width="11.875" style="896" customWidth="1"/>
    <col min="9" max="9" width="12.125" style="896" customWidth="1"/>
    <col min="10" max="10" width="11.125" style="896" customWidth="1"/>
    <col min="11" max="11" width="11.375" style="896" customWidth="1"/>
    <col min="12" max="12" width="11.75" style="896" customWidth="1"/>
    <col min="13" max="13" width="15.625" style="896" customWidth="1"/>
    <col min="14" max="14" width="12.125" style="896" customWidth="1"/>
    <col min="15" max="15" width="6.125" style="896" customWidth="1"/>
    <col min="16" max="25" width="8" style="896" customWidth="1"/>
    <col min="26" max="16384" width="9" style="896"/>
  </cols>
  <sheetData>
    <row r="1" spans="1:12" ht="21" customHeight="1">
      <c r="A1" s="892" t="s">
        <v>998</v>
      </c>
      <c r="B1" s="893"/>
      <c r="C1" s="894"/>
      <c r="D1" s="893"/>
      <c r="E1" s="894"/>
      <c r="F1" s="894"/>
      <c r="G1" s="894"/>
      <c r="H1" s="894"/>
      <c r="I1" s="894"/>
      <c r="J1" s="894"/>
      <c r="K1" s="894"/>
      <c r="L1" s="895"/>
    </row>
    <row r="2" spans="1:12" ht="21" customHeight="1">
      <c r="A2" s="897"/>
      <c r="B2" s="898"/>
      <c r="C2" s="899"/>
      <c r="D2" s="899"/>
      <c r="E2" s="900" t="s">
        <v>999</v>
      </c>
      <c r="F2" s="899"/>
      <c r="G2" s="899"/>
      <c r="H2" s="899"/>
      <c r="I2" s="899"/>
      <c r="J2" s="899"/>
      <c r="K2" s="899"/>
      <c r="L2" s="901"/>
    </row>
    <row r="3" spans="1:12" ht="21" customHeight="1">
      <c r="A3" s="902"/>
      <c r="B3" s="903"/>
      <c r="C3" s="903"/>
      <c r="D3" s="903"/>
      <c r="E3" s="904"/>
      <c r="F3" s="904"/>
      <c r="G3" s="904"/>
      <c r="H3" s="904"/>
      <c r="I3" s="904"/>
      <c r="J3" s="904"/>
      <c r="K3" s="904"/>
      <c r="L3" s="905"/>
    </row>
    <row r="4" spans="1:12" s="870" customFormat="1" ht="21" customHeight="1">
      <c r="A4" s="906" t="s">
        <v>524</v>
      </c>
      <c r="B4" s="907" t="s">
        <v>1000</v>
      </c>
      <c r="C4" s="908" t="s">
        <v>988</v>
      </c>
      <c r="D4" s="908" t="s">
        <v>1001</v>
      </c>
      <c r="E4" s="908" t="s">
        <v>1002</v>
      </c>
      <c r="F4" s="1514" t="s">
        <v>1003</v>
      </c>
      <c r="G4" s="1515"/>
      <c r="H4" s="1514" t="s">
        <v>990</v>
      </c>
      <c r="I4" s="1515"/>
      <c r="J4" s="1514" t="s">
        <v>1004</v>
      </c>
      <c r="K4" s="1515"/>
      <c r="L4" s="909" t="s">
        <v>918</v>
      </c>
    </row>
    <row r="5" spans="1:12" s="870" customFormat="1" ht="21" customHeight="1">
      <c r="A5" s="910"/>
      <c r="B5" s="911"/>
      <c r="C5" s="912"/>
      <c r="D5" s="912" t="s">
        <v>1005</v>
      </c>
      <c r="E5" s="912"/>
      <c r="F5" s="913" t="s">
        <v>1006</v>
      </c>
      <c r="G5" s="914" t="s">
        <v>1007</v>
      </c>
      <c r="H5" s="913" t="s">
        <v>1006</v>
      </c>
      <c r="I5" s="915" t="s">
        <v>1007</v>
      </c>
      <c r="J5" s="914" t="s">
        <v>1006</v>
      </c>
      <c r="K5" s="913" t="s">
        <v>1007</v>
      </c>
      <c r="L5" s="916"/>
    </row>
    <row r="6" spans="1:12" ht="21" customHeight="1">
      <c r="A6" s="917" t="s">
        <v>1008</v>
      </c>
      <c r="B6" s="918"/>
      <c r="C6" s="918"/>
      <c r="D6" s="918"/>
      <c r="E6" s="918"/>
      <c r="F6" s="918"/>
      <c r="G6" s="918">
        <f>F6*C6</f>
        <v>0</v>
      </c>
      <c r="H6" s="918"/>
      <c r="I6" s="918">
        <f>H6*C6</f>
        <v>0</v>
      </c>
      <c r="J6" s="918"/>
      <c r="K6" s="918">
        <f>J6*C6</f>
        <v>0</v>
      </c>
      <c r="L6" s="918"/>
    </row>
    <row r="7" spans="1:12" ht="21" customHeight="1">
      <c r="A7" s="919" t="s">
        <v>277</v>
      </c>
      <c r="B7" s="920"/>
      <c r="C7" s="921">
        <v>0.5</v>
      </c>
      <c r="D7" s="920" t="s">
        <v>155</v>
      </c>
      <c r="E7" s="918">
        <f>G7+I7+K7</f>
        <v>113510</v>
      </c>
      <c r="F7" s="918">
        <f>'8-5.단가표_원상복구'!B14</f>
        <v>227020</v>
      </c>
      <c r="G7" s="918">
        <f>INT(F7*C7)</f>
        <v>113510</v>
      </c>
      <c r="H7" s="918"/>
      <c r="I7" s="918">
        <f>H7*C7</f>
        <v>0</v>
      </c>
      <c r="J7" s="918"/>
      <c r="K7" s="918">
        <f>J7*C7</f>
        <v>0</v>
      </c>
      <c r="L7" s="918" t="s">
        <v>1009</v>
      </c>
    </row>
    <row r="8" spans="1:12" ht="21" customHeight="1">
      <c r="A8" s="919" t="s">
        <v>421</v>
      </c>
      <c r="B8" s="920"/>
      <c r="C8" s="921">
        <v>1</v>
      </c>
      <c r="D8" s="920" t="s">
        <v>155</v>
      </c>
      <c r="E8" s="918">
        <f>G8+I8+K8</f>
        <v>227020</v>
      </c>
      <c r="F8" s="918">
        <f>F7</f>
        <v>227020</v>
      </c>
      <c r="G8" s="918">
        <f>INT(F8*C8)</f>
        <v>227020</v>
      </c>
      <c r="H8" s="918"/>
      <c r="I8" s="918"/>
      <c r="J8" s="918"/>
      <c r="K8" s="918"/>
      <c r="L8" s="918" t="s">
        <v>1010</v>
      </c>
    </row>
    <row r="9" spans="1:12" ht="21" customHeight="1">
      <c r="A9" s="919" t="s">
        <v>1011</v>
      </c>
      <c r="B9" s="920"/>
      <c r="C9" s="921">
        <v>1</v>
      </c>
      <c r="D9" s="920" t="s">
        <v>155</v>
      </c>
      <c r="E9" s="918">
        <f>G9+I9+K9</f>
        <v>214118</v>
      </c>
      <c r="F9" s="918">
        <f>'8-5.단가표_원상복구'!B22</f>
        <v>214118</v>
      </c>
      <c r="G9" s="918">
        <f>INT(F9*C9)</f>
        <v>214118</v>
      </c>
      <c r="H9" s="918"/>
      <c r="I9" s="918"/>
      <c r="J9" s="918"/>
      <c r="K9" s="918"/>
      <c r="L9" s="922" t="s">
        <v>1012</v>
      </c>
    </row>
    <row r="10" spans="1:12" ht="21" customHeight="1">
      <c r="A10" s="919" t="s">
        <v>283</v>
      </c>
      <c r="B10" s="920"/>
      <c r="C10" s="921">
        <v>4</v>
      </c>
      <c r="D10" s="920" t="s">
        <v>155</v>
      </c>
      <c r="E10" s="918">
        <f>G10+I10+K10</f>
        <v>628272</v>
      </c>
      <c r="F10" s="918">
        <f>'8-5.단가표_원상복구'!B19</f>
        <v>157068</v>
      </c>
      <c r="G10" s="918">
        <f>INT(F10*C10)</f>
        <v>628272</v>
      </c>
      <c r="H10" s="918"/>
      <c r="I10" s="918">
        <f>H10*C10</f>
        <v>0</v>
      </c>
      <c r="J10" s="918"/>
      <c r="K10" s="918">
        <f>TRUNC(J10*C10)</f>
        <v>0</v>
      </c>
      <c r="L10" s="918"/>
    </row>
    <row r="11" spans="1:12" ht="21" customHeight="1">
      <c r="A11" s="919" t="s">
        <v>1013</v>
      </c>
      <c r="B11" s="920"/>
      <c r="C11" s="923">
        <v>1</v>
      </c>
      <c r="D11" s="920" t="s">
        <v>288</v>
      </c>
      <c r="E11" s="918">
        <f>G11+I11+K11</f>
        <v>500000</v>
      </c>
      <c r="F11" s="918"/>
      <c r="G11" s="918"/>
      <c r="H11" s="918"/>
      <c r="I11" s="918">
        <f>H11*C11</f>
        <v>0</v>
      </c>
      <c r="J11" s="918">
        <v>500000</v>
      </c>
      <c r="K11" s="918">
        <f>INT(J11*C11)</f>
        <v>500000</v>
      </c>
      <c r="L11" s="924" t="s">
        <v>1014</v>
      </c>
    </row>
    <row r="12" spans="1:12" ht="21" customHeight="1">
      <c r="A12" s="919"/>
      <c r="B12" s="920"/>
      <c r="C12" s="921"/>
      <c r="D12" s="920"/>
      <c r="E12" s="918"/>
      <c r="F12" s="918"/>
      <c r="G12" s="918"/>
      <c r="H12" s="918"/>
      <c r="I12" s="918"/>
      <c r="J12" s="918"/>
      <c r="K12" s="918"/>
      <c r="L12" s="924"/>
    </row>
    <row r="13" spans="1:12" ht="21" customHeight="1">
      <c r="A13" s="917"/>
      <c r="B13" s="920"/>
      <c r="C13" s="918"/>
      <c r="D13" s="920"/>
      <c r="E13" s="918"/>
      <c r="F13" s="918"/>
      <c r="G13" s="918"/>
      <c r="H13" s="918"/>
      <c r="I13" s="918"/>
      <c r="J13" s="918"/>
      <c r="K13" s="918"/>
      <c r="L13" s="924"/>
    </row>
    <row r="14" spans="1:12" ht="21" customHeight="1">
      <c r="A14" s="919"/>
      <c r="B14" s="925"/>
      <c r="C14" s="926"/>
      <c r="D14" s="925"/>
      <c r="E14" s="918"/>
      <c r="F14" s="918"/>
      <c r="G14" s="918"/>
      <c r="H14" s="918"/>
      <c r="I14" s="918"/>
      <c r="J14" s="918"/>
      <c r="K14" s="918"/>
      <c r="L14" s="924"/>
    </row>
    <row r="15" spans="1:12" ht="21" customHeight="1">
      <c r="A15" s="919"/>
      <c r="B15" s="925"/>
      <c r="C15" s="926"/>
      <c r="D15" s="925"/>
      <c r="E15" s="918"/>
      <c r="F15" s="918"/>
      <c r="G15" s="918"/>
      <c r="H15" s="918"/>
      <c r="I15" s="918"/>
      <c r="J15" s="918"/>
      <c r="K15" s="918"/>
      <c r="L15" s="924"/>
    </row>
    <row r="16" spans="1:12" ht="21" customHeight="1">
      <c r="A16" s="919"/>
      <c r="B16" s="925"/>
      <c r="C16" s="926"/>
      <c r="D16" s="925"/>
      <c r="E16" s="918"/>
      <c r="F16" s="918"/>
      <c r="G16" s="918"/>
      <c r="H16" s="918"/>
      <c r="I16" s="918"/>
      <c r="J16" s="918"/>
      <c r="K16" s="918"/>
      <c r="L16" s="924"/>
    </row>
    <row r="17" spans="1:12" ht="21" customHeight="1">
      <c r="A17" s="919"/>
      <c r="B17" s="925"/>
      <c r="C17" s="926"/>
      <c r="D17" s="925"/>
      <c r="E17" s="918"/>
      <c r="F17" s="918"/>
      <c r="G17" s="918"/>
      <c r="H17" s="918"/>
      <c r="I17" s="918"/>
      <c r="J17" s="918"/>
      <c r="K17" s="918"/>
      <c r="L17" s="924"/>
    </row>
    <row r="18" spans="1:12" ht="21" customHeight="1">
      <c r="A18" s="919"/>
      <c r="B18" s="925"/>
      <c r="C18" s="926"/>
      <c r="D18" s="925"/>
      <c r="E18" s="918"/>
      <c r="F18" s="918"/>
      <c r="G18" s="918"/>
      <c r="H18" s="918"/>
      <c r="I18" s="918"/>
      <c r="J18" s="918"/>
      <c r="K18" s="918"/>
      <c r="L18" s="924"/>
    </row>
    <row r="19" spans="1:12" ht="21" customHeight="1">
      <c r="A19" s="919"/>
      <c r="B19" s="925"/>
      <c r="C19" s="926"/>
      <c r="D19" s="925"/>
      <c r="E19" s="918"/>
      <c r="F19" s="918"/>
      <c r="G19" s="918"/>
      <c r="H19" s="918"/>
      <c r="I19" s="918"/>
      <c r="J19" s="918"/>
      <c r="K19" s="918"/>
      <c r="L19" s="924"/>
    </row>
    <row r="20" spans="1:12" ht="21" customHeight="1">
      <c r="A20" s="919"/>
      <c r="B20" s="925"/>
      <c r="C20" s="926"/>
      <c r="D20" s="925"/>
      <c r="E20" s="918"/>
      <c r="F20" s="918"/>
      <c r="G20" s="918"/>
      <c r="H20" s="918"/>
      <c r="I20" s="918"/>
      <c r="J20" s="918"/>
      <c r="K20" s="918"/>
      <c r="L20" s="924"/>
    </row>
    <row r="21" spans="1:12" ht="21" customHeight="1">
      <c r="A21" s="919"/>
      <c r="B21" s="925"/>
      <c r="C21" s="926"/>
      <c r="D21" s="925"/>
      <c r="E21" s="918"/>
      <c r="F21" s="918"/>
      <c r="G21" s="918"/>
      <c r="H21" s="918"/>
      <c r="I21" s="918"/>
      <c r="J21" s="918"/>
      <c r="K21" s="918"/>
      <c r="L21" s="924"/>
    </row>
    <row r="22" spans="1:12" ht="21" customHeight="1">
      <c r="A22" s="917" t="s">
        <v>126</v>
      </c>
      <c r="B22" s="925"/>
      <c r="C22" s="926"/>
      <c r="D22" s="925"/>
      <c r="E22" s="918">
        <f>G22+K22</f>
        <v>1682920</v>
      </c>
      <c r="F22" s="918">
        <f>G12</f>
        <v>0</v>
      </c>
      <c r="G22" s="1106">
        <f>SUM(G7:G11)</f>
        <v>1182920</v>
      </c>
      <c r="H22" s="918"/>
      <c r="I22" s="918"/>
      <c r="J22" s="918">
        <f>K12</f>
        <v>0</v>
      </c>
      <c r="K22" s="918">
        <f>SUM(K7:K11)</f>
        <v>500000</v>
      </c>
      <c r="L22" s="924"/>
    </row>
  </sheetData>
  <mergeCells count="3">
    <mergeCell ref="F4:G4"/>
    <mergeCell ref="H4:I4"/>
    <mergeCell ref="J4:K4"/>
  </mergeCells>
  <phoneticPr fontId="2" type="noConversion"/>
  <pageMargins left="0.87" right="0.75" top="0.91" bottom="1" header="0.5" footer="0.5"/>
  <pageSetup paperSize="9" scale="87" orientation="landscape" horizontalDpi="300" verticalDpi="300" r:id="rId1"/>
  <headerFooter alignWithMargins="0"/>
  <colBreaks count="1" manualBreakCount="1">
    <brk id="12" max="1048575" man="1"/>
  </col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I37" sqref="I37"/>
    </sheetView>
  </sheetViews>
  <sheetFormatPr defaultRowHeight="14.25"/>
  <cols>
    <col min="1" max="1" width="12.375" style="1080" customWidth="1"/>
    <col min="2" max="2" width="10.625" style="1080" customWidth="1"/>
    <col min="3" max="3" width="39.375" style="1080" customWidth="1"/>
    <col min="4" max="4" width="9.125" style="1080" customWidth="1"/>
    <col min="5" max="5" width="5.75" style="1080" customWidth="1"/>
    <col min="6" max="16384" width="9" style="1080"/>
  </cols>
  <sheetData>
    <row r="1" spans="1:4" ht="25.15" customHeight="1">
      <c r="A1" s="1516" t="s">
        <v>1115</v>
      </c>
      <c r="B1" s="1516"/>
      <c r="C1" s="1516"/>
    </row>
    <row r="2" spans="1:4" ht="23.45" customHeight="1" thickBot="1">
      <c r="A2" s="1081"/>
      <c r="B2" s="1082"/>
      <c r="C2" s="1083"/>
    </row>
    <row r="3" spans="1:4" ht="15" thickBot="1">
      <c r="A3" s="1084" t="s">
        <v>1116</v>
      </c>
      <c r="B3" s="1085" t="s">
        <v>1117</v>
      </c>
    </row>
    <row r="4" spans="1:4">
      <c r="A4" s="1086" t="s">
        <v>1118</v>
      </c>
      <c r="B4" s="1087"/>
      <c r="C4" s="1088"/>
      <c r="D4" s="1089"/>
    </row>
    <row r="5" spans="1:4">
      <c r="A5" s="1090" t="s">
        <v>1119</v>
      </c>
      <c r="B5" s="1091"/>
      <c r="C5" s="1092"/>
      <c r="D5" s="1093"/>
    </row>
    <row r="6" spans="1:4">
      <c r="A6" s="1090" t="s">
        <v>1120</v>
      </c>
      <c r="B6" s="1091"/>
    </row>
    <row r="7" spans="1:4">
      <c r="A7" s="1090" t="s">
        <v>1121</v>
      </c>
      <c r="B7" s="1091"/>
    </row>
    <row r="8" spans="1:4">
      <c r="A8" s="1090" t="s">
        <v>1119</v>
      </c>
      <c r="B8" s="1091"/>
      <c r="C8" s="1094"/>
      <c r="D8" s="1093"/>
    </row>
    <row r="9" spans="1:4">
      <c r="A9" s="1090" t="s">
        <v>1122</v>
      </c>
      <c r="B9" s="1091"/>
      <c r="C9" s="1095"/>
      <c r="D9" s="1096"/>
    </row>
    <row r="10" spans="1:4">
      <c r="A10" s="1090" t="s">
        <v>1120</v>
      </c>
      <c r="B10" s="1091"/>
      <c r="C10" s="1095"/>
      <c r="D10" s="1096"/>
    </row>
    <row r="11" spans="1:4">
      <c r="A11" s="1104" t="s">
        <v>302</v>
      </c>
      <c r="B11" s="1091">
        <v>335638</v>
      </c>
      <c r="C11" s="1095"/>
      <c r="D11" s="1096"/>
    </row>
    <row r="12" spans="1:4">
      <c r="A12" s="1097" t="s">
        <v>1123</v>
      </c>
      <c r="B12" s="1091">
        <v>291303</v>
      </c>
      <c r="C12" s="1095"/>
      <c r="D12" s="1096"/>
    </row>
    <row r="13" spans="1:4">
      <c r="A13" s="1105" t="s">
        <v>1124</v>
      </c>
      <c r="B13" s="1091">
        <v>261571</v>
      </c>
      <c r="C13" s="1095"/>
    </row>
    <row r="14" spans="1:4">
      <c r="A14" s="1097" t="s">
        <v>1123</v>
      </c>
      <c r="B14" s="1091">
        <v>227020</v>
      </c>
      <c r="C14" s="1095"/>
    </row>
    <row r="15" spans="1:4">
      <c r="A15" s="1105" t="s">
        <v>1125</v>
      </c>
      <c r="B15" s="1091">
        <v>220894</v>
      </c>
      <c r="C15" s="1095"/>
    </row>
    <row r="16" spans="1:4">
      <c r="A16" s="1097" t="s">
        <v>1123</v>
      </c>
      <c r="B16" s="1091">
        <v>191716</v>
      </c>
      <c r="C16" s="1095"/>
    </row>
    <row r="17" spans="1:4">
      <c r="A17" s="1105" t="s">
        <v>1126</v>
      </c>
      <c r="B17" s="1091">
        <v>212226</v>
      </c>
      <c r="C17" s="1094"/>
    </row>
    <row r="18" spans="1:4">
      <c r="A18" s="1105" t="s">
        <v>1127</v>
      </c>
      <c r="B18" s="1091">
        <v>197450</v>
      </c>
      <c r="C18" s="1094"/>
    </row>
    <row r="19" spans="1:4">
      <c r="A19" s="1105" t="s">
        <v>1128</v>
      </c>
      <c r="B19" s="1091">
        <v>157068</v>
      </c>
      <c r="C19" s="1094"/>
      <c r="D19" s="1098"/>
    </row>
    <row r="20" spans="1:4">
      <c r="A20" s="1105" t="s">
        <v>1129</v>
      </c>
      <c r="B20" s="1091">
        <v>249748</v>
      </c>
      <c r="C20" s="1094"/>
      <c r="D20" s="1088"/>
    </row>
    <row r="21" spans="1:4">
      <c r="A21" s="1105" t="s">
        <v>398</v>
      </c>
      <c r="B21" s="1091">
        <v>213337</v>
      </c>
      <c r="C21" s="1099"/>
      <c r="D21" s="1088"/>
    </row>
    <row r="22" spans="1:4">
      <c r="A22" s="1105" t="s">
        <v>1130</v>
      </c>
      <c r="B22" s="1091">
        <v>214118</v>
      </c>
      <c r="C22" s="1100"/>
      <c r="D22" s="1088"/>
    </row>
    <row r="23" spans="1:4">
      <c r="A23" s="1097" t="s">
        <v>1131</v>
      </c>
      <c r="B23" s="1091"/>
      <c r="C23" s="1094"/>
    </row>
    <row r="24" spans="1:4">
      <c r="A24" s="1097" t="s">
        <v>1132</v>
      </c>
      <c r="B24" s="1091"/>
      <c r="C24" s="1095"/>
      <c r="D24" s="1101"/>
    </row>
    <row r="25" spans="1:4" ht="15" thickBot="1">
      <c r="A25" s="1102" t="s">
        <v>1133</v>
      </c>
      <c r="B25" s="1103"/>
    </row>
  </sheetData>
  <mergeCells count="1">
    <mergeCell ref="A1:C1"/>
  </mergeCells>
  <phoneticPr fontId="2" type="noConversion"/>
  <pageMargins left="0.85" right="0.75" top="1" bottom="1.19" header="0.5" footer="0.5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view="pageBreakPreview" topLeftCell="A7" zoomScale="85" zoomScaleNormal="100" zoomScaleSheetLayoutView="85" workbookViewId="0">
      <selection activeCell="B37" sqref="B37"/>
    </sheetView>
  </sheetViews>
  <sheetFormatPr defaultRowHeight="13.5"/>
  <cols>
    <col min="1" max="1" width="15" style="4" customWidth="1"/>
    <col min="2" max="7" width="17.75" style="4" customWidth="1"/>
    <col min="8" max="8" width="18.875" style="4" customWidth="1"/>
    <col min="9" max="16384" width="9" style="4"/>
  </cols>
  <sheetData>
    <row r="1" spans="1:8" s="375" customFormat="1" ht="31.5">
      <c r="A1" s="373"/>
      <c r="B1" s="373"/>
      <c r="C1" s="373"/>
      <c r="D1" s="373"/>
      <c r="E1" s="373"/>
      <c r="F1" s="373"/>
      <c r="G1" s="712" t="s">
        <v>663</v>
      </c>
      <c r="H1" s="374"/>
    </row>
    <row r="2" spans="1:8" s="375" customFormat="1" ht="31.5">
      <c r="A2" s="373"/>
      <c r="B2" s="373"/>
      <c r="C2" s="373"/>
      <c r="D2" s="373"/>
      <c r="E2" s="373"/>
      <c r="F2" s="373"/>
      <c r="G2" s="374"/>
      <c r="H2" s="374"/>
    </row>
    <row r="3" spans="1:8" s="375" customFormat="1" ht="31.5">
      <c r="A3" s="1212" t="s">
        <v>664</v>
      </c>
      <c r="B3" s="1212"/>
      <c r="C3" s="1212"/>
      <c r="D3" s="1212"/>
      <c r="E3" s="1212"/>
      <c r="F3" s="1212"/>
      <c r="G3" s="1212"/>
      <c r="H3" s="1212"/>
    </row>
    <row r="4" spans="1:8" s="375" customFormat="1" ht="35.25">
      <c r="A4" s="376"/>
      <c r="B4" s="376"/>
      <c r="C4" s="376"/>
      <c r="D4" s="376"/>
      <c r="E4" s="376"/>
      <c r="F4" s="376"/>
      <c r="G4" s="376"/>
      <c r="H4" s="376"/>
    </row>
    <row r="5" spans="1:8" s="375" customFormat="1" ht="35.25">
      <c r="A5" s="1213"/>
      <c r="B5" s="1213"/>
      <c r="C5" s="1213"/>
      <c r="D5" s="1213"/>
      <c r="E5" s="1213"/>
      <c r="F5" s="1213"/>
      <c r="G5" s="1213"/>
      <c r="H5" s="1213"/>
    </row>
    <row r="6" spans="1:8" s="375" customFormat="1" ht="31.5">
      <c r="A6" s="377"/>
      <c r="B6" s="377"/>
      <c r="C6" s="377"/>
      <c r="D6" s="377"/>
      <c r="E6" s="377"/>
      <c r="F6" s="377"/>
      <c r="G6" s="377"/>
      <c r="H6" s="377"/>
    </row>
    <row r="7" spans="1:8" s="375" customFormat="1" ht="31.5">
      <c r="A7" s="377"/>
      <c r="B7" s="377"/>
      <c r="C7" s="377"/>
      <c r="D7" s="377"/>
      <c r="E7" s="377"/>
      <c r="F7" s="377"/>
      <c r="G7" s="377"/>
      <c r="H7" s="377"/>
    </row>
    <row r="8" spans="1:8" s="375" customFormat="1" ht="27">
      <c r="A8" s="1214">
        <v>2024</v>
      </c>
      <c r="B8" s="1214"/>
      <c r="C8" s="1214"/>
      <c r="D8" s="1214"/>
      <c r="E8" s="1214"/>
      <c r="F8" s="1214"/>
      <c r="G8" s="1214"/>
      <c r="H8" s="1214"/>
    </row>
    <row r="9" spans="1:8" s="375" customFormat="1" ht="31.5">
      <c r="A9" s="373"/>
      <c r="B9" s="373"/>
      <c r="C9" s="373"/>
      <c r="D9" s="373"/>
      <c r="E9" s="373"/>
      <c r="F9" s="373"/>
      <c r="G9" s="374"/>
      <c r="H9" s="374"/>
    </row>
    <row r="10" spans="1:8" s="375" customFormat="1" ht="31.5">
      <c r="A10" s="373"/>
      <c r="B10" s="373"/>
      <c r="C10" s="373"/>
      <c r="D10" s="373"/>
      <c r="E10" s="373"/>
      <c r="F10" s="373"/>
      <c r="G10" s="374"/>
      <c r="H10" s="374"/>
    </row>
    <row r="11" spans="1:8" s="375" customFormat="1" ht="31.5">
      <c r="A11" s="373"/>
      <c r="B11" s="373"/>
      <c r="C11" s="373"/>
      <c r="D11" s="373"/>
      <c r="E11" s="373"/>
      <c r="F11" s="373"/>
      <c r="G11" s="374"/>
      <c r="H11" s="374"/>
    </row>
    <row r="12" spans="1:8" s="375" customFormat="1" ht="31.5">
      <c r="A12" s="373"/>
      <c r="B12" s="373"/>
      <c r="C12" s="373"/>
      <c r="D12" s="373"/>
      <c r="E12" s="373"/>
      <c r="F12" s="373"/>
      <c r="G12" s="374"/>
      <c r="H12" s="374"/>
    </row>
    <row r="13" spans="1:8" s="375" customFormat="1" ht="31.5">
      <c r="A13" s="373"/>
      <c r="B13" s="373"/>
      <c r="C13" s="373"/>
      <c r="D13" s="373"/>
      <c r="E13" s="373"/>
      <c r="F13" s="373"/>
      <c r="G13" s="374"/>
      <c r="H13" s="374"/>
    </row>
    <row r="14" spans="1:8" s="375" customFormat="1" ht="31.5">
      <c r="A14" s="1212" t="s">
        <v>609</v>
      </c>
      <c r="B14" s="1212"/>
      <c r="C14" s="1212"/>
      <c r="D14" s="1212"/>
      <c r="E14" s="1212"/>
      <c r="F14" s="1212"/>
      <c r="G14" s="1212"/>
      <c r="H14" s="1212"/>
    </row>
    <row r="15" spans="1:8" s="375" customFormat="1" ht="31.5">
      <c r="A15" s="1212"/>
      <c r="B15" s="1212"/>
      <c r="C15" s="1212"/>
      <c r="D15" s="1212"/>
      <c r="E15" s="1212"/>
      <c r="F15" s="1212"/>
      <c r="G15" s="1212"/>
      <c r="H15" s="1212"/>
    </row>
    <row r="16" spans="1:8" s="375" customFormat="1" ht="21" customHeight="1">
      <c r="A16" s="713"/>
      <c r="B16" s="713"/>
      <c r="C16" s="713"/>
      <c r="D16" s="713"/>
      <c r="E16" s="713"/>
      <c r="F16" s="713"/>
      <c r="G16" s="713"/>
      <c r="H16" s="713"/>
    </row>
    <row r="17" spans="1:8" s="382" customFormat="1" ht="21" customHeight="1">
      <c r="A17" s="714" t="s">
        <v>610</v>
      </c>
      <c r="B17" s="715"/>
      <c r="C17" s="715"/>
      <c r="D17" s="715"/>
      <c r="E17" s="380" t="s">
        <v>611</v>
      </c>
      <c r="F17" s="716"/>
      <c r="G17" s="716"/>
      <c r="H17" s="716"/>
    </row>
    <row r="18" spans="1:8" s="382" customFormat="1" ht="21" customHeight="1">
      <c r="A18" s="714"/>
      <c r="B18" s="715"/>
      <c r="C18" s="715"/>
      <c r="D18" s="715"/>
      <c r="E18" s="380"/>
      <c r="F18" s="716"/>
      <c r="G18" s="716"/>
      <c r="H18" s="716"/>
    </row>
    <row r="19" spans="1:8" s="382" customFormat="1" ht="21" customHeight="1">
      <c r="A19" s="715" t="s">
        <v>665</v>
      </c>
      <c r="B19" s="383" t="str">
        <f>'[78]4.용역비총괄표'!B2</f>
        <v>OO외 O지구 지하수시설물 사후관리</v>
      </c>
      <c r="C19" s="715"/>
      <c r="D19" s="715"/>
      <c r="E19" s="716"/>
      <c r="F19" s="716"/>
      <c r="G19" s="716"/>
      <c r="H19" s="716"/>
    </row>
    <row r="20" spans="1:8" s="382" customFormat="1" ht="21" customHeight="1">
      <c r="A20" s="715"/>
      <c r="B20" s="383"/>
      <c r="C20" s="715"/>
      <c r="D20" s="715"/>
      <c r="E20" s="716"/>
      <c r="F20" s="716"/>
      <c r="G20" s="716"/>
      <c r="H20" s="716"/>
    </row>
    <row r="21" spans="1:8" s="382" customFormat="1" ht="21" customHeight="1">
      <c r="A21" s="715" t="s">
        <v>666</v>
      </c>
      <c r="B21" s="715" t="s">
        <v>667</v>
      </c>
      <c r="C21" s="715"/>
      <c r="D21" s="715"/>
      <c r="E21" s="716"/>
      <c r="F21" s="716"/>
      <c r="G21" s="716"/>
      <c r="H21" s="716"/>
    </row>
    <row r="22" spans="1:8" s="382" customFormat="1" ht="21" customHeight="1">
      <c r="A22" s="715"/>
      <c r="B22" s="715"/>
      <c r="C22" s="715"/>
      <c r="D22" s="715"/>
      <c r="E22" s="716"/>
      <c r="F22" s="716"/>
      <c r="G22" s="716"/>
      <c r="H22" s="716"/>
    </row>
    <row r="23" spans="1:8" s="382" customFormat="1" ht="21" customHeight="1">
      <c r="A23" s="715" t="s">
        <v>668</v>
      </c>
      <c r="B23" s="384" t="s">
        <v>669</v>
      </c>
      <c r="C23" s="384"/>
      <c r="D23" s="384"/>
      <c r="E23" s="384"/>
      <c r="F23" s="384"/>
      <c r="G23" s="384"/>
      <c r="H23" s="716"/>
    </row>
    <row r="24" spans="1:8" s="382" customFormat="1" ht="21" customHeight="1">
      <c r="A24" s="715"/>
      <c r="B24" s="384"/>
      <c r="C24" s="384"/>
      <c r="D24" s="384"/>
      <c r="E24" s="384"/>
      <c r="F24" s="384"/>
      <c r="G24" s="384"/>
      <c r="H24" s="716"/>
    </row>
    <row r="25" spans="1:8" s="382" customFormat="1" ht="21" customHeight="1">
      <c r="A25" s="715" t="s">
        <v>670</v>
      </c>
      <c r="B25" s="385">
        <f>D27</f>
        <v>1</v>
      </c>
      <c r="C25" s="384"/>
      <c r="D25" s="384"/>
      <c r="E25" s="384"/>
      <c r="F25" s="384"/>
      <c r="G25" s="384"/>
      <c r="H25" s="716"/>
    </row>
    <row r="26" spans="1:8" s="382" customFormat="1" ht="21" customHeight="1">
      <c r="A26" s="715"/>
      <c r="B26" s="1223" t="s">
        <v>616</v>
      </c>
      <c r="C26" s="1224"/>
      <c r="D26" s="1225" t="s">
        <v>179</v>
      </c>
      <c r="E26" s="1225"/>
      <c r="F26" s="717" t="s">
        <v>15</v>
      </c>
      <c r="G26" s="716"/>
      <c r="H26" s="716"/>
    </row>
    <row r="27" spans="1:8" s="382" customFormat="1" ht="21" customHeight="1">
      <c r="A27" s="715"/>
      <c r="B27" s="1229" t="str">
        <f>'[78]3.소요일수'!B5:C5</f>
        <v>1. 청소장비 설치 및 인양</v>
      </c>
      <c r="C27" s="1230"/>
      <c r="D27" s="718">
        <f>'[78]2.위치및사업량'!H5</f>
        <v>1</v>
      </c>
      <c r="E27" s="719" t="s">
        <v>261</v>
      </c>
      <c r="F27" s="720"/>
      <c r="G27" s="716"/>
      <c r="H27" s="716"/>
    </row>
    <row r="28" spans="1:8" s="382" customFormat="1" ht="21" customHeight="1">
      <c r="A28" s="715"/>
      <c r="B28" s="1229" t="str">
        <f>'[78]3.소요일수'!B6:C6</f>
        <v>2. 양수설비 인양 및 상태점검</v>
      </c>
      <c r="C28" s="1230"/>
      <c r="D28" s="718">
        <f>'[78]2.위치및사업량'!I5</f>
        <v>1</v>
      </c>
      <c r="E28" s="719" t="s">
        <v>261</v>
      </c>
      <c r="F28" s="720"/>
      <c r="G28" s="716"/>
      <c r="H28" s="716"/>
    </row>
    <row r="29" spans="1:8" s="382" customFormat="1" ht="21" customHeight="1">
      <c r="A29" s="715"/>
      <c r="B29" s="1229" t="str">
        <f>'[78]3.소요일수'!B7:C7</f>
        <v>3. 에어써징(고압압축 불기공법)</v>
      </c>
      <c r="C29" s="1230"/>
      <c r="D29" s="718">
        <f>'[78]2.위치및사업량'!J5</f>
        <v>100</v>
      </c>
      <c r="E29" s="721" t="s">
        <v>152</v>
      </c>
      <c r="F29" s="720"/>
      <c r="G29" s="716"/>
      <c r="H29" s="716"/>
    </row>
    <row r="30" spans="1:8" s="382" customFormat="1" ht="21" customHeight="1">
      <c r="A30" s="715"/>
      <c r="B30" s="1229" t="str">
        <f>'[78]3.소요일수'!B8:C8</f>
        <v>4. 양수설비 정비 및 재설치</v>
      </c>
      <c r="C30" s="1230"/>
      <c r="D30" s="718">
        <f>'[78]2.위치및사업량'!K5</f>
        <v>1</v>
      </c>
      <c r="E30" s="721" t="s">
        <v>247</v>
      </c>
      <c r="F30" s="720"/>
      <c r="G30" s="716"/>
      <c r="H30" s="716"/>
    </row>
    <row r="31" spans="1:8" s="382" customFormat="1" ht="21" customHeight="1">
      <c r="A31" s="715"/>
      <c r="B31" s="1229" t="str">
        <f>'[78]3.소요일수'!B9:C9</f>
        <v>5. 수위측정관설치</v>
      </c>
      <c r="C31" s="1230"/>
      <c r="D31" s="718">
        <f>'[78]2.위치및사업량'!L5</f>
        <v>100</v>
      </c>
      <c r="E31" s="721" t="s">
        <v>152</v>
      </c>
      <c r="F31" s="720"/>
      <c r="G31" s="716"/>
      <c r="H31" s="716"/>
    </row>
    <row r="32" spans="1:8" s="382" customFormat="1" ht="21" customHeight="1">
      <c r="A32" s="715"/>
      <c r="B32" s="1231" t="str">
        <f>'[78]3.소요일수'!B10:C10</f>
        <v>6. 운반비</v>
      </c>
      <c r="C32" s="1232"/>
      <c r="D32" s="722">
        <f>'[78]2.위치및사업량'!M5</f>
        <v>1</v>
      </c>
      <c r="E32" s="723" t="s">
        <v>247</v>
      </c>
      <c r="F32" s="724"/>
      <c r="G32" s="716"/>
      <c r="H32" s="716"/>
    </row>
    <row r="33" spans="1:8" s="382" customFormat="1" ht="21" hidden="1" customHeight="1">
      <c r="A33" s="715"/>
      <c r="B33" s="1226" t="str">
        <f>'[78]3.소요일수'!B11:C11</f>
        <v>7. 수중TV검층</v>
      </c>
      <c r="C33" s="1227"/>
      <c r="D33" s="725">
        <f>'[78]2.위치및사업량'!N5</f>
        <v>100</v>
      </c>
      <c r="E33" s="726" t="s">
        <v>152</v>
      </c>
      <c r="F33" s="727"/>
      <c r="G33" s="716"/>
      <c r="H33" s="716"/>
    </row>
    <row r="34" spans="1:8" s="382" customFormat="1" ht="21" customHeight="1">
      <c r="A34" s="715"/>
      <c r="B34" s="715"/>
      <c r="C34" s="715"/>
      <c r="D34" s="715"/>
      <c r="E34" s="716"/>
      <c r="F34" s="716"/>
      <c r="G34" s="716"/>
      <c r="H34" s="716"/>
    </row>
    <row r="35" spans="1:8" s="382" customFormat="1" ht="21" customHeight="1">
      <c r="A35" s="715" t="s">
        <v>671</v>
      </c>
      <c r="B35" s="715"/>
      <c r="C35" s="715"/>
      <c r="D35" s="715"/>
      <c r="E35" s="716"/>
      <c r="F35" s="716"/>
      <c r="G35" s="716"/>
      <c r="H35" s="716"/>
    </row>
    <row r="36" spans="1:8" s="382" customFormat="1" ht="21" customHeight="1">
      <c r="A36" s="715"/>
      <c r="B36" s="715"/>
      <c r="C36" s="715"/>
      <c r="D36" s="715"/>
      <c r="E36" s="716"/>
      <c r="F36" s="716"/>
      <c r="G36" s="716"/>
      <c r="H36" s="716"/>
    </row>
    <row r="37" spans="1:8" s="382" customFormat="1" ht="21" customHeight="1">
      <c r="A37" s="715" t="s">
        <v>672</v>
      </c>
      <c r="B37" s="728">
        <f>'7.용역비총괄표(사후관리)'!C20</f>
        <v>127468069</v>
      </c>
      <c r="C37" s="715" t="s">
        <v>462</v>
      </c>
      <c r="D37" s="716"/>
      <c r="E37" s="716"/>
      <c r="F37" s="716"/>
      <c r="G37" s="716"/>
      <c r="H37" s="716"/>
    </row>
    <row r="38" spans="1:8" s="382" customFormat="1" ht="21" customHeight="1">
      <c r="A38" s="715"/>
      <c r="B38" s="715"/>
      <c r="C38" s="716"/>
      <c r="D38" s="399"/>
      <c r="E38" s="399"/>
      <c r="F38" s="716"/>
      <c r="G38" s="399" t="s">
        <v>145</v>
      </c>
      <c r="H38" s="716"/>
    </row>
    <row r="39" spans="1:8" s="382" customFormat="1" ht="21" customHeight="1">
      <c r="A39" s="715" t="s">
        <v>673</v>
      </c>
      <c r="B39" s="729" t="s">
        <v>1206</v>
      </c>
      <c r="C39" s="729" t="s">
        <v>1207</v>
      </c>
      <c r="D39" s="715">
        <f>'[78]3.소요일수'!H19</f>
        <v>10</v>
      </c>
      <c r="E39" s="730">
        <f>'[78]3.소요일수'!H19</f>
        <v>10</v>
      </c>
      <c r="F39" s="716"/>
      <c r="G39" s="716"/>
      <c r="H39" s="716"/>
    </row>
    <row r="40" spans="1:8" s="382" customFormat="1" ht="23.1" customHeight="1">
      <c r="A40" s="339"/>
      <c r="B40" s="402"/>
      <c r="C40" s="402"/>
      <c r="D40" s="384"/>
      <c r="E40" s="384"/>
      <c r="F40" s="384"/>
      <c r="G40" s="384"/>
      <c r="H40" s="716"/>
    </row>
    <row r="43" spans="1:8" ht="58.5" customHeight="1">
      <c r="A43" s="1228" t="s">
        <v>674</v>
      </c>
      <c r="B43" s="1228"/>
      <c r="C43" s="1228"/>
    </row>
  </sheetData>
  <mergeCells count="15">
    <mergeCell ref="B33:C33"/>
    <mergeCell ref="A43:C43"/>
    <mergeCell ref="B27:C27"/>
    <mergeCell ref="B28:C28"/>
    <mergeCell ref="B29:C29"/>
    <mergeCell ref="B30:C30"/>
    <mergeCell ref="B31:C31"/>
    <mergeCell ref="B32:C32"/>
    <mergeCell ref="B26:C26"/>
    <mergeCell ref="D26:E26"/>
    <mergeCell ref="A3:H3"/>
    <mergeCell ref="A5:H5"/>
    <mergeCell ref="A8:H8"/>
    <mergeCell ref="A14:H14"/>
    <mergeCell ref="A15:H15"/>
  </mergeCells>
  <phoneticPr fontId="2" type="noConversion"/>
  <pageMargins left="0.98425196850393704" right="0.39370078740157483" top="1.1811023622047245" bottom="0.78740157480314965" header="0" footer="0"/>
  <pageSetup paperSize="9" scale="86" orientation="landscape" r:id="rId1"/>
  <headerFooter alignWithMargins="0"/>
  <rowBreaks count="1" manualBreakCount="1">
    <brk id="15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4"/>
  <sheetViews>
    <sheetView view="pageBreakPreview" topLeftCell="A31" zoomScaleNormal="90" zoomScaleSheetLayoutView="100" workbookViewId="0">
      <selection activeCell="K18" sqref="K18"/>
    </sheetView>
  </sheetViews>
  <sheetFormatPr defaultColWidth="10" defaultRowHeight="13.5"/>
  <cols>
    <col min="1" max="1" width="17.25" style="4" customWidth="1"/>
    <col min="2" max="2" width="1.875" style="4" customWidth="1"/>
    <col min="3" max="3" width="21.5" style="4" customWidth="1"/>
    <col min="4" max="4" width="11" style="4" customWidth="1"/>
    <col min="5" max="5" width="9.125" style="4" customWidth="1"/>
    <col min="6" max="6" width="4.875" style="4" customWidth="1"/>
    <col min="7" max="7" width="18" style="4" customWidth="1"/>
    <col min="8" max="8" width="12.625" style="4" customWidth="1"/>
    <col min="9" max="9" width="29.625" style="4" customWidth="1"/>
    <col min="10" max="10" width="13.875" style="4" bestFit="1" customWidth="1"/>
    <col min="11" max="11" width="24.875" style="4" customWidth="1"/>
    <col min="12" max="12" width="18.875" style="4" bestFit="1" customWidth="1"/>
    <col min="13" max="17" width="10" style="4"/>
    <col min="18" max="18" width="15" style="4" customWidth="1"/>
    <col min="19" max="16384" width="10" style="4"/>
  </cols>
  <sheetData>
    <row r="1" spans="1:9" s="3" customFormat="1" ht="31.5">
      <c r="A1" s="1"/>
      <c r="B1" s="1"/>
      <c r="C1" s="1"/>
      <c r="D1" s="1"/>
      <c r="E1" s="1"/>
      <c r="F1" s="1"/>
      <c r="G1" s="2"/>
      <c r="H1" s="2"/>
    </row>
    <row r="2" spans="1:9" s="3" customFormat="1" ht="15.75" customHeight="1">
      <c r="A2" s="1"/>
      <c r="B2" s="1"/>
      <c r="C2" s="1"/>
      <c r="D2" s="1"/>
      <c r="E2" s="1"/>
      <c r="F2" s="1"/>
      <c r="G2" s="2"/>
      <c r="H2" s="2"/>
    </row>
    <row r="3" spans="1:9" s="1191" customFormat="1" ht="46.5">
      <c r="A3" s="1240" t="s">
        <v>594</v>
      </c>
      <c r="B3" s="1240"/>
      <c r="C3" s="1240"/>
      <c r="D3" s="1240"/>
      <c r="E3" s="1240"/>
      <c r="F3" s="1240"/>
      <c r="G3" s="1240"/>
      <c r="H3" s="1240"/>
      <c r="I3" s="1240"/>
    </row>
    <row r="4" spans="1:9" s="1191" customFormat="1" ht="14.25" customHeight="1">
      <c r="A4" s="1192"/>
      <c r="B4" s="1192"/>
      <c r="C4" s="1192"/>
      <c r="D4" s="1192"/>
      <c r="E4" s="1192"/>
      <c r="F4" s="1192"/>
      <c r="G4" s="1192"/>
      <c r="H4" s="1192"/>
    </row>
    <row r="5" spans="1:9" s="1191" customFormat="1" ht="46.5">
      <c r="A5" s="1240" t="s">
        <v>241</v>
      </c>
      <c r="B5" s="1240"/>
      <c r="C5" s="1240"/>
      <c r="D5" s="1240"/>
      <c r="E5" s="1240"/>
      <c r="F5" s="1240"/>
      <c r="G5" s="1240"/>
      <c r="H5" s="1240"/>
      <c r="I5" s="1240"/>
    </row>
    <row r="6" spans="1:9" s="3" customFormat="1" ht="26.25" customHeight="1">
      <c r="A6" s="6"/>
      <c r="B6" s="6"/>
      <c r="C6" s="6"/>
      <c r="D6" s="6"/>
      <c r="E6" s="6"/>
      <c r="F6" s="6"/>
      <c r="G6" s="6"/>
      <c r="H6" s="6"/>
    </row>
    <row r="7" spans="1:9" s="3" customFormat="1" ht="26.25" customHeight="1">
      <c r="A7" s="6"/>
      <c r="B7" s="6"/>
      <c r="C7" s="6"/>
      <c r="D7" s="6"/>
      <c r="E7" s="6"/>
      <c r="F7" s="6"/>
      <c r="G7" s="6"/>
      <c r="H7" s="6"/>
    </row>
    <row r="8" spans="1:9" s="3" customFormat="1" ht="26.25" customHeight="1">
      <c r="A8" s="5"/>
      <c r="B8" s="5"/>
      <c r="C8" s="5"/>
      <c r="D8" s="5"/>
      <c r="E8" s="5"/>
      <c r="F8" s="5"/>
      <c r="G8" s="5"/>
      <c r="H8" s="5"/>
    </row>
    <row r="9" spans="1:9" s="3" customFormat="1" ht="27">
      <c r="A9" s="1241" t="s">
        <v>595</v>
      </c>
      <c r="B9" s="1241"/>
      <c r="C9" s="1241"/>
      <c r="D9" s="1241"/>
      <c r="E9" s="1241"/>
      <c r="F9" s="1241"/>
      <c r="G9" s="1241"/>
      <c r="H9" s="1241"/>
      <c r="I9" s="1241"/>
    </row>
    <row r="10" spans="1:9" s="3" customFormat="1"/>
    <row r="11" spans="1:9" s="3" customFormat="1" ht="27.75" customHeight="1">
      <c r="A11" s="1"/>
      <c r="B11" s="1"/>
      <c r="C11" s="1"/>
      <c r="D11" s="1"/>
      <c r="E11" s="1"/>
      <c r="F11" s="1"/>
      <c r="G11" s="2"/>
      <c r="H11" s="2"/>
    </row>
    <row r="12" spans="1:9" s="3" customFormat="1" ht="27.75" customHeight="1">
      <c r="A12" s="1"/>
      <c r="B12" s="1"/>
      <c r="C12" s="1"/>
      <c r="D12" s="1"/>
      <c r="E12" s="1"/>
      <c r="F12" s="1"/>
      <c r="G12" s="2"/>
      <c r="H12" s="2"/>
    </row>
    <row r="13" spans="1:9" s="3" customFormat="1" ht="27.75" customHeight="1">
      <c r="A13" s="1"/>
      <c r="B13" s="1"/>
      <c r="C13" s="1"/>
      <c r="D13" s="1"/>
      <c r="E13" s="1"/>
      <c r="F13" s="1"/>
      <c r="G13" s="2"/>
      <c r="H13" s="2"/>
    </row>
    <row r="14" spans="1:9" s="3" customFormat="1" ht="27.75" customHeight="1">
      <c r="A14" s="1"/>
      <c r="B14" s="1"/>
      <c r="C14" s="1"/>
      <c r="D14" s="1"/>
      <c r="E14" s="1"/>
      <c r="F14" s="1"/>
      <c r="G14" s="2"/>
      <c r="H14" s="2"/>
    </row>
    <row r="15" spans="1:9" s="3" customFormat="1" ht="33.75">
      <c r="A15" s="1242" t="s">
        <v>16</v>
      </c>
      <c r="B15" s="1242"/>
      <c r="C15" s="1242"/>
      <c r="D15" s="1242"/>
      <c r="E15" s="1242"/>
      <c r="F15" s="1242"/>
      <c r="G15" s="1242"/>
      <c r="H15" s="1242"/>
      <c r="I15" s="1242"/>
    </row>
    <row r="16" spans="1:9" s="3" customFormat="1" ht="31.5">
      <c r="A16" s="1234"/>
      <c r="B16" s="1234"/>
      <c r="C16" s="1234"/>
      <c r="D16" s="1234"/>
      <c r="E16" s="1234"/>
      <c r="F16" s="1234"/>
      <c r="G16" s="1234"/>
      <c r="H16" s="1234"/>
    </row>
    <row r="17" spans="1:16" s="3" customFormat="1" ht="19.5" customHeight="1">
      <c r="A17" s="82"/>
      <c r="B17" s="82"/>
      <c r="C17" s="82"/>
      <c r="D17" s="82"/>
      <c r="E17" s="82"/>
      <c r="F17" s="82"/>
      <c r="G17" s="82"/>
      <c r="H17" s="82"/>
    </row>
    <row r="18" spans="1:16" s="7" customFormat="1" ht="20.100000000000001" customHeight="1">
      <c r="A18" s="83"/>
      <c r="B18" s="83"/>
      <c r="C18" s="83"/>
      <c r="D18" s="83"/>
      <c r="E18" s="83"/>
      <c r="F18" s="83"/>
      <c r="G18" s="83"/>
      <c r="H18" s="83"/>
      <c r="M18" s="8"/>
      <c r="N18" s="8"/>
      <c r="O18" s="8"/>
      <c r="P18" s="8"/>
    </row>
    <row r="19" spans="1:16" s="7" customFormat="1" ht="20.100000000000001" customHeight="1">
      <c r="A19" s="83"/>
      <c r="B19" s="83"/>
      <c r="C19" s="83"/>
      <c r="D19" s="83"/>
      <c r="E19" s="83"/>
      <c r="F19" s="83"/>
      <c r="G19" s="83"/>
      <c r="H19" s="83"/>
      <c r="M19" s="8"/>
      <c r="N19" s="8"/>
      <c r="O19" s="8"/>
      <c r="P19" s="8"/>
    </row>
    <row r="20" spans="1:16" s="7" customFormat="1" ht="20.100000000000001" customHeight="1">
      <c r="A20" s="83"/>
      <c r="B20" s="83"/>
      <c r="C20" s="83"/>
      <c r="D20" s="83"/>
      <c r="E20" s="83"/>
      <c r="F20" s="83"/>
      <c r="G20" s="83"/>
      <c r="H20" s="83"/>
      <c r="M20" s="8"/>
      <c r="N20" s="8"/>
      <c r="O20" s="8"/>
      <c r="P20" s="8"/>
    </row>
    <row r="21" spans="1:16" s="7" customFormat="1" ht="20.100000000000001" customHeight="1">
      <c r="A21" s="83"/>
      <c r="B21" s="83"/>
      <c r="C21" s="113"/>
      <c r="D21" s="89"/>
      <c r="E21" s="89"/>
      <c r="F21" s="114"/>
      <c r="G21" s="114"/>
      <c r="H21" s="84"/>
      <c r="M21" s="8"/>
      <c r="N21" s="8"/>
      <c r="O21" s="8"/>
      <c r="P21" s="8"/>
    </row>
    <row r="22" spans="1:16" s="7" customFormat="1" ht="20.100000000000001" customHeight="1">
      <c r="A22" s="85"/>
      <c r="B22" s="83"/>
      <c r="C22" s="89"/>
      <c r="D22" s="91" t="s">
        <v>17</v>
      </c>
      <c r="E22" s="91"/>
      <c r="F22" s="89"/>
      <c r="G22" s="89"/>
      <c r="H22" s="83"/>
      <c r="M22" s="8"/>
      <c r="N22" s="8"/>
      <c r="O22" s="8"/>
      <c r="P22" s="8"/>
    </row>
    <row r="23" spans="1:16" s="7" customFormat="1" ht="20.100000000000001" customHeight="1">
      <c r="A23" s="83"/>
      <c r="B23" s="83"/>
      <c r="C23" s="89"/>
      <c r="D23" s="115"/>
      <c r="E23" s="115"/>
      <c r="F23" s="89"/>
      <c r="G23" s="89"/>
      <c r="H23" s="83"/>
      <c r="M23" s="8"/>
      <c r="N23" s="8"/>
      <c r="O23" s="8"/>
      <c r="P23" s="8"/>
    </row>
    <row r="24" spans="1:16" s="7" customFormat="1" ht="20.100000000000001" customHeight="1">
      <c r="A24" s="83"/>
      <c r="B24" s="83"/>
      <c r="C24" s="89"/>
      <c r="D24" s="116" t="s">
        <v>18</v>
      </c>
      <c r="E24" s="116"/>
      <c r="F24" s="89"/>
      <c r="G24" s="89"/>
      <c r="H24" s="83"/>
      <c r="M24" s="8"/>
      <c r="N24" s="8"/>
      <c r="O24" s="8"/>
      <c r="P24" s="8"/>
    </row>
    <row r="25" spans="1:16" s="7" customFormat="1" ht="20.100000000000001" customHeight="1">
      <c r="A25" s="85"/>
      <c r="B25" s="85"/>
      <c r="C25" s="89"/>
      <c r="D25" s="117"/>
      <c r="E25" s="117"/>
      <c r="F25" s="89"/>
      <c r="G25" s="89"/>
      <c r="H25" s="83"/>
      <c r="M25" s="8"/>
      <c r="N25" s="8"/>
      <c r="O25" s="8"/>
      <c r="P25" s="8"/>
    </row>
    <row r="26" spans="1:16" s="7" customFormat="1" ht="20.100000000000001" customHeight="1">
      <c r="A26" s="85"/>
      <c r="B26" s="85"/>
      <c r="C26" s="89"/>
      <c r="D26" s="116" t="s">
        <v>528</v>
      </c>
      <c r="E26" s="116"/>
      <c r="F26" s="89"/>
      <c r="G26" s="89"/>
      <c r="H26" s="83"/>
      <c r="M26" s="8"/>
      <c r="N26" s="8"/>
      <c r="O26" s="8"/>
      <c r="P26" s="8"/>
    </row>
    <row r="27" spans="1:16" s="7" customFormat="1" ht="20.100000000000001" customHeight="1">
      <c r="A27" s="85"/>
      <c r="B27" s="85"/>
      <c r="C27" s="89"/>
      <c r="D27" s="116"/>
      <c r="E27" s="116"/>
      <c r="F27" s="89"/>
      <c r="G27" s="89"/>
      <c r="H27" s="83"/>
      <c r="M27" s="8"/>
      <c r="N27" s="8"/>
      <c r="O27" s="8"/>
      <c r="P27" s="8"/>
    </row>
    <row r="28" spans="1:16" s="7" customFormat="1" ht="20.100000000000001" customHeight="1">
      <c r="A28" s="85"/>
      <c r="B28" s="85"/>
      <c r="C28" s="89"/>
      <c r="D28" s="116" t="s">
        <v>19</v>
      </c>
      <c r="E28" s="116"/>
      <c r="F28" s="89"/>
      <c r="G28" s="89"/>
      <c r="H28" s="83"/>
      <c r="M28" s="8"/>
      <c r="N28" s="8"/>
      <c r="O28" s="8"/>
      <c r="P28" s="8"/>
    </row>
    <row r="29" spans="1:16" s="7" customFormat="1" ht="20.100000000000001" customHeight="1">
      <c r="A29" s="85"/>
      <c r="B29" s="85"/>
      <c r="C29" s="89"/>
      <c r="D29" s="116"/>
      <c r="E29" s="116"/>
      <c r="F29" s="89"/>
      <c r="G29" s="89"/>
      <c r="H29" s="83"/>
      <c r="M29" s="8"/>
      <c r="N29" s="8"/>
      <c r="O29" s="8"/>
      <c r="P29" s="8"/>
    </row>
    <row r="30" spans="1:16" s="7" customFormat="1" ht="20.100000000000001" customHeight="1">
      <c r="A30" s="85"/>
      <c r="B30" s="85"/>
      <c r="C30" s="89"/>
      <c r="D30" s="117" t="s">
        <v>20</v>
      </c>
      <c r="E30" s="117"/>
      <c r="F30" s="89"/>
      <c r="G30" s="89"/>
      <c r="H30" s="83"/>
      <c r="M30" s="8"/>
      <c r="N30" s="8"/>
      <c r="O30" s="8"/>
      <c r="P30" s="8"/>
    </row>
    <row r="31" spans="1:16" s="7" customFormat="1" ht="20.100000000000001" customHeight="1">
      <c r="A31" s="85"/>
      <c r="B31" s="85"/>
      <c r="C31" s="89"/>
      <c r="D31" s="117"/>
      <c r="E31" s="117"/>
      <c r="F31" s="89"/>
      <c r="G31" s="89"/>
      <c r="H31" s="83"/>
      <c r="M31" s="8"/>
      <c r="N31" s="8"/>
      <c r="O31" s="8"/>
      <c r="P31" s="8"/>
    </row>
    <row r="32" spans="1:16" s="7" customFormat="1" ht="20.100000000000001" customHeight="1">
      <c r="A32" s="85"/>
      <c r="B32" s="85"/>
      <c r="C32" s="89"/>
      <c r="D32" s="116" t="s">
        <v>529</v>
      </c>
      <c r="E32" s="116"/>
      <c r="F32" s="89"/>
      <c r="G32" s="89"/>
      <c r="H32" s="83"/>
      <c r="M32" s="8"/>
      <c r="N32" s="8"/>
      <c r="O32" s="8"/>
      <c r="P32" s="8"/>
    </row>
    <row r="33" spans="1:16" s="7" customFormat="1" ht="20.100000000000001" customHeight="1">
      <c r="A33" s="85"/>
      <c r="B33" s="85"/>
      <c r="C33" s="89"/>
      <c r="D33" s="116"/>
      <c r="E33" s="116"/>
      <c r="F33" s="89"/>
      <c r="G33" s="89"/>
      <c r="H33" s="83"/>
      <c r="M33" s="8"/>
      <c r="N33" s="8"/>
      <c r="O33" s="8"/>
      <c r="P33" s="8"/>
    </row>
    <row r="34" spans="1:16" s="7" customFormat="1" ht="20.100000000000001" customHeight="1">
      <c r="A34" s="85"/>
      <c r="B34" s="85"/>
      <c r="C34" s="89"/>
      <c r="D34" s="116" t="s">
        <v>530</v>
      </c>
      <c r="E34" s="116"/>
      <c r="F34" s="89"/>
      <c r="G34" s="89"/>
      <c r="H34" s="83"/>
      <c r="M34" s="8"/>
      <c r="N34" s="8"/>
      <c r="O34" s="8"/>
      <c r="P34" s="8"/>
    </row>
    <row r="35" spans="1:16" s="7" customFormat="1" ht="20.100000000000001" customHeight="1">
      <c r="A35" s="85"/>
      <c r="B35" s="85"/>
      <c r="C35" s="89"/>
      <c r="D35" s="90"/>
      <c r="E35" s="88"/>
      <c r="F35" s="88"/>
      <c r="G35" s="88"/>
      <c r="H35" s="85"/>
      <c r="I35" s="9"/>
      <c r="M35" s="8"/>
      <c r="N35" s="8"/>
      <c r="O35" s="8"/>
      <c r="P35" s="8"/>
    </row>
    <row r="36" spans="1:16" s="7" customFormat="1" ht="20.100000000000001" customHeight="1">
      <c r="A36" s="85"/>
      <c r="B36" s="85"/>
      <c r="C36" s="89"/>
      <c r="D36" s="89"/>
      <c r="E36" s="89"/>
      <c r="F36" s="88"/>
      <c r="G36" s="88"/>
      <c r="H36" s="85"/>
      <c r="I36" s="9"/>
      <c r="M36" s="8"/>
      <c r="N36" s="8"/>
      <c r="O36" s="8"/>
      <c r="P36" s="8"/>
    </row>
    <row r="37" spans="1:16" s="7" customFormat="1" ht="19.5" customHeight="1">
      <c r="A37" s="85"/>
      <c r="B37" s="85"/>
      <c r="C37" s="83"/>
      <c r="D37" s="86"/>
      <c r="E37" s="83"/>
      <c r="F37" s="87"/>
      <c r="G37" s="85"/>
      <c r="H37" s="85"/>
      <c r="I37" s="9"/>
      <c r="M37" s="8"/>
      <c r="N37" s="8"/>
      <c r="O37" s="8"/>
      <c r="P37" s="8"/>
    </row>
    <row r="38" spans="1:16" s="7" customFormat="1" ht="19.5" customHeight="1">
      <c r="A38" s="85"/>
      <c r="B38" s="85"/>
      <c r="C38" s="83"/>
      <c r="D38" s="86"/>
      <c r="E38" s="83"/>
      <c r="F38" s="87"/>
      <c r="G38" s="85"/>
      <c r="H38" s="85"/>
      <c r="I38" s="9"/>
      <c r="M38" s="8"/>
      <c r="N38" s="8"/>
      <c r="O38" s="8"/>
      <c r="P38" s="8"/>
    </row>
    <row r="39" spans="1:16" s="7" customFormat="1" ht="20.100000000000001" customHeight="1">
      <c r="A39" s="85"/>
      <c r="B39" s="85"/>
      <c r="C39" s="83"/>
      <c r="D39" s="83"/>
      <c r="E39" s="83"/>
      <c r="F39" s="85"/>
      <c r="G39" s="85"/>
      <c r="H39" s="85"/>
      <c r="I39" s="9"/>
      <c r="M39" s="8"/>
      <c r="N39" s="8"/>
      <c r="O39" s="8"/>
      <c r="P39" s="8"/>
    </row>
    <row r="40" spans="1:16" s="7" customFormat="1" ht="20.100000000000001" customHeight="1">
      <c r="A40" s="88"/>
      <c r="B40" s="88"/>
      <c r="C40" s="89"/>
      <c r="D40" s="90"/>
      <c r="E40" s="88"/>
      <c r="F40" s="88"/>
      <c r="G40" s="88"/>
      <c r="H40" s="88"/>
      <c r="I40" s="9"/>
      <c r="M40" s="8"/>
      <c r="N40" s="8"/>
      <c r="O40" s="8"/>
      <c r="P40" s="8"/>
    </row>
    <row r="41" spans="1:16" s="11" customFormat="1" ht="27" customHeight="1">
      <c r="A41" s="91" t="s">
        <v>30</v>
      </c>
      <c r="B41" s="88"/>
      <c r="C41" s="88"/>
      <c r="D41" s="88"/>
      <c r="E41" s="88"/>
      <c r="F41" s="88"/>
      <c r="G41" s="88"/>
      <c r="H41" s="88"/>
      <c r="M41" s="12"/>
      <c r="N41" s="12"/>
      <c r="O41" s="12"/>
      <c r="P41" s="12"/>
    </row>
    <row r="42" spans="1:16" s="11" customFormat="1" ht="27" customHeight="1">
      <c r="A42" s="88"/>
      <c r="B42" s="88"/>
      <c r="C42" s="88"/>
      <c r="D42" s="88"/>
      <c r="E42" s="88"/>
      <c r="F42" s="88"/>
      <c r="G42" s="88"/>
      <c r="H42" s="88"/>
      <c r="M42" s="12"/>
      <c r="N42" s="12"/>
      <c r="O42" s="12"/>
      <c r="P42" s="12"/>
    </row>
    <row r="43" spans="1:16" s="10" customFormat="1" ht="24" customHeight="1">
      <c r="A43" s="92" t="s">
        <v>22</v>
      </c>
      <c r="B43" s="93" t="s">
        <v>23</v>
      </c>
      <c r="C43" s="88" t="s">
        <v>596</v>
      </c>
      <c r="D43" s="94"/>
      <c r="E43" s="88"/>
      <c r="F43" s="89"/>
      <c r="G43" s="89"/>
      <c r="H43" s="89"/>
      <c r="M43" s="13"/>
      <c r="N43" s="13"/>
      <c r="O43" s="13"/>
      <c r="P43" s="13"/>
    </row>
    <row r="44" spans="1:16" s="10" customFormat="1" ht="16.5" customHeight="1">
      <c r="A44" s="88"/>
      <c r="B44" s="93"/>
      <c r="C44" s="88"/>
      <c r="D44" s="88"/>
      <c r="E44" s="88"/>
      <c r="F44" s="89"/>
      <c r="G44" s="89"/>
      <c r="H44" s="89"/>
      <c r="M44" s="13"/>
      <c r="N44" s="13"/>
      <c r="O44" s="13"/>
      <c r="P44" s="13"/>
    </row>
    <row r="45" spans="1:16" s="10" customFormat="1" ht="24" customHeight="1">
      <c r="A45" s="92" t="s">
        <v>24</v>
      </c>
      <c r="B45" s="93" t="s">
        <v>23</v>
      </c>
      <c r="C45" s="88" t="s">
        <v>1192</v>
      </c>
      <c r="D45" s="95"/>
      <c r="E45" s="95"/>
      <c r="F45" s="96"/>
      <c r="G45" s="96"/>
      <c r="H45" s="96"/>
      <c r="I45" s="14"/>
      <c r="J45" s="14"/>
      <c r="M45" s="13"/>
      <c r="N45" s="13"/>
      <c r="O45" s="13"/>
      <c r="P45" s="13"/>
    </row>
    <row r="46" spans="1:16" s="10" customFormat="1" ht="24" customHeight="1">
      <c r="A46" s="88"/>
      <c r="B46" s="93"/>
      <c r="C46" s="97" t="s">
        <v>1193</v>
      </c>
      <c r="D46" s="88"/>
      <c r="E46" s="88"/>
      <c r="F46" s="89"/>
      <c r="G46" s="89"/>
      <c r="H46" s="89"/>
      <c r="M46" s="13"/>
      <c r="N46" s="13"/>
      <c r="O46" s="13"/>
      <c r="P46" s="13"/>
    </row>
    <row r="47" spans="1:16" s="10" customFormat="1" ht="16.5" customHeight="1">
      <c r="A47" s="88"/>
      <c r="B47" s="93"/>
      <c r="C47" s="97"/>
      <c r="D47" s="88"/>
      <c r="E47" s="88"/>
      <c r="F47" s="89"/>
      <c r="G47" s="89"/>
      <c r="H47" s="89"/>
      <c r="M47" s="13"/>
      <c r="N47" s="13"/>
      <c r="O47" s="13"/>
      <c r="P47" s="13"/>
    </row>
    <row r="48" spans="1:16" s="10" customFormat="1" ht="24" customHeight="1">
      <c r="A48" s="92" t="s">
        <v>25</v>
      </c>
      <c r="B48" s="93" t="s">
        <v>23</v>
      </c>
      <c r="C48" s="88" t="s">
        <v>29</v>
      </c>
      <c r="D48" s="88"/>
      <c r="E48" s="88"/>
      <c r="F48" s="89"/>
      <c r="G48" s="89"/>
      <c r="H48" s="89"/>
      <c r="M48" s="13"/>
      <c r="N48" s="13"/>
      <c r="O48" s="13"/>
      <c r="P48" s="13"/>
    </row>
    <row r="49" spans="1:18" s="10" customFormat="1" ht="16.5" customHeight="1" thickBot="1">
      <c r="A49" s="88"/>
      <c r="B49" s="93"/>
      <c r="C49" s="88"/>
      <c r="D49" s="88"/>
      <c r="E49" s="88"/>
      <c r="F49" s="89"/>
      <c r="G49" s="89"/>
      <c r="H49" s="89"/>
      <c r="M49" s="13"/>
      <c r="N49" s="13"/>
      <c r="O49" s="13"/>
      <c r="P49" s="13"/>
    </row>
    <row r="50" spans="1:18" s="10" customFormat="1" ht="24" customHeight="1">
      <c r="A50" s="92" t="s">
        <v>26</v>
      </c>
      <c r="B50" s="93" t="s">
        <v>23</v>
      </c>
      <c r="C50" s="1235" t="s">
        <v>245</v>
      </c>
      <c r="D50" s="1236"/>
      <c r="E50" s="1237" t="s">
        <v>246</v>
      </c>
      <c r="F50" s="1236"/>
      <c r="G50" s="1149" t="s">
        <v>531</v>
      </c>
      <c r="H50" s="1149" t="s">
        <v>537</v>
      </c>
      <c r="I50" s="1150" t="s">
        <v>1164</v>
      </c>
      <c r="M50" s="13"/>
      <c r="N50" s="13"/>
      <c r="O50" s="13"/>
      <c r="P50" s="13"/>
    </row>
    <row r="51" spans="1:18" s="10" customFormat="1" ht="24" customHeight="1">
      <c r="A51" s="92"/>
      <c r="B51" s="93"/>
      <c r="C51" s="1157"/>
      <c r="D51" s="1158"/>
      <c r="E51" s="1159"/>
      <c r="F51" s="1158"/>
      <c r="G51" s="1162" t="e">
        <f>SUM(G52:G53)</f>
        <v>#REF!</v>
      </c>
      <c r="H51" s="1160"/>
      <c r="I51" s="1161"/>
      <c r="M51" s="13"/>
      <c r="N51" s="13"/>
      <c r="O51" s="13"/>
      <c r="P51" s="13"/>
    </row>
    <row r="52" spans="1:18" s="10" customFormat="1" ht="24" customHeight="1">
      <c r="A52" s="92"/>
      <c r="B52" s="93"/>
      <c r="C52" s="1238" t="s">
        <v>535</v>
      </c>
      <c r="D52" s="1239"/>
      <c r="E52" s="1147">
        <f>'2.사업물량및시행구분'!E9</f>
        <v>20</v>
      </c>
      <c r="F52" s="1148" t="s">
        <v>114</v>
      </c>
      <c r="G52" s="240">
        <f>'4.사업비총괄'!E14</f>
        <v>127468069</v>
      </c>
      <c r="H52" s="1176" t="s">
        <v>538</v>
      </c>
      <c r="I52" s="1151"/>
      <c r="J52" s="14"/>
      <c r="K52" s="14"/>
      <c r="M52" s="13"/>
      <c r="N52" s="13"/>
      <c r="O52" s="13"/>
      <c r="P52" s="13"/>
      <c r="R52" s="325"/>
    </row>
    <row r="53" spans="1:18" s="10" customFormat="1" ht="24" customHeight="1" thickBot="1">
      <c r="A53" s="92"/>
      <c r="B53" s="93"/>
      <c r="C53" s="1152" t="s">
        <v>536</v>
      </c>
      <c r="D53" s="1153"/>
      <c r="E53" s="1154">
        <f>'2.사업물량및시행구분'!E8</f>
        <v>20</v>
      </c>
      <c r="F53" s="1155" t="s">
        <v>114</v>
      </c>
      <c r="G53" s="1156" t="e">
        <f>'4.사업비총괄'!E15</f>
        <v>#REF!</v>
      </c>
      <c r="H53" s="1177" t="s">
        <v>538</v>
      </c>
      <c r="I53" s="1203"/>
      <c r="J53" s="14"/>
      <c r="K53" s="14"/>
      <c r="L53" s="238"/>
      <c r="M53" s="13"/>
      <c r="N53" s="13"/>
      <c r="O53" s="13"/>
      <c r="P53" s="13"/>
      <c r="R53" s="325"/>
    </row>
    <row r="54" spans="1:18" s="10" customFormat="1" ht="16.5" customHeight="1">
      <c r="A54" s="92"/>
      <c r="B54" s="93"/>
      <c r="C54" s="88"/>
      <c r="D54" s="88"/>
      <c r="E54" s="88"/>
      <c r="F54" s="89"/>
      <c r="G54" s="90"/>
      <c r="H54" s="89"/>
      <c r="K54" s="14"/>
      <c r="M54" s="13"/>
      <c r="N54" s="13"/>
      <c r="O54" s="13"/>
      <c r="P54" s="13"/>
    </row>
    <row r="55" spans="1:18" s="10" customFormat="1" ht="24" customHeight="1">
      <c r="A55" s="92" t="s">
        <v>27</v>
      </c>
      <c r="B55" s="93" t="s">
        <v>23</v>
      </c>
      <c r="C55" s="92" t="s">
        <v>597</v>
      </c>
      <c r="D55" s="98"/>
      <c r="E55" s="1181" t="s">
        <v>1181</v>
      </c>
      <c r="F55" s="1178"/>
      <c r="G55" s="1179"/>
      <c r="H55" s="1180"/>
      <c r="I55" s="320"/>
      <c r="J55" s="15"/>
      <c r="K55" s="14"/>
      <c r="M55" s="13"/>
      <c r="N55" s="13"/>
      <c r="O55" s="13"/>
      <c r="P55" s="13"/>
    </row>
    <row r="56" spans="1:18" s="10" customFormat="1" ht="16.5" customHeight="1">
      <c r="A56" s="93"/>
      <c r="B56" s="1233"/>
      <c r="C56" s="1233"/>
      <c r="D56" s="98"/>
      <c r="E56" s="100"/>
      <c r="F56" s="101"/>
      <c r="G56" s="102"/>
      <c r="H56" s="103"/>
      <c r="I56" s="320"/>
      <c r="J56" s="15"/>
      <c r="K56" s="14"/>
      <c r="M56" s="13"/>
      <c r="N56" s="13"/>
      <c r="O56" s="13"/>
      <c r="P56" s="13"/>
    </row>
    <row r="57" spans="1:18" s="10" customFormat="1" ht="24" customHeight="1">
      <c r="A57" s="92" t="s">
        <v>28</v>
      </c>
      <c r="B57" s="93" t="s">
        <v>23</v>
      </c>
      <c r="C57" s="93" t="s">
        <v>590</v>
      </c>
      <c r="D57" s="88"/>
      <c r="E57" s="88"/>
      <c r="F57" s="99"/>
      <c r="G57" s="89"/>
      <c r="H57" s="103"/>
      <c r="I57" s="321"/>
      <c r="J57" s="15"/>
      <c r="M57" s="13"/>
      <c r="N57" s="13"/>
      <c r="O57" s="13"/>
      <c r="P57" s="13"/>
    </row>
    <row r="58" spans="1:18" s="16" customFormat="1" ht="16.5" customHeight="1">
      <c r="A58" s="88"/>
      <c r="B58" s="1233"/>
      <c r="C58" s="1233"/>
      <c r="D58" s="98"/>
      <c r="E58" s="100"/>
      <c r="F58" s="101"/>
      <c r="G58" s="102"/>
      <c r="H58" s="103"/>
      <c r="J58" s="324"/>
      <c r="K58" s="321"/>
      <c r="M58" s="17"/>
      <c r="N58" s="17"/>
      <c r="O58" s="17"/>
      <c r="P58" s="17"/>
    </row>
    <row r="59" spans="1:18" s="11" customFormat="1" ht="24" customHeight="1">
      <c r="A59" s="104" t="s">
        <v>242</v>
      </c>
      <c r="B59" s="105"/>
      <c r="C59" s="106"/>
      <c r="D59" s="106"/>
      <c r="E59" s="106"/>
      <c r="F59" s="106"/>
      <c r="G59" s="106"/>
      <c r="H59" s="107"/>
      <c r="J59" s="18"/>
      <c r="K59" s="322"/>
      <c r="L59" s="18"/>
      <c r="M59" s="12"/>
      <c r="N59" s="12"/>
      <c r="O59" s="12"/>
      <c r="P59" s="12"/>
    </row>
    <row r="60" spans="1:18" s="11" customFormat="1" ht="24" customHeight="1">
      <c r="A60" s="105"/>
      <c r="B60" s="108" t="s">
        <v>21</v>
      </c>
      <c r="C60" s="231" t="e">
        <f>G52+G53</f>
        <v>#REF!</v>
      </c>
      <c r="D60" s="110" t="s">
        <v>527</v>
      </c>
      <c r="E60" s="109"/>
      <c r="F60" s="111"/>
      <c r="G60" s="111"/>
      <c r="H60" s="112"/>
      <c r="I60" s="19"/>
      <c r="J60" s="20"/>
      <c r="K60" s="20"/>
      <c r="L60" s="20"/>
      <c r="M60" s="12"/>
      <c r="N60" s="12"/>
      <c r="O60" s="12"/>
      <c r="P60" s="12"/>
    </row>
    <row r="61" spans="1:18" s="11" customFormat="1" ht="15.75" customHeight="1">
      <c r="A61" s="105"/>
      <c r="B61" s="108"/>
      <c r="C61" s="109"/>
      <c r="D61" s="110"/>
      <c r="E61" s="109"/>
      <c r="F61" s="111"/>
      <c r="G61" s="111"/>
      <c r="H61" s="112"/>
      <c r="I61" s="19"/>
      <c r="J61" s="20"/>
      <c r="K61" s="20"/>
      <c r="L61" s="20"/>
      <c r="M61" s="12"/>
      <c r="N61" s="12"/>
      <c r="O61" s="12"/>
      <c r="P61" s="12"/>
    </row>
    <row r="63" spans="1:18">
      <c r="C63" s="242" t="e">
        <f>K58-C60</f>
        <v>#REF!</v>
      </c>
    </row>
    <row r="64" spans="1:18">
      <c r="G64" s="323"/>
      <c r="H64" s="323"/>
      <c r="I64" s="323"/>
      <c r="J64" s="323"/>
    </row>
    <row r="65" spans="1:10">
      <c r="C65" s="242"/>
      <c r="G65" s="323"/>
      <c r="H65" s="323"/>
      <c r="I65" s="323"/>
      <c r="J65" s="323"/>
    </row>
    <row r="66" spans="1:10">
      <c r="G66" s="323"/>
      <c r="H66" s="323"/>
      <c r="I66" s="323"/>
      <c r="J66" s="323"/>
    </row>
    <row r="67" spans="1:10">
      <c r="G67" s="323"/>
      <c r="H67" s="323"/>
      <c r="I67" s="323"/>
      <c r="J67" s="323"/>
    </row>
    <row r="68" spans="1:10">
      <c r="G68" s="323"/>
      <c r="H68" s="323"/>
      <c r="I68" s="323"/>
      <c r="J68" s="323"/>
    </row>
    <row r="69" spans="1:10">
      <c r="G69" s="323"/>
      <c r="H69" s="323"/>
      <c r="I69" s="323"/>
    </row>
    <row r="70" spans="1:10">
      <c r="G70" s="323"/>
      <c r="H70" s="323"/>
      <c r="I70" s="323"/>
    </row>
    <row r="71" spans="1:10">
      <c r="G71" s="323"/>
      <c r="H71" s="323"/>
      <c r="I71" s="323"/>
    </row>
    <row r="72" spans="1:10">
      <c r="G72" s="323"/>
      <c r="H72" s="323"/>
      <c r="I72" s="323"/>
    </row>
    <row r="75" spans="1:10" ht="14.25">
      <c r="A75" s="1182" t="s">
        <v>1182</v>
      </c>
      <c r="B75" s="1183"/>
      <c r="C75" s="1184"/>
      <c r="D75" s="1184"/>
      <c r="E75" s="1185"/>
      <c r="F75" s="1186"/>
      <c r="G75" s="1187"/>
      <c r="H75" s="1187"/>
      <c r="I75" s="1187"/>
    </row>
    <row r="76" spans="1:10" ht="14.25">
      <c r="A76" s="1188" t="s">
        <v>1183</v>
      </c>
      <c r="B76" s="1183"/>
      <c r="C76" s="1184"/>
      <c r="D76" s="1184"/>
      <c r="E76" s="1185"/>
      <c r="F76" s="1186"/>
      <c r="G76" s="1187"/>
      <c r="H76" s="1187"/>
      <c r="I76" s="1187"/>
    </row>
    <row r="77" spans="1:10" ht="14.25">
      <c r="A77" s="1188" t="s">
        <v>1184</v>
      </c>
      <c r="B77" s="1183"/>
      <c r="C77" s="1184"/>
      <c r="D77" s="1184"/>
      <c r="E77" s="1185"/>
      <c r="F77" s="1186"/>
      <c r="G77" s="1187"/>
      <c r="H77" s="1187"/>
      <c r="I77" s="1187"/>
    </row>
    <row r="78" spans="1:10" ht="14.25">
      <c r="A78" s="1188" t="s">
        <v>1185</v>
      </c>
      <c r="B78" s="1183"/>
      <c r="C78" s="1184"/>
      <c r="D78" s="1184"/>
      <c r="E78" s="1185"/>
      <c r="F78" s="1186"/>
      <c r="G78" s="1187"/>
      <c r="H78" s="1187"/>
      <c r="I78" s="1187"/>
    </row>
    <row r="79" spans="1:10" ht="14.25">
      <c r="A79" s="1188" t="s">
        <v>1186</v>
      </c>
      <c r="B79" s="1183"/>
      <c r="C79" s="1184"/>
      <c r="D79" s="1184"/>
      <c r="E79" s="1185"/>
      <c r="F79" s="1186"/>
      <c r="G79" s="1187"/>
      <c r="H79" s="1187"/>
      <c r="I79" s="1187"/>
    </row>
    <row r="80" spans="1:10" ht="14.25">
      <c r="A80" s="1182" t="s">
        <v>1187</v>
      </c>
      <c r="B80" s="1183"/>
      <c r="C80" s="1184"/>
      <c r="D80" s="1184"/>
      <c r="E80" s="1189"/>
      <c r="F80" s="1186"/>
      <c r="G80" s="1190"/>
      <c r="H80" s="1190"/>
      <c r="I80" s="1190"/>
    </row>
    <row r="81" spans="1:9" ht="14.25">
      <c r="A81" s="1188" t="s">
        <v>1188</v>
      </c>
      <c r="B81" s="1188"/>
      <c r="C81" s="1188"/>
      <c r="D81" s="1188"/>
      <c r="E81" s="1188"/>
      <c r="F81" s="1188"/>
      <c r="G81" s="1188"/>
      <c r="H81" s="1188"/>
      <c r="I81" s="1188"/>
    </row>
    <row r="82" spans="1:9" ht="14.25">
      <c r="A82" s="1188" t="s">
        <v>1189</v>
      </c>
      <c r="B82" s="1188"/>
      <c r="C82" s="1188"/>
      <c r="D82" s="1188"/>
      <c r="E82" s="1188"/>
      <c r="F82" s="1188"/>
      <c r="G82" s="1188"/>
      <c r="H82" s="1188"/>
      <c r="I82" s="1188"/>
    </row>
    <row r="83" spans="1:9" ht="14.25">
      <c r="A83" s="1188" t="s">
        <v>1190</v>
      </c>
      <c r="B83" s="1188"/>
      <c r="C83" s="1188"/>
      <c r="D83" s="1188"/>
      <c r="E83" s="1188"/>
      <c r="F83" s="1188"/>
      <c r="G83" s="1188"/>
      <c r="H83" s="1188"/>
      <c r="I83" s="1188"/>
    </row>
    <row r="84" spans="1:9" ht="14.25">
      <c r="A84" s="1188" t="s">
        <v>1191</v>
      </c>
      <c r="B84" s="1188"/>
      <c r="C84" s="1188"/>
      <c r="D84" s="1188"/>
      <c r="E84" s="1188"/>
      <c r="F84" s="1188"/>
      <c r="G84" s="1188"/>
      <c r="H84" s="1188"/>
      <c r="I84" s="1188"/>
    </row>
  </sheetData>
  <mergeCells count="10">
    <mergeCell ref="A3:I3"/>
    <mergeCell ref="A5:I5"/>
    <mergeCell ref="A9:I9"/>
    <mergeCell ref="A15:I15"/>
    <mergeCell ref="B56:C56"/>
    <mergeCell ref="B58:C58"/>
    <mergeCell ref="A16:H16"/>
    <mergeCell ref="C50:D50"/>
    <mergeCell ref="E50:F50"/>
    <mergeCell ref="C52:D52"/>
  </mergeCells>
  <phoneticPr fontId="2" type="noConversion"/>
  <printOptions horizontalCentered="1"/>
  <pageMargins left="0.74" right="0.6692913385826772" top="0.74803149606299213" bottom="0.59055118110236227" header="0" footer="0"/>
  <pageSetup paperSize="9" scale="81" orientation="landscape" r:id="rId1"/>
  <headerFooter alignWithMargins="0"/>
  <rowBreaks count="2" manualBreakCount="2">
    <brk id="16" max="8" man="1"/>
    <brk id="39" max="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13"/>
  <sheetViews>
    <sheetView showGridLines="0" view="pageBreakPreview" zoomScale="130" zoomScaleNormal="100" zoomScaleSheetLayoutView="130" workbookViewId="0">
      <selection activeCell="E20" sqref="E20"/>
    </sheetView>
  </sheetViews>
  <sheetFormatPr defaultRowHeight="20.100000000000001" customHeight="1"/>
  <cols>
    <col min="1" max="1" width="0.875" style="118" customWidth="1"/>
    <col min="2" max="2" width="16.625" style="118" customWidth="1"/>
    <col min="3" max="3" width="40.625" style="119" customWidth="1"/>
    <col min="4" max="4" width="5" style="120" bestFit="1" customWidth="1"/>
    <col min="5" max="5" width="7.875" style="120" customWidth="1"/>
    <col min="6" max="6" width="8.875" style="120" hidden="1" customWidth="1"/>
    <col min="7" max="7" width="48.375" style="118" customWidth="1"/>
    <col min="8" max="8" width="17.125" style="118" customWidth="1"/>
    <col min="9" max="9" width="6.25" style="118" customWidth="1"/>
    <col min="10" max="255" width="9" style="118"/>
    <col min="256" max="256" width="4.375" style="118" customWidth="1"/>
    <col min="257" max="257" width="20" style="118" customWidth="1"/>
    <col min="258" max="258" width="29.5" style="118" customWidth="1"/>
    <col min="259" max="259" width="10.5" style="118" customWidth="1"/>
    <col min="260" max="260" width="12.5" style="118" customWidth="1"/>
    <col min="261" max="261" width="42.25" style="118" customWidth="1"/>
    <col min="262" max="262" width="5.5" style="118" customWidth="1"/>
    <col min="263" max="263" width="6.25" style="118" customWidth="1"/>
    <col min="264" max="511" width="9" style="118"/>
    <col min="512" max="512" width="4.375" style="118" customWidth="1"/>
    <col min="513" max="513" width="20" style="118" customWidth="1"/>
    <col min="514" max="514" width="29.5" style="118" customWidth="1"/>
    <col min="515" max="515" width="10.5" style="118" customWidth="1"/>
    <col min="516" max="516" width="12.5" style="118" customWidth="1"/>
    <col min="517" max="517" width="42.25" style="118" customWidth="1"/>
    <col min="518" max="518" width="5.5" style="118" customWidth="1"/>
    <col min="519" max="519" width="6.25" style="118" customWidth="1"/>
    <col min="520" max="767" width="9" style="118"/>
    <col min="768" max="768" width="4.375" style="118" customWidth="1"/>
    <col min="769" max="769" width="20" style="118" customWidth="1"/>
    <col min="770" max="770" width="29.5" style="118" customWidth="1"/>
    <col min="771" max="771" width="10.5" style="118" customWidth="1"/>
    <col min="772" max="772" width="12.5" style="118" customWidth="1"/>
    <col min="773" max="773" width="42.25" style="118" customWidth="1"/>
    <col min="774" max="774" width="5.5" style="118" customWidth="1"/>
    <col min="775" max="775" width="6.25" style="118" customWidth="1"/>
    <col min="776" max="1023" width="9" style="118"/>
    <col min="1024" max="1024" width="4.375" style="118" customWidth="1"/>
    <col min="1025" max="1025" width="20" style="118" customWidth="1"/>
    <col min="1026" max="1026" width="29.5" style="118" customWidth="1"/>
    <col min="1027" max="1027" width="10.5" style="118" customWidth="1"/>
    <col min="1028" max="1028" width="12.5" style="118" customWidth="1"/>
    <col min="1029" max="1029" width="42.25" style="118" customWidth="1"/>
    <col min="1030" max="1030" width="5.5" style="118" customWidth="1"/>
    <col min="1031" max="1031" width="6.25" style="118" customWidth="1"/>
    <col min="1032" max="1279" width="9" style="118"/>
    <col min="1280" max="1280" width="4.375" style="118" customWidth="1"/>
    <col min="1281" max="1281" width="20" style="118" customWidth="1"/>
    <col min="1282" max="1282" width="29.5" style="118" customWidth="1"/>
    <col min="1283" max="1283" width="10.5" style="118" customWidth="1"/>
    <col min="1284" max="1284" width="12.5" style="118" customWidth="1"/>
    <col min="1285" max="1285" width="42.25" style="118" customWidth="1"/>
    <col min="1286" max="1286" width="5.5" style="118" customWidth="1"/>
    <col min="1287" max="1287" width="6.25" style="118" customWidth="1"/>
    <col min="1288" max="1535" width="9" style="118"/>
    <col min="1536" max="1536" width="4.375" style="118" customWidth="1"/>
    <col min="1537" max="1537" width="20" style="118" customWidth="1"/>
    <col min="1538" max="1538" width="29.5" style="118" customWidth="1"/>
    <col min="1539" max="1539" width="10.5" style="118" customWidth="1"/>
    <col min="1540" max="1540" width="12.5" style="118" customWidth="1"/>
    <col min="1541" max="1541" width="42.25" style="118" customWidth="1"/>
    <col min="1542" max="1542" width="5.5" style="118" customWidth="1"/>
    <col min="1543" max="1543" width="6.25" style="118" customWidth="1"/>
    <col min="1544" max="1791" width="9" style="118"/>
    <col min="1792" max="1792" width="4.375" style="118" customWidth="1"/>
    <col min="1793" max="1793" width="20" style="118" customWidth="1"/>
    <col min="1794" max="1794" width="29.5" style="118" customWidth="1"/>
    <col min="1795" max="1795" width="10.5" style="118" customWidth="1"/>
    <col min="1796" max="1796" width="12.5" style="118" customWidth="1"/>
    <col min="1797" max="1797" width="42.25" style="118" customWidth="1"/>
    <col min="1798" max="1798" width="5.5" style="118" customWidth="1"/>
    <col min="1799" max="1799" width="6.25" style="118" customWidth="1"/>
    <col min="1800" max="2047" width="9" style="118"/>
    <col min="2048" max="2048" width="4.375" style="118" customWidth="1"/>
    <col min="2049" max="2049" width="20" style="118" customWidth="1"/>
    <col min="2050" max="2050" width="29.5" style="118" customWidth="1"/>
    <col min="2051" max="2051" width="10.5" style="118" customWidth="1"/>
    <col min="2052" max="2052" width="12.5" style="118" customWidth="1"/>
    <col min="2053" max="2053" width="42.25" style="118" customWidth="1"/>
    <col min="2054" max="2054" width="5.5" style="118" customWidth="1"/>
    <col min="2055" max="2055" width="6.25" style="118" customWidth="1"/>
    <col min="2056" max="2303" width="9" style="118"/>
    <col min="2304" max="2304" width="4.375" style="118" customWidth="1"/>
    <col min="2305" max="2305" width="20" style="118" customWidth="1"/>
    <col min="2306" max="2306" width="29.5" style="118" customWidth="1"/>
    <col min="2307" max="2307" width="10.5" style="118" customWidth="1"/>
    <col min="2308" max="2308" width="12.5" style="118" customWidth="1"/>
    <col min="2309" max="2309" width="42.25" style="118" customWidth="1"/>
    <col min="2310" max="2310" width="5.5" style="118" customWidth="1"/>
    <col min="2311" max="2311" width="6.25" style="118" customWidth="1"/>
    <col min="2312" max="2559" width="9" style="118"/>
    <col min="2560" max="2560" width="4.375" style="118" customWidth="1"/>
    <col min="2561" max="2561" width="20" style="118" customWidth="1"/>
    <col min="2562" max="2562" width="29.5" style="118" customWidth="1"/>
    <col min="2563" max="2563" width="10.5" style="118" customWidth="1"/>
    <col min="2564" max="2564" width="12.5" style="118" customWidth="1"/>
    <col min="2565" max="2565" width="42.25" style="118" customWidth="1"/>
    <col min="2566" max="2566" width="5.5" style="118" customWidth="1"/>
    <col min="2567" max="2567" width="6.25" style="118" customWidth="1"/>
    <col min="2568" max="2815" width="9" style="118"/>
    <col min="2816" max="2816" width="4.375" style="118" customWidth="1"/>
    <col min="2817" max="2817" width="20" style="118" customWidth="1"/>
    <col min="2818" max="2818" width="29.5" style="118" customWidth="1"/>
    <col min="2819" max="2819" width="10.5" style="118" customWidth="1"/>
    <col min="2820" max="2820" width="12.5" style="118" customWidth="1"/>
    <col min="2821" max="2821" width="42.25" style="118" customWidth="1"/>
    <col min="2822" max="2822" width="5.5" style="118" customWidth="1"/>
    <col min="2823" max="2823" width="6.25" style="118" customWidth="1"/>
    <col min="2824" max="3071" width="9" style="118"/>
    <col min="3072" max="3072" width="4.375" style="118" customWidth="1"/>
    <col min="3073" max="3073" width="20" style="118" customWidth="1"/>
    <col min="3074" max="3074" width="29.5" style="118" customWidth="1"/>
    <col min="3075" max="3075" width="10.5" style="118" customWidth="1"/>
    <col min="3076" max="3076" width="12.5" style="118" customWidth="1"/>
    <col min="3077" max="3077" width="42.25" style="118" customWidth="1"/>
    <col min="3078" max="3078" width="5.5" style="118" customWidth="1"/>
    <col min="3079" max="3079" width="6.25" style="118" customWidth="1"/>
    <col min="3080" max="3327" width="9" style="118"/>
    <col min="3328" max="3328" width="4.375" style="118" customWidth="1"/>
    <col min="3329" max="3329" width="20" style="118" customWidth="1"/>
    <col min="3330" max="3330" width="29.5" style="118" customWidth="1"/>
    <col min="3331" max="3331" width="10.5" style="118" customWidth="1"/>
    <col min="3332" max="3332" width="12.5" style="118" customWidth="1"/>
    <col min="3333" max="3333" width="42.25" style="118" customWidth="1"/>
    <col min="3334" max="3334" width="5.5" style="118" customWidth="1"/>
    <col min="3335" max="3335" width="6.25" style="118" customWidth="1"/>
    <col min="3336" max="3583" width="9" style="118"/>
    <col min="3584" max="3584" width="4.375" style="118" customWidth="1"/>
    <col min="3585" max="3585" width="20" style="118" customWidth="1"/>
    <col min="3586" max="3586" width="29.5" style="118" customWidth="1"/>
    <col min="3587" max="3587" width="10.5" style="118" customWidth="1"/>
    <col min="3588" max="3588" width="12.5" style="118" customWidth="1"/>
    <col min="3589" max="3589" width="42.25" style="118" customWidth="1"/>
    <col min="3590" max="3590" width="5.5" style="118" customWidth="1"/>
    <col min="3591" max="3591" width="6.25" style="118" customWidth="1"/>
    <col min="3592" max="3839" width="9" style="118"/>
    <col min="3840" max="3840" width="4.375" style="118" customWidth="1"/>
    <col min="3841" max="3841" width="20" style="118" customWidth="1"/>
    <col min="3842" max="3842" width="29.5" style="118" customWidth="1"/>
    <col min="3843" max="3843" width="10.5" style="118" customWidth="1"/>
    <col min="3844" max="3844" width="12.5" style="118" customWidth="1"/>
    <col min="3845" max="3845" width="42.25" style="118" customWidth="1"/>
    <col min="3846" max="3846" width="5.5" style="118" customWidth="1"/>
    <col min="3847" max="3847" width="6.25" style="118" customWidth="1"/>
    <col min="3848" max="4095" width="9" style="118"/>
    <col min="4096" max="4096" width="4.375" style="118" customWidth="1"/>
    <col min="4097" max="4097" width="20" style="118" customWidth="1"/>
    <col min="4098" max="4098" width="29.5" style="118" customWidth="1"/>
    <col min="4099" max="4099" width="10.5" style="118" customWidth="1"/>
    <col min="4100" max="4100" width="12.5" style="118" customWidth="1"/>
    <col min="4101" max="4101" width="42.25" style="118" customWidth="1"/>
    <col min="4102" max="4102" width="5.5" style="118" customWidth="1"/>
    <col min="4103" max="4103" width="6.25" style="118" customWidth="1"/>
    <col min="4104" max="4351" width="9" style="118"/>
    <col min="4352" max="4352" width="4.375" style="118" customWidth="1"/>
    <col min="4353" max="4353" width="20" style="118" customWidth="1"/>
    <col min="4354" max="4354" width="29.5" style="118" customWidth="1"/>
    <col min="4355" max="4355" width="10.5" style="118" customWidth="1"/>
    <col min="4356" max="4356" width="12.5" style="118" customWidth="1"/>
    <col min="4357" max="4357" width="42.25" style="118" customWidth="1"/>
    <col min="4358" max="4358" width="5.5" style="118" customWidth="1"/>
    <col min="4359" max="4359" width="6.25" style="118" customWidth="1"/>
    <col min="4360" max="4607" width="9" style="118"/>
    <col min="4608" max="4608" width="4.375" style="118" customWidth="1"/>
    <col min="4609" max="4609" width="20" style="118" customWidth="1"/>
    <col min="4610" max="4610" width="29.5" style="118" customWidth="1"/>
    <col min="4611" max="4611" width="10.5" style="118" customWidth="1"/>
    <col min="4612" max="4612" width="12.5" style="118" customWidth="1"/>
    <col min="4613" max="4613" width="42.25" style="118" customWidth="1"/>
    <col min="4614" max="4614" width="5.5" style="118" customWidth="1"/>
    <col min="4615" max="4615" width="6.25" style="118" customWidth="1"/>
    <col min="4616" max="4863" width="9" style="118"/>
    <col min="4864" max="4864" width="4.375" style="118" customWidth="1"/>
    <col min="4865" max="4865" width="20" style="118" customWidth="1"/>
    <col min="4866" max="4866" width="29.5" style="118" customWidth="1"/>
    <col min="4867" max="4867" width="10.5" style="118" customWidth="1"/>
    <col min="4868" max="4868" width="12.5" style="118" customWidth="1"/>
    <col min="4869" max="4869" width="42.25" style="118" customWidth="1"/>
    <col min="4870" max="4870" width="5.5" style="118" customWidth="1"/>
    <col min="4871" max="4871" width="6.25" style="118" customWidth="1"/>
    <col min="4872" max="5119" width="9" style="118"/>
    <col min="5120" max="5120" width="4.375" style="118" customWidth="1"/>
    <col min="5121" max="5121" width="20" style="118" customWidth="1"/>
    <col min="5122" max="5122" width="29.5" style="118" customWidth="1"/>
    <col min="5123" max="5123" width="10.5" style="118" customWidth="1"/>
    <col min="5124" max="5124" width="12.5" style="118" customWidth="1"/>
    <col min="5125" max="5125" width="42.25" style="118" customWidth="1"/>
    <col min="5126" max="5126" width="5.5" style="118" customWidth="1"/>
    <col min="5127" max="5127" width="6.25" style="118" customWidth="1"/>
    <col min="5128" max="5375" width="9" style="118"/>
    <col min="5376" max="5376" width="4.375" style="118" customWidth="1"/>
    <col min="5377" max="5377" width="20" style="118" customWidth="1"/>
    <col min="5378" max="5378" width="29.5" style="118" customWidth="1"/>
    <col min="5379" max="5379" width="10.5" style="118" customWidth="1"/>
    <col min="5380" max="5380" width="12.5" style="118" customWidth="1"/>
    <col min="5381" max="5381" width="42.25" style="118" customWidth="1"/>
    <col min="5382" max="5382" width="5.5" style="118" customWidth="1"/>
    <col min="5383" max="5383" width="6.25" style="118" customWidth="1"/>
    <col min="5384" max="5631" width="9" style="118"/>
    <col min="5632" max="5632" width="4.375" style="118" customWidth="1"/>
    <col min="5633" max="5633" width="20" style="118" customWidth="1"/>
    <col min="5634" max="5634" width="29.5" style="118" customWidth="1"/>
    <col min="5635" max="5635" width="10.5" style="118" customWidth="1"/>
    <col min="5636" max="5636" width="12.5" style="118" customWidth="1"/>
    <col min="5637" max="5637" width="42.25" style="118" customWidth="1"/>
    <col min="5638" max="5638" width="5.5" style="118" customWidth="1"/>
    <col min="5639" max="5639" width="6.25" style="118" customWidth="1"/>
    <col min="5640" max="5887" width="9" style="118"/>
    <col min="5888" max="5888" width="4.375" style="118" customWidth="1"/>
    <col min="5889" max="5889" width="20" style="118" customWidth="1"/>
    <col min="5890" max="5890" width="29.5" style="118" customWidth="1"/>
    <col min="5891" max="5891" width="10.5" style="118" customWidth="1"/>
    <col min="5892" max="5892" width="12.5" style="118" customWidth="1"/>
    <col min="5893" max="5893" width="42.25" style="118" customWidth="1"/>
    <col min="5894" max="5894" width="5.5" style="118" customWidth="1"/>
    <col min="5895" max="5895" width="6.25" style="118" customWidth="1"/>
    <col min="5896" max="6143" width="9" style="118"/>
    <col min="6144" max="6144" width="4.375" style="118" customWidth="1"/>
    <col min="6145" max="6145" width="20" style="118" customWidth="1"/>
    <col min="6146" max="6146" width="29.5" style="118" customWidth="1"/>
    <col min="6147" max="6147" width="10.5" style="118" customWidth="1"/>
    <col min="6148" max="6148" width="12.5" style="118" customWidth="1"/>
    <col min="6149" max="6149" width="42.25" style="118" customWidth="1"/>
    <col min="6150" max="6150" width="5.5" style="118" customWidth="1"/>
    <col min="6151" max="6151" width="6.25" style="118" customWidth="1"/>
    <col min="6152" max="6399" width="9" style="118"/>
    <col min="6400" max="6400" width="4.375" style="118" customWidth="1"/>
    <col min="6401" max="6401" width="20" style="118" customWidth="1"/>
    <col min="6402" max="6402" width="29.5" style="118" customWidth="1"/>
    <col min="6403" max="6403" width="10.5" style="118" customWidth="1"/>
    <col min="6404" max="6404" width="12.5" style="118" customWidth="1"/>
    <col min="6405" max="6405" width="42.25" style="118" customWidth="1"/>
    <col min="6406" max="6406" width="5.5" style="118" customWidth="1"/>
    <col min="6407" max="6407" width="6.25" style="118" customWidth="1"/>
    <col min="6408" max="6655" width="9" style="118"/>
    <col min="6656" max="6656" width="4.375" style="118" customWidth="1"/>
    <col min="6657" max="6657" width="20" style="118" customWidth="1"/>
    <col min="6658" max="6658" width="29.5" style="118" customWidth="1"/>
    <col min="6659" max="6659" width="10.5" style="118" customWidth="1"/>
    <col min="6660" max="6660" width="12.5" style="118" customWidth="1"/>
    <col min="6661" max="6661" width="42.25" style="118" customWidth="1"/>
    <col min="6662" max="6662" width="5.5" style="118" customWidth="1"/>
    <col min="6663" max="6663" width="6.25" style="118" customWidth="1"/>
    <col min="6664" max="6911" width="9" style="118"/>
    <col min="6912" max="6912" width="4.375" style="118" customWidth="1"/>
    <col min="6913" max="6913" width="20" style="118" customWidth="1"/>
    <col min="6914" max="6914" width="29.5" style="118" customWidth="1"/>
    <col min="6915" max="6915" width="10.5" style="118" customWidth="1"/>
    <col min="6916" max="6916" width="12.5" style="118" customWidth="1"/>
    <col min="6917" max="6917" width="42.25" style="118" customWidth="1"/>
    <col min="6918" max="6918" width="5.5" style="118" customWidth="1"/>
    <col min="6919" max="6919" width="6.25" style="118" customWidth="1"/>
    <col min="6920" max="7167" width="9" style="118"/>
    <col min="7168" max="7168" width="4.375" style="118" customWidth="1"/>
    <col min="7169" max="7169" width="20" style="118" customWidth="1"/>
    <col min="7170" max="7170" width="29.5" style="118" customWidth="1"/>
    <col min="7171" max="7171" width="10.5" style="118" customWidth="1"/>
    <col min="7172" max="7172" width="12.5" style="118" customWidth="1"/>
    <col min="7173" max="7173" width="42.25" style="118" customWidth="1"/>
    <col min="7174" max="7174" width="5.5" style="118" customWidth="1"/>
    <col min="7175" max="7175" width="6.25" style="118" customWidth="1"/>
    <col min="7176" max="7423" width="9" style="118"/>
    <col min="7424" max="7424" width="4.375" style="118" customWidth="1"/>
    <col min="7425" max="7425" width="20" style="118" customWidth="1"/>
    <col min="7426" max="7426" width="29.5" style="118" customWidth="1"/>
    <col min="7427" max="7427" width="10.5" style="118" customWidth="1"/>
    <col min="7428" max="7428" width="12.5" style="118" customWidth="1"/>
    <col min="7429" max="7429" width="42.25" style="118" customWidth="1"/>
    <col min="7430" max="7430" width="5.5" style="118" customWidth="1"/>
    <col min="7431" max="7431" width="6.25" style="118" customWidth="1"/>
    <col min="7432" max="7679" width="9" style="118"/>
    <col min="7680" max="7680" width="4.375" style="118" customWidth="1"/>
    <col min="7681" max="7681" width="20" style="118" customWidth="1"/>
    <col min="7682" max="7682" width="29.5" style="118" customWidth="1"/>
    <col min="7683" max="7683" width="10.5" style="118" customWidth="1"/>
    <col min="7684" max="7684" width="12.5" style="118" customWidth="1"/>
    <col min="7685" max="7685" width="42.25" style="118" customWidth="1"/>
    <col min="7686" max="7686" width="5.5" style="118" customWidth="1"/>
    <col min="7687" max="7687" width="6.25" style="118" customWidth="1"/>
    <col min="7688" max="7935" width="9" style="118"/>
    <col min="7936" max="7936" width="4.375" style="118" customWidth="1"/>
    <col min="7937" max="7937" width="20" style="118" customWidth="1"/>
    <col min="7938" max="7938" width="29.5" style="118" customWidth="1"/>
    <col min="7939" max="7939" width="10.5" style="118" customWidth="1"/>
    <col min="7940" max="7940" width="12.5" style="118" customWidth="1"/>
    <col min="7941" max="7941" width="42.25" style="118" customWidth="1"/>
    <col min="7942" max="7942" width="5.5" style="118" customWidth="1"/>
    <col min="7943" max="7943" width="6.25" style="118" customWidth="1"/>
    <col min="7944" max="8191" width="9" style="118"/>
    <col min="8192" max="8192" width="4.375" style="118" customWidth="1"/>
    <col min="8193" max="8193" width="20" style="118" customWidth="1"/>
    <col min="8194" max="8194" width="29.5" style="118" customWidth="1"/>
    <col min="8195" max="8195" width="10.5" style="118" customWidth="1"/>
    <col min="8196" max="8196" width="12.5" style="118" customWidth="1"/>
    <col min="8197" max="8197" width="42.25" style="118" customWidth="1"/>
    <col min="8198" max="8198" width="5.5" style="118" customWidth="1"/>
    <col min="8199" max="8199" width="6.25" style="118" customWidth="1"/>
    <col min="8200" max="8447" width="9" style="118"/>
    <col min="8448" max="8448" width="4.375" style="118" customWidth="1"/>
    <col min="8449" max="8449" width="20" style="118" customWidth="1"/>
    <col min="8450" max="8450" width="29.5" style="118" customWidth="1"/>
    <col min="8451" max="8451" width="10.5" style="118" customWidth="1"/>
    <col min="8452" max="8452" width="12.5" style="118" customWidth="1"/>
    <col min="8453" max="8453" width="42.25" style="118" customWidth="1"/>
    <col min="8454" max="8454" width="5.5" style="118" customWidth="1"/>
    <col min="8455" max="8455" width="6.25" style="118" customWidth="1"/>
    <col min="8456" max="8703" width="9" style="118"/>
    <col min="8704" max="8704" width="4.375" style="118" customWidth="1"/>
    <col min="8705" max="8705" width="20" style="118" customWidth="1"/>
    <col min="8706" max="8706" width="29.5" style="118" customWidth="1"/>
    <col min="8707" max="8707" width="10.5" style="118" customWidth="1"/>
    <col min="8708" max="8708" width="12.5" style="118" customWidth="1"/>
    <col min="8709" max="8709" width="42.25" style="118" customWidth="1"/>
    <col min="8710" max="8710" width="5.5" style="118" customWidth="1"/>
    <col min="8711" max="8711" width="6.25" style="118" customWidth="1"/>
    <col min="8712" max="8959" width="9" style="118"/>
    <col min="8960" max="8960" width="4.375" style="118" customWidth="1"/>
    <col min="8961" max="8961" width="20" style="118" customWidth="1"/>
    <col min="8962" max="8962" width="29.5" style="118" customWidth="1"/>
    <col min="8963" max="8963" width="10.5" style="118" customWidth="1"/>
    <col min="8964" max="8964" width="12.5" style="118" customWidth="1"/>
    <col min="8965" max="8965" width="42.25" style="118" customWidth="1"/>
    <col min="8966" max="8966" width="5.5" style="118" customWidth="1"/>
    <col min="8967" max="8967" width="6.25" style="118" customWidth="1"/>
    <col min="8968" max="9215" width="9" style="118"/>
    <col min="9216" max="9216" width="4.375" style="118" customWidth="1"/>
    <col min="9217" max="9217" width="20" style="118" customWidth="1"/>
    <col min="9218" max="9218" width="29.5" style="118" customWidth="1"/>
    <col min="9219" max="9219" width="10.5" style="118" customWidth="1"/>
    <col min="9220" max="9220" width="12.5" style="118" customWidth="1"/>
    <col min="9221" max="9221" width="42.25" style="118" customWidth="1"/>
    <col min="9222" max="9222" width="5.5" style="118" customWidth="1"/>
    <col min="9223" max="9223" width="6.25" style="118" customWidth="1"/>
    <col min="9224" max="9471" width="9" style="118"/>
    <col min="9472" max="9472" width="4.375" style="118" customWidth="1"/>
    <col min="9473" max="9473" width="20" style="118" customWidth="1"/>
    <col min="9474" max="9474" width="29.5" style="118" customWidth="1"/>
    <col min="9475" max="9475" width="10.5" style="118" customWidth="1"/>
    <col min="9476" max="9476" width="12.5" style="118" customWidth="1"/>
    <col min="9477" max="9477" width="42.25" style="118" customWidth="1"/>
    <col min="9478" max="9478" width="5.5" style="118" customWidth="1"/>
    <col min="9479" max="9479" width="6.25" style="118" customWidth="1"/>
    <col min="9480" max="9727" width="9" style="118"/>
    <col min="9728" max="9728" width="4.375" style="118" customWidth="1"/>
    <col min="9729" max="9729" width="20" style="118" customWidth="1"/>
    <col min="9730" max="9730" width="29.5" style="118" customWidth="1"/>
    <col min="9731" max="9731" width="10.5" style="118" customWidth="1"/>
    <col min="9732" max="9732" width="12.5" style="118" customWidth="1"/>
    <col min="9733" max="9733" width="42.25" style="118" customWidth="1"/>
    <col min="9734" max="9734" width="5.5" style="118" customWidth="1"/>
    <col min="9735" max="9735" width="6.25" style="118" customWidth="1"/>
    <col min="9736" max="9983" width="9" style="118"/>
    <col min="9984" max="9984" width="4.375" style="118" customWidth="1"/>
    <col min="9985" max="9985" width="20" style="118" customWidth="1"/>
    <col min="9986" max="9986" width="29.5" style="118" customWidth="1"/>
    <col min="9987" max="9987" width="10.5" style="118" customWidth="1"/>
    <col min="9988" max="9988" width="12.5" style="118" customWidth="1"/>
    <col min="9989" max="9989" width="42.25" style="118" customWidth="1"/>
    <col min="9990" max="9990" width="5.5" style="118" customWidth="1"/>
    <col min="9991" max="9991" width="6.25" style="118" customWidth="1"/>
    <col min="9992" max="10239" width="9" style="118"/>
    <col min="10240" max="10240" width="4.375" style="118" customWidth="1"/>
    <col min="10241" max="10241" width="20" style="118" customWidth="1"/>
    <col min="10242" max="10242" width="29.5" style="118" customWidth="1"/>
    <col min="10243" max="10243" width="10.5" style="118" customWidth="1"/>
    <col min="10244" max="10244" width="12.5" style="118" customWidth="1"/>
    <col min="10245" max="10245" width="42.25" style="118" customWidth="1"/>
    <col min="10246" max="10246" width="5.5" style="118" customWidth="1"/>
    <col min="10247" max="10247" width="6.25" style="118" customWidth="1"/>
    <col min="10248" max="10495" width="9" style="118"/>
    <col min="10496" max="10496" width="4.375" style="118" customWidth="1"/>
    <col min="10497" max="10497" width="20" style="118" customWidth="1"/>
    <col min="10498" max="10498" width="29.5" style="118" customWidth="1"/>
    <col min="10499" max="10499" width="10.5" style="118" customWidth="1"/>
    <col min="10500" max="10500" width="12.5" style="118" customWidth="1"/>
    <col min="10501" max="10501" width="42.25" style="118" customWidth="1"/>
    <col min="10502" max="10502" width="5.5" style="118" customWidth="1"/>
    <col min="10503" max="10503" width="6.25" style="118" customWidth="1"/>
    <col min="10504" max="10751" width="9" style="118"/>
    <col min="10752" max="10752" width="4.375" style="118" customWidth="1"/>
    <col min="10753" max="10753" width="20" style="118" customWidth="1"/>
    <col min="10754" max="10754" width="29.5" style="118" customWidth="1"/>
    <col min="10755" max="10755" width="10.5" style="118" customWidth="1"/>
    <col min="10756" max="10756" width="12.5" style="118" customWidth="1"/>
    <col min="10757" max="10757" width="42.25" style="118" customWidth="1"/>
    <col min="10758" max="10758" width="5.5" style="118" customWidth="1"/>
    <col min="10759" max="10759" width="6.25" style="118" customWidth="1"/>
    <col min="10760" max="11007" width="9" style="118"/>
    <col min="11008" max="11008" width="4.375" style="118" customWidth="1"/>
    <col min="11009" max="11009" width="20" style="118" customWidth="1"/>
    <col min="11010" max="11010" width="29.5" style="118" customWidth="1"/>
    <col min="11011" max="11011" width="10.5" style="118" customWidth="1"/>
    <col min="11012" max="11012" width="12.5" style="118" customWidth="1"/>
    <col min="11013" max="11013" width="42.25" style="118" customWidth="1"/>
    <col min="11014" max="11014" width="5.5" style="118" customWidth="1"/>
    <col min="11015" max="11015" width="6.25" style="118" customWidth="1"/>
    <col min="11016" max="11263" width="9" style="118"/>
    <col min="11264" max="11264" width="4.375" style="118" customWidth="1"/>
    <col min="11265" max="11265" width="20" style="118" customWidth="1"/>
    <col min="11266" max="11266" width="29.5" style="118" customWidth="1"/>
    <col min="11267" max="11267" width="10.5" style="118" customWidth="1"/>
    <col min="11268" max="11268" width="12.5" style="118" customWidth="1"/>
    <col min="11269" max="11269" width="42.25" style="118" customWidth="1"/>
    <col min="11270" max="11270" width="5.5" style="118" customWidth="1"/>
    <col min="11271" max="11271" width="6.25" style="118" customWidth="1"/>
    <col min="11272" max="11519" width="9" style="118"/>
    <col min="11520" max="11520" width="4.375" style="118" customWidth="1"/>
    <col min="11521" max="11521" width="20" style="118" customWidth="1"/>
    <col min="11522" max="11522" width="29.5" style="118" customWidth="1"/>
    <col min="11523" max="11523" width="10.5" style="118" customWidth="1"/>
    <col min="11524" max="11524" width="12.5" style="118" customWidth="1"/>
    <col min="11525" max="11525" width="42.25" style="118" customWidth="1"/>
    <col min="11526" max="11526" width="5.5" style="118" customWidth="1"/>
    <col min="11527" max="11527" width="6.25" style="118" customWidth="1"/>
    <col min="11528" max="11775" width="9" style="118"/>
    <col min="11776" max="11776" width="4.375" style="118" customWidth="1"/>
    <col min="11777" max="11777" width="20" style="118" customWidth="1"/>
    <col min="11778" max="11778" width="29.5" style="118" customWidth="1"/>
    <col min="11779" max="11779" width="10.5" style="118" customWidth="1"/>
    <col min="11780" max="11780" width="12.5" style="118" customWidth="1"/>
    <col min="11781" max="11781" width="42.25" style="118" customWidth="1"/>
    <col min="11782" max="11782" width="5.5" style="118" customWidth="1"/>
    <col min="11783" max="11783" width="6.25" style="118" customWidth="1"/>
    <col min="11784" max="12031" width="9" style="118"/>
    <col min="12032" max="12032" width="4.375" style="118" customWidth="1"/>
    <col min="12033" max="12033" width="20" style="118" customWidth="1"/>
    <col min="12034" max="12034" width="29.5" style="118" customWidth="1"/>
    <col min="12035" max="12035" width="10.5" style="118" customWidth="1"/>
    <col min="12036" max="12036" width="12.5" style="118" customWidth="1"/>
    <col min="12037" max="12037" width="42.25" style="118" customWidth="1"/>
    <col min="12038" max="12038" width="5.5" style="118" customWidth="1"/>
    <col min="12039" max="12039" width="6.25" style="118" customWidth="1"/>
    <col min="12040" max="12287" width="9" style="118"/>
    <col min="12288" max="12288" width="4.375" style="118" customWidth="1"/>
    <col min="12289" max="12289" width="20" style="118" customWidth="1"/>
    <col min="12290" max="12290" width="29.5" style="118" customWidth="1"/>
    <col min="12291" max="12291" width="10.5" style="118" customWidth="1"/>
    <col min="12292" max="12292" width="12.5" style="118" customWidth="1"/>
    <col min="12293" max="12293" width="42.25" style="118" customWidth="1"/>
    <col min="12294" max="12294" width="5.5" style="118" customWidth="1"/>
    <col min="12295" max="12295" width="6.25" style="118" customWidth="1"/>
    <col min="12296" max="12543" width="9" style="118"/>
    <col min="12544" max="12544" width="4.375" style="118" customWidth="1"/>
    <col min="12545" max="12545" width="20" style="118" customWidth="1"/>
    <col min="12546" max="12546" width="29.5" style="118" customWidth="1"/>
    <col min="12547" max="12547" width="10.5" style="118" customWidth="1"/>
    <col min="12548" max="12548" width="12.5" style="118" customWidth="1"/>
    <col min="12549" max="12549" width="42.25" style="118" customWidth="1"/>
    <col min="12550" max="12550" width="5.5" style="118" customWidth="1"/>
    <col min="12551" max="12551" width="6.25" style="118" customWidth="1"/>
    <col min="12552" max="12799" width="9" style="118"/>
    <col min="12800" max="12800" width="4.375" style="118" customWidth="1"/>
    <col min="12801" max="12801" width="20" style="118" customWidth="1"/>
    <col min="12802" max="12802" width="29.5" style="118" customWidth="1"/>
    <col min="12803" max="12803" width="10.5" style="118" customWidth="1"/>
    <col min="12804" max="12804" width="12.5" style="118" customWidth="1"/>
    <col min="12805" max="12805" width="42.25" style="118" customWidth="1"/>
    <col min="12806" max="12806" width="5.5" style="118" customWidth="1"/>
    <col min="12807" max="12807" width="6.25" style="118" customWidth="1"/>
    <col min="12808" max="13055" width="9" style="118"/>
    <col min="13056" max="13056" width="4.375" style="118" customWidth="1"/>
    <col min="13057" max="13057" width="20" style="118" customWidth="1"/>
    <col min="13058" max="13058" width="29.5" style="118" customWidth="1"/>
    <col min="13059" max="13059" width="10.5" style="118" customWidth="1"/>
    <col min="13060" max="13060" width="12.5" style="118" customWidth="1"/>
    <col min="13061" max="13061" width="42.25" style="118" customWidth="1"/>
    <col min="13062" max="13062" width="5.5" style="118" customWidth="1"/>
    <col min="13063" max="13063" width="6.25" style="118" customWidth="1"/>
    <col min="13064" max="13311" width="9" style="118"/>
    <col min="13312" max="13312" width="4.375" style="118" customWidth="1"/>
    <col min="13313" max="13313" width="20" style="118" customWidth="1"/>
    <col min="13314" max="13314" width="29.5" style="118" customWidth="1"/>
    <col min="13315" max="13315" width="10.5" style="118" customWidth="1"/>
    <col min="13316" max="13316" width="12.5" style="118" customWidth="1"/>
    <col min="13317" max="13317" width="42.25" style="118" customWidth="1"/>
    <col min="13318" max="13318" width="5.5" style="118" customWidth="1"/>
    <col min="13319" max="13319" width="6.25" style="118" customWidth="1"/>
    <col min="13320" max="13567" width="9" style="118"/>
    <col min="13568" max="13568" width="4.375" style="118" customWidth="1"/>
    <col min="13569" max="13569" width="20" style="118" customWidth="1"/>
    <col min="13570" max="13570" width="29.5" style="118" customWidth="1"/>
    <col min="13571" max="13571" width="10.5" style="118" customWidth="1"/>
    <col min="13572" max="13572" width="12.5" style="118" customWidth="1"/>
    <col min="13573" max="13573" width="42.25" style="118" customWidth="1"/>
    <col min="13574" max="13574" width="5.5" style="118" customWidth="1"/>
    <col min="13575" max="13575" width="6.25" style="118" customWidth="1"/>
    <col min="13576" max="13823" width="9" style="118"/>
    <col min="13824" max="13824" width="4.375" style="118" customWidth="1"/>
    <col min="13825" max="13825" width="20" style="118" customWidth="1"/>
    <col min="13826" max="13826" width="29.5" style="118" customWidth="1"/>
    <col min="13827" max="13827" width="10.5" style="118" customWidth="1"/>
    <col min="13828" max="13828" width="12.5" style="118" customWidth="1"/>
    <col min="13829" max="13829" width="42.25" style="118" customWidth="1"/>
    <col min="13830" max="13830" width="5.5" style="118" customWidth="1"/>
    <col min="13831" max="13831" width="6.25" style="118" customWidth="1"/>
    <col min="13832" max="14079" width="9" style="118"/>
    <col min="14080" max="14080" width="4.375" style="118" customWidth="1"/>
    <col min="14081" max="14081" width="20" style="118" customWidth="1"/>
    <col min="14082" max="14082" width="29.5" style="118" customWidth="1"/>
    <col min="14083" max="14083" width="10.5" style="118" customWidth="1"/>
    <col min="14084" max="14084" width="12.5" style="118" customWidth="1"/>
    <col min="14085" max="14085" width="42.25" style="118" customWidth="1"/>
    <col min="14086" max="14086" width="5.5" style="118" customWidth="1"/>
    <col min="14087" max="14087" width="6.25" style="118" customWidth="1"/>
    <col min="14088" max="14335" width="9" style="118"/>
    <col min="14336" max="14336" width="4.375" style="118" customWidth="1"/>
    <col min="14337" max="14337" width="20" style="118" customWidth="1"/>
    <col min="14338" max="14338" width="29.5" style="118" customWidth="1"/>
    <col min="14339" max="14339" width="10.5" style="118" customWidth="1"/>
    <col min="14340" max="14340" width="12.5" style="118" customWidth="1"/>
    <col min="14341" max="14341" width="42.25" style="118" customWidth="1"/>
    <col min="14342" max="14342" width="5.5" style="118" customWidth="1"/>
    <col min="14343" max="14343" width="6.25" style="118" customWidth="1"/>
    <col min="14344" max="14591" width="9" style="118"/>
    <col min="14592" max="14592" width="4.375" style="118" customWidth="1"/>
    <col min="14593" max="14593" width="20" style="118" customWidth="1"/>
    <col min="14594" max="14594" width="29.5" style="118" customWidth="1"/>
    <col min="14595" max="14595" width="10.5" style="118" customWidth="1"/>
    <col min="14596" max="14596" width="12.5" style="118" customWidth="1"/>
    <col min="14597" max="14597" width="42.25" style="118" customWidth="1"/>
    <col min="14598" max="14598" width="5.5" style="118" customWidth="1"/>
    <col min="14599" max="14599" width="6.25" style="118" customWidth="1"/>
    <col min="14600" max="14847" width="9" style="118"/>
    <col min="14848" max="14848" width="4.375" style="118" customWidth="1"/>
    <col min="14849" max="14849" width="20" style="118" customWidth="1"/>
    <col min="14850" max="14850" width="29.5" style="118" customWidth="1"/>
    <col min="14851" max="14851" width="10.5" style="118" customWidth="1"/>
    <col min="14852" max="14852" width="12.5" style="118" customWidth="1"/>
    <col min="14853" max="14853" width="42.25" style="118" customWidth="1"/>
    <col min="14854" max="14854" width="5.5" style="118" customWidth="1"/>
    <col min="14855" max="14855" width="6.25" style="118" customWidth="1"/>
    <col min="14856" max="15103" width="9" style="118"/>
    <col min="15104" max="15104" width="4.375" style="118" customWidth="1"/>
    <col min="15105" max="15105" width="20" style="118" customWidth="1"/>
    <col min="15106" max="15106" width="29.5" style="118" customWidth="1"/>
    <col min="15107" max="15107" width="10.5" style="118" customWidth="1"/>
    <col min="15108" max="15108" width="12.5" style="118" customWidth="1"/>
    <col min="15109" max="15109" width="42.25" style="118" customWidth="1"/>
    <col min="15110" max="15110" width="5.5" style="118" customWidth="1"/>
    <col min="15111" max="15111" width="6.25" style="118" customWidth="1"/>
    <col min="15112" max="15359" width="9" style="118"/>
    <col min="15360" max="15360" width="4.375" style="118" customWidth="1"/>
    <col min="15361" max="15361" width="20" style="118" customWidth="1"/>
    <col min="15362" max="15362" width="29.5" style="118" customWidth="1"/>
    <col min="15363" max="15363" width="10.5" style="118" customWidth="1"/>
    <col min="15364" max="15364" width="12.5" style="118" customWidth="1"/>
    <col min="15365" max="15365" width="42.25" style="118" customWidth="1"/>
    <col min="15366" max="15366" width="5.5" style="118" customWidth="1"/>
    <col min="15367" max="15367" width="6.25" style="118" customWidth="1"/>
    <col min="15368" max="15615" width="9" style="118"/>
    <col min="15616" max="15616" width="4.375" style="118" customWidth="1"/>
    <col min="15617" max="15617" width="20" style="118" customWidth="1"/>
    <col min="15618" max="15618" width="29.5" style="118" customWidth="1"/>
    <col min="15619" max="15619" width="10.5" style="118" customWidth="1"/>
    <col min="15620" max="15620" width="12.5" style="118" customWidth="1"/>
    <col min="15621" max="15621" width="42.25" style="118" customWidth="1"/>
    <col min="15622" max="15622" width="5.5" style="118" customWidth="1"/>
    <col min="15623" max="15623" width="6.25" style="118" customWidth="1"/>
    <col min="15624" max="15871" width="9" style="118"/>
    <col min="15872" max="15872" width="4.375" style="118" customWidth="1"/>
    <col min="15873" max="15873" width="20" style="118" customWidth="1"/>
    <col min="15874" max="15874" width="29.5" style="118" customWidth="1"/>
    <col min="15875" max="15875" width="10.5" style="118" customWidth="1"/>
    <col min="15876" max="15876" width="12.5" style="118" customWidth="1"/>
    <col min="15877" max="15877" width="42.25" style="118" customWidth="1"/>
    <col min="15878" max="15878" width="5.5" style="118" customWidth="1"/>
    <col min="15879" max="15879" width="6.25" style="118" customWidth="1"/>
    <col min="15880" max="16127" width="9" style="118"/>
    <col min="16128" max="16128" width="4.375" style="118" customWidth="1"/>
    <col min="16129" max="16129" width="20" style="118" customWidth="1"/>
    <col min="16130" max="16130" width="29.5" style="118" customWidth="1"/>
    <col min="16131" max="16131" width="10.5" style="118" customWidth="1"/>
    <col min="16132" max="16132" width="12.5" style="118" customWidth="1"/>
    <col min="16133" max="16133" width="42.25" style="118" customWidth="1"/>
    <col min="16134" max="16134" width="5.5" style="118" customWidth="1"/>
    <col min="16135" max="16135" width="6.25" style="118" customWidth="1"/>
    <col min="16136" max="16384" width="9" style="118"/>
  </cols>
  <sheetData>
    <row r="1" spans="1:17" ht="10.5" customHeight="1"/>
    <row r="2" spans="1:17" ht="19.5" customHeight="1">
      <c r="B2" s="121" t="s">
        <v>103</v>
      </c>
      <c r="C2" s="122"/>
      <c r="D2" s="123"/>
      <c r="E2" s="123"/>
      <c r="F2" s="123"/>
    </row>
    <row r="3" spans="1:17" ht="17.25" customHeight="1" thickBot="1">
      <c r="B3" s="121"/>
      <c r="C3" s="122"/>
      <c r="D3" s="123"/>
      <c r="E3" s="123"/>
      <c r="F3" s="123"/>
    </row>
    <row r="4" spans="1:17" ht="20.25" customHeight="1">
      <c r="B4" s="1246" t="s">
        <v>31</v>
      </c>
      <c r="C4" s="1248" t="s">
        <v>32</v>
      </c>
      <c r="D4" s="1248" t="s">
        <v>118</v>
      </c>
      <c r="E4" s="1248" t="s">
        <v>526</v>
      </c>
      <c r="F4" s="1248" t="s">
        <v>257</v>
      </c>
      <c r="G4" s="1244" t="s">
        <v>34</v>
      </c>
    </row>
    <row r="5" spans="1:17" ht="20.25" customHeight="1">
      <c r="B5" s="1247"/>
      <c r="C5" s="1249"/>
      <c r="D5" s="1249"/>
      <c r="E5" s="1249"/>
      <c r="F5" s="1249"/>
      <c r="G5" s="1245"/>
    </row>
    <row r="6" spans="1:17" ht="51" hidden="1" customHeight="1">
      <c r="B6" s="1201" t="s">
        <v>105</v>
      </c>
      <c r="C6" s="1170" t="s">
        <v>37</v>
      </c>
      <c r="D6" s="1171" t="s">
        <v>119</v>
      </c>
      <c r="E6" s="1172"/>
      <c r="F6" s="1199"/>
      <c r="G6" s="1175" t="s">
        <v>38</v>
      </c>
    </row>
    <row r="7" spans="1:17" ht="59.25" hidden="1" customHeight="1">
      <c r="A7" s="124"/>
      <c r="B7" s="1243" t="s">
        <v>169</v>
      </c>
      <c r="C7" s="1173" t="s">
        <v>168</v>
      </c>
      <c r="D7" s="1171" t="s">
        <v>174</v>
      </c>
      <c r="E7" s="1174">
        <f>'2-1.사업수량표(지사별)'!F6</f>
        <v>0</v>
      </c>
      <c r="F7" s="1250" t="s">
        <v>165</v>
      </c>
      <c r="G7" s="1175" t="s">
        <v>160</v>
      </c>
    </row>
    <row r="8" spans="1:17" s="124" customFormat="1" ht="59.25" customHeight="1">
      <c r="A8" s="230"/>
      <c r="B8" s="1243"/>
      <c r="C8" s="1170" t="s">
        <v>593</v>
      </c>
      <c r="D8" s="1171" t="s">
        <v>157</v>
      </c>
      <c r="E8" s="1174">
        <f>'2-1-1.유지관리대상 세부관정 및 항목'!I4</f>
        <v>20</v>
      </c>
      <c r="F8" s="1251"/>
      <c r="G8" s="1175" t="s">
        <v>35</v>
      </c>
      <c r="H8" s="118" t="s">
        <v>1195</v>
      </c>
      <c r="I8" s="118"/>
    </row>
    <row r="9" spans="1:17" s="124" customFormat="1" ht="58.5" hidden="1" customHeight="1">
      <c r="B9" s="1206" t="s">
        <v>1194</v>
      </c>
      <c r="C9" s="1207" t="s">
        <v>104</v>
      </c>
      <c r="D9" s="1208" t="s">
        <v>157</v>
      </c>
      <c r="E9" s="1209">
        <f>'2-1-1.유지관리대상 세부관정 및 항목'!J4</f>
        <v>20</v>
      </c>
      <c r="F9" s="1252"/>
      <c r="G9" s="1210" t="s">
        <v>541</v>
      </c>
      <c r="H9" s="124" t="s">
        <v>1196</v>
      </c>
    </row>
    <row r="10" spans="1:17" ht="87" hidden="1" customHeight="1" thickBot="1">
      <c r="B10" s="1123" t="s">
        <v>120</v>
      </c>
      <c r="C10" s="1124" t="s">
        <v>36</v>
      </c>
      <c r="D10" s="1125" t="s">
        <v>157</v>
      </c>
      <c r="E10" s="1126">
        <v>0</v>
      </c>
      <c r="F10" s="1127"/>
      <c r="G10" s="1128" t="s">
        <v>166</v>
      </c>
    </row>
    <row r="11" spans="1:17" ht="20.100000000000001" customHeight="1">
      <c r="B11" s="125"/>
      <c r="Q11" s="787"/>
    </row>
    <row r="12" spans="1:17" ht="20.100000000000001" customHeight="1">
      <c r="Q12" s="787"/>
    </row>
    <row r="13" spans="1:17" ht="20.100000000000001" customHeight="1">
      <c r="Q13" s="787"/>
    </row>
  </sheetData>
  <mergeCells count="8">
    <mergeCell ref="B7:B8"/>
    <mergeCell ref="G4:G5"/>
    <mergeCell ref="B4:B5"/>
    <mergeCell ref="C4:C5"/>
    <mergeCell ref="F4:F5"/>
    <mergeCell ref="D4:D5"/>
    <mergeCell ref="E4:E5"/>
    <mergeCell ref="F7:F9"/>
  </mergeCells>
  <phoneticPr fontId="28" type="noConversion"/>
  <pageMargins left="0.74803149606299213" right="0.74803149606299213" top="0.86614173228346458" bottom="0.39370078740157483" header="0" footer="0"/>
  <pageSetup paperSize="9" scale="72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S17"/>
  <sheetViews>
    <sheetView showGridLines="0" view="pageBreakPreview" zoomScale="130" zoomScaleNormal="100" zoomScaleSheetLayoutView="130" workbookViewId="0">
      <selection activeCell="I24" sqref="I24"/>
    </sheetView>
  </sheetViews>
  <sheetFormatPr defaultRowHeight="20.100000000000001" customHeight="1"/>
  <cols>
    <col min="1" max="1" width="16.125" style="137" customWidth="1"/>
    <col min="2" max="2" width="10.125" style="137" customWidth="1"/>
    <col min="3" max="3" width="10.75" style="137" customWidth="1"/>
    <col min="4" max="4" width="11.875" style="137" customWidth="1"/>
    <col min="5" max="5" width="8.25" style="137" customWidth="1"/>
    <col min="6" max="6" width="14.375" style="130" hidden="1" customWidth="1"/>
    <col min="7" max="8" width="20.25" style="137" customWidth="1"/>
    <col min="9" max="9" width="10.125" style="137" customWidth="1"/>
    <col min="10" max="10" width="10.125" style="130" hidden="1" customWidth="1"/>
    <col min="11" max="13" width="9" style="127" customWidth="1"/>
    <col min="14" max="17" width="9" style="128" customWidth="1"/>
    <col min="18" max="20" width="9" style="127" customWidth="1"/>
    <col min="21" max="16384" width="9" style="127"/>
  </cols>
  <sheetData>
    <row r="1" spans="1:19" ht="28.5" customHeight="1">
      <c r="A1" s="126" t="s">
        <v>510</v>
      </c>
      <c r="B1" s="126"/>
      <c r="C1" s="126"/>
      <c r="D1" s="126"/>
      <c r="E1" s="126"/>
      <c r="F1" s="126"/>
      <c r="G1" s="126"/>
      <c r="H1" s="126"/>
      <c r="I1" s="126"/>
      <c r="J1" s="126"/>
    </row>
    <row r="2" spans="1:19" ht="11.25" customHeight="1" thickBot="1">
      <c r="A2" s="129"/>
      <c r="B2" s="129"/>
      <c r="C2" s="129"/>
      <c r="D2" s="129"/>
      <c r="E2" s="129"/>
      <c r="G2" s="129"/>
      <c r="H2" s="129"/>
      <c r="I2" s="129"/>
      <c r="R2" s="128"/>
      <c r="S2" s="128"/>
    </row>
    <row r="3" spans="1:19" ht="24.95" customHeight="1">
      <c r="A3" s="1253" t="s">
        <v>244</v>
      </c>
      <c r="B3" s="1256" t="s">
        <v>39</v>
      </c>
      <c r="C3" s="1257"/>
      <c r="D3" s="1268"/>
      <c r="E3" s="1256" t="s">
        <v>40</v>
      </c>
      <c r="F3" s="1257"/>
      <c r="G3" s="1257"/>
      <c r="H3" s="1257"/>
      <c r="I3" s="1257"/>
      <c r="J3" s="1258"/>
    </row>
    <row r="4" spans="1:19" ht="24.95" customHeight="1">
      <c r="A4" s="1254"/>
      <c r="B4" s="1259" t="s">
        <v>511</v>
      </c>
      <c r="C4" s="1261" t="s">
        <v>587</v>
      </c>
      <c r="D4" s="1261" t="s">
        <v>586</v>
      </c>
      <c r="E4" s="1259" t="s">
        <v>511</v>
      </c>
      <c r="F4" s="1265" t="s">
        <v>512</v>
      </c>
      <c r="G4" s="1266"/>
      <c r="H4" s="1267"/>
      <c r="I4" s="1261" t="s">
        <v>1147</v>
      </c>
      <c r="J4" s="1263" t="s">
        <v>577</v>
      </c>
    </row>
    <row r="5" spans="1:19" ht="33" customHeight="1">
      <c r="A5" s="1255"/>
      <c r="B5" s="1260"/>
      <c r="C5" s="1260"/>
      <c r="D5" s="1262"/>
      <c r="E5" s="1260"/>
      <c r="F5" s="224" t="s">
        <v>172</v>
      </c>
      <c r="G5" s="224" t="s">
        <v>171</v>
      </c>
      <c r="H5" s="224" t="s">
        <v>127</v>
      </c>
      <c r="I5" s="1262"/>
      <c r="J5" s="1264"/>
    </row>
    <row r="6" spans="1:19" ht="24.95" customHeight="1">
      <c r="A6" s="233" t="s">
        <v>42</v>
      </c>
      <c r="B6" s="234">
        <f>SUM(C6:D6)</f>
        <v>85</v>
      </c>
      <c r="C6" s="131">
        <f>SUM(C7:C16)</f>
        <v>66</v>
      </c>
      <c r="D6" s="131">
        <f>SUM(D7:D16)</f>
        <v>19</v>
      </c>
      <c r="E6" s="131">
        <f>SUM(F6:J6)</f>
        <v>40</v>
      </c>
      <c r="F6" s="131">
        <f>SUM(F7:F16)</f>
        <v>0</v>
      </c>
      <c r="G6" s="131">
        <f t="shared" ref="G6:I6" si="0">SUM(G7:G16)</f>
        <v>19</v>
      </c>
      <c r="H6" s="132">
        <f t="shared" si="0"/>
        <v>20</v>
      </c>
      <c r="I6" s="131">
        <f t="shared" si="0"/>
        <v>1</v>
      </c>
      <c r="J6" s="225">
        <f>SUM(J7:J16)</f>
        <v>0</v>
      </c>
    </row>
    <row r="7" spans="1:19" ht="24.95" customHeight="1">
      <c r="A7" s="235" t="s">
        <v>567</v>
      </c>
      <c r="B7" s="236">
        <f>SUM(C7:D7)</f>
        <v>3</v>
      </c>
      <c r="C7" s="133">
        <f>COUNTIFS('2-4.사업량_정기수질검사'!$B$6:$B$71,A7)</f>
        <v>3</v>
      </c>
      <c r="D7" s="133">
        <f>COUNTIFS('2-1.사업량_영향조사'!$B$7:$B$25,A7)</f>
        <v>0</v>
      </c>
      <c r="E7" s="138"/>
      <c r="F7" s="133"/>
      <c r="G7" s="133">
        <f>COUNTIFS('2-1.사업량_영향조사'!$B$7:$B$25,A7)</f>
        <v>0</v>
      </c>
      <c r="H7" s="133">
        <f>COUNTIFS('2-3.사업량_사후관리'!$B$6:$B$34,A7)</f>
        <v>0</v>
      </c>
      <c r="I7" s="133"/>
      <c r="J7" s="226"/>
    </row>
    <row r="8" spans="1:19" ht="24.95" customHeight="1">
      <c r="A8" s="235" t="s">
        <v>568</v>
      </c>
      <c r="B8" s="236">
        <f t="shared" ref="B8:B16" si="1">SUM(C8:D8)</f>
        <v>9</v>
      </c>
      <c r="C8" s="133">
        <f>COUNTIFS('2-4.사업량_정기수질검사'!$B$6:$B$71,A8)</f>
        <v>9</v>
      </c>
      <c r="D8" s="133">
        <f>COUNTIFS('2-1.사업량_영향조사'!$B$7:$B$25,A8)</f>
        <v>0</v>
      </c>
      <c r="E8" s="138"/>
      <c r="F8" s="133"/>
      <c r="G8" s="133">
        <f>COUNTIFS('2-1.사업량_영향조사'!$B$7:$B$25,A8)</f>
        <v>0</v>
      </c>
      <c r="H8" s="133">
        <f>COUNTIFS('2-3.사업량_사후관리'!$B$6:$B$34,A8)</f>
        <v>0</v>
      </c>
      <c r="I8" s="133"/>
      <c r="J8" s="226"/>
    </row>
    <row r="9" spans="1:19" ht="24.95" customHeight="1">
      <c r="A9" s="235" t="s">
        <v>569</v>
      </c>
      <c r="B9" s="236">
        <f t="shared" si="1"/>
        <v>5</v>
      </c>
      <c r="C9" s="133">
        <f>COUNTIFS('2-4.사업량_정기수질검사'!$B$6:$B$71,A9)</f>
        <v>5</v>
      </c>
      <c r="D9" s="133">
        <f>COUNTIFS('2-1.사업량_영향조사'!$B$7:$B$25,A9)</f>
        <v>0</v>
      </c>
      <c r="E9" s="138"/>
      <c r="F9" s="133"/>
      <c r="G9" s="133">
        <f>COUNTIFS('2-1.사업량_영향조사'!$B$7:$B$25,A9)</f>
        <v>0</v>
      </c>
      <c r="H9" s="133">
        <f>COUNTIFS('2-3.사업량_사후관리'!$B$6:$B$34,A9)</f>
        <v>0</v>
      </c>
      <c r="I9" s="133">
        <v>1</v>
      </c>
      <c r="J9" s="226"/>
    </row>
    <row r="10" spans="1:19" ht="24.95" hidden="1" customHeight="1">
      <c r="A10" s="235" t="s">
        <v>570</v>
      </c>
      <c r="B10" s="236">
        <f t="shared" si="1"/>
        <v>0</v>
      </c>
      <c r="C10" s="133">
        <f>COUNTIFS('2-4.사업량_정기수질검사'!$B$6:$B$71,A10)</f>
        <v>0</v>
      </c>
      <c r="D10" s="133">
        <f>COUNTIFS('2-1.사업량_영향조사'!$B$7:$B$25,A10)</f>
        <v>0</v>
      </c>
      <c r="E10" s="138"/>
      <c r="F10" s="133"/>
      <c r="G10" s="133">
        <f>COUNTIFS('2-1.사업량_영향조사'!$B$7:$B$25,A10)</f>
        <v>0</v>
      </c>
      <c r="H10" s="133">
        <f>COUNTIFS('2-3.사업량_사후관리'!$B$6:$B$34,A10)</f>
        <v>0</v>
      </c>
      <c r="I10" s="133"/>
      <c r="J10" s="226"/>
    </row>
    <row r="11" spans="1:19" ht="24.95" customHeight="1">
      <c r="A11" s="235" t="s">
        <v>571</v>
      </c>
      <c r="B11" s="236">
        <f t="shared" si="1"/>
        <v>22</v>
      </c>
      <c r="C11" s="133">
        <f>COUNTIFS('2-4.사업량_정기수질검사'!$B$6:$B$71,A11)</f>
        <v>3</v>
      </c>
      <c r="D11" s="133">
        <f>COUNTIFS('2-1.사업량_영향조사'!$B$7:$B$25,A11)</f>
        <v>19</v>
      </c>
      <c r="E11" s="138"/>
      <c r="F11" s="133"/>
      <c r="G11" s="133">
        <f>COUNTIFS('2-1.사업량_영향조사'!$B$7:$B$25,A11)</f>
        <v>19</v>
      </c>
      <c r="H11" s="133">
        <f>COUNTIFS('2-3.사업량_사후관리'!$B$6:$B$34,A11)</f>
        <v>20</v>
      </c>
      <c r="I11" s="133"/>
      <c r="J11" s="226"/>
    </row>
    <row r="12" spans="1:19" ht="24.95" hidden="1" customHeight="1">
      <c r="A12" s="235" t="s">
        <v>572</v>
      </c>
      <c r="B12" s="236">
        <f t="shared" si="1"/>
        <v>0</v>
      </c>
      <c r="C12" s="133">
        <f>COUNTIFS('2-4.사업량_정기수질검사'!$B$6:$B$71,A12)</f>
        <v>0</v>
      </c>
      <c r="D12" s="133">
        <f>COUNTIFS('2-1.사업량_영향조사'!$B$7:$B$25,A12)</f>
        <v>0</v>
      </c>
      <c r="E12" s="138"/>
      <c r="F12" s="133"/>
      <c r="G12" s="133">
        <f>COUNTIFS('2-1.사업량_영향조사'!$B$7:$B$25,A12)</f>
        <v>0</v>
      </c>
      <c r="H12" s="133">
        <f>COUNTIFS('2-3.사업량_사후관리'!$B$6:$B$34,A12)</f>
        <v>0</v>
      </c>
      <c r="I12" s="133"/>
      <c r="J12" s="226"/>
    </row>
    <row r="13" spans="1:19" ht="24.95" customHeight="1">
      <c r="A13" s="235" t="s">
        <v>573</v>
      </c>
      <c r="B13" s="236">
        <f t="shared" si="1"/>
        <v>13</v>
      </c>
      <c r="C13" s="133">
        <f>COUNTIFS('2-4.사업량_정기수질검사'!$B$6:$B$71,A13)</f>
        <v>13</v>
      </c>
      <c r="D13" s="133">
        <f>COUNTIFS('2-1.사업량_영향조사'!$B$7:$B$25,A13)</f>
        <v>0</v>
      </c>
      <c r="E13" s="138"/>
      <c r="F13" s="133"/>
      <c r="G13" s="133">
        <f>COUNTIFS('2-1.사업량_영향조사'!$B$7:$B$25,A13)</f>
        <v>0</v>
      </c>
      <c r="H13" s="133">
        <f>COUNTIFS('2-3.사업량_사후관리'!$B$6:$B$34,A13)</f>
        <v>0</v>
      </c>
      <c r="I13" s="133"/>
      <c r="J13" s="226"/>
    </row>
    <row r="14" spans="1:19" ht="24.95" hidden="1" customHeight="1">
      <c r="A14" s="235" t="s">
        <v>574</v>
      </c>
      <c r="B14" s="236">
        <f t="shared" si="1"/>
        <v>0</v>
      </c>
      <c r="C14" s="133">
        <f>COUNTIFS('2-4.사업량_정기수질검사'!$B$6:$B$71,A14)</f>
        <v>0</v>
      </c>
      <c r="D14" s="133">
        <f>COUNTIFS('2-1.사업량_영향조사'!$B$7:$B$25,A14)</f>
        <v>0</v>
      </c>
      <c r="E14" s="138"/>
      <c r="F14" s="133"/>
      <c r="G14" s="133">
        <f>COUNTIFS('2-1.사업량_영향조사'!$B$7:$B$25,A14)</f>
        <v>0</v>
      </c>
      <c r="H14" s="133">
        <f>COUNTIFS('2-3.사업량_사후관리'!$B$6:$B$34,A14)</f>
        <v>0</v>
      </c>
      <c r="I14" s="133"/>
      <c r="J14" s="226"/>
    </row>
    <row r="15" spans="1:19" ht="24.95" customHeight="1">
      <c r="A15" s="235" t="s">
        <v>575</v>
      </c>
      <c r="B15" s="236">
        <f t="shared" si="1"/>
        <v>20</v>
      </c>
      <c r="C15" s="133">
        <f>COUNTIFS('2-4.사업량_정기수질검사'!$B$6:$B$71,A15)</f>
        <v>20</v>
      </c>
      <c r="D15" s="133">
        <f>COUNTIFS('2-1.사업량_영향조사'!$B$7:$B$25,A15)</f>
        <v>0</v>
      </c>
      <c r="E15" s="138"/>
      <c r="F15" s="133"/>
      <c r="G15" s="133">
        <f>COUNTIFS('2-1.사업량_영향조사'!$B$7:$B$25,A15)</f>
        <v>0</v>
      </c>
      <c r="H15" s="133">
        <f>COUNTIFS('2-3.사업량_사후관리'!$B$6:$B$34,A15)</f>
        <v>0</v>
      </c>
      <c r="I15" s="133"/>
      <c r="J15" s="226"/>
    </row>
    <row r="16" spans="1:19" ht="24.95" customHeight="1" thickBot="1">
      <c r="A16" s="237" t="s">
        <v>576</v>
      </c>
      <c r="B16" s="236">
        <f t="shared" si="1"/>
        <v>13</v>
      </c>
      <c r="C16" s="133">
        <f>COUNTIFS('2-4.사업량_정기수질검사'!$B$6:$B$71,A16)</f>
        <v>13</v>
      </c>
      <c r="D16" s="133">
        <f>COUNTIFS('2-1.사업량_영향조사'!$B$7:$B$25,A16)</f>
        <v>0</v>
      </c>
      <c r="E16" s="228"/>
      <c r="F16" s="227"/>
      <c r="G16" s="133">
        <f>COUNTIFS('2-1.사업량_영향조사'!$B$7:$B$25,A16)</f>
        <v>0</v>
      </c>
      <c r="H16" s="133">
        <f>COUNTIFS('2-3.사업량_사후관리'!$B$6:$B$34,A16)</f>
        <v>0</v>
      </c>
      <c r="I16" s="227"/>
      <c r="J16" s="229"/>
    </row>
    <row r="17" spans="1:9" ht="11.25" customHeight="1">
      <c r="A17" s="134"/>
      <c r="B17" s="134"/>
      <c r="C17" s="135"/>
      <c r="D17" s="135"/>
      <c r="E17" s="136"/>
      <c r="G17" s="135"/>
      <c r="H17" s="135"/>
      <c r="I17" s="135"/>
    </row>
  </sheetData>
  <mergeCells count="10">
    <mergeCell ref="A3:A5"/>
    <mergeCell ref="E3:J3"/>
    <mergeCell ref="E4:E5"/>
    <mergeCell ref="C4:C5"/>
    <mergeCell ref="B4:B5"/>
    <mergeCell ref="I4:I5"/>
    <mergeCell ref="J4:J5"/>
    <mergeCell ref="F4:H4"/>
    <mergeCell ref="D4:D5"/>
    <mergeCell ref="B3:D3"/>
  </mergeCells>
  <phoneticPr fontId="7" type="noConversion"/>
  <pageMargins left="0.9" right="0.66" top="0.75" bottom="0.42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Normal="100" workbookViewId="0">
      <selection activeCell="G61" sqref="G61"/>
    </sheetView>
  </sheetViews>
  <sheetFormatPr defaultRowHeight="16.5"/>
  <cols>
    <col min="1" max="1" width="9" style="239"/>
    <col min="2" max="2" width="20.125" style="239" customWidth="1"/>
    <col min="3" max="3" width="16.875" style="239" bestFit="1" customWidth="1"/>
    <col min="4" max="4" width="9.875" style="239" customWidth="1"/>
    <col min="5" max="5" width="13.75" style="239" bestFit="1" customWidth="1"/>
    <col min="6" max="7" width="9" style="239"/>
    <col min="8" max="8" width="9" style="260"/>
    <col min="9" max="11" width="12" style="239" customWidth="1"/>
    <col min="13" max="13" width="12.25" style="1129" customWidth="1"/>
    <col min="14" max="14" width="10.875" customWidth="1"/>
    <col min="15" max="15" width="12.875" customWidth="1"/>
  </cols>
  <sheetData>
    <row r="1" spans="1:16" ht="27" customHeight="1">
      <c r="A1" s="1269" t="s">
        <v>1157</v>
      </c>
      <c r="B1" s="1269"/>
      <c r="C1" s="1269"/>
      <c r="D1" s="1269"/>
      <c r="E1" s="1269"/>
      <c r="F1" s="1269"/>
      <c r="G1" s="1269"/>
      <c r="H1" s="1269"/>
      <c r="I1" s="1269"/>
      <c r="J1" s="1269"/>
      <c r="K1" s="1269"/>
    </row>
    <row r="2" spans="1:16" ht="17.25" thickBot="1">
      <c r="I2" s="239">
        <f>I4-20</f>
        <v>0</v>
      </c>
      <c r="J2" s="239">
        <f>J4-20</f>
        <v>0</v>
      </c>
    </row>
    <row r="3" spans="1:16" ht="42" customHeight="1">
      <c r="A3" s="254" t="s">
        <v>582</v>
      </c>
      <c r="B3" s="255" t="s">
        <v>580</v>
      </c>
      <c r="C3" s="255" t="s">
        <v>4</v>
      </c>
      <c r="D3" s="255" t="s">
        <v>0</v>
      </c>
      <c r="E3" s="255" t="s">
        <v>583</v>
      </c>
      <c r="F3" s="255" t="s">
        <v>10</v>
      </c>
      <c r="G3" s="255" t="s">
        <v>1</v>
      </c>
      <c r="H3" s="261" t="s">
        <v>2</v>
      </c>
      <c r="I3" s="255" t="s">
        <v>579</v>
      </c>
      <c r="J3" s="255" t="s">
        <v>578</v>
      </c>
      <c r="K3" s="256" t="s">
        <v>585</v>
      </c>
    </row>
    <row r="4" spans="1:16" ht="18" customHeight="1">
      <c r="A4" s="257"/>
      <c r="B4" s="252" t="s">
        <v>581</v>
      </c>
      <c r="C4" s="735"/>
      <c r="D4" s="252"/>
      <c r="E4" s="252"/>
      <c r="F4" s="252"/>
      <c r="G4" s="252"/>
      <c r="H4" s="262"/>
      <c r="I4" s="253">
        <f>I5+I14+I22+I45+I8+I43</f>
        <v>20</v>
      </c>
      <c r="J4" s="253">
        <f>J5+J14+J22+J45+J8+J43</f>
        <v>20</v>
      </c>
      <c r="K4" s="253">
        <f>K5+K14+K22+K45+K8+K43</f>
        <v>20</v>
      </c>
    </row>
    <row r="5" spans="1:16" ht="18" hidden="1" customHeight="1">
      <c r="A5" s="249"/>
      <c r="B5" s="250" t="s">
        <v>580</v>
      </c>
      <c r="C5" s="734">
        <f>COUNTA(C6:C7)</f>
        <v>2</v>
      </c>
      <c r="D5" s="250"/>
      <c r="E5" s="250"/>
      <c r="F5" s="250"/>
      <c r="G5" s="250"/>
      <c r="H5" s="263"/>
      <c r="I5" s="251">
        <f>COUNTA(I6:I7)*0</f>
        <v>0</v>
      </c>
      <c r="J5" s="251">
        <f>COUNTA(J6:J7)</f>
        <v>0</v>
      </c>
      <c r="K5" s="251">
        <f>COUNTA(K6:K7)*0</f>
        <v>0</v>
      </c>
    </row>
    <row r="6" spans="1:16" ht="18" hidden="1" customHeight="1">
      <c r="A6" s="243">
        <v>1</v>
      </c>
      <c r="B6" s="232" t="s">
        <v>546</v>
      </c>
      <c r="C6" s="244" t="s">
        <v>547</v>
      </c>
      <c r="D6" s="244" t="s">
        <v>14</v>
      </c>
      <c r="E6" s="245" t="s">
        <v>228</v>
      </c>
      <c r="F6" s="245" t="s">
        <v>675</v>
      </c>
      <c r="G6" s="246" t="s">
        <v>676</v>
      </c>
      <c r="H6" s="264" t="s">
        <v>548</v>
      </c>
      <c r="I6" s="232" t="s">
        <v>563</v>
      </c>
      <c r="J6" s="232"/>
      <c r="K6" s="232" t="s">
        <v>563</v>
      </c>
      <c r="L6" s="738" t="s">
        <v>547</v>
      </c>
      <c r="M6" s="739">
        <v>45680</v>
      </c>
      <c r="P6" t="s">
        <v>1203</v>
      </c>
    </row>
    <row r="7" spans="1:16" ht="18" hidden="1" customHeight="1">
      <c r="A7" s="243"/>
      <c r="B7" s="232"/>
      <c r="C7" s="244" t="s">
        <v>549</v>
      </c>
      <c r="D7" s="244" t="s">
        <v>14</v>
      </c>
      <c r="E7" s="245" t="s">
        <v>228</v>
      </c>
      <c r="F7" s="245" t="s">
        <v>675</v>
      </c>
      <c r="G7" s="246" t="s">
        <v>677</v>
      </c>
      <c r="H7" s="265" t="s">
        <v>550</v>
      </c>
      <c r="I7" s="232" t="s">
        <v>563</v>
      </c>
      <c r="J7" s="232"/>
      <c r="K7" s="232" t="s">
        <v>563</v>
      </c>
      <c r="L7" s="308" t="s">
        <v>549</v>
      </c>
      <c r="M7" s="740">
        <v>45694</v>
      </c>
    </row>
    <row r="8" spans="1:16" ht="18" hidden="1" customHeight="1">
      <c r="A8" s="249"/>
      <c r="B8" s="250" t="s">
        <v>580</v>
      </c>
      <c r="C8" s="734">
        <f>COUNTA(C9:C13)</f>
        <v>5</v>
      </c>
      <c r="D8" s="250"/>
      <c r="E8" s="250"/>
      <c r="F8" s="250"/>
      <c r="G8" s="250"/>
      <c r="H8" s="263"/>
      <c r="I8" s="251">
        <f>COUNTA(I9:I13)*0</f>
        <v>0</v>
      </c>
      <c r="J8" s="251">
        <f>COUNTA(J9:J13)*0</f>
        <v>0</v>
      </c>
      <c r="K8" s="251">
        <f>COUNTA(K9:K13)*0</f>
        <v>0</v>
      </c>
    </row>
    <row r="9" spans="1:16" ht="18" hidden="1" customHeight="1">
      <c r="A9" s="243">
        <v>2</v>
      </c>
      <c r="B9" s="232" t="s">
        <v>684</v>
      </c>
      <c r="C9" s="247" t="s">
        <v>685</v>
      </c>
      <c r="D9" s="247" t="s">
        <v>14</v>
      </c>
      <c r="E9" s="247" t="s">
        <v>686</v>
      </c>
      <c r="F9" s="247"/>
      <c r="G9" s="248" t="s">
        <v>687</v>
      </c>
      <c r="H9" s="258" t="s">
        <v>688</v>
      </c>
      <c r="I9" s="232" t="s">
        <v>563</v>
      </c>
      <c r="J9" s="232" t="s">
        <v>563</v>
      </c>
      <c r="K9" s="232" t="s">
        <v>563</v>
      </c>
      <c r="L9" s="308" t="s">
        <v>685</v>
      </c>
      <c r="M9" s="740">
        <v>45482</v>
      </c>
      <c r="N9" s="748" t="s">
        <v>685</v>
      </c>
      <c r="O9" s="750">
        <v>45713</v>
      </c>
      <c r="P9" t="s">
        <v>1203</v>
      </c>
    </row>
    <row r="10" spans="1:16" ht="18" hidden="1" customHeight="1">
      <c r="A10" s="243"/>
      <c r="B10" s="232"/>
      <c r="C10" s="247" t="s">
        <v>679</v>
      </c>
      <c r="D10" s="247" t="s">
        <v>14</v>
      </c>
      <c r="E10" s="247" t="s">
        <v>680</v>
      </c>
      <c r="F10" s="247" t="s">
        <v>681</v>
      </c>
      <c r="G10" s="248" t="s">
        <v>682</v>
      </c>
      <c r="H10" s="258">
        <v>1059</v>
      </c>
      <c r="I10" s="232"/>
      <c r="J10" s="232" t="s">
        <v>563</v>
      </c>
      <c r="K10" s="232"/>
      <c r="N10" s="731" t="s">
        <v>679</v>
      </c>
      <c r="O10" s="750">
        <v>45710</v>
      </c>
    </row>
    <row r="11" spans="1:16" ht="18" hidden="1" customHeight="1">
      <c r="A11" s="243"/>
      <c r="B11" s="232"/>
      <c r="C11" s="247" t="s">
        <v>689</v>
      </c>
      <c r="D11" s="247" t="s">
        <v>14</v>
      </c>
      <c r="E11" s="247" t="s">
        <v>680</v>
      </c>
      <c r="F11" s="247" t="s">
        <v>692</v>
      </c>
      <c r="G11" s="248" t="s">
        <v>693</v>
      </c>
      <c r="H11" s="258" t="s">
        <v>694</v>
      </c>
      <c r="I11" s="232"/>
      <c r="J11" s="232" t="s">
        <v>563</v>
      </c>
      <c r="K11" s="232"/>
      <c r="N11" s="731" t="s">
        <v>689</v>
      </c>
      <c r="O11" s="750">
        <v>45710</v>
      </c>
    </row>
    <row r="12" spans="1:16" ht="18" hidden="1" customHeight="1">
      <c r="A12" s="243"/>
      <c r="B12" s="232"/>
      <c r="C12" s="247" t="s">
        <v>706</v>
      </c>
      <c r="D12" s="247" t="s">
        <v>14</v>
      </c>
      <c r="E12" s="247" t="s">
        <v>680</v>
      </c>
      <c r="F12" s="247" t="s">
        <v>695</v>
      </c>
      <c r="G12" s="248" t="s">
        <v>696</v>
      </c>
      <c r="H12" s="258" t="s">
        <v>697</v>
      </c>
      <c r="I12" s="232"/>
      <c r="J12" s="232" t="s">
        <v>563</v>
      </c>
      <c r="K12" s="232"/>
      <c r="N12" s="731" t="s">
        <v>690</v>
      </c>
      <c r="O12" s="750">
        <v>45711</v>
      </c>
    </row>
    <row r="13" spans="1:16" ht="18" hidden="1" customHeight="1">
      <c r="A13" s="243"/>
      <c r="B13" s="232"/>
      <c r="C13" s="247" t="s">
        <v>707</v>
      </c>
      <c r="D13" s="247" t="s">
        <v>14</v>
      </c>
      <c r="E13" s="247" t="s">
        <v>680</v>
      </c>
      <c r="F13" s="247" t="s">
        <v>695</v>
      </c>
      <c r="G13" s="248" t="s">
        <v>696</v>
      </c>
      <c r="H13" s="259" t="s">
        <v>698</v>
      </c>
      <c r="I13" s="232"/>
      <c r="J13" s="232" t="s">
        <v>563</v>
      </c>
      <c r="K13" s="232"/>
      <c r="N13" s="731" t="s">
        <v>691</v>
      </c>
      <c r="O13" s="750">
        <v>45711</v>
      </c>
    </row>
    <row r="14" spans="1:16" ht="18" hidden="1" customHeight="1">
      <c r="A14" s="249"/>
      <c r="B14" s="250" t="s">
        <v>580</v>
      </c>
      <c r="C14" s="734">
        <f>COUNTA(C15:C19)</f>
        <v>0</v>
      </c>
      <c r="D14" s="250"/>
      <c r="E14" s="250"/>
      <c r="F14" s="250"/>
      <c r="G14" s="250"/>
      <c r="H14" s="263"/>
      <c r="I14" s="251">
        <f>COUNTA(I15:I21)</f>
        <v>0</v>
      </c>
      <c r="J14" s="251">
        <f t="shared" ref="J14:K14" si="0">COUNTA(J15:J21)</f>
        <v>0</v>
      </c>
      <c r="K14" s="251">
        <f t="shared" si="0"/>
        <v>0</v>
      </c>
    </row>
    <row r="15" spans="1:16" ht="18" hidden="1" customHeight="1">
      <c r="A15" s="243">
        <v>1</v>
      </c>
      <c r="B15" s="232" t="s">
        <v>552</v>
      </c>
      <c r="C15" s="247"/>
      <c r="D15" s="247"/>
      <c r="E15" s="247"/>
      <c r="F15" s="247"/>
      <c r="G15" s="248"/>
      <c r="H15" s="259"/>
      <c r="I15" s="232"/>
      <c r="J15" s="232"/>
      <c r="K15" s="247"/>
    </row>
    <row r="16" spans="1:16" ht="18" hidden="1" customHeight="1">
      <c r="A16" s="243"/>
      <c r="B16" s="232"/>
      <c r="C16" s="247"/>
      <c r="D16" s="247"/>
      <c r="E16" s="247"/>
      <c r="F16" s="247"/>
      <c r="G16" s="248"/>
      <c r="H16" s="259"/>
      <c r="I16" s="232"/>
      <c r="J16" s="232"/>
      <c r="K16" s="247"/>
    </row>
    <row r="17" spans="1:16" ht="18" hidden="1" customHeight="1">
      <c r="A17" s="243"/>
      <c r="B17" s="232"/>
      <c r="C17" s="247"/>
      <c r="D17" s="247"/>
      <c r="E17" s="247"/>
      <c r="F17" s="247"/>
      <c r="G17" s="248"/>
      <c r="H17" s="259"/>
      <c r="I17" s="232"/>
      <c r="J17" s="232"/>
      <c r="K17" s="247"/>
    </row>
    <row r="18" spans="1:16" ht="18" hidden="1" customHeight="1">
      <c r="A18" s="243"/>
      <c r="B18" s="232"/>
      <c r="C18" s="247"/>
      <c r="D18" s="247"/>
      <c r="E18" s="247"/>
      <c r="F18" s="247"/>
      <c r="G18" s="248"/>
      <c r="H18" s="258"/>
      <c r="I18" s="232"/>
      <c r="J18" s="232"/>
      <c r="K18" s="247"/>
    </row>
    <row r="19" spans="1:16" ht="18" hidden="1" customHeight="1">
      <c r="A19" s="243"/>
      <c r="B19" s="232"/>
      <c r="C19" s="247"/>
      <c r="D19" s="247"/>
      <c r="E19" s="247"/>
      <c r="F19" s="247"/>
      <c r="G19" s="248"/>
      <c r="H19" s="259"/>
      <c r="I19" s="232"/>
      <c r="J19" s="232"/>
      <c r="K19" s="247"/>
    </row>
    <row r="20" spans="1:16" ht="18" hidden="1" customHeight="1">
      <c r="A20" s="243"/>
      <c r="B20" s="232"/>
      <c r="C20" s="247"/>
      <c r="D20" s="247"/>
      <c r="E20" s="247"/>
      <c r="F20" s="247"/>
      <c r="G20" s="248"/>
      <c r="H20" s="259"/>
      <c r="I20" s="232"/>
      <c r="J20" s="232"/>
      <c r="K20" s="247"/>
    </row>
    <row r="21" spans="1:16" ht="18" hidden="1" customHeight="1">
      <c r="A21" s="243"/>
      <c r="B21" s="232"/>
      <c r="C21" s="247"/>
      <c r="D21" s="247"/>
      <c r="E21" s="247"/>
      <c r="F21" s="247"/>
      <c r="G21" s="248"/>
      <c r="H21" s="258"/>
      <c r="I21" s="232"/>
      <c r="J21" s="232"/>
      <c r="K21" s="247"/>
    </row>
    <row r="22" spans="1:16" ht="18" customHeight="1">
      <c r="A22" s="249"/>
      <c r="B22" s="250" t="s">
        <v>580</v>
      </c>
      <c r="C22" s="734">
        <f>COUNTA(C23:C42)</f>
        <v>20</v>
      </c>
      <c r="D22" s="250"/>
      <c r="E22" s="250"/>
      <c r="F22" s="250"/>
      <c r="G22" s="250"/>
      <c r="H22" s="263"/>
      <c r="I22" s="251">
        <f>COUNTA(I23:I42)</f>
        <v>20</v>
      </c>
      <c r="J22" s="251">
        <f>COUNTA(J23:J42)</f>
        <v>20</v>
      </c>
      <c r="K22" s="251">
        <f>COUNTA(K23:K42)</f>
        <v>20</v>
      </c>
      <c r="L22" s="1271" t="s">
        <v>579</v>
      </c>
      <c r="M22" s="1272"/>
      <c r="N22" s="1270" t="s">
        <v>578</v>
      </c>
      <c r="O22" s="1270"/>
    </row>
    <row r="23" spans="1:16" ht="18" customHeight="1">
      <c r="A23" s="243">
        <v>1</v>
      </c>
      <c r="B23" s="232" t="s">
        <v>553</v>
      </c>
      <c r="C23" s="266" t="s">
        <v>708</v>
      </c>
      <c r="D23" s="266" t="s">
        <v>14</v>
      </c>
      <c r="E23" s="247" t="s">
        <v>12</v>
      </c>
      <c r="F23" s="247"/>
      <c r="G23" s="248" t="s">
        <v>726</v>
      </c>
      <c r="H23" s="258">
        <v>660</v>
      </c>
      <c r="I23" s="232" t="s">
        <v>563</v>
      </c>
      <c r="J23" s="232" t="s">
        <v>563</v>
      </c>
      <c r="K23" s="232" t="s">
        <v>563</v>
      </c>
      <c r="L23" s="308" t="s">
        <v>708</v>
      </c>
      <c r="M23" s="1202">
        <v>45680</v>
      </c>
      <c r="N23" s="748" t="s">
        <v>708</v>
      </c>
      <c r="O23" s="751">
        <v>45461</v>
      </c>
      <c r="P23" t="s">
        <v>1204</v>
      </c>
    </row>
    <row r="24" spans="1:16" ht="18" customHeight="1">
      <c r="A24" s="243"/>
      <c r="B24" s="232"/>
      <c r="C24" s="266" t="s">
        <v>709</v>
      </c>
      <c r="D24" s="266" t="s">
        <v>14</v>
      </c>
      <c r="E24" s="247" t="s">
        <v>12</v>
      </c>
      <c r="F24" s="247"/>
      <c r="G24" s="248" t="s">
        <v>727</v>
      </c>
      <c r="H24" s="259" t="s">
        <v>728</v>
      </c>
      <c r="I24" s="232" t="s">
        <v>563</v>
      </c>
      <c r="J24" s="232" t="s">
        <v>563</v>
      </c>
      <c r="K24" s="232" t="s">
        <v>563</v>
      </c>
      <c r="L24" s="308" t="s">
        <v>709</v>
      </c>
      <c r="M24" s="1202">
        <v>45694</v>
      </c>
      <c r="N24" s="748" t="s">
        <v>709</v>
      </c>
      <c r="O24" s="751">
        <v>45461</v>
      </c>
    </row>
    <row r="25" spans="1:16" ht="18" customHeight="1">
      <c r="A25" s="243"/>
      <c r="B25" s="232"/>
      <c r="C25" s="266" t="s">
        <v>710</v>
      </c>
      <c r="D25" s="266" t="s">
        <v>14</v>
      </c>
      <c r="E25" s="247" t="s">
        <v>12</v>
      </c>
      <c r="F25" s="247"/>
      <c r="G25" s="248" t="s">
        <v>727</v>
      </c>
      <c r="H25" s="258" t="s">
        <v>728</v>
      </c>
      <c r="I25" s="232" t="s">
        <v>563</v>
      </c>
      <c r="J25" s="232" t="s">
        <v>563</v>
      </c>
      <c r="K25" s="232" t="s">
        <v>563</v>
      </c>
      <c r="L25" s="308" t="s">
        <v>710</v>
      </c>
      <c r="M25" s="1202">
        <v>45482</v>
      </c>
      <c r="N25" s="748" t="s">
        <v>710</v>
      </c>
      <c r="O25" s="751">
        <v>45461</v>
      </c>
    </row>
    <row r="26" spans="1:16" ht="18" customHeight="1">
      <c r="A26" s="243"/>
      <c r="B26" s="232"/>
      <c r="C26" s="266" t="s">
        <v>562</v>
      </c>
      <c r="D26" s="266" t="s">
        <v>14</v>
      </c>
      <c r="E26" s="247" t="s">
        <v>12</v>
      </c>
      <c r="F26" s="247" t="s">
        <v>13</v>
      </c>
      <c r="G26" s="248" t="s">
        <v>554</v>
      </c>
      <c r="H26" s="258" t="s">
        <v>729</v>
      </c>
      <c r="I26" s="232" t="s">
        <v>563</v>
      </c>
      <c r="J26" s="232" t="s">
        <v>563</v>
      </c>
      <c r="K26" s="232" t="s">
        <v>563</v>
      </c>
      <c r="L26" s="308" t="s">
        <v>562</v>
      </c>
      <c r="M26" s="1202">
        <v>45576</v>
      </c>
      <c r="N26" s="748" t="s">
        <v>562</v>
      </c>
      <c r="O26" s="751">
        <v>45454</v>
      </c>
    </row>
    <row r="27" spans="1:16" ht="18" customHeight="1">
      <c r="A27" s="243"/>
      <c r="B27" s="232"/>
      <c r="C27" s="266" t="s">
        <v>564</v>
      </c>
      <c r="D27" s="266" t="s">
        <v>14</v>
      </c>
      <c r="E27" s="247" t="s">
        <v>12</v>
      </c>
      <c r="F27" s="247"/>
      <c r="G27" s="248" t="s">
        <v>565</v>
      </c>
      <c r="H27" s="258" t="s">
        <v>730</v>
      </c>
      <c r="I27" s="232" t="s">
        <v>563</v>
      </c>
      <c r="J27" s="232" t="s">
        <v>563</v>
      </c>
      <c r="K27" s="232" t="s">
        <v>563</v>
      </c>
      <c r="L27" s="308" t="s">
        <v>564</v>
      </c>
      <c r="M27" s="1202">
        <v>45589</v>
      </c>
      <c r="N27" s="748" t="s">
        <v>564</v>
      </c>
      <c r="O27" s="751">
        <v>45461</v>
      </c>
    </row>
    <row r="28" spans="1:16" ht="18" customHeight="1">
      <c r="A28" s="243"/>
      <c r="B28" s="232"/>
      <c r="C28" s="266" t="s">
        <v>566</v>
      </c>
      <c r="D28" s="266" t="s">
        <v>14</v>
      </c>
      <c r="E28" s="247" t="s">
        <v>12</v>
      </c>
      <c r="F28" s="247"/>
      <c r="G28" s="248" t="s">
        <v>565</v>
      </c>
      <c r="H28" s="258">
        <v>547</v>
      </c>
      <c r="I28" s="232" t="s">
        <v>563</v>
      </c>
      <c r="J28" s="232" t="s">
        <v>563</v>
      </c>
      <c r="K28" s="232" t="s">
        <v>563</v>
      </c>
      <c r="L28" s="308" t="s">
        <v>566</v>
      </c>
      <c r="M28" s="1202">
        <v>45589</v>
      </c>
      <c r="N28" s="748" t="s">
        <v>566</v>
      </c>
      <c r="O28" s="751">
        <v>45525</v>
      </c>
    </row>
    <row r="29" spans="1:16" ht="18" customHeight="1">
      <c r="A29" s="243"/>
      <c r="B29" s="232"/>
      <c r="C29" s="266" t="s">
        <v>711</v>
      </c>
      <c r="D29" s="266" t="s">
        <v>14</v>
      </c>
      <c r="E29" s="247" t="s">
        <v>12</v>
      </c>
      <c r="F29" s="247" t="s">
        <v>235</v>
      </c>
      <c r="G29" s="248" t="s">
        <v>236</v>
      </c>
      <c r="H29" s="258" t="s">
        <v>731</v>
      </c>
      <c r="I29" s="232" t="s">
        <v>563</v>
      </c>
      <c r="J29" s="232" t="s">
        <v>563</v>
      </c>
      <c r="K29" s="232" t="s">
        <v>563</v>
      </c>
      <c r="L29" s="308" t="s">
        <v>711</v>
      </c>
      <c r="M29" s="1202">
        <v>45612</v>
      </c>
      <c r="N29" s="748" t="s">
        <v>711</v>
      </c>
      <c r="O29" s="751">
        <v>45454</v>
      </c>
    </row>
    <row r="30" spans="1:16" ht="18" customHeight="1">
      <c r="A30" s="243"/>
      <c r="B30" s="232"/>
      <c r="C30" s="266" t="s">
        <v>712</v>
      </c>
      <c r="D30" s="266" t="s">
        <v>14</v>
      </c>
      <c r="E30" s="247" t="s">
        <v>12</v>
      </c>
      <c r="F30" s="247" t="s">
        <v>235</v>
      </c>
      <c r="G30" s="248" t="s">
        <v>555</v>
      </c>
      <c r="H30" s="258">
        <v>13089</v>
      </c>
      <c r="I30" s="232" t="s">
        <v>563</v>
      </c>
      <c r="J30" s="232" t="s">
        <v>563</v>
      </c>
      <c r="K30" s="232" t="s">
        <v>563</v>
      </c>
      <c r="L30" s="308" t="s">
        <v>712</v>
      </c>
      <c r="M30" s="1202">
        <v>45573</v>
      </c>
      <c r="N30" s="748" t="s">
        <v>712</v>
      </c>
      <c r="O30" s="751">
        <v>45454</v>
      </c>
    </row>
    <row r="31" spans="1:16" ht="18" customHeight="1">
      <c r="A31" s="243"/>
      <c r="B31" s="232"/>
      <c r="C31" s="266" t="s">
        <v>713</v>
      </c>
      <c r="D31" s="266" t="s">
        <v>14</v>
      </c>
      <c r="E31" s="247" t="s">
        <v>12</v>
      </c>
      <c r="F31" s="247" t="s">
        <v>235</v>
      </c>
      <c r="G31" s="248" t="s">
        <v>555</v>
      </c>
      <c r="H31" s="258">
        <v>116</v>
      </c>
      <c r="I31" s="232" t="s">
        <v>563</v>
      </c>
      <c r="J31" s="232" t="s">
        <v>563</v>
      </c>
      <c r="K31" s="232" t="s">
        <v>563</v>
      </c>
      <c r="L31" s="308" t="s">
        <v>713</v>
      </c>
      <c r="M31" s="1202">
        <v>45575</v>
      </c>
      <c r="N31" s="748" t="s">
        <v>713</v>
      </c>
      <c r="O31" s="751">
        <v>45454</v>
      </c>
    </row>
    <row r="32" spans="1:16" ht="18" customHeight="1">
      <c r="A32" s="243"/>
      <c r="B32" s="232"/>
      <c r="C32" s="266" t="s">
        <v>714</v>
      </c>
      <c r="D32" s="266" t="s">
        <v>14</v>
      </c>
      <c r="E32" s="247" t="s">
        <v>12</v>
      </c>
      <c r="F32" s="247" t="s">
        <v>732</v>
      </c>
      <c r="G32" s="248" t="s">
        <v>733</v>
      </c>
      <c r="H32" s="259" t="s">
        <v>734</v>
      </c>
      <c r="I32" s="232" t="s">
        <v>563</v>
      </c>
      <c r="J32" s="232" t="s">
        <v>563</v>
      </c>
      <c r="K32" s="232" t="s">
        <v>563</v>
      </c>
      <c r="L32" s="308" t="s">
        <v>714</v>
      </c>
      <c r="M32" s="1202">
        <v>45601</v>
      </c>
      <c r="N32" s="748" t="s">
        <v>714</v>
      </c>
      <c r="O32" s="751">
        <v>45465</v>
      </c>
    </row>
    <row r="33" spans="1:15" ht="18" customHeight="1">
      <c r="A33" s="243"/>
      <c r="B33" s="232"/>
      <c r="C33" s="266" t="s">
        <v>715</v>
      </c>
      <c r="D33" s="266" t="s">
        <v>14</v>
      </c>
      <c r="E33" s="247" t="s">
        <v>12</v>
      </c>
      <c r="F33" s="247" t="s">
        <v>732</v>
      </c>
      <c r="G33" s="248" t="s">
        <v>733</v>
      </c>
      <c r="H33" s="258" t="s">
        <v>735</v>
      </c>
      <c r="I33" s="232" t="s">
        <v>563</v>
      </c>
      <c r="J33" s="232" t="s">
        <v>563</v>
      </c>
      <c r="K33" s="232" t="s">
        <v>563</v>
      </c>
      <c r="L33" s="308" t="s">
        <v>715</v>
      </c>
      <c r="M33" s="1202">
        <v>45601</v>
      </c>
      <c r="N33" s="748" t="s">
        <v>715</v>
      </c>
      <c r="O33" s="751">
        <v>45465</v>
      </c>
    </row>
    <row r="34" spans="1:15" ht="18" customHeight="1">
      <c r="A34" s="243"/>
      <c r="B34" s="232"/>
      <c r="C34" s="247" t="s">
        <v>716</v>
      </c>
      <c r="D34" s="247" t="s">
        <v>14</v>
      </c>
      <c r="E34" s="247" t="s">
        <v>12</v>
      </c>
      <c r="F34" s="247" t="s">
        <v>732</v>
      </c>
      <c r="G34" s="248" t="s">
        <v>736</v>
      </c>
      <c r="H34" s="259" t="s">
        <v>737</v>
      </c>
      <c r="I34" s="232" t="s">
        <v>563</v>
      </c>
      <c r="J34" s="232" t="s">
        <v>563</v>
      </c>
      <c r="K34" s="232" t="s">
        <v>563</v>
      </c>
      <c r="L34" s="308" t="s">
        <v>716</v>
      </c>
      <c r="M34" s="1202">
        <v>45578</v>
      </c>
      <c r="N34" s="748" t="s">
        <v>716</v>
      </c>
      <c r="O34" s="751">
        <v>45465</v>
      </c>
    </row>
    <row r="35" spans="1:15" ht="18" customHeight="1">
      <c r="A35" s="243"/>
      <c r="B35" s="232"/>
      <c r="C35" s="247" t="s">
        <v>717</v>
      </c>
      <c r="D35" s="247" t="s">
        <v>14</v>
      </c>
      <c r="E35" s="247" t="s">
        <v>12</v>
      </c>
      <c r="F35" s="247" t="s">
        <v>732</v>
      </c>
      <c r="G35" s="248" t="s">
        <v>736</v>
      </c>
      <c r="H35" s="259" t="s">
        <v>738</v>
      </c>
      <c r="I35" s="232" t="s">
        <v>563</v>
      </c>
      <c r="J35" s="232" t="s">
        <v>563</v>
      </c>
      <c r="K35" s="232" t="s">
        <v>563</v>
      </c>
      <c r="L35" s="308" t="s">
        <v>717</v>
      </c>
      <c r="M35" s="1202">
        <v>45589</v>
      </c>
      <c r="N35" s="748" t="s">
        <v>717</v>
      </c>
      <c r="O35" s="751">
        <v>45465</v>
      </c>
    </row>
    <row r="36" spans="1:15" ht="18" customHeight="1">
      <c r="A36" s="243"/>
      <c r="B36" s="232"/>
      <c r="C36" s="247" t="s">
        <v>718</v>
      </c>
      <c r="D36" s="247" t="s">
        <v>14</v>
      </c>
      <c r="E36" s="247" t="s">
        <v>12</v>
      </c>
      <c r="F36" s="247" t="s">
        <v>732</v>
      </c>
      <c r="G36" s="248" t="s">
        <v>736</v>
      </c>
      <c r="H36" s="259">
        <v>657</v>
      </c>
      <c r="I36" s="232" t="s">
        <v>563</v>
      </c>
      <c r="J36" s="232" t="s">
        <v>563</v>
      </c>
      <c r="K36" s="232" t="s">
        <v>563</v>
      </c>
      <c r="L36" s="308" t="s">
        <v>718</v>
      </c>
      <c r="M36" s="1202">
        <v>45589</v>
      </c>
      <c r="N36" s="748" t="s">
        <v>718</v>
      </c>
      <c r="O36" s="751">
        <v>45465</v>
      </c>
    </row>
    <row r="37" spans="1:15" ht="18" customHeight="1">
      <c r="A37" s="243"/>
      <c r="B37" s="232"/>
      <c r="C37" s="247" t="s">
        <v>719</v>
      </c>
      <c r="D37" s="247" t="s">
        <v>14</v>
      </c>
      <c r="E37" s="247" t="s">
        <v>12</v>
      </c>
      <c r="F37" s="247" t="s">
        <v>732</v>
      </c>
      <c r="G37" s="248" t="s">
        <v>739</v>
      </c>
      <c r="H37" s="259" t="s">
        <v>740</v>
      </c>
      <c r="I37" s="232" t="s">
        <v>563</v>
      </c>
      <c r="J37" s="232" t="s">
        <v>563</v>
      </c>
      <c r="K37" s="232" t="s">
        <v>563</v>
      </c>
      <c r="L37" s="308" t="s">
        <v>719</v>
      </c>
      <c r="M37" s="1202">
        <v>45589</v>
      </c>
      <c r="N37" s="748" t="s">
        <v>719</v>
      </c>
      <c r="O37" s="751">
        <v>45465</v>
      </c>
    </row>
    <row r="38" spans="1:15" ht="18" customHeight="1">
      <c r="A38" s="243"/>
      <c r="B38" s="232"/>
      <c r="C38" s="247" t="s">
        <v>720</v>
      </c>
      <c r="D38" s="247" t="s">
        <v>14</v>
      </c>
      <c r="E38" s="247" t="s">
        <v>12</v>
      </c>
      <c r="F38" s="247" t="s">
        <v>732</v>
      </c>
      <c r="G38" s="248" t="s">
        <v>739</v>
      </c>
      <c r="H38" s="259">
        <v>1330</v>
      </c>
      <c r="I38" s="232" t="s">
        <v>563</v>
      </c>
      <c r="J38" s="232" t="s">
        <v>563</v>
      </c>
      <c r="K38" s="232" t="s">
        <v>563</v>
      </c>
      <c r="L38" s="308" t="s">
        <v>720</v>
      </c>
      <c r="M38" s="1202">
        <v>45589</v>
      </c>
      <c r="N38" s="748" t="s">
        <v>720</v>
      </c>
      <c r="O38" s="751">
        <v>45461</v>
      </c>
    </row>
    <row r="39" spans="1:15" ht="18" customHeight="1">
      <c r="A39" s="243"/>
      <c r="B39" s="232"/>
      <c r="C39" s="247" t="s">
        <v>721</v>
      </c>
      <c r="D39" s="247" t="s">
        <v>14</v>
      </c>
      <c r="E39" s="247" t="s">
        <v>12</v>
      </c>
      <c r="F39" s="247" t="s">
        <v>732</v>
      </c>
      <c r="G39" s="248" t="s">
        <v>741</v>
      </c>
      <c r="H39" s="259" t="s">
        <v>742</v>
      </c>
      <c r="I39" s="232" t="s">
        <v>563</v>
      </c>
      <c r="J39" s="232" t="s">
        <v>563</v>
      </c>
      <c r="K39" s="232" t="s">
        <v>563</v>
      </c>
      <c r="L39" s="308" t="s">
        <v>721</v>
      </c>
      <c r="M39" s="1202">
        <v>45589</v>
      </c>
      <c r="N39" s="748" t="s">
        <v>721</v>
      </c>
      <c r="O39" s="751">
        <v>45461</v>
      </c>
    </row>
    <row r="40" spans="1:15" ht="18" customHeight="1">
      <c r="A40" s="243"/>
      <c r="B40" s="232"/>
      <c r="C40" s="247" t="s">
        <v>722</v>
      </c>
      <c r="D40" s="247" t="s">
        <v>14</v>
      </c>
      <c r="E40" s="247" t="s">
        <v>12</v>
      </c>
      <c r="F40" s="247"/>
      <c r="G40" s="248" t="s">
        <v>743</v>
      </c>
      <c r="H40" s="259">
        <v>479</v>
      </c>
      <c r="I40" s="232" t="s">
        <v>563</v>
      </c>
      <c r="J40" s="232" t="s">
        <v>563</v>
      </c>
      <c r="K40" s="232" t="s">
        <v>563</v>
      </c>
      <c r="L40" s="308" t="s">
        <v>722</v>
      </c>
      <c r="M40" s="1202">
        <v>45573</v>
      </c>
      <c r="N40" s="748" t="s">
        <v>722</v>
      </c>
      <c r="O40" s="751">
        <v>45461</v>
      </c>
    </row>
    <row r="41" spans="1:15" ht="18" customHeight="1">
      <c r="A41" s="243"/>
      <c r="B41" s="232"/>
      <c r="C41" s="247" t="s">
        <v>723</v>
      </c>
      <c r="D41" s="247" t="s">
        <v>14</v>
      </c>
      <c r="E41" s="247" t="s">
        <v>12</v>
      </c>
      <c r="F41" s="247"/>
      <c r="G41" s="248" t="s">
        <v>743</v>
      </c>
      <c r="H41" s="259">
        <v>542</v>
      </c>
      <c r="I41" s="232" t="s">
        <v>563</v>
      </c>
      <c r="J41" s="232" t="s">
        <v>563</v>
      </c>
      <c r="K41" s="232" t="s">
        <v>563</v>
      </c>
      <c r="L41" s="308" t="s">
        <v>723</v>
      </c>
      <c r="M41" s="1202">
        <v>45587</v>
      </c>
      <c r="N41" s="748" t="s">
        <v>723</v>
      </c>
      <c r="O41" s="751">
        <v>45461</v>
      </c>
    </row>
    <row r="42" spans="1:15" ht="18" customHeight="1">
      <c r="A42" s="243"/>
      <c r="B42" s="232"/>
      <c r="C42" s="247" t="s">
        <v>724</v>
      </c>
      <c r="D42" s="247" t="s">
        <v>14</v>
      </c>
      <c r="E42" s="247" t="s">
        <v>12</v>
      </c>
      <c r="F42" s="247"/>
      <c r="G42" s="248" t="s">
        <v>743</v>
      </c>
      <c r="H42" s="259">
        <v>649</v>
      </c>
      <c r="I42" s="232" t="s">
        <v>563</v>
      </c>
      <c r="J42" s="232" t="s">
        <v>563</v>
      </c>
      <c r="K42" s="232" t="s">
        <v>563</v>
      </c>
      <c r="L42" s="308" t="s">
        <v>724</v>
      </c>
      <c r="M42" s="1202">
        <v>45589</v>
      </c>
      <c r="N42" s="748" t="s">
        <v>724</v>
      </c>
      <c r="O42" s="751">
        <v>45461</v>
      </c>
    </row>
    <row r="43" spans="1:15" ht="18" hidden="1" customHeight="1">
      <c r="A43" s="249"/>
      <c r="B43" s="250" t="s">
        <v>580</v>
      </c>
      <c r="C43" s="734">
        <f>COUNTA(C44:C44)</f>
        <v>1</v>
      </c>
      <c r="D43" s="250"/>
      <c r="E43" s="250"/>
      <c r="F43" s="250"/>
      <c r="G43" s="250"/>
      <c r="H43" s="263"/>
      <c r="I43" s="251">
        <f>COUNTA(I44:I44)*0</f>
        <v>0</v>
      </c>
      <c r="J43" s="251">
        <f>COUNTA(J44:J44)*0</f>
        <v>0</v>
      </c>
      <c r="K43" s="251">
        <f>COUNTA(K44:K44)*0</f>
        <v>0</v>
      </c>
    </row>
    <row r="44" spans="1:15" ht="18" hidden="1" customHeight="1">
      <c r="A44" s="243">
        <v>4</v>
      </c>
      <c r="B44" s="232" t="s">
        <v>575</v>
      </c>
      <c r="C44" s="733" t="s">
        <v>725</v>
      </c>
      <c r="D44" s="247" t="s">
        <v>14</v>
      </c>
      <c r="E44" s="247" t="s">
        <v>747</v>
      </c>
      <c r="F44" s="247"/>
      <c r="G44" s="248" t="s">
        <v>748</v>
      </c>
      <c r="H44" s="258">
        <v>193</v>
      </c>
      <c r="I44" s="232" t="s">
        <v>563</v>
      </c>
      <c r="J44" s="232" t="s">
        <v>563</v>
      </c>
      <c r="K44" s="232" t="s">
        <v>563</v>
      </c>
      <c r="L44" s="308" t="s">
        <v>725</v>
      </c>
      <c r="M44" s="740">
        <v>45503</v>
      </c>
      <c r="N44" s="748" t="s">
        <v>725</v>
      </c>
      <c r="O44" s="751">
        <v>45454</v>
      </c>
    </row>
    <row r="45" spans="1:15" ht="18" hidden="1" customHeight="1">
      <c r="A45" s="249"/>
      <c r="B45" s="250" t="s">
        <v>580</v>
      </c>
      <c r="C45" s="734">
        <f>COUNTA(C46:C48)</f>
        <v>3</v>
      </c>
      <c r="D45" s="250"/>
      <c r="E45" s="250"/>
      <c r="F45" s="250"/>
      <c r="G45" s="250"/>
      <c r="H45" s="263"/>
      <c r="I45" s="251">
        <f>COUNTA(I46:I48)</f>
        <v>0</v>
      </c>
      <c r="J45" s="251">
        <f>COUNTA(J46:J48)*0</f>
        <v>0</v>
      </c>
      <c r="K45" s="251">
        <f>COUNTA(K46:K48)</f>
        <v>0</v>
      </c>
    </row>
    <row r="46" spans="1:15" ht="18" hidden="1" customHeight="1">
      <c r="A46" s="243">
        <v>5</v>
      </c>
      <c r="B46" s="232" t="s">
        <v>556</v>
      </c>
      <c r="C46" s="266" t="s">
        <v>749</v>
      </c>
      <c r="D46" s="247" t="s">
        <v>14</v>
      </c>
      <c r="E46" s="247" t="s">
        <v>214</v>
      </c>
      <c r="F46" s="247" t="s">
        <v>223</v>
      </c>
      <c r="G46" s="248" t="s">
        <v>224</v>
      </c>
      <c r="H46" s="259" t="s">
        <v>752</v>
      </c>
      <c r="I46" s="232"/>
      <c r="J46" s="232" t="s">
        <v>563</v>
      </c>
      <c r="K46" s="232"/>
      <c r="N46" s="1198" t="s">
        <v>749</v>
      </c>
      <c r="O46" s="752">
        <v>45453</v>
      </c>
    </row>
    <row r="47" spans="1:15" ht="18" hidden="1" customHeight="1">
      <c r="A47" s="243"/>
      <c r="B47" s="232"/>
      <c r="C47" s="266" t="s">
        <v>750</v>
      </c>
      <c r="D47" s="247" t="s">
        <v>14</v>
      </c>
      <c r="E47" s="247" t="s">
        <v>214</v>
      </c>
      <c r="F47" s="247" t="s">
        <v>225</v>
      </c>
      <c r="G47" s="248" t="s">
        <v>753</v>
      </c>
      <c r="H47" s="258" t="s">
        <v>754</v>
      </c>
      <c r="I47" s="232"/>
      <c r="J47" s="232" t="s">
        <v>563</v>
      </c>
      <c r="K47" s="232"/>
      <c r="N47" s="1198" t="s">
        <v>750</v>
      </c>
      <c r="O47" s="752">
        <v>45453</v>
      </c>
    </row>
    <row r="48" spans="1:15" ht="18" hidden="1" customHeight="1">
      <c r="A48" s="243"/>
      <c r="B48" s="232"/>
      <c r="C48" s="266" t="s">
        <v>751</v>
      </c>
      <c r="D48" s="247" t="s">
        <v>14</v>
      </c>
      <c r="E48" s="247" t="s">
        <v>214</v>
      </c>
      <c r="F48" s="247" t="s">
        <v>219</v>
      </c>
      <c r="G48" s="248" t="s">
        <v>755</v>
      </c>
      <c r="H48" s="258">
        <v>1777</v>
      </c>
      <c r="I48" s="232"/>
      <c r="J48" s="232" t="s">
        <v>563</v>
      </c>
      <c r="K48" s="232"/>
      <c r="N48" s="1198" t="s">
        <v>751</v>
      </c>
      <c r="O48" s="752">
        <v>45453</v>
      </c>
    </row>
    <row r="49" ht="18" hidden="1" customHeight="1"/>
    <row r="50" ht="18" hidden="1" customHeight="1"/>
    <row r="51" hidden="1"/>
    <row r="52" hidden="1"/>
  </sheetData>
  <sortState ref="A47:K48">
    <sortCondition ref="C47:C48"/>
  </sortState>
  <mergeCells count="3">
    <mergeCell ref="A1:K1"/>
    <mergeCell ref="N22:O22"/>
    <mergeCell ref="L22:M22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313"/>
  <sheetViews>
    <sheetView tabSelected="1" view="pageBreakPreview" zoomScale="85" zoomScaleNormal="100" zoomScaleSheetLayoutView="85" workbookViewId="0">
      <selection activeCell="Q26" sqref="Q26"/>
    </sheetView>
  </sheetViews>
  <sheetFormatPr defaultColWidth="10" defaultRowHeight="11.25" customHeight="1"/>
  <cols>
    <col min="1" max="1" width="5.75" style="310" customWidth="1"/>
    <col min="2" max="2" width="17.25" style="310" bestFit="1" customWidth="1"/>
    <col min="3" max="3" width="16.875" style="310" bestFit="1" customWidth="1"/>
    <col min="4" max="4" width="9.25" style="310" bestFit="1" customWidth="1"/>
    <col min="5" max="5" width="9.875" style="310" bestFit="1" customWidth="1"/>
    <col min="6" max="6" width="9.25" style="310" bestFit="1" customWidth="1"/>
    <col min="7" max="7" width="8.75" style="311" bestFit="1" customWidth="1"/>
    <col min="8" max="8" width="7.75" style="310" bestFit="1" customWidth="1"/>
    <col min="9" max="9" width="9.25" style="312" bestFit="1" customWidth="1"/>
    <col min="10" max="10" width="11.25" style="312" bestFit="1" customWidth="1"/>
    <col min="11" max="11" width="9.25" style="314" bestFit="1" customWidth="1"/>
    <col min="12" max="12" width="11.25" style="314" bestFit="1" customWidth="1"/>
    <col min="13" max="13" width="29.25" style="314" bestFit="1" customWidth="1"/>
    <col min="14" max="14" width="15.375" style="314" bestFit="1" customWidth="1"/>
    <col min="15" max="15" width="18.125" style="314" bestFit="1" customWidth="1"/>
    <col min="16" max="16" width="15.625" style="318" bestFit="1" customWidth="1"/>
    <col min="17" max="18" width="10" style="310"/>
    <col min="19" max="19" width="0" style="310" hidden="1" customWidth="1"/>
    <col min="20" max="20" width="4.875" style="310" hidden="1" customWidth="1"/>
    <col min="21" max="21" width="13" style="310" hidden="1" customWidth="1"/>
    <col min="22" max="22" width="17.25" style="310" hidden="1" customWidth="1"/>
    <col min="23" max="23" width="16.875" style="310" hidden="1" customWidth="1"/>
    <col min="24" max="24" width="9.25" style="310" hidden="1" customWidth="1"/>
    <col min="25" max="25" width="11" style="310" hidden="1" customWidth="1"/>
    <col min="26" max="26" width="7.375" style="310" hidden="1" customWidth="1"/>
    <col min="27" max="28" width="7.125" style="310" hidden="1" customWidth="1"/>
    <col min="29" max="29" width="8.75" style="310" hidden="1" customWidth="1"/>
    <col min="30" max="30" width="29.25" style="310" hidden="1" customWidth="1"/>
    <col min="31" max="31" width="19.75" style="310" hidden="1" customWidth="1"/>
    <col min="32" max="32" width="10.875" style="310" hidden="1" customWidth="1"/>
    <col min="33" max="33" width="2.875" style="310" hidden="1" customWidth="1"/>
    <col min="34" max="34" width="10.875" style="310" hidden="1" customWidth="1"/>
    <col min="35" max="35" width="25" style="310" hidden="1" customWidth="1"/>
    <col min="36" max="16384" width="10" style="310"/>
  </cols>
  <sheetData>
    <row r="1" spans="1:35" s="303" customFormat="1" ht="24" customHeight="1">
      <c r="A1" s="297" t="s">
        <v>1158</v>
      </c>
      <c r="B1" s="297"/>
      <c r="C1" s="298"/>
      <c r="D1" s="298"/>
      <c r="E1" s="298"/>
      <c r="F1" s="298"/>
      <c r="G1" s="299"/>
      <c r="H1" s="300"/>
      <c r="I1" s="300"/>
      <c r="J1" s="301"/>
      <c r="K1" s="302"/>
      <c r="L1" s="302"/>
      <c r="M1" s="302"/>
      <c r="N1" s="302"/>
      <c r="O1" s="302"/>
      <c r="P1" s="315"/>
    </row>
    <row r="2" spans="1:35" s="304" customFormat="1" ht="21.75" customHeight="1">
      <c r="A2" s="1274" t="s">
        <v>175</v>
      </c>
      <c r="B2" s="1273" t="s">
        <v>243</v>
      </c>
      <c r="C2" s="1274" t="s">
        <v>177</v>
      </c>
      <c r="D2" s="1274" t="s">
        <v>199</v>
      </c>
      <c r="E2" s="1274"/>
      <c r="F2" s="1274"/>
      <c r="G2" s="1274"/>
      <c r="H2" s="1273" t="s">
        <v>561</v>
      </c>
      <c r="I2" s="1275" t="s">
        <v>200</v>
      </c>
      <c r="J2" s="1275"/>
      <c r="K2" s="1275"/>
      <c r="L2" s="1275"/>
      <c r="M2" s="1275" t="s">
        <v>559</v>
      </c>
      <c r="N2" s="1275" t="s">
        <v>560</v>
      </c>
      <c r="O2" s="1274" t="s">
        <v>15</v>
      </c>
      <c r="P2" s="316"/>
    </row>
    <row r="3" spans="1:35" s="304" customFormat="1" ht="21.75" customHeight="1" thickBot="1">
      <c r="A3" s="1274"/>
      <c r="B3" s="1274"/>
      <c r="C3" s="1274"/>
      <c r="D3" s="1274" t="s">
        <v>180</v>
      </c>
      <c r="E3" s="1274" t="s">
        <v>181</v>
      </c>
      <c r="F3" s="1274" t="s">
        <v>182</v>
      </c>
      <c r="G3" s="1276" t="s">
        <v>183</v>
      </c>
      <c r="H3" s="1273"/>
      <c r="I3" s="330" t="s">
        <v>201</v>
      </c>
      <c r="J3" s="330" t="s">
        <v>202</v>
      </c>
      <c r="K3" s="330" t="s">
        <v>203</v>
      </c>
      <c r="L3" s="330" t="s">
        <v>204</v>
      </c>
      <c r="M3" s="1275"/>
      <c r="N3" s="1275"/>
      <c r="O3" s="1274"/>
      <c r="P3" s="316"/>
    </row>
    <row r="4" spans="1:35" s="304" customFormat="1" ht="21.75" customHeight="1">
      <c r="A4" s="1274"/>
      <c r="B4" s="1274"/>
      <c r="C4" s="1274"/>
      <c r="D4" s="1274"/>
      <c r="E4" s="1274"/>
      <c r="F4" s="1274"/>
      <c r="G4" s="1276"/>
      <c r="H4" s="1273"/>
      <c r="I4" s="330" t="s">
        <v>205</v>
      </c>
      <c r="J4" s="330" t="s">
        <v>196</v>
      </c>
      <c r="K4" s="330" t="s">
        <v>196</v>
      </c>
      <c r="L4" s="330" t="s">
        <v>205</v>
      </c>
      <c r="M4" s="1275"/>
      <c r="N4" s="1275"/>
      <c r="O4" s="1274"/>
      <c r="P4" s="317"/>
      <c r="T4" s="1277" t="s">
        <v>3</v>
      </c>
      <c r="U4" s="1279" t="s">
        <v>543</v>
      </c>
      <c r="V4" s="1281" t="s">
        <v>5</v>
      </c>
      <c r="W4" s="1281" t="s">
        <v>4</v>
      </c>
      <c r="X4" s="1281" t="s">
        <v>6</v>
      </c>
      <c r="Y4" s="1281" t="s">
        <v>7</v>
      </c>
      <c r="Z4" s="1281"/>
      <c r="AA4" s="1281"/>
      <c r="AB4" s="1281"/>
      <c r="AC4" s="1281"/>
      <c r="AD4" s="1281" t="s">
        <v>544</v>
      </c>
      <c r="AE4" s="1283" t="s">
        <v>545</v>
      </c>
      <c r="AF4" s="1285" t="s">
        <v>558</v>
      </c>
      <c r="AG4" s="1286"/>
      <c r="AH4" s="1287"/>
      <c r="AI4" s="1291" t="s">
        <v>8</v>
      </c>
    </row>
    <row r="5" spans="1:35" s="304" customFormat="1" ht="19.5" customHeight="1" thickBot="1">
      <c r="A5" s="305" t="s">
        <v>11</v>
      </c>
      <c r="B5" s="305"/>
      <c r="C5" s="305">
        <f>COUNTA(C6:C25)</f>
        <v>20</v>
      </c>
      <c r="D5" s="305"/>
      <c r="E5" s="305"/>
      <c r="F5" s="305"/>
      <c r="G5" s="306"/>
      <c r="H5" s="305"/>
      <c r="I5" s="305">
        <f>COUNTA(I6:I25)</f>
        <v>20</v>
      </c>
      <c r="J5" s="305">
        <f t="shared" ref="J5:L5" si="0">COUNTA(J6:J25)</f>
        <v>20</v>
      </c>
      <c r="K5" s="305">
        <f t="shared" si="0"/>
        <v>20</v>
      </c>
      <c r="L5" s="305">
        <f t="shared" si="0"/>
        <v>20</v>
      </c>
      <c r="M5" s="305"/>
      <c r="N5" s="305"/>
      <c r="O5" s="307" t="s">
        <v>899</v>
      </c>
      <c r="P5" s="317"/>
      <c r="T5" s="1278"/>
      <c r="U5" s="1280"/>
      <c r="V5" s="1282"/>
      <c r="W5" s="1282"/>
      <c r="X5" s="1282"/>
      <c r="Y5" s="287" t="s">
        <v>0</v>
      </c>
      <c r="Z5" s="287" t="s">
        <v>9</v>
      </c>
      <c r="AA5" s="287" t="s">
        <v>10</v>
      </c>
      <c r="AB5" s="287" t="s">
        <v>1</v>
      </c>
      <c r="AC5" s="287" t="s">
        <v>2</v>
      </c>
      <c r="AD5" s="1282"/>
      <c r="AE5" s="1284"/>
      <c r="AF5" s="1288"/>
      <c r="AG5" s="1289"/>
      <c r="AH5" s="1290"/>
      <c r="AI5" s="1292"/>
    </row>
    <row r="6" spans="1:35" ht="24.95" customHeight="1">
      <c r="A6" s="308">
        <v>1</v>
      </c>
      <c r="B6" s="308" t="s">
        <v>553</v>
      </c>
      <c r="C6" s="308" t="s">
        <v>709</v>
      </c>
      <c r="D6" s="308" t="s">
        <v>12</v>
      </c>
      <c r="E6" s="308"/>
      <c r="F6" s="308" t="s">
        <v>727</v>
      </c>
      <c r="G6" s="736" t="s">
        <v>728</v>
      </c>
      <c r="H6" s="308">
        <v>162</v>
      </c>
      <c r="I6" s="307">
        <v>1</v>
      </c>
      <c r="J6" s="309">
        <v>1</v>
      </c>
      <c r="K6" s="309">
        <v>1</v>
      </c>
      <c r="L6" s="309">
        <v>1</v>
      </c>
      <c r="M6" s="309" t="s">
        <v>858</v>
      </c>
      <c r="N6" s="740">
        <v>45589</v>
      </c>
      <c r="O6" s="737"/>
    </row>
    <row r="7" spans="1:35" ht="24.95" customHeight="1">
      <c r="A7" s="308">
        <v>2</v>
      </c>
      <c r="B7" s="308" t="s">
        <v>553</v>
      </c>
      <c r="C7" s="308" t="s">
        <v>708</v>
      </c>
      <c r="D7" s="308" t="s">
        <v>12</v>
      </c>
      <c r="E7" s="308"/>
      <c r="F7" s="308" t="s">
        <v>726</v>
      </c>
      <c r="G7" s="736">
        <v>660</v>
      </c>
      <c r="H7" s="308">
        <v>182</v>
      </c>
      <c r="I7" s="307">
        <v>1</v>
      </c>
      <c r="J7" s="309">
        <v>1</v>
      </c>
      <c r="K7" s="309">
        <v>1</v>
      </c>
      <c r="L7" s="309">
        <v>1</v>
      </c>
      <c r="M7" s="309" t="s">
        <v>857</v>
      </c>
      <c r="N7" s="740">
        <v>45576</v>
      </c>
      <c r="O7" s="737"/>
    </row>
    <row r="8" spans="1:35" ht="24.95" customHeight="1">
      <c r="A8" s="308">
        <v>3</v>
      </c>
      <c r="B8" s="308" t="s">
        <v>553</v>
      </c>
      <c r="C8" s="308" t="s">
        <v>710</v>
      </c>
      <c r="D8" s="308" t="s">
        <v>12</v>
      </c>
      <c r="E8" s="308"/>
      <c r="F8" s="308" t="s">
        <v>727</v>
      </c>
      <c r="G8" s="736" t="s">
        <v>728</v>
      </c>
      <c r="H8" s="308">
        <v>104</v>
      </c>
      <c r="I8" s="307">
        <v>1</v>
      </c>
      <c r="J8" s="309">
        <v>1</v>
      </c>
      <c r="K8" s="309">
        <v>1</v>
      </c>
      <c r="L8" s="309">
        <v>1</v>
      </c>
      <c r="M8" s="309" t="s">
        <v>859</v>
      </c>
      <c r="N8" s="740">
        <v>45589</v>
      </c>
      <c r="O8" s="737"/>
    </row>
    <row r="9" spans="1:35" ht="24.95" customHeight="1">
      <c r="A9" s="308">
        <v>4</v>
      </c>
      <c r="B9" s="308" t="s">
        <v>553</v>
      </c>
      <c r="C9" s="308" t="s">
        <v>562</v>
      </c>
      <c r="D9" s="308" t="s">
        <v>12</v>
      </c>
      <c r="E9" s="308" t="s">
        <v>13</v>
      </c>
      <c r="F9" s="308" t="s">
        <v>554</v>
      </c>
      <c r="G9" s="736" t="s">
        <v>729</v>
      </c>
      <c r="H9" s="308">
        <v>186</v>
      </c>
      <c r="I9" s="307">
        <v>1</v>
      </c>
      <c r="J9" s="309">
        <v>1</v>
      </c>
      <c r="K9" s="309">
        <v>1</v>
      </c>
      <c r="L9" s="309">
        <v>1</v>
      </c>
      <c r="M9" s="309" t="s">
        <v>860</v>
      </c>
      <c r="N9" s="740">
        <v>45612</v>
      </c>
      <c r="O9" s="737"/>
    </row>
    <row r="10" spans="1:35" ht="24.95" customHeight="1">
      <c r="A10" s="308">
        <v>5</v>
      </c>
      <c r="B10" s="308" t="s">
        <v>553</v>
      </c>
      <c r="C10" s="308" t="s">
        <v>564</v>
      </c>
      <c r="D10" s="308" t="s">
        <v>12</v>
      </c>
      <c r="E10" s="308"/>
      <c r="F10" s="308" t="s">
        <v>565</v>
      </c>
      <c r="G10" s="736" t="s">
        <v>730</v>
      </c>
      <c r="H10" s="308">
        <v>157</v>
      </c>
      <c r="I10" s="307">
        <v>1</v>
      </c>
      <c r="J10" s="309">
        <v>1</v>
      </c>
      <c r="K10" s="309">
        <v>1</v>
      </c>
      <c r="L10" s="309">
        <v>1</v>
      </c>
      <c r="M10" s="309" t="s">
        <v>861</v>
      </c>
      <c r="N10" s="740">
        <v>45573</v>
      </c>
      <c r="O10" s="737"/>
    </row>
    <row r="11" spans="1:35" ht="24.95" customHeight="1">
      <c r="A11" s="308">
        <v>6</v>
      </c>
      <c r="B11" s="308" t="s">
        <v>553</v>
      </c>
      <c r="C11" s="308" t="s">
        <v>566</v>
      </c>
      <c r="D11" s="308" t="s">
        <v>12</v>
      </c>
      <c r="E11" s="308"/>
      <c r="F11" s="308" t="s">
        <v>565</v>
      </c>
      <c r="G11" s="736">
        <v>547</v>
      </c>
      <c r="H11" s="308">
        <v>83</v>
      </c>
      <c r="I11" s="307">
        <v>1</v>
      </c>
      <c r="J11" s="309">
        <v>1</v>
      </c>
      <c r="K11" s="309">
        <v>1</v>
      </c>
      <c r="L11" s="309">
        <v>1</v>
      </c>
      <c r="M11" s="309" t="s">
        <v>862</v>
      </c>
      <c r="N11" s="740">
        <v>45575</v>
      </c>
      <c r="O11" s="737"/>
    </row>
    <row r="12" spans="1:35" ht="24.95" customHeight="1">
      <c r="A12" s="308">
        <v>7</v>
      </c>
      <c r="B12" s="308" t="s">
        <v>553</v>
      </c>
      <c r="C12" s="308" t="s">
        <v>711</v>
      </c>
      <c r="D12" s="308" t="s">
        <v>12</v>
      </c>
      <c r="E12" s="308" t="s">
        <v>235</v>
      </c>
      <c r="F12" s="308" t="s">
        <v>236</v>
      </c>
      <c r="G12" s="736" t="s">
        <v>731</v>
      </c>
      <c r="H12" s="308">
        <v>157</v>
      </c>
      <c r="I12" s="307">
        <v>1</v>
      </c>
      <c r="J12" s="309">
        <v>1</v>
      </c>
      <c r="K12" s="309">
        <v>1</v>
      </c>
      <c r="L12" s="309">
        <v>1</v>
      </c>
      <c r="M12" s="309" t="s">
        <v>863</v>
      </c>
      <c r="N12" s="740">
        <v>45601</v>
      </c>
      <c r="O12" s="737"/>
    </row>
    <row r="13" spans="1:35" ht="24.95" customHeight="1">
      <c r="A13" s="308">
        <v>8</v>
      </c>
      <c r="B13" s="308" t="s">
        <v>553</v>
      </c>
      <c r="C13" s="308" t="s">
        <v>712</v>
      </c>
      <c r="D13" s="308" t="s">
        <v>12</v>
      </c>
      <c r="E13" s="308" t="s">
        <v>235</v>
      </c>
      <c r="F13" s="308" t="s">
        <v>555</v>
      </c>
      <c r="G13" s="736">
        <v>13089</v>
      </c>
      <c r="H13" s="308">
        <v>178</v>
      </c>
      <c r="I13" s="307">
        <v>1</v>
      </c>
      <c r="J13" s="309">
        <v>1</v>
      </c>
      <c r="K13" s="309">
        <v>1</v>
      </c>
      <c r="L13" s="309">
        <v>1</v>
      </c>
      <c r="M13" s="309" t="s">
        <v>864</v>
      </c>
      <c r="N13" s="740">
        <v>45601</v>
      </c>
      <c r="O13" s="737"/>
    </row>
    <row r="14" spans="1:35" ht="24.95" customHeight="1">
      <c r="A14" s="308">
        <v>9</v>
      </c>
      <c r="B14" s="308" t="s">
        <v>553</v>
      </c>
      <c r="C14" s="308" t="s">
        <v>713</v>
      </c>
      <c r="D14" s="308" t="s">
        <v>12</v>
      </c>
      <c r="E14" s="308" t="s">
        <v>235</v>
      </c>
      <c r="F14" s="308" t="s">
        <v>555</v>
      </c>
      <c r="G14" s="736">
        <v>116</v>
      </c>
      <c r="H14" s="308">
        <v>168</v>
      </c>
      <c r="I14" s="307">
        <v>1</v>
      </c>
      <c r="J14" s="309">
        <v>1</v>
      </c>
      <c r="K14" s="309">
        <v>1</v>
      </c>
      <c r="L14" s="309">
        <v>1</v>
      </c>
      <c r="M14" s="309" t="s">
        <v>865</v>
      </c>
      <c r="N14" s="740">
        <v>45578</v>
      </c>
      <c r="O14" s="737"/>
    </row>
    <row r="15" spans="1:35" ht="24.95" customHeight="1">
      <c r="A15" s="308">
        <v>10</v>
      </c>
      <c r="B15" s="308" t="s">
        <v>553</v>
      </c>
      <c r="C15" s="308" t="s">
        <v>714</v>
      </c>
      <c r="D15" s="308" t="s">
        <v>12</v>
      </c>
      <c r="E15" s="308" t="s">
        <v>732</v>
      </c>
      <c r="F15" s="308" t="s">
        <v>733</v>
      </c>
      <c r="G15" s="736" t="s">
        <v>734</v>
      </c>
      <c r="H15" s="308">
        <v>108</v>
      </c>
      <c r="I15" s="307">
        <v>1</v>
      </c>
      <c r="J15" s="309">
        <v>1</v>
      </c>
      <c r="K15" s="309">
        <v>1</v>
      </c>
      <c r="L15" s="309">
        <v>1</v>
      </c>
      <c r="M15" s="309" t="s">
        <v>866</v>
      </c>
      <c r="N15" s="740">
        <v>45589</v>
      </c>
      <c r="O15" s="737"/>
    </row>
    <row r="16" spans="1:35" ht="24.95" customHeight="1">
      <c r="A16" s="308">
        <v>11</v>
      </c>
      <c r="B16" s="308" t="s">
        <v>553</v>
      </c>
      <c r="C16" s="308" t="s">
        <v>715</v>
      </c>
      <c r="D16" s="308" t="s">
        <v>12</v>
      </c>
      <c r="E16" s="308" t="s">
        <v>732</v>
      </c>
      <c r="F16" s="308" t="s">
        <v>733</v>
      </c>
      <c r="G16" s="736" t="s">
        <v>735</v>
      </c>
      <c r="H16" s="308">
        <v>188</v>
      </c>
      <c r="I16" s="307">
        <v>1</v>
      </c>
      <c r="J16" s="309">
        <v>1</v>
      </c>
      <c r="K16" s="309">
        <v>1</v>
      </c>
      <c r="L16" s="309">
        <v>1</v>
      </c>
      <c r="M16" s="309" t="s">
        <v>867</v>
      </c>
      <c r="N16" s="740">
        <v>45589</v>
      </c>
      <c r="O16" s="737"/>
    </row>
    <row r="17" spans="1:15" ht="24.95" customHeight="1">
      <c r="A17" s="308">
        <v>12</v>
      </c>
      <c r="B17" s="308" t="s">
        <v>553</v>
      </c>
      <c r="C17" s="308" t="s">
        <v>716</v>
      </c>
      <c r="D17" s="308" t="s">
        <v>12</v>
      </c>
      <c r="E17" s="308" t="s">
        <v>732</v>
      </c>
      <c r="F17" s="308" t="s">
        <v>736</v>
      </c>
      <c r="G17" s="736" t="s">
        <v>737</v>
      </c>
      <c r="H17" s="308">
        <v>168</v>
      </c>
      <c r="I17" s="307">
        <v>1</v>
      </c>
      <c r="J17" s="309">
        <v>1</v>
      </c>
      <c r="K17" s="309">
        <v>1</v>
      </c>
      <c r="L17" s="309">
        <v>1</v>
      </c>
      <c r="M17" s="309" t="s">
        <v>868</v>
      </c>
      <c r="N17" s="740">
        <v>45589</v>
      </c>
      <c r="O17" s="737"/>
    </row>
    <row r="18" spans="1:15" ht="24.95" customHeight="1">
      <c r="A18" s="308">
        <v>13</v>
      </c>
      <c r="B18" s="308" t="s">
        <v>553</v>
      </c>
      <c r="C18" s="308" t="s">
        <v>717</v>
      </c>
      <c r="D18" s="308" t="s">
        <v>12</v>
      </c>
      <c r="E18" s="308" t="s">
        <v>732</v>
      </c>
      <c r="F18" s="308" t="s">
        <v>736</v>
      </c>
      <c r="G18" s="736" t="s">
        <v>738</v>
      </c>
      <c r="H18" s="308">
        <v>162</v>
      </c>
      <c r="I18" s="307">
        <v>1</v>
      </c>
      <c r="J18" s="309">
        <v>1</v>
      </c>
      <c r="K18" s="309">
        <v>1</v>
      </c>
      <c r="L18" s="309">
        <v>1</v>
      </c>
      <c r="M18" s="309" t="s">
        <v>869</v>
      </c>
      <c r="N18" s="740">
        <v>45589</v>
      </c>
      <c r="O18" s="737"/>
    </row>
    <row r="19" spans="1:15" ht="24.95" customHeight="1">
      <c r="A19" s="308">
        <v>14</v>
      </c>
      <c r="B19" s="308" t="s">
        <v>553</v>
      </c>
      <c r="C19" s="308" t="s">
        <v>718</v>
      </c>
      <c r="D19" s="308" t="s">
        <v>12</v>
      </c>
      <c r="E19" s="308" t="s">
        <v>732</v>
      </c>
      <c r="F19" s="308" t="s">
        <v>736</v>
      </c>
      <c r="G19" s="736">
        <v>657</v>
      </c>
      <c r="H19" s="308">
        <v>174</v>
      </c>
      <c r="I19" s="307">
        <v>1</v>
      </c>
      <c r="J19" s="309">
        <v>1</v>
      </c>
      <c r="K19" s="309">
        <v>1</v>
      </c>
      <c r="L19" s="309">
        <v>1</v>
      </c>
      <c r="M19" s="309" t="s">
        <v>870</v>
      </c>
      <c r="N19" s="740">
        <v>45589</v>
      </c>
      <c r="O19" s="737"/>
    </row>
    <row r="20" spans="1:15" ht="24.95" customHeight="1">
      <c r="A20" s="308">
        <v>15</v>
      </c>
      <c r="B20" s="308" t="s">
        <v>553</v>
      </c>
      <c r="C20" s="308" t="s">
        <v>719</v>
      </c>
      <c r="D20" s="308" t="s">
        <v>12</v>
      </c>
      <c r="E20" s="308" t="s">
        <v>732</v>
      </c>
      <c r="F20" s="308" t="s">
        <v>739</v>
      </c>
      <c r="G20" s="736" t="s">
        <v>740</v>
      </c>
      <c r="H20" s="308">
        <v>155</v>
      </c>
      <c r="I20" s="307">
        <v>1</v>
      </c>
      <c r="J20" s="309">
        <v>1</v>
      </c>
      <c r="K20" s="309">
        <v>1</v>
      </c>
      <c r="L20" s="309">
        <v>1</v>
      </c>
      <c r="M20" s="309" t="s">
        <v>871</v>
      </c>
      <c r="N20" s="740">
        <v>45573</v>
      </c>
      <c r="O20" s="737"/>
    </row>
    <row r="21" spans="1:15" ht="24.95" customHeight="1">
      <c r="A21" s="308">
        <v>16</v>
      </c>
      <c r="B21" s="308" t="s">
        <v>553</v>
      </c>
      <c r="C21" s="308" t="s">
        <v>720</v>
      </c>
      <c r="D21" s="308" t="s">
        <v>12</v>
      </c>
      <c r="E21" s="308" t="s">
        <v>732</v>
      </c>
      <c r="F21" s="308" t="s">
        <v>739</v>
      </c>
      <c r="G21" s="736">
        <v>1330</v>
      </c>
      <c r="H21" s="308">
        <v>174</v>
      </c>
      <c r="I21" s="307">
        <v>1</v>
      </c>
      <c r="J21" s="309">
        <v>1</v>
      </c>
      <c r="K21" s="309">
        <v>1</v>
      </c>
      <c r="L21" s="309">
        <v>1</v>
      </c>
      <c r="M21" s="309" t="s">
        <v>872</v>
      </c>
      <c r="N21" s="740">
        <v>45587</v>
      </c>
      <c r="O21" s="737"/>
    </row>
    <row r="22" spans="1:15" ht="24.95" customHeight="1">
      <c r="A22" s="308">
        <v>17</v>
      </c>
      <c r="B22" s="308" t="s">
        <v>553</v>
      </c>
      <c r="C22" s="308" t="s">
        <v>721</v>
      </c>
      <c r="D22" s="308" t="s">
        <v>12</v>
      </c>
      <c r="E22" s="308" t="s">
        <v>732</v>
      </c>
      <c r="F22" s="308" t="s">
        <v>741</v>
      </c>
      <c r="G22" s="736" t="s">
        <v>742</v>
      </c>
      <c r="H22" s="308">
        <v>161</v>
      </c>
      <c r="I22" s="307">
        <v>1</v>
      </c>
      <c r="J22" s="309">
        <v>1</v>
      </c>
      <c r="K22" s="309">
        <v>1</v>
      </c>
      <c r="L22" s="309">
        <v>1</v>
      </c>
      <c r="M22" s="309" t="s">
        <v>873</v>
      </c>
      <c r="N22" s="740">
        <v>45589</v>
      </c>
      <c r="O22" s="737"/>
    </row>
    <row r="23" spans="1:15" ht="24.95" customHeight="1">
      <c r="A23" s="308">
        <v>18</v>
      </c>
      <c r="B23" s="308" t="s">
        <v>553</v>
      </c>
      <c r="C23" s="308" t="s">
        <v>722</v>
      </c>
      <c r="D23" s="308" t="s">
        <v>12</v>
      </c>
      <c r="E23" s="308"/>
      <c r="F23" s="308" t="s">
        <v>743</v>
      </c>
      <c r="G23" s="736">
        <v>479</v>
      </c>
      <c r="H23" s="308">
        <v>166</v>
      </c>
      <c r="I23" s="307">
        <v>1</v>
      </c>
      <c r="J23" s="309">
        <v>1</v>
      </c>
      <c r="K23" s="309">
        <v>1</v>
      </c>
      <c r="L23" s="309">
        <v>1</v>
      </c>
      <c r="M23" s="309" t="s">
        <v>874</v>
      </c>
      <c r="N23" s="740">
        <v>45576</v>
      </c>
      <c r="O23" s="737"/>
    </row>
    <row r="24" spans="1:15" ht="24.95" customHeight="1">
      <c r="A24" s="308">
        <v>19</v>
      </c>
      <c r="B24" s="308" t="s">
        <v>553</v>
      </c>
      <c r="C24" s="308" t="s">
        <v>723</v>
      </c>
      <c r="D24" s="308" t="s">
        <v>12</v>
      </c>
      <c r="E24" s="308"/>
      <c r="F24" s="308" t="s">
        <v>743</v>
      </c>
      <c r="G24" s="736">
        <v>542</v>
      </c>
      <c r="H24" s="308">
        <v>178</v>
      </c>
      <c r="I24" s="307">
        <v>1</v>
      </c>
      <c r="J24" s="309">
        <v>1</v>
      </c>
      <c r="K24" s="309">
        <v>1</v>
      </c>
      <c r="L24" s="309">
        <v>1</v>
      </c>
      <c r="M24" s="309" t="s">
        <v>875</v>
      </c>
      <c r="N24" s="740">
        <v>45579</v>
      </c>
      <c r="O24" s="737"/>
    </row>
    <row r="25" spans="1:15" ht="24.95" customHeight="1">
      <c r="A25" s="308">
        <v>20</v>
      </c>
      <c r="B25" s="308" t="s">
        <v>553</v>
      </c>
      <c r="C25" s="308" t="s">
        <v>724</v>
      </c>
      <c r="D25" s="308" t="s">
        <v>12</v>
      </c>
      <c r="E25" s="308"/>
      <c r="F25" s="308" t="s">
        <v>743</v>
      </c>
      <c r="G25" s="736">
        <v>649</v>
      </c>
      <c r="H25" s="308">
        <v>228</v>
      </c>
      <c r="I25" s="307">
        <v>1</v>
      </c>
      <c r="J25" s="309">
        <v>1</v>
      </c>
      <c r="K25" s="309">
        <v>1</v>
      </c>
      <c r="L25" s="309">
        <v>1</v>
      </c>
      <c r="M25" s="309" t="s">
        <v>876</v>
      </c>
      <c r="N25" s="740">
        <v>45576</v>
      </c>
      <c r="O25" s="737"/>
    </row>
    <row r="26" spans="1:15" ht="11.25" customHeight="1">
      <c r="K26" s="313"/>
      <c r="L26" s="313"/>
      <c r="M26" s="313"/>
      <c r="N26" s="313"/>
      <c r="O26" s="313"/>
    </row>
    <row r="27" spans="1:15" ht="11.25" customHeight="1">
      <c r="K27" s="313"/>
      <c r="L27" s="313"/>
      <c r="M27" s="313"/>
      <c r="N27" s="313"/>
      <c r="O27" s="313"/>
    </row>
    <row r="28" spans="1:15" ht="11.25" customHeight="1">
      <c r="K28" s="313"/>
      <c r="L28" s="313"/>
      <c r="M28" s="313"/>
      <c r="N28" s="313"/>
      <c r="O28" s="313"/>
    </row>
    <row r="29" spans="1:15" ht="11.25" customHeight="1">
      <c r="K29" s="313"/>
      <c r="L29" s="313"/>
      <c r="M29" s="313"/>
      <c r="N29" s="313"/>
      <c r="O29" s="313"/>
    </row>
    <row r="30" spans="1:15" ht="11.25" customHeight="1">
      <c r="K30" s="313"/>
      <c r="L30" s="313"/>
      <c r="M30" s="313"/>
      <c r="N30" s="313"/>
      <c r="O30" s="313"/>
    </row>
    <row r="31" spans="1:15" ht="11.25" customHeight="1">
      <c r="K31" s="313"/>
      <c r="L31" s="313"/>
      <c r="M31" s="313"/>
      <c r="N31" s="313"/>
      <c r="O31" s="313"/>
    </row>
    <row r="32" spans="1:15" ht="11.25" customHeight="1">
      <c r="K32" s="313"/>
      <c r="L32" s="313"/>
      <c r="M32" s="313"/>
      <c r="N32" s="313"/>
      <c r="O32" s="313"/>
    </row>
    <row r="33" spans="11:15" ht="11.25" customHeight="1">
      <c r="K33" s="313"/>
      <c r="L33" s="313"/>
      <c r="M33" s="313"/>
      <c r="N33" s="313"/>
      <c r="O33" s="313"/>
    </row>
    <row r="34" spans="11:15" ht="11.25" customHeight="1">
      <c r="K34" s="313"/>
      <c r="L34" s="313"/>
      <c r="M34" s="313"/>
      <c r="N34" s="313"/>
      <c r="O34" s="313"/>
    </row>
    <row r="35" spans="11:15" ht="11.25" customHeight="1">
      <c r="K35" s="313"/>
      <c r="L35" s="313"/>
      <c r="M35" s="313"/>
      <c r="N35" s="313"/>
      <c r="O35" s="313"/>
    </row>
    <row r="36" spans="11:15" ht="11.25" customHeight="1">
      <c r="K36" s="313"/>
      <c r="L36" s="313"/>
      <c r="M36" s="313"/>
      <c r="N36" s="313"/>
      <c r="O36" s="313"/>
    </row>
    <row r="37" spans="11:15" ht="11.25" customHeight="1">
      <c r="K37" s="313"/>
      <c r="L37" s="313"/>
      <c r="M37" s="313"/>
      <c r="N37" s="313"/>
      <c r="O37" s="313"/>
    </row>
    <row r="38" spans="11:15" ht="11.25" customHeight="1">
      <c r="K38" s="313"/>
      <c r="L38" s="313"/>
      <c r="M38" s="313"/>
      <c r="N38" s="313"/>
      <c r="O38" s="313"/>
    </row>
    <row r="39" spans="11:15" ht="11.25" customHeight="1">
      <c r="K39" s="313"/>
      <c r="L39" s="313"/>
      <c r="M39" s="313"/>
      <c r="N39" s="313"/>
      <c r="O39" s="313"/>
    </row>
    <row r="40" spans="11:15" ht="11.25" customHeight="1">
      <c r="K40" s="313"/>
      <c r="L40" s="313"/>
      <c r="M40" s="313"/>
      <c r="N40" s="313"/>
      <c r="O40" s="313"/>
    </row>
    <row r="41" spans="11:15" ht="11.25" customHeight="1">
      <c r="K41" s="313"/>
      <c r="L41" s="313"/>
      <c r="M41" s="313"/>
      <c r="N41" s="313"/>
      <c r="O41" s="313"/>
    </row>
    <row r="42" spans="11:15" ht="11.25" customHeight="1">
      <c r="K42" s="313"/>
      <c r="L42" s="313"/>
      <c r="M42" s="313"/>
      <c r="N42" s="313"/>
      <c r="O42" s="313"/>
    </row>
    <row r="43" spans="11:15" ht="11.25" customHeight="1">
      <c r="K43" s="313"/>
      <c r="L43" s="313"/>
      <c r="M43" s="313"/>
      <c r="N43" s="313"/>
      <c r="O43" s="313"/>
    </row>
    <row r="44" spans="11:15" ht="11.25" customHeight="1">
      <c r="K44" s="313"/>
      <c r="L44" s="313"/>
      <c r="M44" s="313"/>
      <c r="N44" s="313"/>
      <c r="O44" s="313"/>
    </row>
    <row r="45" spans="11:15" ht="11.25" customHeight="1">
      <c r="K45" s="313"/>
      <c r="L45" s="313"/>
      <c r="M45" s="313"/>
      <c r="N45" s="313"/>
      <c r="O45" s="313"/>
    </row>
    <row r="46" spans="11:15" ht="11.25" customHeight="1">
      <c r="K46" s="313"/>
      <c r="L46" s="313"/>
      <c r="M46" s="313"/>
      <c r="N46" s="313"/>
      <c r="O46" s="313"/>
    </row>
    <row r="47" spans="11:15" ht="11.25" customHeight="1">
      <c r="K47" s="313"/>
      <c r="L47" s="313"/>
      <c r="M47" s="313"/>
      <c r="N47" s="313"/>
      <c r="O47" s="313"/>
    </row>
    <row r="48" spans="11:15" ht="11.25" customHeight="1">
      <c r="K48" s="313"/>
      <c r="L48" s="313"/>
      <c r="M48" s="313"/>
      <c r="N48" s="313"/>
      <c r="O48" s="313"/>
    </row>
    <row r="49" spans="11:15" ht="11.25" customHeight="1">
      <c r="K49" s="313"/>
      <c r="L49" s="313"/>
      <c r="M49" s="313"/>
      <c r="N49" s="313"/>
      <c r="O49" s="313"/>
    </row>
    <row r="50" spans="11:15" ht="11.25" customHeight="1">
      <c r="K50" s="313"/>
      <c r="L50" s="313"/>
      <c r="M50" s="313"/>
      <c r="N50" s="313"/>
      <c r="O50" s="313"/>
    </row>
    <row r="51" spans="11:15" ht="11.25" customHeight="1">
      <c r="K51" s="313"/>
      <c r="L51" s="313"/>
      <c r="M51" s="313"/>
      <c r="N51" s="313"/>
      <c r="O51" s="313"/>
    </row>
    <row r="52" spans="11:15" ht="11.25" customHeight="1">
      <c r="K52" s="313"/>
      <c r="L52" s="313"/>
      <c r="M52" s="313"/>
      <c r="N52" s="313"/>
      <c r="O52" s="313"/>
    </row>
    <row r="53" spans="11:15" ht="11.25" customHeight="1">
      <c r="K53" s="313"/>
      <c r="L53" s="313"/>
      <c r="M53" s="313"/>
      <c r="N53" s="313"/>
      <c r="O53" s="313"/>
    </row>
    <row r="54" spans="11:15" ht="11.25" customHeight="1">
      <c r="K54" s="313"/>
      <c r="L54" s="313"/>
      <c r="M54" s="313"/>
      <c r="N54" s="313"/>
      <c r="O54" s="313"/>
    </row>
    <row r="55" spans="11:15" ht="11.25" customHeight="1">
      <c r="K55" s="313"/>
      <c r="L55" s="313"/>
      <c r="M55" s="313"/>
      <c r="N55" s="313"/>
      <c r="O55" s="313"/>
    </row>
    <row r="56" spans="11:15" ht="11.25" customHeight="1">
      <c r="K56" s="313"/>
      <c r="L56" s="313"/>
      <c r="M56" s="313"/>
      <c r="N56" s="313"/>
      <c r="O56" s="313"/>
    </row>
    <row r="57" spans="11:15" ht="11.25" customHeight="1">
      <c r="K57" s="313"/>
      <c r="L57" s="313"/>
      <c r="M57" s="313"/>
      <c r="N57" s="313"/>
      <c r="O57" s="313"/>
    </row>
    <row r="58" spans="11:15" ht="11.25" customHeight="1">
      <c r="K58" s="313"/>
      <c r="L58" s="313"/>
      <c r="M58" s="313"/>
      <c r="N58" s="313"/>
      <c r="O58" s="313"/>
    </row>
    <row r="59" spans="11:15" ht="11.25" customHeight="1">
      <c r="K59" s="313"/>
      <c r="L59" s="313"/>
      <c r="M59" s="313"/>
      <c r="N59" s="313"/>
      <c r="O59" s="313"/>
    </row>
    <row r="60" spans="11:15" ht="11.25" customHeight="1">
      <c r="K60" s="313"/>
      <c r="L60" s="313"/>
      <c r="M60" s="313"/>
      <c r="N60" s="313"/>
      <c r="O60" s="313"/>
    </row>
    <row r="61" spans="11:15" ht="11.25" customHeight="1">
      <c r="K61" s="313"/>
      <c r="L61" s="313"/>
      <c r="M61" s="313"/>
      <c r="N61" s="313"/>
      <c r="O61" s="313"/>
    </row>
    <row r="62" spans="11:15" ht="11.25" customHeight="1">
      <c r="K62" s="313"/>
      <c r="L62" s="313"/>
      <c r="M62" s="313"/>
      <c r="N62" s="313"/>
      <c r="O62" s="313"/>
    </row>
    <row r="63" spans="11:15" ht="11.25" customHeight="1">
      <c r="K63" s="313"/>
      <c r="L63" s="313"/>
      <c r="M63" s="313"/>
      <c r="N63" s="313"/>
      <c r="O63" s="313"/>
    </row>
    <row r="64" spans="11:15" ht="11.25" customHeight="1">
      <c r="K64" s="313"/>
      <c r="L64" s="313"/>
      <c r="M64" s="313"/>
      <c r="N64" s="313"/>
      <c r="O64" s="313"/>
    </row>
    <row r="65" spans="11:15" ht="11.25" customHeight="1">
      <c r="K65" s="313"/>
      <c r="L65" s="313"/>
      <c r="M65" s="313"/>
      <c r="N65" s="313"/>
      <c r="O65" s="313"/>
    </row>
    <row r="66" spans="11:15" ht="11.25" customHeight="1">
      <c r="K66" s="313"/>
      <c r="L66" s="313"/>
      <c r="M66" s="313"/>
      <c r="N66" s="313"/>
      <c r="O66" s="313"/>
    </row>
    <row r="67" spans="11:15" ht="11.25" customHeight="1">
      <c r="K67" s="313"/>
      <c r="L67" s="313"/>
      <c r="M67" s="313"/>
      <c r="N67" s="313"/>
      <c r="O67" s="313"/>
    </row>
    <row r="68" spans="11:15" ht="11.25" customHeight="1">
      <c r="K68" s="313"/>
      <c r="L68" s="313"/>
      <c r="M68" s="313"/>
      <c r="N68" s="313"/>
      <c r="O68" s="313"/>
    </row>
    <row r="69" spans="11:15" ht="11.25" customHeight="1">
      <c r="K69" s="313"/>
      <c r="L69" s="313"/>
      <c r="M69" s="313"/>
      <c r="N69" s="313"/>
      <c r="O69" s="313"/>
    </row>
    <row r="70" spans="11:15" ht="11.25" customHeight="1">
      <c r="K70" s="313"/>
      <c r="L70" s="313"/>
      <c r="M70" s="313"/>
      <c r="N70" s="313"/>
      <c r="O70" s="313"/>
    </row>
    <row r="71" spans="11:15" ht="11.25" customHeight="1">
      <c r="K71" s="313"/>
      <c r="L71" s="313"/>
      <c r="M71" s="313"/>
      <c r="N71" s="313"/>
      <c r="O71" s="313"/>
    </row>
    <row r="72" spans="11:15" ht="11.25" customHeight="1">
      <c r="K72" s="313"/>
      <c r="L72" s="313"/>
      <c r="M72" s="313"/>
      <c r="N72" s="313"/>
      <c r="O72" s="313"/>
    </row>
    <row r="73" spans="11:15" ht="11.25" customHeight="1">
      <c r="K73" s="313"/>
      <c r="L73" s="313"/>
      <c r="M73" s="313"/>
      <c r="N73" s="313"/>
      <c r="O73" s="313"/>
    </row>
    <row r="74" spans="11:15" ht="11.25" customHeight="1">
      <c r="K74" s="313"/>
      <c r="L74" s="313"/>
      <c r="M74" s="313"/>
      <c r="N74" s="313"/>
      <c r="O74" s="313"/>
    </row>
    <row r="75" spans="11:15" ht="11.25" customHeight="1">
      <c r="K75" s="313"/>
      <c r="L75" s="313"/>
      <c r="M75" s="313"/>
      <c r="N75" s="313"/>
      <c r="O75" s="313"/>
    </row>
    <row r="76" spans="11:15" ht="11.25" customHeight="1">
      <c r="K76" s="313"/>
      <c r="L76" s="313"/>
      <c r="M76" s="313"/>
      <c r="N76" s="313"/>
      <c r="O76" s="313"/>
    </row>
    <row r="77" spans="11:15" ht="11.25" customHeight="1">
      <c r="K77" s="313"/>
      <c r="L77" s="313"/>
      <c r="M77" s="313"/>
      <c r="N77" s="313"/>
      <c r="O77" s="313"/>
    </row>
    <row r="78" spans="11:15" ht="11.25" customHeight="1">
      <c r="K78" s="313"/>
      <c r="L78" s="313"/>
      <c r="M78" s="313"/>
      <c r="N78" s="313"/>
      <c r="O78" s="313"/>
    </row>
    <row r="79" spans="11:15" ht="11.25" customHeight="1">
      <c r="K79" s="313"/>
      <c r="L79" s="313"/>
      <c r="M79" s="313"/>
      <c r="N79" s="313"/>
      <c r="O79" s="313"/>
    </row>
    <row r="80" spans="11:15" ht="11.25" customHeight="1">
      <c r="K80" s="313"/>
      <c r="L80" s="313"/>
      <c r="M80" s="313"/>
      <c r="N80" s="313"/>
      <c r="O80" s="313"/>
    </row>
    <row r="81" spans="11:15" ht="11.25" customHeight="1">
      <c r="K81" s="313"/>
      <c r="L81" s="313"/>
      <c r="M81" s="313"/>
      <c r="N81" s="313"/>
      <c r="O81" s="313"/>
    </row>
    <row r="82" spans="11:15" ht="11.25" customHeight="1">
      <c r="K82" s="313"/>
      <c r="L82" s="313"/>
      <c r="M82" s="313"/>
      <c r="N82" s="313"/>
      <c r="O82" s="313"/>
    </row>
    <row r="83" spans="11:15" ht="11.25" customHeight="1">
      <c r="K83" s="313"/>
      <c r="L83" s="313"/>
      <c r="M83" s="313"/>
      <c r="N83" s="313"/>
      <c r="O83" s="313"/>
    </row>
    <row r="84" spans="11:15" ht="11.25" customHeight="1">
      <c r="K84" s="313"/>
      <c r="L84" s="313"/>
      <c r="M84" s="313"/>
      <c r="N84" s="313"/>
      <c r="O84" s="313"/>
    </row>
    <row r="85" spans="11:15" ht="11.25" customHeight="1">
      <c r="K85" s="313"/>
      <c r="L85" s="313"/>
      <c r="M85" s="313"/>
      <c r="N85" s="313"/>
      <c r="O85" s="313"/>
    </row>
    <row r="86" spans="11:15" ht="11.25" customHeight="1">
      <c r="K86" s="313"/>
      <c r="L86" s="313"/>
      <c r="M86" s="313"/>
      <c r="N86" s="313"/>
      <c r="O86" s="313"/>
    </row>
    <row r="87" spans="11:15" ht="11.25" customHeight="1">
      <c r="K87" s="313"/>
      <c r="L87" s="313"/>
      <c r="M87" s="313"/>
      <c r="N87" s="313"/>
      <c r="O87" s="313"/>
    </row>
    <row r="88" spans="11:15" ht="11.25" customHeight="1">
      <c r="K88" s="313"/>
      <c r="L88" s="313"/>
      <c r="M88" s="313"/>
      <c r="N88" s="313"/>
      <c r="O88" s="313"/>
    </row>
    <row r="89" spans="11:15" ht="11.25" customHeight="1">
      <c r="K89" s="313"/>
      <c r="L89" s="313"/>
      <c r="M89" s="313"/>
      <c r="N89" s="313"/>
      <c r="O89" s="313"/>
    </row>
    <row r="90" spans="11:15" ht="11.25" customHeight="1">
      <c r="K90" s="313"/>
      <c r="L90" s="313"/>
      <c r="M90" s="313"/>
      <c r="N90" s="313"/>
      <c r="O90" s="313"/>
    </row>
    <row r="91" spans="11:15" ht="11.25" customHeight="1">
      <c r="K91" s="313"/>
      <c r="L91" s="313"/>
      <c r="M91" s="313"/>
      <c r="N91" s="313"/>
      <c r="O91" s="313"/>
    </row>
    <row r="92" spans="11:15" ht="11.25" customHeight="1">
      <c r="K92" s="313"/>
      <c r="L92" s="313"/>
      <c r="M92" s="313"/>
      <c r="N92" s="313"/>
      <c r="O92" s="313"/>
    </row>
    <row r="93" spans="11:15" ht="11.25" customHeight="1">
      <c r="K93" s="313"/>
      <c r="L93" s="313"/>
      <c r="M93" s="313"/>
      <c r="N93" s="313"/>
      <c r="O93" s="313"/>
    </row>
    <row r="94" spans="11:15" ht="11.25" customHeight="1">
      <c r="K94" s="313"/>
      <c r="L94" s="313"/>
      <c r="M94" s="313"/>
      <c r="N94" s="313"/>
      <c r="O94" s="313"/>
    </row>
    <row r="95" spans="11:15" ht="11.25" customHeight="1">
      <c r="K95" s="313"/>
      <c r="L95" s="313"/>
      <c r="M95" s="313"/>
      <c r="N95" s="313"/>
      <c r="O95" s="313"/>
    </row>
    <row r="96" spans="11:15" ht="11.25" customHeight="1">
      <c r="K96" s="313"/>
      <c r="L96" s="313"/>
      <c r="M96" s="313"/>
      <c r="N96" s="313"/>
      <c r="O96" s="313"/>
    </row>
    <row r="97" spans="11:15" ht="11.25" customHeight="1">
      <c r="K97" s="313"/>
      <c r="L97" s="313"/>
      <c r="M97" s="313"/>
      <c r="N97" s="313"/>
      <c r="O97" s="313"/>
    </row>
    <row r="98" spans="11:15" ht="11.25" customHeight="1">
      <c r="K98" s="313"/>
      <c r="L98" s="313"/>
      <c r="M98" s="313"/>
      <c r="N98" s="313"/>
      <c r="O98" s="313"/>
    </row>
    <row r="99" spans="11:15" ht="11.25" customHeight="1">
      <c r="K99" s="313"/>
      <c r="L99" s="313"/>
      <c r="M99" s="313"/>
      <c r="N99" s="313"/>
      <c r="O99" s="313"/>
    </row>
    <row r="100" spans="11:15" ht="11.25" customHeight="1">
      <c r="K100" s="313"/>
      <c r="L100" s="313"/>
      <c r="M100" s="313"/>
      <c r="N100" s="313"/>
      <c r="O100" s="313"/>
    </row>
    <row r="101" spans="11:15" ht="11.25" customHeight="1">
      <c r="K101" s="313"/>
      <c r="L101" s="313"/>
      <c r="M101" s="313"/>
      <c r="N101" s="313"/>
      <c r="O101" s="313"/>
    </row>
    <row r="102" spans="11:15" ht="11.25" customHeight="1">
      <c r="K102" s="313"/>
      <c r="L102" s="313"/>
      <c r="M102" s="313"/>
      <c r="N102" s="313"/>
      <c r="O102" s="313"/>
    </row>
    <row r="103" spans="11:15" ht="11.25" customHeight="1">
      <c r="K103" s="313"/>
      <c r="L103" s="313"/>
      <c r="M103" s="313"/>
      <c r="N103" s="313"/>
      <c r="O103" s="313"/>
    </row>
    <row r="104" spans="11:15" ht="11.25" customHeight="1">
      <c r="K104" s="313"/>
      <c r="L104" s="313"/>
      <c r="M104" s="313"/>
      <c r="N104" s="313"/>
      <c r="O104" s="313"/>
    </row>
    <row r="105" spans="11:15" ht="11.25" customHeight="1">
      <c r="K105" s="313"/>
      <c r="L105" s="313"/>
      <c r="M105" s="313"/>
      <c r="N105" s="313"/>
      <c r="O105" s="313"/>
    </row>
    <row r="106" spans="11:15" ht="11.25" customHeight="1">
      <c r="K106" s="313"/>
      <c r="L106" s="313"/>
      <c r="M106" s="313"/>
      <c r="N106" s="313"/>
      <c r="O106" s="313"/>
    </row>
    <row r="107" spans="11:15" ht="11.25" customHeight="1">
      <c r="K107" s="313"/>
      <c r="L107" s="313"/>
      <c r="M107" s="313"/>
      <c r="N107" s="313"/>
      <c r="O107" s="313"/>
    </row>
    <row r="108" spans="11:15" ht="11.25" customHeight="1">
      <c r="K108" s="313"/>
      <c r="L108" s="313"/>
      <c r="M108" s="313"/>
      <c r="N108" s="313"/>
      <c r="O108" s="313"/>
    </row>
    <row r="109" spans="11:15" ht="11.25" customHeight="1">
      <c r="K109" s="313"/>
      <c r="L109" s="313"/>
      <c r="M109" s="313"/>
      <c r="N109" s="313"/>
      <c r="O109" s="313"/>
    </row>
    <row r="110" spans="11:15" ht="11.25" customHeight="1">
      <c r="K110" s="313"/>
      <c r="L110" s="313"/>
      <c r="M110" s="313"/>
      <c r="N110" s="313"/>
      <c r="O110" s="313"/>
    </row>
    <row r="111" spans="11:15" ht="11.25" customHeight="1">
      <c r="K111" s="313"/>
      <c r="L111" s="313"/>
      <c r="M111" s="313"/>
      <c r="N111" s="313"/>
      <c r="O111" s="313"/>
    </row>
    <row r="112" spans="11:15" ht="11.25" customHeight="1">
      <c r="K112" s="313"/>
      <c r="L112" s="313"/>
      <c r="M112" s="313"/>
      <c r="N112" s="313"/>
      <c r="O112" s="313"/>
    </row>
    <row r="113" spans="11:15" ht="11.25" customHeight="1">
      <c r="K113" s="313"/>
      <c r="L113" s="313"/>
      <c r="M113" s="313"/>
      <c r="N113" s="313"/>
      <c r="O113" s="313"/>
    </row>
    <row r="114" spans="11:15" ht="11.25" customHeight="1">
      <c r="K114" s="313"/>
      <c r="L114" s="313"/>
      <c r="M114" s="313"/>
      <c r="N114" s="313"/>
      <c r="O114" s="313"/>
    </row>
    <row r="115" spans="11:15" ht="11.25" customHeight="1">
      <c r="K115" s="313"/>
      <c r="L115" s="313"/>
      <c r="M115" s="313"/>
      <c r="N115" s="313"/>
      <c r="O115" s="313"/>
    </row>
    <row r="116" spans="11:15" ht="11.25" customHeight="1">
      <c r="K116" s="313"/>
      <c r="L116" s="313"/>
      <c r="M116" s="313"/>
      <c r="N116" s="313"/>
      <c r="O116" s="313"/>
    </row>
    <row r="117" spans="11:15" ht="11.25" customHeight="1">
      <c r="K117" s="313"/>
      <c r="L117" s="313"/>
      <c r="M117" s="313"/>
      <c r="N117" s="313"/>
      <c r="O117" s="313"/>
    </row>
    <row r="118" spans="11:15" ht="11.25" customHeight="1">
      <c r="K118" s="313"/>
      <c r="L118" s="313"/>
      <c r="M118" s="313"/>
      <c r="N118" s="313"/>
      <c r="O118" s="313"/>
    </row>
    <row r="119" spans="11:15" ht="11.25" customHeight="1">
      <c r="K119" s="313"/>
      <c r="L119" s="313"/>
      <c r="M119" s="313"/>
      <c r="N119" s="313"/>
      <c r="O119" s="313"/>
    </row>
    <row r="120" spans="11:15" ht="11.25" customHeight="1">
      <c r="K120" s="313"/>
      <c r="L120" s="313"/>
      <c r="M120" s="313"/>
      <c r="N120" s="313"/>
      <c r="O120" s="313"/>
    </row>
    <row r="121" spans="11:15" ht="11.25" customHeight="1">
      <c r="K121" s="313"/>
      <c r="L121" s="313"/>
      <c r="M121" s="313"/>
      <c r="N121" s="313"/>
      <c r="O121" s="313"/>
    </row>
    <row r="122" spans="11:15" ht="11.25" customHeight="1">
      <c r="K122" s="313"/>
      <c r="L122" s="313"/>
      <c r="M122" s="313"/>
      <c r="N122" s="313"/>
      <c r="O122" s="313"/>
    </row>
    <row r="123" spans="11:15" ht="11.25" customHeight="1">
      <c r="K123" s="313"/>
      <c r="L123" s="313"/>
      <c r="M123" s="313"/>
      <c r="N123" s="313"/>
      <c r="O123" s="313"/>
    </row>
    <row r="124" spans="11:15" ht="11.25" customHeight="1">
      <c r="K124" s="313"/>
      <c r="L124" s="313"/>
      <c r="M124" s="313"/>
      <c r="N124" s="313"/>
      <c r="O124" s="313"/>
    </row>
    <row r="125" spans="11:15" ht="11.25" customHeight="1">
      <c r="K125" s="313"/>
      <c r="L125" s="313"/>
      <c r="M125" s="313"/>
      <c r="N125" s="313"/>
      <c r="O125" s="313"/>
    </row>
    <row r="126" spans="11:15" ht="11.25" customHeight="1">
      <c r="K126" s="313"/>
      <c r="L126" s="313"/>
      <c r="M126" s="313"/>
      <c r="N126" s="313"/>
      <c r="O126" s="313"/>
    </row>
    <row r="127" spans="11:15" ht="11.25" customHeight="1">
      <c r="K127" s="313"/>
      <c r="L127" s="313"/>
      <c r="M127" s="313"/>
      <c r="N127" s="313"/>
      <c r="O127" s="313"/>
    </row>
    <row r="128" spans="11:15" ht="11.25" customHeight="1">
      <c r="K128" s="313"/>
      <c r="L128" s="313"/>
      <c r="M128" s="313"/>
      <c r="N128" s="313"/>
      <c r="O128" s="313"/>
    </row>
    <row r="129" spans="11:15" ht="11.25" customHeight="1">
      <c r="K129" s="313"/>
      <c r="L129" s="313"/>
      <c r="M129" s="313"/>
      <c r="N129" s="313"/>
      <c r="O129" s="313"/>
    </row>
    <row r="130" spans="11:15" ht="11.25" customHeight="1">
      <c r="K130" s="313"/>
      <c r="L130" s="313"/>
      <c r="M130" s="313"/>
      <c r="N130" s="313"/>
      <c r="O130" s="313"/>
    </row>
    <row r="131" spans="11:15" ht="11.25" customHeight="1">
      <c r="K131" s="313"/>
      <c r="L131" s="313"/>
      <c r="M131" s="313"/>
      <c r="N131" s="313"/>
      <c r="O131" s="313"/>
    </row>
    <row r="132" spans="11:15" ht="11.25" customHeight="1">
      <c r="K132" s="313"/>
      <c r="L132" s="313"/>
      <c r="M132" s="313"/>
      <c r="N132" s="313"/>
      <c r="O132" s="313"/>
    </row>
    <row r="133" spans="11:15" ht="11.25" customHeight="1">
      <c r="K133" s="313"/>
      <c r="L133" s="313"/>
      <c r="M133" s="313"/>
      <c r="N133" s="313"/>
      <c r="O133" s="313"/>
    </row>
    <row r="134" spans="11:15" ht="11.25" customHeight="1">
      <c r="K134" s="313"/>
      <c r="L134" s="313"/>
      <c r="M134" s="313"/>
      <c r="N134" s="313"/>
      <c r="O134" s="313"/>
    </row>
    <row r="135" spans="11:15" ht="11.25" customHeight="1">
      <c r="K135" s="313"/>
      <c r="L135" s="313"/>
      <c r="M135" s="313"/>
      <c r="N135" s="313"/>
      <c r="O135" s="313"/>
    </row>
    <row r="136" spans="11:15" ht="11.25" customHeight="1">
      <c r="K136" s="313"/>
      <c r="L136" s="313"/>
      <c r="M136" s="313"/>
      <c r="N136" s="313"/>
      <c r="O136" s="313"/>
    </row>
    <row r="137" spans="11:15" ht="11.25" customHeight="1">
      <c r="K137" s="313"/>
      <c r="L137" s="313"/>
      <c r="M137" s="313"/>
      <c r="N137" s="313"/>
      <c r="O137" s="313"/>
    </row>
    <row r="138" spans="11:15" ht="11.25" customHeight="1">
      <c r="K138" s="313"/>
      <c r="L138" s="313"/>
      <c r="M138" s="313"/>
      <c r="N138" s="313"/>
      <c r="O138" s="313"/>
    </row>
    <row r="139" spans="11:15" ht="11.25" customHeight="1">
      <c r="K139" s="313"/>
      <c r="L139" s="313"/>
      <c r="M139" s="313"/>
      <c r="N139" s="313"/>
      <c r="O139" s="313"/>
    </row>
    <row r="140" spans="11:15" ht="11.25" customHeight="1">
      <c r="K140" s="313"/>
      <c r="L140" s="313"/>
      <c r="M140" s="313"/>
      <c r="N140" s="313"/>
      <c r="O140" s="313"/>
    </row>
    <row r="141" spans="11:15" ht="11.25" customHeight="1">
      <c r="K141" s="313"/>
      <c r="L141" s="313"/>
      <c r="M141" s="313"/>
      <c r="N141" s="313"/>
      <c r="O141" s="313"/>
    </row>
    <row r="142" spans="11:15" ht="11.25" customHeight="1">
      <c r="K142" s="313"/>
      <c r="L142" s="313"/>
      <c r="M142" s="313"/>
      <c r="N142" s="313"/>
      <c r="O142" s="313"/>
    </row>
    <row r="143" spans="11:15" ht="11.25" customHeight="1">
      <c r="K143" s="313"/>
      <c r="L143" s="313"/>
      <c r="M143" s="313"/>
      <c r="N143" s="313"/>
      <c r="O143" s="313"/>
    </row>
    <row r="144" spans="11:15" ht="11.25" customHeight="1">
      <c r="K144" s="313"/>
      <c r="L144" s="313"/>
      <c r="M144" s="313"/>
      <c r="N144" s="313"/>
      <c r="O144" s="313"/>
    </row>
    <row r="145" spans="11:15" ht="11.25" customHeight="1">
      <c r="K145" s="313"/>
      <c r="L145" s="313"/>
      <c r="M145" s="313"/>
      <c r="N145" s="313"/>
      <c r="O145" s="313"/>
    </row>
    <row r="146" spans="11:15" ht="11.25" customHeight="1">
      <c r="K146" s="313"/>
      <c r="L146" s="313"/>
      <c r="M146" s="313"/>
      <c r="N146" s="313"/>
      <c r="O146" s="313"/>
    </row>
    <row r="147" spans="11:15" ht="11.25" customHeight="1">
      <c r="K147" s="313"/>
      <c r="L147" s="313"/>
      <c r="M147" s="313"/>
      <c r="N147" s="313"/>
      <c r="O147" s="313"/>
    </row>
    <row r="148" spans="11:15" ht="11.25" customHeight="1">
      <c r="K148" s="313"/>
      <c r="L148" s="313"/>
      <c r="M148" s="313"/>
      <c r="N148" s="313"/>
      <c r="O148" s="313"/>
    </row>
    <row r="149" spans="11:15" ht="11.25" customHeight="1">
      <c r="K149" s="313"/>
      <c r="L149" s="313"/>
      <c r="M149" s="313"/>
      <c r="N149" s="313"/>
      <c r="O149" s="313"/>
    </row>
    <row r="150" spans="11:15" ht="11.25" customHeight="1">
      <c r="K150" s="313"/>
      <c r="L150" s="313"/>
      <c r="M150" s="313"/>
      <c r="N150" s="313"/>
      <c r="O150" s="313"/>
    </row>
    <row r="151" spans="11:15" ht="11.25" customHeight="1">
      <c r="K151" s="313"/>
      <c r="L151" s="313"/>
      <c r="M151" s="313"/>
      <c r="N151" s="313"/>
      <c r="O151" s="313"/>
    </row>
    <row r="152" spans="11:15" ht="11.25" customHeight="1">
      <c r="K152" s="313"/>
      <c r="L152" s="313"/>
      <c r="M152" s="313"/>
      <c r="N152" s="313"/>
      <c r="O152" s="313"/>
    </row>
    <row r="153" spans="11:15" ht="11.25" customHeight="1">
      <c r="K153" s="313"/>
      <c r="L153" s="313"/>
      <c r="M153" s="313"/>
      <c r="N153" s="313"/>
      <c r="O153" s="313"/>
    </row>
    <row r="154" spans="11:15" ht="11.25" customHeight="1">
      <c r="K154" s="313"/>
      <c r="L154" s="313"/>
      <c r="M154" s="313"/>
      <c r="N154" s="313"/>
      <c r="O154" s="313"/>
    </row>
    <row r="155" spans="11:15" ht="11.25" customHeight="1">
      <c r="K155" s="313"/>
      <c r="L155" s="313"/>
      <c r="M155" s="313"/>
      <c r="N155" s="313"/>
      <c r="O155" s="313"/>
    </row>
    <row r="156" spans="11:15" ht="11.25" customHeight="1">
      <c r="K156" s="313"/>
      <c r="L156" s="313"/>
      <c r="M156" s="313"/>
      <c r="N156" s="313"/>
      <c r="O156" s="313"/>
    </row>
    <row r="157" spans="11:15" ht="11.25" customHeight="1">
      <c r="K157" s="313"/>
      <c r="L157" s="313"/>
      <c r="M157" s="313"/>
      <c r="N157" s="313"/>
      <c r="O157" s="313"/>
    </row>
    <row r="158" spans="11:15" ht="11.25" customHeight="1">
      <c r="K158" s="313"/>
      <c r="L158" s="313"/>
      <c r="M158" s="313"/>
      <c r="N158" s="313"/>
      <c r="O158" s="313"/>
    </row>
    <row r="159" spans="11:15" ht="11.25" customHeight="1">
      <c r="K159" s="313"/>
      <c r="L159" s="313"/>
      <c r="M159" s="313"/>
      <c r="N159" s="313"/>
      <c r="O159" s="313"/>
    </row>
    <row r="160" spans="11:15" ht="11.25" customHeight="1">
      <c r="K160" s="313"/>
      <c r="L160" s="313"/>
      <c r="M160" s="313"/>
      <c r="N160" s="313"/>
      <c r="O160" s="313"/>
    </row>
    <row r="161" spans="11:15" ht="11.25" customHeight="1">
      <c r="K161" s="313"/>
      <c r="L161" s="313"/>
      <c r="M161" s="313"/>
      <c r="N161" s="313"/>
      <c r="O161" s="313"/>
    </row>
    <row r="162" spans="11:15" ht="11.25" customHeight="1">
      <c r="K162" s="313"/>
      <c r="L162" s="313"/>
      <c r="M162" s="313"/>
      <c r="N162" s="313"/>
      <c r="O162" s="313"/>
    </row>
    <row r="163" spans="11:15" ht="11.25" customHeight="1">
      <c r="K163" s="313"/>
      <c r="L163" s="313"/>
      <c r="M163" s="313"/>
      <c r="N163" s="313"/>
      <c r="O163" s="313"/>
    </row>
    <row r="164" spans="11:15" ht="11.25" customHeight="1">
      <c r="K164" s="313"/>
      <c r="L164" s="313"/>
      <c r="M164" s="313"/>
      <c r="N164" s="313"/>
      <c r="O164" s="313"/>
    </row>
    <row r="165" spans="11:15" ht="11.25" customHeight="1">
      <c r="K165" s="313"/>
      <c r="L165" s="313"/>
      <c r="M165" s="313"/>
      <c r="N165" s="313"/>
      <c r="O165" s="313"/>
    </row>
    <row r="166" spans="11:15" ht="11.25" customHeight="1">
      <c r="K166" s="313"/>
      <c r="L166" s="313"/>
      <c r="M166" s="313"/>
      <c r="N166" s="313"/>
      <c r="O166" s="313"/>
    </row>
    <row r="167" spans="11:15" ht="11.25" customHeight="1">
      <c r="K167" s="313"/>
      <c r="L167" s="313"/>
      <c r="M167" s="313"/>
      <c r="N167" s="313"/>
      <c r="O167" s="313"/>
    </row>
    <row r="168" spans="11:15" ht="11.25" customHeight="1">
      <c r="K168" s="313"/>
      <c r="L168" s="313"/>
      <c r="M168" s="313"/>
      <c r="N168" s="313"/>
      <c r="O168" s="313"/>
    </row>
    <row r="169" spans="11:15" ht="11.25" customHeight="1">
      <c r="K169" s="313"/>
      <c r="L169" s="313"/>
      <c r="M169" s="313"/>
      <c r="N169" s="313"/>
      <c r="O169" s="313"/>
    </row>
    <row r="170" spans="11:15" ht="11.25" customHeight="1">
      <c r="K170" s="313"/>
      <c r="L170" s="313"/>
      <c r="M170" s="313"/>
      <c r="N170" s="313"/>
      <c r="O170" s="313"/>
    </row>
    <row r="171" spans="11:15" ht="11.25" customHeight="1">
      <c r="K171" s="313"/>
      <c r="L171" s="313"/>
      <c r="M171" s="313"/>
      <c r="N171" s="313"/>
      <c r="O171" s="313"/>
    </row>
    <row r="172" spans="11:15" ht="11.25" customHeight="1">
      <c r="K172" s="313"/>
      <c r="L172" s="313"/>
      <c r="M172" s="313"/>
      <c r="N172" s="313"/>
      <c r="O172" s="313"/>
    </row>
    <row r="173" spans="11:15" ht="11.25" customHeight="1">
      <c r="K173" s="313"/>
      <c r="L173" s="313"/>
      <c r="M173" s="313"/>
      <c r="N173" s="313"/>
      <c r="O173" s="313"/>
    </row>
    <row r="174" spans="11:15" ht="11.25" customHeight="1">
      <c r="K174" s="313"/>
      <c r="L174" s="313"/>
      <c r="M174" s="313"/>
      <c r="N174" s="313"/>
      <c r="O174" s="313"/>
    </row>
    <row r="175" spans="11:15" ht="11.25" customHeight="1">
      <c r="K175" s="313"/>
      <c r="L175" s="313"/>
      <c r="M175" s="313"/>
      <c r="N175" s="313"/>
      <c r="O175" s="313"/>
    </row>
    <row r="176" spans="11:15" ht="11.25" customHeight="1">
      <c r="K176" s="313"/>
      <c r="L176" s="313"/>
      <c r="M176" s="313"/>
      <c r="N176" s="313"/>
      <c r="O176" s="313"/>
    </row>
    <row r="177" spans="11:15" ht="11.25" customHeight="1">
      <c r="K177" s="313"/>
      <c r="L177" s="313"/>
      <c r="M177" s="313"/>
      <c r="N177" s="313"/>
      <c r="O177" s="313"/>
    </row>
    <row r="178" spans="11:15" ht="11.25" customHeight="1">
      <c r="K178" s="313"/>
      <c r="L178" s="313"/>
      <c r="M178" s="313"/>
      <c r="N178" s="313"/>
      <c r="O178" s="313"/>
    </row>
    <row r="179" spans="11:15" ht="11.25" customHeight="1">
      <c r="K179" s="313"/>
      <c r="L179" s="313"/>
      <c r="M179" s="313"/>
      <c r="N179" s="313"/>
      <c r="O179" s="313"/>
    </row>
    <row r="180" spans="11:15" ht="11.25" customHeight="1">
      <c r="K180" s="313"/>
      <c r="L180" s="313"/>
      <c r="M180" s="313"/>
      <c r="N180" s="313"/>
      <c r="O180" s="313"/>
    </row>
    <row r="181" spans="11:15" ht="11.25" customHeight="1">
      <c r="K181" s="313"/>
      <c r="L181" s="313"/>
      <c r="M181" s="313"/>
      <c r="N181" s="313"/>
      <c r="O181" s="313"/>
    </row>
    <row r="182" spans="11:15" ht="11.25" customHeight="1">
      <c r="K182" s="313"/>
      <c r="L182" s="313"/>
      <c r="M182" s="313"/>
      <c r="N182" s="313"/>
      <c r="O182" s="313"/>
    </row>
    <row r="183" spans="11:15" ht="11.25" customHeight="1">
      <c r="K183" s="313"/>
      <c r="L183" s="313"/>
      <c r="M183" s="313"/>
      <c r="N183" s="313"/>
      <c r="O183" s="313"/>
    </row>
    <row r="184" spans="11:15" ht="11.25" customHeight="1">
      <c r="K184" s="313"/>
      <c r="L184" s="313"/>
      <c r="M184" s="313"/>
      <c r="N184" s="313"/>
      <c r="O184" s="313"/>
    </row>
    <row r="185" spans="11:15" ht="11.25" customHeight="1">
      <c r="K185" s="313"/>
      <c r="L185" s="313"/>
      <c r="M185" s="313"/>
      <c r="N185" s="313"/>
      <c r="O185" s="313"/>
    </row>
    <row r="186" spans="11:15" ht="11.25" customHeight="1">
      <c r="K186" s="313"/>
      <c r="L186" s="313"/>
      <c r="M186" s="313"/>
      <c r="N186" s="313"/>
      <c r="O186" s="313"/>
    </row>
    <row r="187" spans="11:15" ht="11.25" customHeight="1">
      <c r="K187" s="313"/>
      <c r="L187" s="313"/>
      <c r="M187" s="313"/>
      <c r="N187" s="313"/>
      <c r="O187" s="313"/>
    </row>
    <row r="188" spans="11:15" ht="11.25" customHeight="1">
      <c r="K188" s="313"/>
      <c r="L188" s="313"/>
      <c r="M188" s="313"/>
      <c r="N188" s="313"/>
      <c r="O188" s="313"/>
    </row>
    <row r="189" spans="11:15" ht="11.25" customHeight="1">
      <c r="K189" s="313"/>
      <c r="L189" s="313"/>
      <c r="M189" s="313"/>
      <c r="N189" s="313"/>
      <c r="O189" s="313"/>
    </row>
    <row r="190" spans="11:15" ht="11.25" customHeight="1">
      <c r="K190" s="313"/>
      <c r="L190" s="313"/>
      <c r="M190" s="313"/>
      <c r="N190" s="313"/>
      <c r="O190" s="313"/>
    </row>
    <row r="191" spans="11:15" ht="11.25" customHeight="1">
      <c r="K191" s="313"/>
      <c r="L191" s="313"/>
      <c r="M191" s="313"/>
      <c r="N191" s="313"/>
      <c r="O191" s="313"/>
    </row>
    <row r="192" spans="11:15" ht="11.25" customHeight="1">
      <c r="K192" s="313"/>
      <c r="L192" s="313"/>
      <c r="M192" s="313"/>
      <c r="N192" s="313"/>
      <c r="O192" s="313"/>
    </row>
    <row r="193" spans="11:15" ht="11.25" customHeight="1">
      <c r="K193" s="313"/>
      <c r="L193" s="313"/>
      <c r="M193" s="313"/>
      <c r="N193" s="313"/>
      <c r="O193" s="313"/>
    </row>
    <row r="194" spans="11:15" ht="11.25" customHeight="1">
      <c r="K194" s="313"/>
      <c r="L194" s="313"/>
      <c r="M194" s="313"/>
      <c r="N194" s="313"/>
      <c r="O194" s="313"/>
    </row>
    <row r="195" spans="11:15" ht="11.25" customHeight="1">
      <c r="K195" s="313"/>
      <c r="L195" s="313"/>
      <c r="M195" s="313"/>
      <c r="N195" s="313"/>
      <c r="O195" s="313"/>
    </row>
    <row r="196" spans="11:15" ht="11.25" customHeight="1">
      <c r="K196" s="313"/>
      <c r="L196" s="313"/>
      <c r="M196" s="313"/>
      <c r="N196" s="313"/>
      <c r="O196" s="313"/>
    </row>
    <row r="197" spans="11:15" ht="11.25" customHeight="1">
      <c r="K197" s="313"/>
      <c r="L197" s="313"/>
      <c r="M197" s="313"/>
      <c r="N197" s="313"/>
      <c r="O197" s="313"/>
    </row>
    <row r="198" spans="11:15" ht="11.25" customHeight="1">
      <c r="K198" s="313"/>
      <c r="L198" s="313"/>
      <c r="M198" s="313"/>
      <c r="N198" s="313"/>
      <c r="O198" s="313"/>
    </row>
    <row r="199" spans="11:15" ht="11.25" customHeight="1">
      <c r="K199" s="313"/>
      <c r="L199" s="313"/>
      <c r="M199" s="313"/>
      <c r="N199" s="313"/>
      <c r="O199" s="313"/>
    </row>
    <row r="200" spans="11:15" ht="11.25" customHeight="1">
      <c r="K200" s="313"/>
      <c r="L200" s="313"/>
      <c r="M200" s="313"/>
      <c r="N200" s="313"/>
      <c r="O200" s="313"/>
    </row>
    <row r="201" spans="11:15" ht="11.25" customHeight="1">
      <c r="K201" s="313"/>
      <c r="L201" s="313"/>
      <c r="M201" s="313"/>
      <c r="N201" s="313"/>
      <c r="O201" s="313"/>
    </row>
    <row r="202" spans="11:15" ht="11.25" customHeight="1">
      <c r="K202" s="313"/>
      <c r="L202" s="313"/>
      <c r="M202" s="313"/>
      <c r="N202" s="313"/>
      <c r="O202" s="313"/>
    </row>
    <row r="203" spans="11:15" ht="11.25" customHeight="1">
      <c r="K203" s="313"/>
      <c r="L203" s="313"/>
      <c r="M203" s="313"/>
      <c r="N203" s="313"/>
      <c r="O203" s="313"/>
    </row>
    <row r="204" spans="11:15" ht="11.25" customHeight="1">
      <c r="K204" s="313"/>
      <c r="L204" s="313"/>
      <c r="M204" s="313"/>
      <c r="N204" s="313"/>
      <c r="O204" s="313"/>
    </row>
    <row r="205" spans="11:15" ht="11.25" customHeight="1">
      <c r="K205" s="313"/>
      <c r="L205" s="313"/>
      <c r="M205" s="313"/>
      <c r="N205" s="313"/>
      <c r="O205" s="313"/>
    </row>
    <row r="206" spans="11:15" ht="11.25" customHeight="1">
      <c r="K206" s="313"/>
      <c r="L206" s="313"/>
      <c r="M206" s="313"/>
      <c r="N206" s="313"/>
      <c r="O206" s="313"/>
    </row>
    <row r="207" spans="11:15" ht="11.25" customHeight="1">
      <c r="K207" s="313"/>
      <c r="L207" s="313"/>
      <c r="M207" s="313"/>
      <c r="N207" s="313"/>
      <c r="O207" s="313"/>
    </row>
    <row r="208" spans="11:15" ht="11.25" customHeight="1">
      <c r="K208" s="313"/>
      <c r="L208" s="313"/>
      <c r="M208" s="313"/>
      <c r="N208" s="313"/>
      <c r="O208" s="313"/>
    </row>
    <row r="209" spans="11:15" ht="11.25" customHeight="1">
      <c r="K209" s="313"/>
      <c r="L209" s="313"/>
      <c r="M209" s="313"/>
      <c r="N209" s="313"/>
      <c r="O209" s="313"/>
    </row>
    <row r="210" spans="11:15" ht="11.25" customHeight="1">
      <c r="K210" s="313"/>
      <c r="L210" s="313"/>
      <c r="M210" s="313"/>
      <c r="N210" s="313"/>
      <c r="O210" s="313"/>
    </row>
    <row r="211" spans="11:15" ht="11.25" customHeight="1">
      <c r="K211" s="313"/>
      <c r="L211" s="313"/>
      <c r="M211" s="313"/>
      <c r="N211" s="313"/>
      <c r="O211" s="313"/>
    </row>
    <row r="212" spans="11:15" ht="11.25" customHeight="1">
      <c r="K212" s="313"/>
      <c r="L212" s="313"/>
      <c r="M212" s="313"/>
      <c r="N212" s="313"/>
      <c r="O212" s="313"/>
    </row>
    <row r="213" spans="11:15" ht="11.25" customHeight="1">
      <c r="K213" s="313"/>
      <c r="L213" s="313"/>
      <c r="M213" s="313"/>
      <c r="N213" s="313"/>
      <c r="O213" s="313"/>
    </row>
    <row r="214" spans="11:15" ht="11.25" customHeight="1">
      <c r="K214" s="313"/>
      <c r="L214" s="313"/>
      <c r="M214" s="313"/>
      <c r="N214" s="313"/>
      <c r="O214" s="313"/>
    </row>
    <row r="215" spans="11:15" ht="11.25" customHeight="1">
      <c r="K215" s="313"/>
      <c r="L215" s="313"/>
      <c r="M215" s="313"/>
      <c r="N215" s="313"/>
      <c r="O215" s="313"/>
    </row>
    <row r="216" spans="11:15" ht="11.25" customHeight="1">
      <c r="K216" s="313"/>
      <c r="L216" s="313"/>
      <c r="M216" s="313"/>
      <c r="N216" s="313"/>
      <c r="O216" s="313"/>
    </row>
    <row r="217" spans="11:15" ht="11.25" customHeight="1">
      <c r="K217" s="313"/>
      <c r="L217" s="313"/>
      <c r="M217" s="313"/>
      <c r="N217" s="313"/>
      <c r="O217" s="313"/>
    </row>
    <row r="218" spans="11:15" ht="11.25" customHeight="1">
      <c r="K218" s="313"/>
      <c r="L218" s="313"/>
      <c r="M218" s="313"/>
      <c r="N218" s="313"/>
      <c r="O218" s="313"/>
    </row>
    <row r="219" spans="11:15" ht="11.25" customHeight="1">
      <c r="K219" s="313"/>
      <c r="L219" s="313"/>
      <c r="M219" s="313"/>
      <c r="N219" s="313"/>
      <c r="O219" s="313"/>
    </row>
    <row r="220" spans="11:15" ht="11.25" customHeight="1">
      <c r="K220" s="313"/>
      <c r="L220" s="313"/>
      <c r="M220" s="313"/>
      <c r="N220" s="313"/>
      <c r="O220" s="313"/>
    </row>
    <row r="221" spans="11:15" ht="11.25" customHeight="1">
      <c r="K221" s="313"/>
      <c r="L221" s="313"/>
      <c r="M221" s="313"/>
      <c r="N221" s="313"/>
      <c r="O221" s="313"/>
    </row>
    <row r="222" spans="11:15" ht="11.25" customHeight="1">
      <c r="K222" s="313"/>
      <c r="L222" s="313"/>
      <c r="M222" s="313"/>
      <c r="N222" s="313"/>
      <c r="O222" s="313"/>
    </row>
    <row r="223" spans="11:15" ht="11.25" customHeight="1">
      <c r="K223" s="313"/>
      <c r="L223" s="313"/>
      <c r="M223" s="313"/>
      <c r="N223" s="313"/>
      <c r="O223" s="313"/>
    </row>
    <row r="224" spans="11:15" ht="11.25" customHeight="1">
      <c r="K224" s="313"/>
      <c r="L224" s="313"/>
      <c r="M224" s="313"/>
      <c r="N224" s="313"/>
      <c r="O224" s="313"/>
    </row>
    <row r="225" spans="11:15" ht="11.25" customHeight="1">
      <c r="K225" s="313"/>
      <c r="L225" s="313"/>
      <c r="M225" s="313"/>
      <c r="N225" s="313"/>
      <c r="O225" s="313"/>
    </row>
    <row r="226" spans="11:15" ht="11.25" customHeight="1">
      <c r="K226" s="313"/>
      <c r="L226" s="313"/>
      <c r="M226" s="313"/>
      <c r="N226" s="313"/>
      <c r="O226" s="313"/>
    </row>
    <row r="227" spans="11:15" ht="11.25" customHeight="1">
      <c r="K227" s="313"/>
      <c r="L227" s="313"/>
      <c r="M227" s="313"/>
      <c r="N227" s="313"/>
      <c r="O227" s="313"/>
    </row>
    <row r="228" spans="11:15" ht="11.25" customHeight="1">
      <c r="K228" s="313"/>
      <c r="L228" s="313"/>
      <c r="M228" s="313"/>
      <c r="N228" s="313"/>
      <c r="O228" s="313"/>
    </row>
    <row r="229" spans="11:15" ht="11.25" customHeight="1">
      <c r="K229" s="313"/>
      <c r="L229" s="313"/>
      <c r="M229" s="313"/>
      <c r="N229" s="313"/>
      <c r="O229" s="313"/>
    </row>
    <row r="230" spans="11:15" ht="11.25" customHeight="1">
      <c r="K230" s="313"/>
      <c r="L230" s="313"/>
      <c r="M230" s="313"/>
      <c r="N230" s="313"/>
      <c r="O230" s="313"/>
    </row>
    <row r="231" spans="11:15" ht="11.25" customHeight="1">
      <c r="K231" s="313"/>
      <c r="L231" s="313"/>
      <c r="M231" s="313"/>
      <c r="N231" s="313"/>
      <c r="O231" s="313"/>
    </row>
    <row r="232" spans="11:15" ht="11.25" customHeight="1">
      <c r="K232" s="313"/>
      <c r="L232" s="313"/>
      <c r="M232" s="313"/>
      <c r="N232" s="313"/>
      <c r="O232" s="313"/>
    </row>
    <row r="233" spans="11:15" ht="11.25" customHeight="1">
      <c r="K233" s="313"/>
      <c r="L233" s="313"/>
      <c r="M233" s="313"/>
      <c r="N233" s="313"/>
      <c r="O233" s="313"/>
    </row>
    <row r="234" spans="11:15" ht="11.25" customHeight="1">
      <c r="K234" s="313"/>
      <c r="L234" s="313"/>
      <c r="M234" s="313"/>
      <c r="N234" s="313"/>
      <c r="O234" s="313"/>
    </row>
    <row r="235" spans="11:15" ht="11.25" customHeight="1">
      <c r="K235" s="313"/>
      <c r="L235" s="313"/>
      <c r="M235" s="313"/>
      <c r="N235" s="313"/>
      <c r="O235" s="313"/>
    </row>
    <row r="236" spans="11:15" ht="11.25" customHeight="1">
      <c r="K236" s="313"/>
      <c r="L236" s="313"/>
      <c r="M236" s="313"/>
      <c r="N236" s="313"/>
      <c r="O236" s="313"/>
    </row>
    <row r="237" spans="11:15" ht="11.25" customHeight="1">
      <c r="K237" s="313"/>
      <c r="L237" s="313"/>
      <c r="M237" s="313"/>
      <c r="N237" s="313"/>
      <c r="O237" s="313"/>
    </row>
    <row r="238" spans="11:15" ht="11.25" customHeight="1">
      <c r="K238" s="313"/>
      <c r="L238" s="313"/>
      <c r="M238" s="313"/>
      <c r="N238" s="313"/>
      <c r="O238" s="313"/>
    </row>
    <row r="239" spans="11:15" ht="11.25" customHeight="1">
      <c r="K239" s="313"/>
      <c r="L239" s="313"/>
      <c r="M239" s="313"/>
      <c r="N239" s="313"/>
      <c r="O239" s="313"/>
    </row>
    <row r="240" spans="11:15" ht="11.25" customHeight="1">
      <c r="K240" s="313"/>
      <c r="L240" s="313"/>
      <c r="M240" s="313"/>
      <c r="N240" s="313"/>
      <c r="O240" s="313"/>
    </row>
    <row r="241" spans="11:15" ht="11.25" customHeight="1">
      <c r="K241" s="313"/>
      <c r="L241" s="313"/>
      <c r="M241" s="313"/>
      <c r="N241" s="313"/>
      <c r="O241" s="313"/>
    </row>
    <row r="242" spans="11:15" ht="11.25" customHeight="1">
      <c r="K242" s="313"/>
      <c r="L242" s="313"/>
      <c r="M242" s="313"/>
      <c r="N242" s="313"/>
      <c r="O242" s="313"/>
    </row>
    <row r="243" spans="11:15" ht="11.25" customHeight="1">
      <c r="K243" s="313"/>
      <c r="L243" s="313"/>
      <c r="M243" s="313"/>
      <c r="N243" s="313"/>
      <c r="O243" s="313"/>
    </row>
    <row r="244" spans="11:15" ht="11.25" customHeight="1">
      <c r="K244" s="313"/>
      <c r="L244" s="313"/>
      <c r="M244" s="313"/>
      <c r="N244" s="313"/>
      <c r="O244" s="313"/>
    </row>
    <row r="245" spans="11:15" ht="11.25" customHeight="1">
      <c r="K245" s="313"/>
      <c r="L245" s="313"/>
      <c r="M245" s="313"/>
      <c r="N245" s="313"/>
      <c r="O245" s="313"/>
    </row>
    <row r="246" spans="11:15" ht="11.25" customHeight="1">
      <c r="K246" s="313"/>
      <c r="L246" s="313"/>
      <c r="M246" s="313"/>
      <c r="N246" s="313"/>
      <c r="O246" s="313"/>
    </row>
    <row r="247" spans="11:15" ht="11.25" customHeight="1">
      <c r="K247" s="313"/>
      <c r="L247" s="313"/>
      <c r="M247" s="313"/>
      <c r="N247" s="313"/>
      <c r="O247" s="313"/>
    </row>
    <row r="248" spans="11:15" ht="11.25" customHeight="1">
      <c r="K248" s="313"/>
      <c r="L248" s="313"/>
      <c r="M248" s="313"/>
      <c r="N248" s="313"/>
      <c r="O248" s="313"/>
    </row>
    <row r="249" spans="11:15" ht="11.25" customHeight="1">
      <c r="K249" s="313"/>
      <c r="L249" s="313"/>
      <c r="M249" s="313"/>
      <c r="N249" s="313"/>
      <c r="O249" s="313"/>
    </row>
    <row r="250" spans="11:15" ht="11.25" customHeight="1">
      <c r="K250" s="313"/>
      <c r="L250" s="313"/>
      <c r="M250" s="313"/>
      <c r="N250" s="313"/>
      <c r="O250" s="313"/>
    </row>
    <row r="251" spans="11:15" ht="11.25" customHeight="1">
      <c r="K251" s="313"/>
      <c r="L251" s="313"/>
      <c r="M251" s="313"/>
      <c r="N251" s="313"/>
      <c r="O251" s="313"/>
    </row>
    <row r="252" spans="11:15" ht="11.25" customHeight="1">
      <c r="K252" s="313"/>
      <c r="L252" s="313"/>
      <c r="M252" s="313"/>
      <c r="N252" s="313"/>
      <c r="O252" s="313"/>
    </row>
    <row r="253" spans="11:15" ht="11.25" customHeight="1">
      <c r="K253" s="313"/>
      <c r="L253" s="313"/>
      <c r="M253" s="313"/>
      <c r="N253" s="313"/>
      <c r="O253" s="313"/>
    </row>
    <row r="254" spans="11:15" ht="11.25" customHeight="1">
      <c r="K254" s="313"/>
      <c r="L254" s="313"/>
      <c r="M254" s="313"/>
      <c r="N254" s="313"/>
      <c r="O254" s="313"/>
    </row>
    <row r="255" spans="11:15" ht="11.25" customHeight="1">
      <c r="K255" s="313"/>
      <c r="L255" s="313"/>
      <c r="M255" s="313"/>
      <c r="N255" s="313"/>
      <c r="O255" s="313"/>
    </row>
    <row r="256" spans="11:15" ht="11.25" customHeight="1">
      <c r="K256" s="313"/>
      <c r="L256" s="313"/>
      <c r="M256" s="313"/>
      <c r="N256" s="313"/>
      <c r="O256" s="313"/>
    </row>
    <row r="257" spans="11:15" ht="11.25" customHeight="1">
      <c r="K257" s="313"/>
      <c r="L257" s="313"/>
      <c r="M257" s="313"/>
      <c r="N257" s="313"/>
      <c r="O257" s="313"/>
    </row>
    <row r="258" spans="11:15" ht="11.25" customHeight="1">
      <c r="K258" s="313"/>
      <c r="L258" s="313"/>
      <c r="M258" s="313"/>
      <c r="N258" s="313"/>
      <c r="O258" s="313"/>
    </row>
    <row r="259" spans="11:15" ht="11.25" customHeight="1">
      <c r="K259" s="313"/>
      <c r="L259" s="313"/>
      <c r="M259" s="313"/>
      <c r="N259" s="313"/>
      <c r="O259" s="313"/>
    </row>
    <row r="260" spans="11:15" ht="11.25" customHeight="1">
      <c r="K260" s="313"/>
      <c r="L260" s="313"/>
      <c r="M260" s="313"/>
      <c r="N260" s="313"/>
      <c r="O260" s="313"/>
    </row>
    <row r="261" spans="11:15" ht="11.25" customHeight="1">
      <c r="K261" s="313"/>
      <c r="L261" s="313"/>
      <c r="M261" s="313"/>
      <c r="N261" s="313"/>
      <c r="O261" s="313"/>
    </row>
    <row r="262" spans="11:15" ht="11.25" customHeight="1">
      <c r="K262" s="313"/>
      <c r="L262" s="313"/>
      <c r="M262" s="313"/>
      <c r="N262" s="313"/>
      <c r="O262" s="313"/>
    </row>
    <row r="263" spans="11:15" ht="11.25" customHeight="1">
      <c r="K263" s="313"/>
      <c r="L263" s="313"/>
      <c r="M263" s="313"/>
      <c r="N263" s="313"/>
      <c r="O263" s="313"/>
    </row>
    <row r="264" spans="11:15" ht="11.25" customHeight="1">
      <c r="K264" s="313"/>
      <c r="L264" s="313"/>
      <c r="M264" s="313"/>
      <c r="N264" s="313"/>
      <c r="O264" s="313"/>
    </row>
    <row r="265" spans="11:15" ht="11.25" customHeight="1">
      <c r="K265" s="313"/>
      <c r="L265" s="313"/>
      <c r="M265" s="313"/>
      <c r="N265" s="313"/>
      <c r="O265" s="313"/>
    </row>
    <row r="266" spans="11:15" ht="11.25" customHeight="1">
      <c r="K266" s="313"/>
      <c r="L266" s="313"/>
      <c r="M266" s="313"/>
      <c r="N266" s="313"/>
      <c r="O266" s="313"/>
    </row>
    <row r="267" spans="11:15" ht="11.25" customHeight="1">
      <c r="K267" s="313"/>
      <c r="L267" s="313"/>
      <c r="M267" s="313"/>
      <c r="N267" s="313"/>
      <c r="O267" s="313"/>
    </row>
    <row r="268" spans="11:15" ht="11.25" customHeight="1">
      <c r="K268" s="313"/>
      <c r="L268" s="313"/>
      <c r="M268" s="313"/>
      <c r="N268" s="313"/>
      <c r="O268" s="313"/>
    </row>
    <row r="269" spans="11:15" ht="11.25" customHeight="1">
      <c r="K269" s="313"/>
      <c r="L269" s="313"/>
      <c r="M269" s="313"/>
      <c r="N269" s="313"/>
      <c r="O269" s="313"/>
    </row>
    <row r="270" spans="11:15" ht="11.25" customHeight="1">
      <c r="K270" s="313"/>
      <c r="L270" s="313"/>
      <c r="M270" s="313"/>
      <c r="N270" s="313"/>
      <c r="O270" s="313"/>
    </row>
    <row r="271" spans="11:15" ht="11.25" customHeight="1">
      <c r="K271" s="313"/>
      <c r="L271" s="313"/>
      <c r="M271" s="313"/>
      <c r="N271" s="313"/>
      <c r="O271" s="313"/>
    </row>
    <row r="272" spans="11:15" ht="11.25" customHeight="1">
      <c r="K272" s="313"/>
      <c r="L272" s="313"/>
      <c r="M272" s="313"/>
      <c r="N272" s="313"/>
      <c r="O272" s="313"/>
    </row>
    <row r="273" spans="11:15" ht="11.25" customHeight="1">
      <c r="K273" s="313"/>
      <c r="L273" s="313"/>
      <c r="M273" s="313"/>
      <c r="N273" s="313"/>
      <c r="O273" s="313"/>
    </row>
    <row r="274" spans="11:15" ht="11.25" customHeight="1">
      <c r="K274" s="313"/>
      <c r="L274" s="313"/>
      <c r="M274" s="313"/>
      <c r="N274" s="313"/>
      <c r="O274" s="313"/>
    </row>
    <row r="275" spans="11:15" ht="11.25" customHeight="1">
      <c r="K275" s="313"/>
      <c r="L275" s="313"/>
      <c r="M275" s="313"/>
      <c r="N275" s="313"/>
      <c r="O275" s="313"/>
    </row>
    <row r="276" spans="11:15" ht="11.25" customHeight="1">
      <c r="K276" s="313"/>
      <c r="L276" s="313"/>
      <c r="M276" s="313"/>
      <c r="N276" s="313"/>
      <c r="O276" s="313"/>
    </row>
    <row r="277" spans="11:15" ht="11.25" customHeight="1">
      <c r="K277" s="313"/>
      <c r="L277" s="313"/>
      <c r="M277" s="313"/>
      <c r="N277" s="313"/>
      <c r="O277" s="313"/>
    </row>
    <row r="278" spans="11:15" ht="11.25" customHeight="1">
      <c r="K278" s="313"/>
      <c r="L278" s="313"/>
      <c r="M278" s="313"/>
      <c r="N278" s="313"/>
      <c r="O278" s="313"/>
    </row>
    <row r="279" spans="11:15" ht="11.25" customHeight="1">
      <c r="K279" s="313"/>
      <c r="L279" s="313"/>
      <c r="M279" s="313"/>
      <c r="N279" s="313"/>
      <c r="O279" s="313"/>
    </row>
    <row r="280" spans="11:15" ht="11.25" customHeight="1">
      <c r="K280" s="313"/>
      <c r="L280" s="313"/>
      <c r="M280" s="313"/>
      <c r="N280" s="313"/>
      <c r="O280" s="313"/>
    </row>
    <row r="281" spans="11:15" ht="11.25" customHeight="1">
      <c r="K281" s="313"/>
      <c r="L281" s="313"/>
      <c r="M281" s="313"/>
      <c r="N281" s="313"/>
      <c r="O281" s="313"/>
    </row>
    <row r="282" spans="11:15" ht="11.25" customHeight="1">
      <c r="K282" s="313"/>
      <c r="L282" s="313"/>
      <c r="M282" s="313"/>
      <c r="N282" s="313"/>
      <c r="O282" s="313"/>
    </row>
    <row r="283" spans="11:15" ht="11.25" customHeight="1">
      <c r="K283" s="313"/>
      <c r="L283" s="313"/>
      <c r="M283" s="313"/>
      <c r="N283" s="313"/>
      <c r="O283" s="313"/>
    </row>
    <row r="284" spans="11:15" ht="11.25" customHeight="1">
      <c r="K284" s="313"/>
      <c r="L284" s="313"/>
      <c r="M284" s="313"/>
      <c r="N284" s="313"/>
      <c r="O284" s="313"/>
    </row>
    <row r="285" spans="11:15" ht="11.25" customHeight="1">
      <c r="K285" s="313"/>
      <c r="L285" s="313"/>
      <c r="M285" s="313"/>
      <c r="N285" s="313"/>
      <c r="O285" s="313"/>
    </row>
    <row r="286" spans="11:15" ht="11.25" customHeight="1">
      <c r="K286" s="313"/>
      <c r="L286" s="313"/>
      <c r="M286" s="313"/>
      <c r="N286" s="313"/>
      <c r="O286" s="313"/>
    </row>
    <row r="287" spans="11:15" ht="11.25" customHeight="1">
      <c r="K287" s="313"/>
      <c r="L287" s="313"/>
      <c r="M287" s="313"/>
      <c r="N287" s="313"/>
      <c r="O287" s="313"/>
    </row>
    <row r="288" spans="11:15" ht="11.25" customHeight="1">
      <c r="K288" s="313"/>
      <c r="L288" s="313"/>
      <c r="M288" s="313"/>
      <c r="N288" s="313"/>
      <c r="O288" s="313"/>
    </row>
    <row r="289" spans="11:15" ht="11.25" customHeight="1">
      <c r="K289" s="313"/>
      <c r="L289" s="313"/>
      <c r="M289" s="313"/>
      <c r="N289" s="313"/>
      <c r="O289" s="313"/>
    </row>
    <row r="290" spans="11:15" ht="11.25" customHeight="1">
      <c r="K290" s="313"/>
      <c r="L290" s="313"/>
      <c r="M290" s="313"/>
      <c r="N290" s="313"/>
      <c r="O290" s="313"/>
    </row>
    <row r="291" spans="11:15" ht="11.25" customHeight="1">
      <c r="K291" s="313"/>
      <c r="L291" s="313"/>
      <c r="M291" s="313"/>
      <c r="N291" s="313"/>
      <c r="O291" s="313"/>
    </row>
    <row r="292" spans="11:15" ht="11.25" customHeight="1">
      <c r="K292" s="313"/>
      <c r="L292" s="313"/>
      <c r="M292" s="313"/>
      <c r="N292" s="313"/>
      <c r="O292" s="313"/>
    </row>
    <row r="293" spans="11:15" ht="11.25" customHeight="1">
      <c r="K293" s="313"/>
      <c r="L293" s="313"/>
      <c r="M293" s="313"/>
      <c r="N293" s="313"/>
      <c r="O293" s="313"/>
    </row>
    <row r="294" spans="11:15" ht="11.25" customHeight="1">
      <c r="K294" s="313"/>
      <c r="L294" s="313"/>
      <c r="M294" s="313"/>
      <c r="N294" s="313"/>
      <c r="O294" s="313"/>
    </row>
    <row r="295" spans="11:15" ht="11.25" customHeight="1">
      <c r="K295" s="313"/>
      <c r="L295" s="313"/>
      <c r="M295" s="313"/>
      <c r="N295" s="313"/>
      <c r="O295" s="313"/>
    </row>
    <row r="296" spans="11:15" ht="11.25" customHeight="1">
      <c r="K296" s="313"/>
      <c r="L296" s="313"/>
      <c r="M296" s="313"/>
      <c r="N296" s="313"/>
      <c r="O296" s="313"/>
    </row>
    <row r="297" spans="11:15" ht="11.25" customHeight="1">
      <c r="K297" s="313"/>
      <c r="L297" s="313"/>
      <c r="M297" s="313"/>
      <c r="N297" s="313"/>
      <c r="O297" s="313"/>
    </row>
    <row r="298" spans="11:15" ht="11.25" customHeight="1">
      <c r="K298" s="313"/>
      <c r="L298" s="313"/>
      <c r="M298" s="313"/>
      <c r="N298" s="313"/>
      <c r="O298" s="313"/>
    </row>
    <row r="299" spans="11:15" ht="11.25" customHeight="1">
      <c r="K299" s="313"/>
      <c r="L299" s="313"/>
      <c r="M299" s="313"/>
      <c r="N299" s="313"/>
      <c r="O299" s="313"/>
    </row>
    <row r="300" spans="11:15" ht="11.25" customHeight="1">
      <c r="K300" s="313"/>
      <c r="L300" s="313"/>
      <c r="M300" s="313"/>
      <c r="N300" s="313"/>
      <c r="O300" s="313"/>
    </row>
    <row r="301" spans="11:15" ht="11.25" customHeight="1">
      <c r="K301" s="313"/>
      <c r="L301" s="313"/>
      <c r="M301" s="313"/>
      <c r="N301" s="313"/>
      <c r="O301" s="313"/>
    </row>
    <row r="302" spans="11:15" ht="11.25" customHeight="1">
      <c r="K302" s="313"/>
      <c r="L302" s="313"/>
      <c r="M302" s="313"/>
      <c r="N302" s="313"/>
      <c r="O302" s="313"/>
    </row>
    <row r="303" spans="11:15" ht="11.25" customHeight="1">
      <c r="K303" s="313"/>
      <c r="L303" s="313"/>
      <c r="M303" s="313"/>
      <c r="N303" s="313"/>
      <c r="O303" s="313"/>
    </row>
    <row r="304" spans="11:15" ht="11.25" customHeight="1">
      <c r="K304" s="313"/>
      <c r="L304" s="313"/>
      <c r="M304" s="313"/>
      <c r="N304" s="313"/>
      <c r="O304" s="313"/>
    </row>
    <row r="305" spans="11:15" ht="11.25" customHeight="1">
      <c r="K305" s="313"/>
      <c r="L305" s="313"/>
      <c r="M305" s="313"/>
      <c r="N305" s="313"/>
      <c r="O305" s="313"/>
    </row>
    <row r="306" spans="11:15" ht="11.25" customHeight="1">
      <c r="K306" s="313"/>
      <c r="L306" s="313"/>
      <c r="M306" s="313"/>
      <c r="N306" s="313"/>
      <c r="O306" s="313"/>
    </row>
    <row r="307" spans="11:15" ht="11.25" customHeight="1">
      <c r="K307" s="313"/>
      <c r="L307" s="313"/>
      <c r="M307" s="313"/>
      <c r="N307" s="313"/>
      <c r="O307" s="313"/>
    </row>
    <row r="308" spans="11:15" ht="11.25" customHeight="1">
      <c r="K308" s="313"/>
      <c r="L308" s="313"/>
      <c r="M308" s="313"/>
      <c r="N308" s="313"/>
      <c r="O308" s="313"/>
    </row>
    <row r="309" spans="11:15" ht="11.25" customHeight="1">
      <c r="K309" s="313"/>
      <c r="L309" s="313"/>
      <c r="M309" s="313"/>
      <c r="N309" s="313"/>
      <c r="O309" s="313"/>
    </row>
    <row r="310" spans="11:15" ht="11.25" customHeight="1">
      <c r="K310" s="313"/>
      <c r="L310" s="313"/>
      <c r="M310" s="313"/>
      <c r="N310" s="313"/>
      <c r="O310" s="313"/>
    </row>
    <row r="311" spans="11:15" ht="11.25" customHeight="1">
      <c r="K311" s="313"/>
      <c r="L311" s="313"/>
      <c r="M311" s="313"/>
      <c r="N311" s="313"/>
      <c r="O311" s="313"/>
    </row>
    <row r="312" spans="11:15" ht="11.25" customHeight="1">
      <c r="K312" s="313"/>
      <c r="L312" s="313"/>
      <c r="M312" s="313"/>
      <c r="N312" s="313"/>
      <c r="O312" s="313"/>
    </row>
    <row r="313" spans="11:15" ht="11.25" customHeight="1">
      <c r="K313" s="313"/>
      <c r="L313" s="313"/>
      <c r="M313" s="313"/>
      <c r="N313" s="313"/>
      <c r="O313" s="313"/>
    </row>
  </sheetData>
  <mergeCells count="23">
    <mergeCell ref="Y4:AC4"/>
    <mergeCell ref="AD4:AD5"/>
    <mergeCell ref="AE4:AE5"/>
    <mergeCell ref="AF4:AH5"/>
    <mergeCell ref="AI4:AI5"/>
    <mergeCell ref="T4:T5"/>
    <mergeCell ref="U4:U5"/>
    <mergeCell ref="V4:V5"/>
    <mergeCell ref="W4:W5"/>
    <mergeCell ref="X4:X5"/>
    <mergeCell ref="I2:L2"/>
    <mergeCell ref="O2:O4"/>
    <mergeCell ref="D3:D4"/>
    <mergeCell ref="E3:E4"/>
    <mergeCell ref="F3:F4"/>
    <mergeCell ref="G3:G4"/>
    <mergeCell ref="M2:M4"/>
    <mergeCell ref="N2:N4"/>
    <mergeCell ref="B2:B4"/>
    <mergeCell ref="A2:A4"/>
    <mergeCell ref="C2:C4"/>
    <mergeCell ref="D2:G2"/>
    <mergeCell ref="H2:H4"/>
  </mergeCells>
  <phoneticPr fontId="2" type="noConversion"/>
  <pageMargins left="0.98425196850393704" right="0.35433070866141736" top="0.78740157480314965" bottom="0.55118110236220474" header="0.51181102362204722" footer="0"/>
  <pageSetup paperSize="9" scale="6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428"/>
  <sheetViews>
    <sheetView view="pageBreakPreview" zoomScale="85" zoomScaleNormal="90" zoomScaleSheetLayoutView="85" workbookViewId="0">
      <pane xSplit="23" ySplit="4" topLeftCell="X5" activePane="bottomRight" state="frozen"/>
      <selection pane="topRight" activeCell="U1" sqref="U1"/>
      <selection pane="bottomLeft" activeCell="A5" sqref="A5"/>
      <selection pane="bottomRight" activeCell="R42" sqref="R42"/>
    </sheetView>
  </sheetViews>
  <sheetFormatPr defaultRowHeight="11.25" customHeight="1"/>
  <cols>
    <col min="1" max="1" width="8.125" style="286" customWidth="1"/>
    <col min="2" max="2" width="17.375" style="286" bestFit="1" customWidth="1"/>
    <col min="3" max="3" width="16.875" style="286" bestFit="1" customWidth="1"/>
    <col min="4" max="4" width="13.75" style="286" bestFit="1" customWidth="1"/>
    <col min="5" max="5" width="9" style="286" bestFit="1" customWidth="1"/>
    <col min="6" max="6" width="7.125" style="286" bestFit="1" customWidth="1"/>
    <col min="7" max="7" width="10" style="292" bestFit="1" customWidth="1"/>
    <col min="8" max="8" width="7.5" style="293" bestFit="1" customWidth="1"/>
    <col min="9" max="9" width="7.5" style="286" bestFit="1" customWidth="1"/>
    <col min="10" max="11" width="7.5" style="294" bestFit="1" customWidth="1"/>
    <col min="12" max="12" width="7.625" style="296" bestFit="1" customWidth="1"/>
    <col min="13" max="13" width="7.125" style="296" bestFit="1" customWidth="1"/>
    <col min="14" max="14" width="8.75" style="296" bestFit="1" customWidth="1"/>
    <col min="15" max="15" width="8.75" style="296" customWidth="1"/>
    <col min="16" max="16" width="5.625" style="296" bestFit="1" customWidth="1"/>
    <col min="17" max="18" width="5.625" style="286" bestFit="1" customWidth="1"/>
    <col min="19" max="19" width="5.5" style="286" customWidth="1"/>
    <col min="20" max="20" width="7.375" style="286" customWidth="1"/>
    <col min="21" max="21" width="15.75" style="286" customWidth="1"/>
    <col min="22" max="22" width="14.625" style="286" customWidth="1"/>
    <col min="23" max="23" width="14.875" style="286" customWidth="1"/>
    <col min="24" max="24" width="13" style="286" bestFit="1" customWidth="1"/>
    <col min="25" max="16384" width="9" style="286"/>
  </cols>
  <sheetData>
    <row r="1" spans="1:25" s="272" customFormat="1" ht="24" customHeight="1">
      <c r="A1" s="267" t="s">
        <v>509</v>
      </c>
      <c r="B1" s="267"/>
      <c r="C1" s="268"/>
      <c r="D1" s="268"/>
      <c r="E1" s="268"/>
      <c r="F1" s="268"/>
      <c r="G1" s="269"/>
      <c r="H1" s="283"/>
      <c r="I1" s="271"/>
      <c r="J1" s="271"/>
      <c r="K1" s="284"/>
      <c r="L1" s="285"/>
      <c r="M1" s="285"/>
      <c r="N1" s="285"/>
      <c r="O1" s="285"/>
      <c r="P1" s="285"/>
    </row>
    <row r="2" spans="1:25" ht="24" customHeight="1">
      <c r="A2" s="1297" t="s">
        <v>175</v>
      </c>
      <c r="B2" s="1298" t="s">
        <v>176</v>
      </c>
      <c r="C2" s="1297" t="s">
        <v>177</v>
      </c>
      <c r="D2" s="1297" t="s">
        <v>178</v>
      </c>
      <c r="E2" s="1297"/>
      <c r="F2" s="1297"/>
      <c r="G2" s="1297"/>
      <c r="H2" s="1299" t="s">
        <v>179</v>
      </c>
      <c r="I2" s="1299"/>
      <c r="J2" s="1299"/>
      <c r="K2" s="1299"/>
      <c r="L2" s="1299"/>
      <c r="M2" s="1299"/>
      <c r="N2" s="1299"/>
      <c r="O2" s="1294"/>
      <c r="P2" s="1295"/>
      <c r="Q2" s="1295"/>
      <c r="R2" s="1295"/>
      <c r="S2" s="1295"/>
      <c r="T2" s="1296"/>
      <c r="U2" s="1299" t="s">
        <v>559</v>
      </c>
      <c r="V2" s="1301" t="s">
        <v>890</v>
      </c>
      <c r="W2" s="1298" t="s">
        <v>15</v>
      </c>
    </row>
    <row r="3" spans="1:25" ht="30" customHeight="1">
      <c r="A3" s="1297"/>
      <c r="B3" s="1297"/>
      <c r="C3" s="1297"/>
      <c r="D3" s="1297" t="s">
        <v>180</v>
      </c>
      <c r="E3" s="1297" t="s">
        <v>181</v>
      </c>
      <c r="F3" s="1297" t="s">
        <v>182</v>
      </c>
      <c r="G3" s="1300" t="s">
        <v>183</v>
      </c>
      <c r="H3" s="744" t="s">
        <v>184</v>
      </c>
      <c r="I3" s="745" t="s">
        <v>185</v>
      </c>
      <c r="J3" s="745" t="s">
        <v>186</v>
      </c>
      <c r="K3" s="745" t="s">
        <v>187</v>
      </c>
      <c r="L3" s="746" t="s">
        <v>188</v>
      </c>
      <c r="M3" s="745" t="s">
        <v>189</v>
      </c>
      <c r="N3" s="745" t="s">
        <v>190</v>
      </c>
      <c r="O3" s="747" t="s">
        <v>662</v>
      </c>
      <c r="P3" s="745" t="s">
        <v>191</v>
      </c>
      <c r="Q3" s="745" t="s">
        <v>192</v>
      </c>
      <c r="R3" s="745" t="s">
        <v>193</v>
      </c>
      <c r="S3" s="745" t="s">
        <v>194</v>
      </c>
      <c r="T3" s="745" t="s">
        <v>195</v>
      </c>
      <c r="U3" s="1299"/>
      <c r="V3" s="1299"/>
      <c r="W3" s="1297"/>
      <c r="X3" s="1293" t="s">
        <v>878</v>
      </c>
    </row>
    <row r="4" spans="1:25" ht="24" customHeight="1">
      <c r="A4" s="1297"/>
      <c r="B4" s="1297"/>
      <c r="C4" s="1297"/>
      <c r="D4" s="1297"/>
      <c r="E4" s="1297"/>
      <c r="F4" s="1297"/>
      <c r="G4" s="1300"/>
      <c r="H4" s="742" t="s">
        <v>196</v>
      </c>
      <c r="I4" s="280" t="s">
        <v>196</v>
      </c>
      <c r="J4" s="280" t="s">
        <v>197</v>
      </c>
      <c r="K4" s="280" t="s">
        <v>196</v>
      </c>
      <c r="L4" s="280" t="s">
        <v>197</v>
      </c>
      <c r="M4" s="280" t="s">
        <v>196</v>
      </c>
      <c r="N4" s="280" t="s">
        <v>197</v>
      </c>
      <c r="O4" s="280"/>
      <c r="P4" s="280" t="s">
        <v>197</v>
      </c>
      <c r="Q4" s="280" t="s">
        <v>197</v>
      </c>
      <c r="R4" s="280" t="s">
        <v>198</v>
      </c>
      <c r="S4" s="280" t="s">
        <v>197</v>
      </c>
      <c r="T4" s="280" t="s">
        <v>197</v>
      </c>
      <c r="U4" s="1299"/>
      <c r="V4" s="1299"/>
      <c r="W4" s="1297"/>
      <c r="X4" s="1293"/>
    </row>
    <row r="5" spans="1:25" ht="25.5" customHeight="1">
      <c r="A5" s="276" t="s">
        <v>126</v>
      </c>
      <c r="B5" s="276"/>
      <c r="C5" s="305">
        <f>COUNTA(C6:C34)</f>
        <v>20</v>
      </c>
      <c r="D5" s="276"/>
      <c r="E5" s="276"/>
      <c r="F5" s="276"/>
      <c r="G5" s="277"/>
      <c r="H5" s="278">
        <f t="shared" ref="H5:M5" si="0">SUM(H6:H34)</f>
        <v>20</v>
      </c>
      <c r="I5" s="278">
        <f t="shared" si="0"/>
        <v>20</v>
      </c>
      <c r="J5" s="1204">
        <f>SUM(J6:J34)</f>
        <v>1557</v>
      </c>
      <c r="K5" s="278">
        <f t="shared" si="0"/>
        <v>20</v>
      </c>
      <c r="L5" s="278">
        <f t="shared" si="0"/>
        <v>0</v>
      </c>
      <c r="M5" s="278">
        <f t="shared" si="0"/>
        <v>20</v>
      </c>
      <c r="N5" s="1204">
        <f>SUM(N6:N34)</f>
        <v>1557</v>
      </c>
      <c r="O5" s="278"/>
      <c r="P5" s="288"/>
      <c r="Q5" s="288"/>
      <c r="R5" s="289"/>
      <c r="S5" s="289"/>
      <c r="T5" s="280"/>
      <c r="U5" s="280"/>
      <c r="V5" s="280"/>
      <c r="W5" s="280"/>
      <c r="X5" s="279"/>
      <c r="Y5" s="286" t="s">
        <v>889</v>
      </c>
    </row>
    <row r="6" spans="1:25" ht="24.95" hidden="1" customHeight="1">
      <c r="A6" s="279"/>
      <c r="B6" s="748"/>
      <c r="C6" s="748"/>
      <c r="D6" s="748"/>
      <c r="E6" s="748"/>
      <c r="F6" s="748"/>
      <c r="G6" s="749"/>
      <c r="H6" s="280"/>
      <c r="I6" s="28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0"/>
      <c r="U6" s="748"/>
      <c r="V6" s="750"/>
      <c r="W6" s="291"/>
      <c r="X6" s="752"/>
    </row>
    <row r="7" spans="1:25" ht="24.95" hidden="1" customHeight="1">
      <c r="A7" s="279"/>
      <c r="B7" s="731"/>
      <c r="C7" s="731"/>
      <c r="D7" s="731"/>
      <c r="E7" s="731"/>
      <c r="F7" s="731"/>
      <c r="G7" s="732"/>
      <c r="H7" s="280"/>
      <c r="I7" s="28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731"/>
      <c r="V7" s="750"/>
      <c r="W7" s="279"/>
      <c r="X7" s="752"/>
    </row>
    <row r="8" spans="1:25" ht="24.95" hidden="1" customHeight="1">
      <c r="A8" s="279"/>
      <c r="B8" s="731"/>
      <c r="C8" s="731"/>
      <c r="D8" s="731"/>
      <c r="E8" s="731"/>
      <c r="F8" s="731"/>
      <c r="G8" s="732"/>
      <c r="H8" s="280"/>
      <c r="I8" s="280"/>
      <c r="J8" s="290"/>
      <c r="K8" s="290"/>
      <c r="L8" s="290"/>
      <c r="M8" s="290"/>
      <c r="N8" s="290"/>
      <c r="O8" s="290"/>
      <c r="P8" s="290"/>
      <c r="Q8" s="290"/>
      <c r="R8" s="290"/>
      <c r="S8" s="290"/>
      <c r="T8" s="290"/>
      <c r="U8" s="731"/>
      <c r="V8" s="750"/>
      <c r="W8" s="279"/>
      <c r="X8" s="752"/>
    </row>
    <row r="9" spans="1:25" ht="24.95" hidden="1" customHeight="1">
      <c r="A9" s="279"/>
      <c r="B9" s="731"/>
      <c r="C9" s="731"/>
      <c r="D9" s="731"/>
      <c r="E9" s="731"/>
      <c r="F9" s="731"/>
      <c r="G9" s="732"/>
      <c r="H9" s="280"/>
      <c r="I9" s="28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731"/>
      <c r="V9" s="750"/>
      <c r="W9" s="279"/>
      <c r="X9" s="752"/>
    </row>
    <row r="10" spans="1:25" ht="24.95" hidden="1" customHeight="1">
      <c r="A10" s="279"/>
      <c r="B10" s="731"/>
      <c r="C10" s="731"/>
      <c r="D10" s="731"/>
      <c r="E10" s="731"/>
      <c r="F10" s="731"/>
      <c r="G10" s="732"/>
      <c r="H10" s="280"/>
      <c r="I10" s="280"/>
      <c r="J10" s="290"/>
      <c r="K10" s="290"/>
      <c r="L10" s="290"/>
      <c r="M10" s="290"/>
      <c r="N10" s="290"/>
      <c r="O10" s="290"/>
      <c r="P10" s="290"/>
      <c r="Q10" s="290"/>
      <c r="R10" s="290"/>
      <c r="S10" s="290"/>
      <c r="T10" s="290"/>
      <c r="U10" s="731"/>
      <c r="V10" s="750"/>
      <c r="W10" s="279"/>
      <c r="X10" s="752"/>
    </row>
    <row r="11" spans="1:25" ht="24.95" customHeight="1">
      <c r="A11" s="279">
        <v>6</v>
      </c>
      <c r="B11" s="748" t="s">
        <v>553</v>
      </c>
      <c r="C11" s="748" t="s">
        <v>708</v>
      </c>
      <c r="D11" s="748" t="s">
        <v>12</v>
      </c>
      <c r="E11" s="748" t="s">
        <v>726</v>
      </c>
      <c r="F11" s="748"/>
      <c r="G11" s="749">
        <v>660</v>
      </c>
      <c r="H11" s="280">
        <v>1</v>
      </c>
      <c r="I11" s="280">
        <v>1</v>
      </c>
      <c r="J11" s="290">
        <f t="shared" ref="J11:J30" si="1">P11</f>
        <v>70</v>
      </c>
      <c r="K11" s="290">
        <f t="shared" ref="K11:K30" si="2">I11</f>
        <v>1</v>
      </c>
      <c r="L11" s="290">
        <v>0</v>
      </c>
      <c r="M11" s="290">
        <f t="shared" ref="M11:N30" si="3">I11</f>
        <v>1</v>
      </c>
      <c r="N11" s="290">
        <f t="shared" si="3"/>
        <v>70</v>
      </c>
      <c r="O11" s="290"/>
      <c r="P11" s="290">
        <v>70</v>
      </c>
      <c r="Q11" s="290">
        <v>150</v>
      </c>
      <c r="R11" s="290">
        <v>3</v>
      </c>
      <c r="S11" s="290"/>
      <c r="T11" s="290"/>
      <c r="U11" s="748" t="s">
        <v>857</v>
      </c>
      <c r="V11" s="751">
        <v>45461</v>
      </c>
      <c r="W11" s="279"/>
      <c r="X11" s="752">
        <v>43636</v>
      </c>
      <c r="Y11" s="286" t="s">
        <v>887</v>
      </c>
    </row>
    <row r="12" spans="1:25" ht="24.95" customHeight="1">
      <c r="A12" s="279">
        <v>7</v>
      </c>
      <c r="B12" s="748" t="s">
        <v>553</v>
      </c>
      <c r="C12" s="748" t="s">
        <v>709</v>
      </c>
      <c r="D12" s="748" t="s">
        <v>12</v>
      </c>
      <c r="E12" s="748" t="s">
        <v>727</v>
      </c>
      <c r="F12" s="748"/>
      <c r="G12" s="749" t="s">
        <v>728</v>
      </c>
      <c r="H12" s="280">
        <v>1</v>
      </c>
      <c r="I12" s="280">
        <v>1</v>
      </c>
      <c r="J12" s="290">
        <f t="shared" si="1"/>
        <v>70</v>
      </c>
      <c r="K12" s="290">
        <f t="shared" si="2"/>
        <v>1</v>
      </c>
      <c r="L12" s="290">
        <v>0</v>
      </c>
      <c r="M12" s="290">
        <f t="shared" si="3"/>
        <v>1</v>
      </c>
      <c r="N12" s="290">
        <f t="shared" si="3"/>
        <v>70</v>
      </c>
      <c r="O12" s="290"/>
      <c r="P12" s="290">
        <v>70</v>
      </c>
      <c r="Q12" s="290">
        <v>150</v>
      </c>
      <c r="R12" s="290">
        <v>3</v>
      </c>
      <c r="S12" s="290"/>
      <c r="T12" s="290"/>
      <c r="U12" s="748" t="s">
        <v>858</v>
      </c>
      <c r="V12" s="751">
        <v>45461</v>
      </c>
      <c r="W12" s="279"/>
      <c r="X12" s="752">
        <v>43636</v>
      </c>
      <c r="Y12" s="286" t="s">
        <v>887</v>
      </c>
    </row>
    <row r="13" spans="1:25" ht="24.95" customHeight="1">
      <c r="A13" s="279">
        <v>8</v>
      </c>
      <c r="B13" s="748" t="s">
        <v>553</v>
      </c>
      <c r="C13" s="748" t="s">
        <v>710</v>
      </c>
      <c r="D13" s="748" t="s">
        <v>12</v>
      </c>
      <c r="E13" s="748" t="s">
        <v>727</v>
      </c>
      <c r="F13" s="748"/>
      <c r="G13" s="749" t="s">
        <v>728</v>
      </c>
      <c r="H13" s="280">
        <v>1</v>
      </c>
      <c r="I13" s="280">
        <v>1</v>
      </c>
      <c r="J13" s="290">
        <v>80</v>
      </c>
      <c r="K13" s="290">
        <f t="shared" ref="K13:K14" si="4">I13</f>
        <v>1</v>
      </c>
      <c r="L13" s="290">
        <v>0</v>
      </c>
      <c r="M13" s="290">
        <f t="shared" ref="M13:M14" si="5">I13</f>
        <v>1</v>
      </c>
      <c r="N13" s="290">
        <v>80</v>
      </c>
      <c r="O13" s="290"/>
      <c r="P13" s="290">
        <v>70</v>
      </c>
      <c r="Q13" s="290">
        <v>150</v>
      </c>
      <c r="R13" s="290">
        <v>3</v>
      </c>
      <c r="S13" s="290"/>
      <c r="T13" s="290"/>
      <c r="U13" s="731" t="s">
        <v>859</v>
      </c>
      <c r="V13" s="751">
        <v>45461</v>
      </c>
      <c r="W13" s="279"/>
      <c r="X13" s="752">
        <v>43636</v>
      </c>
      <c r="Y13" s="286" t="s">
        <v>887</v>
      </c>
    </row>
    <row r="14" spans="1:25" ht="24.95" customHeight="1">
      <c r="A14" s="279">
        <v>9</v>
      </c>
      <c r="B14" s="748" t="s">
        <v>553</v>
      </c>
      <c r="C14" s="748" t="s">
        <v>562</v>
      </c>
      <c r="D14" s="748" t="s">
        <v>12</v>
      </c>
      <c r="E14" s="748" t="s">
        <v>13</v>
      </c>
      <c r="F14" s="748" t="s">
        <v>554</v>
      </c>
      <c r="G14" s="749" t="s">
        <v>729</v>
      </c>
      <c r="H14" s="280">
        <v>1</v>
      </c>
      <c r="I14" s="280">
        <v>1</v>
      </c>
      <c r="J14" s="290">
        <v>80</v>
      </c>
      <c r="K14" s="290">
        <f t="shared" si="4"/>
        <v>1</v>
      </c>
      <c r="L14" s="290">
        <v>0</v>
      </c>
      <c r="M14" s="290">
        <f t="shared" si="5"/>
        <v>1</v>
      </c>
      <c r="N14" s="290">
        <v>80</v>
      </c>
      <c r="O14" s="290"/>
      <c r="P14" s="290">
        <v>100</v>
      </c>
      <c r="Q14" s="290">
        <v>200</v>
      </c>
      <c r="R14" s="290">
        <v>3</v>
      </c>
      <c r="S14" s="290"/>
      <c r="T14" s="290"/>
      <c r="U14" s="731" t="s">
        <v>860</v>
      </c>
      <c r="V14" s="751">
        <v>45454</v>
      </c>
      <c r="W14" s="279"/>
      <c r="X14" s="752">
        <v>43629</v>
      </c>
      <c r="Y14" s="286" t="s">
        <v>888</v>
      </c>
    </row>
    <row r="15" spans="1:25" ht="24.95" customHeight="1">
      <c r="A15" s="279">
        <v>10</v>
      </c>
      <c r="B15" s="748" t="s">
        <v>553</v>
      </c>
      <c r="C15" s="748" t="s">
        <v>564</v>
      </c>
      <c r="D15" s="748" t="s">
        <v>12</v>
      </c>
      <c r="E15" s="748" t="s">
        <v>565</v>
      </c>
      <c r="F15" s="748"/>
      <c r="G15" s="749" t="s">
        <v>730</v>
      </c>
      <c r="H15" s="280">
        <v>1</v>
      </c>
      <c r="I15" s="280">
        <v>1</v>
      </c>
      <c r="J15" s="290">
        <f t="shared" si="1"/>
        <v>80</v>
      </c>
      <c r="K15" s="290">
        <f t="shared" si="2"/>
        <v>1</v>
      </c>
      <c r="L15" s="290">
        <v>0</v>
      </c>
      <c r="M15" s="290">
        <f t="shared" si="3"/>
        <v>1</v>
      </c>
      <c r="N15" s="290">
        <f t="shared" si="3"/>
        <v>80</v>
      </c>
      <c r="O15" s="290"/>
      <c r="P15" s="290">
        <v>80</v>
      </c>
      <c r="Q15" s="290">
        <v>200</v>
      </c>
      <c r="R15" s="290">
        <v>3</v>
      </c>
      <c r="S15" s="290"/>
      <c r="T15" s="290"/>
      <c r="U15" s="748" t="s">
        <v>861</v>
      </c>
      <c r="V15" s="751">
        <v>45461</v>
      </c>
      <c r="W15" s="279"/>
      <c r="X15" s="752">
        <v>43636</v>
      </c>
      <c r="Y15" s="286" t="s">
        <v>887</v>
      </c>
    </row>
    <row r="16" spans="1:25" ht="24.95" customHeight="1">
      <c r="A16" s="279">
        <v>11</v>
      </c>
      <c r="B16" s="748" t="s">
        <v>553</v>
      </c>
      <c r="C16" s="748" t="s">
        <v>566</v>
      </c>
      <c r="D16" s="748" t="s">
        <v>12</v>
      </c>
      <c r="E16" s="748" t="s">
        <v>565</v>
      </c>
      <c r="F16" s="748"/>
      <c r="G16" s="749">
        <v>547</v>
      </c>
      <c r="H16" s="280">
        <v>1</v>
      </c>
      <c r="I16" s="280">
        <v>1</v>
      </c>
      <c r="J16" s="290">
        <f t="shared" si="1"/>
        <v>80</v>
      </c>
      <c r="K16" s="290">
        <f t="shared" si="2"/>
        <v>1</v>
      </c>
      <c r="L16" s="290">
        <v>0</v>
      </c>
      <c r="M16" s="290">
        <f t="shared" si="3"/>
        <v>1</v>
      </c>
      <c r="N16" s="290">
        <f t="shared" si="3"/>
        <v>80</v>
      </c>
      <c r="O16" s="290"/>
      <c r="P16" s="290">
        <v>80</v>
      </c>
      <c r="Q16" s="290">
        <v>200</v>
      </c>
      <c r="R16" s="290">
        <v>3</v>
      </c>
      <c r="S16" s="290"/>
      <c r="T16" s="290"/>
      <c r="U16" s="748" t="s">
        <v>862</v>
      </c>
      <c r="V16" s="751">
        <v>45525</v>
      </c>
      <c r="W16" s="279"/>
      <c r="X16" s="752">
        <v>43700</v>
      </c>
      <c r="Y16" s="286" t="s">
        <v>887</v>
      </c>
    </row>
    <row r="17" spans="1:25" ht="24.95" customHeight="1">
      <c r="A17" s="279">
        <v>12</v>
      </c>
      <c r="B17" s="748" t="s">
        <v>553</v>
      </c>
      <c r="C17" s="748" t="s">
        <v>711</v>
      </c>
      <c r="D17" s="748" t="s">
        <v>12</v>
      </c>
      <c r="E17" s="748" t="s">
        <v>235</v>
      </c>
      <c r="F17" s="748" t="s">
        <v>236</v>
      </c>
      <c r="G17" s="749" t="s">
        <v>731</v>
      </c>
      <c r="H17" s="280">
        <v>1</v>
      </c>
      <c r="I17" s="280">
        <v>1</v>
      </c>
      <c r="J17" s="290">
        <f t="shared" si="1"/>
        <v>140</v>
      </c>
      <c r="K17" s="290">
        <f t="shared" si="2"/>
        <v>1</v>
      </c>
      <c r="L17" s="290">
        <v>0</v>
      </c>
      <c r="M17" s="290">
        <f t="shared" si="3"/>
        <v>1</v>
      </c>
      <c r="N17" s="290">
        <f t="shared" si="3"/>
        <v>140</v>
      </c>
      <c r="O17" s="290"/>
      <c r="P17" s="290">
        <v>140</v>
      </c>
      <c r="Q17" s="290">
        <v>250</v>
      </c>
      <c r="R17" s="290">
        <v>5</v>
      </c>
      <c r="S17" s="290"/>
      <c r="T17" s="290"/>
      <c r="U17" s="748" t="s">
        <v>863</v>
      </c>
      <c r="V17" s="751">
        <v>45454</v>
      </c>
      <c r="W17" s="279"/>
      <c r="X17" s="752">
        <v>43629</v>
      </c>
      <c r="Y17" s="286" t="s">
        <v>888</v>
      </c>
    </row>
    <row r="18" spans="1:25" ht="24.95" customHeight="1">
      <c r="A18" s="279">
        <v>13</v>
      </c>
      <c r="B18" s="748" t="s">
        <v>553</v>
      </c>
      <c r="C18" s="748" t="s">
        <v>712</v>
      </c>
      <c r="D18" s="748" t="s">
        <v>12</v>
      </c>
      <c r="E18" s="748" t="s">
        <v>235</v>
      </c>
      <c r="F18" s="748" t="s">
        <v>555</v>
      </c>
      <c r="G18" s="749" t="s">
        <v>877</v>
      </c>
      <c r="H18" s="280">
        <v>1</v>
      </c>
      <c r="I18" s="280">
        <v>1</v>
      </c>
      <c r="J18" s="290">
        <f t="shared" si="1"/>
        <v>80</v>
      </c>
      <c r="K18" s="290">
        <f t="shared" si="2"/>
        <v>1</v>
      </c>
      <c r="L18" s="290">
        <v>0</v>
      </c>
      <c r="M18" s="290">
        <f t="shared" si="3"/>
        <v>1</v>
      </c>
      <c r="N18" s="290">
        <f t="shared" si="3"/>
        <v>80</v>
      </c>
      <c r="O18" s="290"/>
      <c r="P18" s="290">
        <v>80</v>
      </c>
      <c r="Q18" s="290">
        <v>200</v>
      </c>
      <c r="R18" s="290">
        <v>3</v>
      </c>
      <c r="S18" s="290"/>
      <c r="T18" s="290"/>
      <c r="U18" s="748" t="s">
        <v>864</v>
      </c>
      <c r="V18" s="751">
        <v>45454</v>
      </c>
      <c r="W18" s="279"/>
      <c r="X18" s="752">
        <v>43629</v>
      </c>
      <c r="Y18" s="286" t="s">
        <v>888</v>
      </c>
    </row>
    <row r="19" spans="1:25" ht="24.95" customHeight="1">
      <c r="A19" s="279">
        <v>14</v>
      </c>
      <c r="B19" s="748" t="s">
        <v>553</v>
      </c>
      <c r="C19" s="748" t="s">
        <v>713</v>
      </c>
      <c r="D19" s="748" t="s">
        <v>12</v>
      </c>
      <c r="E19" s="748" t="s">
        <v>235</v>
      </c>
      <c r="F19" s="748" t="s">
        <v>555</v>
      </c>
      <c r="G19" s="749">
        <v>116</v>
      </c>
      <c r="H19" s="280">
        <v>1</v>
      </c>
      <c r="I19" s="280">
        <v>1</v>
      </c>
      <c r="J19" s="290">
        <f t="shared" si="1"/>
        <v>70</v>
      </c>
      <c r="K19" s="290">
        <f t="shared" si="2"/>
        <v>1</v>
      </c>
      <c r="L19" s="290">
        <v>0</v>
      </c>
      <c r="M19" s="290">
        <f t="shared" si="3"/>
        <v>1</v>
      </c>
      <c r="N19" s="290">
        <f t="shared" si="3"/>
        <v>70</v>
      </c>
      <c r="O19" s="290"/>
      <c r="P19" s="290">
        <v>70</v>
      </c>
      <c r="Q19" s="290">
        <v>150</v>
      </c>
      <c r="R19" s="290">
        <v>3</v>
      </c>
      <c r="S19" s="290"/>
      <c r="T19" s="290"/>
      <c r="U19" s="748" t="s">
        <v>865</v>
      </c>
      <c r="V19" s="751">
        <v>45454</v>
      </c>
      <c r="W19" s="279"/>
      <c r="X19" s="752">
        <v>43629</v>
      </c>
      <c r="Y19" s="286" t="s">
        <v>888</v>
      </c>
    </row>
    <row r="20" spans="1:25" ht="24.95" customHeight="1">
      <c r="A20" s="279">
        <v>15</v>
      </c>
      <c r="B20" s="748" t="s">
        <v>553</v>
      </c>
      <c r="C20" s="748" t="s">
        <v>714</v>
      </c>
      <c r="D20" s="748" t="s">
        <v>12</v>
      </c>
      <c r="E20" s="748" t="s">
        <v>732</v>
      </c>
      <c r="F20" s="748" t="s">
        <v>733</v>
      </c>
      <c r="G20" s="749" t="s">
        <v>734</v>
      </c>
      <c r="H20" s="280">
        <v>1</v>
      </c>
      <c r="I20" s="280">
        <v>1</v>
      </c>
      <c r="J20" s="290">
        <f t="shared" si="1"/>
        <v>100</v>
      </c>
      <c r="K20" s="290">
        <f t="shared" si="2"/>
        <v>1</v>
      </c>
      <c r="L20" s="290">
        <v>0</v>
      </c>
      <c r="M20" s="290">
        <f t="shared" si="3"/>
        <v>1</v>
      </c>
      <c r="N20" s="290">
        <f t="shared" si="3"/>
        <v>100</v>
      </c>
      <c r="O20" s="290"/>
      <c r="P20" s="290">
        <v>100</v>
      </c>
      <c r="Q20" s="290">
        <v>150</v>
      </c>
      <c r="R20" s="290">
        <v>3</v>
      </c>
      <c r="S20" s="290"/>
      <c r="T20" s="290"/>
      <c r="U20" s="748" t="s">
        <v>866</v>
      </c>
      <c r="V20" s="751">
        <v>45465</v>
      </c>
      <c r="W20" s="279"/>
      <c r="X20" s="752">
        <v>43640</v>
      </c>
      <c r="Y20" s="286" t="s">
        <v>887</v>
      </c>
    </row>
    <row r="21" spans="1:25" ht="24.95" customHeight="1">
      <c r="A21" s="279">
        <v>16</v>
      </c>
      <c r="B21" s="748" t="s">
        <v>553</v>
      </c>
      <c r="C21" s="748" t="s">
        <v>715</v>
      </c>
      <c r="D21" s="748" t="s">
        <v>12</v>
      </c>
      <c r="E21" s="748" t="s">
        <v>732</v>
      </c>
      <c r="F21" s="748" t="s">
        <v>733</v>
      </c>
      <c r="G21" s="749" t="s">
        <v>735</v>
      </c>
      <c r="H21" s="280">
        <v>1</v>
      </c>
      <c r="I21" s="280">
        <v>1</v>
      </c>
      <c r="J21" s="290">
        <f t="shared" si="1"/>
        <v>70</v>
      </c>
      <c r="K21" s="290">
        <f t="shared" si="2"/>
        <v>1</v>
      </c>
      <c r="L21" s="290">
        <v>0</v>
      </c>
      <c r="M21" s="290">
        <f t="shared" si="3"/>
        <v>1</v>
      </c>
      <c r="N21" s="290">
        <f t="shared" si="3"/>
        <v>70</v>
      </c>
      <c r="O21" s="290"/>
      <c r="P21" s="290">
        <v>70</v>
      </c>
      <c r="Q21" s="290">
        <v>150</v>
      </c>
      <c r="R21" s="290">
        <v>3</v>
      </c>
      <c r="S21" s="290"/>
      <c r="T21" s="290"/>
      <c r="U21" s="748" t="s">
        <v>867</v>
      </c>
      <c r="V21" s="751">
        <v>45465</v>
      </c>
      <c r="W21" s="279"/>
      <c r="X21" s="752">
        <v>43640</v>
      </c>
      <c r="Y21" s="286" t="s">
        <v>887</v>
      </c>
    </row>
    <row r="22" spans="1:25" ht="24.95" customHeight="1">
      <c r="A22" s="279">
        <v>17</v>
      </c>
      <c r="B22" s="748" t="s">
        <v>553</v>
      </c>
      <c r="C22" s="748" t="s">
        <v>716</v>
      </c>
      <c r="D22" s="748" t="s">
        <v>12</v>
      </c>
      <c r="E22" s="748" t="s">
        <v>732</v>
      </c>
      <c r="F22" s="748" t="s">
        <v>736</v>
      </c>
      <c r="G22" s="749" t="s">
        <v>737</v>
      </c>
      <c r="H22" s="280">
        <v>1</v>
      </c>
      <c r="I22" s="280">
        <v>1</v>
      </c>
      <c r="J22" s="290">
        <f t="shared" si="1"/>
        <v>70</v>
      </c>
      <c r="K22" s="290">
        <f t="shared" si="2"/>
        <v>1</v>
      </c>
      <c r="L22" s="290">
        <v>0</v>
      </c>
      <c r="M22" s="290">
        <f t="shared" si="3"/>
        <v>1</v>
      </c>
      <c r="N22" s="290">
        <f t="shared" si="3"/>
        <v>70</v>
      </c>
      <c r="O22" s="290"/>
      <c r="P22" s="290">
        <v>70</v>
      </c>
      <c r="Q22" s="290">
        <v>250</v>
      </c>
      <c r="R22" s="290">
        <v>3</v>
      </c>
      <c r="S22" s="290"/>
      <c r="T22" s="290"/>
      <c r="U22" s="748" t="s">
        <v>868</v>
      </c>
      <c r="V22" s="751">
        <v>45465</v>
      </c>
      <c r="W22" s="279"/>
      <c r="X22" s="752">
        <v>43640</v>
      </c>
      <c r="Y22" s="286" t="s">
        <v>887</v>
      </c>
    </row>
    <row r="23" spans="1:25" ht="24.95" customHeight="1">
      <c r="A23" s="279">
        <v>18</v>
      </c>
      <c r="B23" s="748" t="s">
        <v>553</v>
      </c>
      <c r="C23" s="748" t="s">
        <v>717</v>
      </c>
      <c r="D23" s="748" t="s">
        <v>12</v>
      </c>
      <c r="E23" s="748" t="s">
        <v>732</v>
      </c>
      <c r="F23" s="748" t="s">
        <v>736</v>
      </c>
      <c r="G23" s="749" t="s">
        <v>738</v>
      </c>
      <c r="H23" s="280">
        <v>1</v>
      </c>
      <c r="I23" s="280">
        <v>1</v>
      </c>
      <c r="J23" s="290">
        <f t="shared" si="1"/>
        <v>80</v>
      </c>
      <c r="K23" s="290">
        <f t="shared" si="2"/>
        <v>1</v>
      </c>
      <c r="L23" s="290">
        <v>0</v>
      </c>
      <c r="M23" s="290">
        <f t="shared" si="3"/>
        <v>1</v>
      </c>
      <c r="N23" s="290">
        <f t="shared" si="3"/>
        <v>80</v>
      </c>
      <c r="O23" s="290"/>
      <c r="P23" s="290">
        <v>80</v>
      </c>
      <c r="Q23" s="290">
        <v>250</v>
      </c>
      <c r="R23" s="290">
        <v>3</v>
      </c>
      <c r="S23" s="290"/>
      <c r="T23" s="290"/>
      <c r="U23" s="748" t="s">
        <v>869</v>
      </c>
      <c r="V23" s="751">
        <v>45465</v>
      </c>
      <c r="W23" s="279"/>
      <c r="X23" s="752">
        <v>43640</v>
      </c>
      <c r="Y23" s="286" t="s">
        <v>887</v>
      </c>
    </row>
    <row r="24" spans="1:25" ht="24.95" customHeight="1">
      <c r="A24" s="279">
        <v>19</v>
      </c>
      <c r="B24" s="748" t="s">
        <v>553</v>
      </c>
      <c r="C24" s="748" t="s">
        <v>718</v>
      </c>
      <c r="D24" s="748" t="s">
        <v>12</v>
      </c>
      <c r="E24" s="748" t="s">
        <v>732</v>
      </c>
      <c r="F24" s="748" t="s">
        <v>736</v>
      </c>
      <c r="G24" s="749">
        <v>657</v>
      </c>
      <c r="H24" s="280">
        <v>1</v>
      </c>
      <c r="I24" s="280">
        <v>1</v>
      </c>
      <c r="J24" s="290">
        <f t="shared" si="1"/>
        <v>80</v>
      </c>
      <c r="K24" s="290">
        <f t="shared" si="2"/>
        <v>1</v>
      </c>
      <c r="L24" s="290">
        <v>0</v>
      </c>
      <c r="M24" s="290">
        <f t="shared" si="3"/>
        <v>1</v>
      </c>
      <c r="N24" s="290">
        <f t="shared" si="3"/>
        <v>80</v>
      </c>
      <c r="O24" s="290"/>
      <c r="P24" s="290">
        <v>80</v>
      </c>
      <c r="Q24" s="290">
        <v>250</v>
      </c>
      <c r="R24" s="290">
        <v>3</v>
      </c>
      <c r="S24" s="290"/>
      <c r="T24" s="290"/>
      <c r="U24" s="748" t="s">
        <v>870</v>
      </c>
      <c r="V24" s="751">
        <v>45465</v>
      </c>
      <c r="W24" s="279"/>
      <c r="X24" s="752">
        <v>43640</v>
      </c>
      <c r="Y24" s="286" t="s">
        <v>887</v>
      </c>
    </row>
    <row r="25" spans="1:25" ht="24.95" customHeight="1">
      <c r="A25" s="279">
        <v>20</v>
      </c>
      <c r="B25" s="748" t="s">
        <v>553</v>
      </c>
      <c r="C25" s="748" t="s">
        <v>719</v>
      </c>
      <c r="D25" s="748" t="s">
        <v>12</v>
      </c>
      <c r="E25" s="748" t="s">
        <v>732</v>
      </c>
      <c r="F25" s="748" t="s">
        <v>739</v>
      </c>
      <c r="G25" s="749" t="s">
        <v>740</v>
      </c>
      <c r="H25" s="280">
        <v>1</v>
      </c>
      <c r="I25" s="280">
        <v>1</v>
      </c>
      <c r="J25" s="290">
        <f t="shared" si="1"/>
        <v>24</v>
      </c>
      <c r="K25" s="290">
        <f t="shared" si="2"/>
        <v>1</v>
      </c>
      <c r="L25" s="290">
        <v>0</v>
      </c>
      <c r="M25" s="290">
        <f t="shared" si="3"/>
        <v>1</v>
      </c>
      <c r="N25" s="290">
        <f t="shared" si="3"/>
        <v>24</v>
      </c>
      <c r="O25" s="290"/>
      <c r="P25" s="290">
        <v>24</v>
      </c>
      <c r="Q25" s="290">
        <v>150</v>
      </c>
      <c r="R25" s="290">
        <v>3</v>
      </c>
      <c r="S25" s="290"/>
      <c r="T25" s="290"/>
      <c r="U25" s="748" t="s">
        <v>871</v>
      </c>
      <c r="V25" s="751">
        <v>45465</v>
      </c>
      <c r="W25" s="279"/>
      <c r="X25" s="752">
        <v>43640</v>
      </c>
      <c r="Y25" s="286" t="s">
        <v>887</v>
      </c>
    </row>
    <row r="26" spans="1:25" ht="24.95" customHeight="1">
      <c r="A26" s="279">
        <v>21</v>
      </c>
      <c r="B26" s="748" t="s">
        <v>553</v>
      </c>
      <c r="C26" s="748" t="s">
        <v>720</v>
      </c>
      <c r="D26" s="748" t="s">
        <v>12</v>
      </c>
      <c r="E26" s="748" t="s">
        <v>732</v>
      </c>
      <c r="F26" s="748" t="s">
        <v>739</v>
      </c>
      <c r="G26" s="749">
        <v>1330</v>
      </c>
      <c r="H26" s="280">
        <v>1</v>
      </c>
      <c r="I26" s="280">
        <v>1</v>
      </c>
      <c r="J26" s="290">
        <f t="shared" si="1"/>
        <v>115</v>
      </c>
      <c r="K26" s="290">
        <f t="shared" si="2"/>
        <v>1</v>
      </c>
      <c r="L26" s="290">
        <v>0</v>
      </c>
      <c r="M26" s="290">
        <f t="shared" si="3"/>
        <v>1</v>
      </c>
      <c r="N26" s="290">
        <f t="shared" si="3"/>
        <v>115</v>
      </c>
      <c r="O26" s="290"/>
      <c r="P26" s="290">
        <v>115</v>
      </c>
      <c r="Q26" s="290">
        <v>150</v>
      </c>
      <c r="R26" s="290">
        <v>3</v>
      </c>
      <c r="S26" s="290"/>
      <c r="T26" s="290"/>
      <c r="U26" s="748" t="s">
        <v>872</v>
      </c>
      <c r="V26" s="751">
        <v>45461</v>
      </c>
      <c r="W26" s="279"/>
      <c r="X26" s="752">
        <v>43636</v>
      </c>
      <c r="Y26" s="286" t="s">
        <v>887</v>
      </c>
    </row>
    <row r="27" spans="1:25" ht="24.95" customHeight="1">
      <c r="A27" s="279">
        <v>22</v>
      </c>
      <c r="B27" s="748" t="s">
        <v>553</v>
      </c>
      <c r="C27" s="748" t="s">
        <v>721</v>
      </c>
      <c r="D27" s="748" t="s">
        <v>12</v>
      </c>
      <c r="E27" s="748" t="s">
        <v>732</v>
      </c>
      <c r="F27" s="748" t="s">
        <v>741</v>
      </c>
      <c r="G27" s="749" t="s">
        <v>742</v>
      </c>
      <c r="H27" s="280">
        <v>1</v>
      </c>
      <c r="I27" s="280">
        <v>1</v>
      </c>
      <c r="J27" s="290">
        <f t="shared" si="1"/>
        <v>48</v>
      </c>
      <c r="K27" s="290">
        <f t="shared" si="2"/>
        <v>1</v>
      </c>
      <c r="L27" s="290">
        <v>0</v>
      </c>
      <c r="M27" s="290">
        <f t="shared" si="3"/>
        <v>1</v>
      </c>
      <c r="N27" s="290">
        <f t="shared" si="3"/>
        <v>48</v>
      </c>
      <c r="O27" s="290"/>
      <c r="P27" s="290">
        <v>48</v>
      </c>
      <c r="Q27" s="290">
        <v>150</v>
      </c>
      <c r="R27" s="290">
        <v>3</v>
      </c>
      <c r="S27" s="290"/>
      <c r="T27" s="290"/>
      <c r="U27" s="748" t="s">
        <v>873</v>
      </c>
      <c r="V27" s="751">
        <v>45461</v>
      </c>
      <c r="W27" s="279"/>
      <c r="X27" s="752">
        <v>43636</v>
      </c>
      <c r="Y27" s="286" t="s">
        <v>887</v>
      </c>
    </row>
    <row r="28" spans="1:25" ht="24.95" customHeight="1">
      <c r="A28" s="279">
        <v>23</v>
      </c>
      <c r="B28" s="748" t="s">
        <v>553</v>
      </c>
      <c r="C28" s="748" t="s">
        <v>722</v>
      </c>
      <c r="D28" s="748" t="s">
        <v>12</v>
      </c>
      <c r="E28" s="748" t="s">
        <v>743</v>
      </c>
      <c r="F28" s="748"/>
      <c r="G28" s="749">
        <v>479</v>
      </c>
      <c r="H28" s="280">
        <v>1</v>
      </c>
      <c r="I28" s="280">
        <v>1</v>
      </c>
      <c r="J28" s="290">
        <f t="shared" si="1"/>
        <v>70</v>
      </c>
      <c r="K28" s="290">
        <f t="shared" si="2"/>
        <v>1</v>
      </c>
      <c r="L28" s="290">
        <v>0</v>
      </c>
      <c r="M28" s="290">
        <f t="shared" si="3"/>
        <v>1</v>
      </c>
      <c r="N28" s="290">
        <f t="shared" si="3"/>
        <v>70</v>
      </c>
      <c r="O28" s="290"/>
      <c r="P28" s="290">
        <v>70</v>
      </c>
      <c r="Q28" s="290">
        <v>150</v>
      </c>
      <c r="R28" s="290">
        <v>3</v>
      </c>
      <c r="S28" s="290"/>
      <c r="T28" s="290"/>
      <c r="U28" s="748" t="s">
        <v>874</v>
      </c>
      <c r="V28" s="751">
        <v>45461</v>
      </c>
      <c r="W28" s="279"/>
      <c r="X28" s="752">
        <v>43636</v>
      </c>
      <c r="Y28" s="286" t="s">
        <v>887</v>
      </c>
    </row>
    <row r="29" spans="1:25" ht="24.95" customHeight="1">
      <c r="A29" s="279">
        <v>24</v>
      </c>
      <c r="B29" s="748" t="s">
        <v>553</v>
      </c>
      <c r="C29" s="748" t="s">
        <v>723</v>
      </c>
      <c r="D29" s="748" t="s">
        <v>12</v>
      </c>
      <c r="E29" s="748" t="s">
        <v>743</v>
      </c>
      <c r="F29" s="748"/>
      <c r="G29" s="749">
        <v>542</v>
      </c>
      <c r="H29" s="280">
        <v>1</v>
      </c>
      <c r="I29" s="280">
        <v>1</v>
      </c>
      <c r="J29" s="290">
        <f t="shared" si="1"/>
        <v>70</v>
      </c>
      <c r="K29" s="290">
        <f t="shared" si="2"/>
        <v>1</v>
      </c>
      <c r="L29" s="290">
        <v>0</v>
      </c>
      <c r="M29" s="290">
        <f t="shared" si="3"/>
        <v>1</v>
      </c>
      <c r="N29" s="290">
        <f t="shared" si="3"/>
        <v>70</v>
      </c>
      <c r="O29" s="290"/>
      <c r="P29" s="290">
        <v>70</v>
      </c>
      <c r="Q29" s="290">
        <v>150</v>
      </c>
      <c r="R29" s="290">
        <v>3</v>
      </c>
      <c r="S29" s="290"/>
      <c r="T29" s="290"/>
      <c r="U29" s="748" t="s">
        <v>875</v>
      </c>
      <c r="V29" s="751">
        <v>45461</v>
      </c>
      <c r="W29" s="279"/>
      <c r="X29" s="752">
        <v>43636</v>
      </c>
      <c r="Y29" s="286" t="s">
        <v>887</v>
      </c>
    </row>
    <row r="30" spans="1:25" ht="24.95" customHeight="1">
      <c r="A30" s="279">
        <v>25</v>
      </c>
      <c r="B30" s="748" t="s">
        <v>553</v>
      </c>
      <c r="C30" s="748" t="s">
        <v>724</v>
      </c>
      <c r="D30" s="748" t="s">
        <v>12</v>
      </c>
      <c r="E30" s="748" t="s">
        <v>743</v>
      </c>
      <c r="F30" s="748"/>
      <c r="G30" s="749">
        <v>649</v>
      </c>
      <c r="H30" s="280">
        <v>1</v>
      </c>
      <c r="I30" s="280">
        <v>1</v>
      </c>
      <c r="J30" s="290">
        <f t="shared" si="1"/>
        <v>80</v>
      </c>
      <c r="K30" s="290">
        <f t="shared" si="2"/>
        <v>1</v>
      </c>
      <c r="L30" s="290">
        <v>0</v>
      </c>
      <c r="M30" s="290">
        <f t="shared" si="3"/>
        <v>1</v>
      </c>
      <c r="N30" s="290">
        <f t="shared" si="3"/>
        <v>80</v>
      </c>
      <c r="O30" s="290"/>
      <c r="P30" s="290">
        <v>80</v>
      </c>
      <c r="Q30" s="290">
        <v>200</v>
      </c>
      <c r="R30" s="290">
        <v>5</v>
      </c>
      <c r="S30" s="290"/>
      <c r="T30" s="290"/>
      <c r="U30" s="748" t="s">
        <v>876</v>
      </c>
      <c r="V30" s="751">
        <v>45461</v>
      </c>
      <c r="W30" s="279"/>
      <c r="X30" s="752">
        <v>43636</v>
      </c>
      <c r="Y30" s="286" t="s">
        <v>887</v>
      </c>
    </row>
    <row r="31" spans="1:25" ht="24.95" hidden="1" customHeight="1">
      <c r="A31" s="279"/>
      <c r="B31" s="748"/>
      <c r="C31" s="748"/>
      <c r="D31" s="748"/>
      <c r="E31" s="748"/>
      <c r="F31" s="748"/>
      <c r="G31" s="749"/>
      <c r="H31" s="280"/>
      <c r="I31" s="280"/>
      <c r="J31" s="290"/>
      <c r="K31" s="290"/>
      <c r="L31" s="290"/>
      <c r="M31" s="290"/>
      <c r="N31" s="290"/>
      <c r="O31" s="290"/>
      <c r="P31" s="290"/>
      <c r="Q31" s="290"/>
      <c r="R31" s="290"/>
      <c r="S31" s="290"/>
      <c r="T31" s="290"/>
      <c r="U31" s="748"/>
      <c r="V31" s="751"/>
      <c r="W31" s="279"/>
      <c r="X31" s="752"/>
    </row>
    <row r="32" spans="1:25" ht="24.95" hidden="1" customHeight="1">
      <c r="A32" s="279"/>
      <c r="B32" s="279"/>
      <c r="C32" s="279"/>
      <c r="D32" s="279"/>
      <c r="E32" s="279"/>
      <c r="F32" s="279"/>
      <c r="G32" s="741"/>
      <c r="H32" s="280"/>
      <c r="I32" s="280"/>
      <c r="J32" s="290"/>
      <c r="K32" s="290"/>
      <c r="L32" s="290"/>
      <c r="M32" s="290"/>
      <c r="N32" s="290"/>
      <c r="O32" s="743"/>
      <c r="P32" s="290"/>
      <c r="Q32" s="279"/>
      <c r="R32" s="279"/>
      <c r="S32" s="279"/>
      <c r="T32" s="279"/>
      <c r="U32" s="279"/>
      <c r="V32" s="752"/>
      <c r="W32" s="279"/>
      <c r="X32" s="752"/>
    </row>
    <row r="33" spans="1:24" ht="24.95" hidden="1" customHeight="1">
      <c r="A33" s="279"/>
      <c r="B33" s="279"/>
      <c r="C33" s="279"/>
      <c r="D33" s="279"/>
      <c r="E33" s="279"/>
      <c r="F33" s="279"/>
      <c r="G33" s="741"/>
      <c r="H33" s="280"/>
      <c r="I33" s="280"/>
      <c r="J33" s="290"/>
      <c r="K33" s="290"/>
      <c r="L33" s="290"/>
      <c r="M33" s="290"/>
      <c r="N33" s="290"/>
      <c r="O33" s="743"/>
      <c r="P33" s="290"/>
      <c r="Q33" s="279"/>
      <c r="R33" s="279"/>
      <c r="S33" s="279"/>
      <c r="T33" s="279"/>
      <c r="U33" s="279"/>
      <c r="V33" s="752"/>
      <c r="W33" s="279"/>
      <c r="X33" s="752"/>
    </row>
    <row r="34" spans="1:24" ht="24.95" hidden="1" customHeight="1">
      <c r="A34" s="279"/>
      <c r="B34" s="279"/>
      <c r="C34" s="279"/>
      <c r="D34" s="279"/>
      <c r="E34" s="279"/>
      <c r="F34" s="279"/>
      <c r="G34" s="741"/>
      <c r="H34" s="280"/>
      <c r="I34" s="280"/>
      <c r="J34" s="290"/>
      <c r="K34" s="290"/>
      <c r="L34" s="290"/>
      <c r="M34" s="290"/>
      <c r="N34" s="290"/>
      <c r="O34" s="743"/>
      <c r="P34" s="290"/>
      <c r="Q34" s="279"/>
      <c r="R34" s="279"/>
      <c r="S34" s="279"/>
      <c r="T34" s="279"/>
      <c r="U34" s="279"/>
      <c r="V34" s="752"/>
      <c r="W34" s="279"/>
      <c r="X34" s="752"/>
    </row>
    <row r="35" spans="1:24" ht="18" customHeight="1">
      <c r="L35" s="295"/>
      <c r="M35" s="295"/>
      <c r="N35" s="295"/>
      <c r="O35" s="295"/>
      <c r="P35" s="295"/>
    </row>
    <row r="36" spans="1:24" ht="18" customHeight="1">
      <c r="L36" s="295"/>
      <c r="M36" s="295"/>
      <c r="N36" s="295"/>
      <c r="O36" s="295"/>
      <c r="P36" s="295"/>
    </row>
    <row r="37" spans="1:24" ht="18" customHeight="1">
      <c r="L37" s="295"/>
      <c r="M37" s="295"/>
      <c r="N37" s="295"/>
      <c r="O37" s="295"/>
      <c r="P37" s="295"/>
    </row>
    <row r="38" spans="1:24" ht="18" customHeight="1">
      <c r="L38" s="295"/>
      <c r="M38" s="295"/>
      <c r="N38" s="295"/>
      <c r="O38" s="295"/>
      <c r="P38" s="295"/>
    </row>
    <row r="39" spans="1:24" ht="18" customHeight="1">
      <c r="L39" s="295"/>
      <c r="M39" s="295"/>
      <c r="N39" s="295"/>
      <c r="O39" s="295"/>
      <c r="P39" s="295"/>
    </row>
    <row r="40" spans="1:24" ht="18" customHeight="1">
      <c r="L40" s="295"/>
      <c r="M40" s="295"/>
      <c r="N40" s="295"/>
      <c r="O40" s="295"/>
      <c r="P40" s="295"/>
    </row>
    <row r="41" spans="1:24" ht="18" customHeight="1">
      <c r="L41" s="295"/>
      <c r="M41" s="295"/>
      <c r="N41" s="295"/>
      <c r="O41" s="295"/>
      <c r="P41" s="295"/>
    </row>
    <row r="42" spans="1:24" ht="18" customHeight="1">
      <c r="L42" s="295"/>
      <c r="M42" s="295"/>
      <c r="N42" s="295"/>
      <c r="O42" s="295"/>
      <c r="P42" s="295"/>
    </row>
    <row r="43" spans="1:24" ht="18" customHeight="1">
      <c r="L43" s="295"/>
      <c r="M43" s="295"/>
      <c r="N43" s="295"/>
      <c r="O43" s="295"/>
      <c r="P43" s="295"/>
    </row>
    <row r="44" spans="1:24" ht="18" customHeight="1">
      <c r="L44" s="295"/>
      <c r="M44" s="295"/>
      <c r="N44" s="295"/>
      <c r="O44" s="295"/>
      <c r="P44" s="295"/>
    </row>
    <row r="45" spans="1:24" ht="11.25" customHeight="1">
      <c r="L45" s="295"/>
      <c r="M45" s="295"/>
      <c r="N45" s="295"/>
      <c r="O45" s="295"/>
      <c r="P45" s="295"/>
    </row>
    <row r="46" spans="1:24" ht="11.25" customHeight="1">
      <c r="L46" s="295"/>
      <c r="M46" s="295"/>
      <c r="N46" s="295"/>
      <c r="O46" s="295"/>
      <c r="P46" s="295"/>
    </row>
    <row r="47" spans="1:24" ht="11.25" customHeight="1">
      <c r="L47" s="295"/>
      <c r="M47" s="295"/>
      <c r="N47" s="295"/>
      <c r="O47" s="295"/>
      <c r="P47" s="295"/>
    </row>
    <row r="48" spans="1:24" ht="11.25" customHeight="1">
      <c r="L48" s="295"/>
      <c r="M48" s="295"/>
      <c r="N48" s="295"/>
      <c r="O48" s="295"/>
      <c r="P48" s="295"/>
    </row>
    <row r="49" spans="12:16" ht="11.25" customHeight="1">
      <c r="L49" s="295"/>
      <c r="M49" s="295"/>
      <c r="N49" s="295"/>
      <c r="O49" s="295"/>
      <c r="P49" s="295"/>
    </row>
    <row r="50" spans="12:16" ht="11.25" customHeight="1">
      <c r="L50" s="295"/>
      <c r="M50" s="295"/>
      <c r="N50" s="295"/>
      <c r="O50" s="295"/>
      <c r="P50" s="295"/>
    </row>
    <row r="51" spans="12:16" ht="11.25" customHeight="1">
      <c r="L51" s="295"/>
      <c r="M51" s="295"/>
      <c r="N51" s="295"/>
      <c r="O51" s="295"/>
      <c r="P51" s="295"/>
    </row>
    <row r="52" spans="12:16" ht="11.25" customHeight="1">
      <c r="L52" s="295"/>
      <c r="M52" s="295"/>
      <c r="N52" s="295"/>
      <c r="O52" s="295"/>
      <c r="P52" s="295"/>
    </row>
    <row r="53" spans="12:16" ht="11.25" customHeight="1">
      <c r="L53" s="295"/>
      <c r="M53" s="295"/>
      <c r="N53" s="295"/>
      <c r="O53" s="295"/>
      <c r="P53" s="295"/>
    </row>
    <row r="54" spans="12:16" ht="11.25" customHeight="1">
      <c r="L54" s="295"/>
      <c r="M54" s="295"/>
      <c r="N54" s="295"/>
      <c r="O54" s="295"/>
      <c r="P54" s="295"/>
    </row>
    <row r="55" spans="12:16" ht="11.25" customHeight="1">
      <c r="L55" s="295"/>
      <c r="M55" s="295"/>
      <c r="N55" s="295"/>
      <c r="O55" s="295"/>
      <c r="P55" s="295"/>
    </row>
    <row r="56" spans="12:16" ht="11.25" customHeight="1">
      <c r="L56" s="295"/>
      <c r="M56" s="295"/>
      <c r="N56" s="295"/>
      <c r="O56" s="295"/>
      <c r="P56" s="295"/>
    </row>
    <row r="57" spans="12:16" ht="11.25" customHeight="1">
      <c r="L57" s="295"/>
      <c r="M57" s="295"/>
      <c r="N57" s="295"/>
      <c r="O57" s="295"/>
      <c r="P57" s="295"/>
    </row>
    <row r="58" spans="12:16" ht="11.25" customHeight="1">
      <c r="L58" s="295"/>
      <c r="M58" s="295"/>
      <c r="N58" s="295"/>
      <c r="O58" s="295"/>
      <c r="P58" s="295"/>
    </row>
    <row r="59" spans="12:16" ht="11.25" customHeight="1">
      <c r="L59" s="295"/>
      <c r="M59" s="295"/>
      <c r="N59" s="295"/>
      <c r="O59" s="295"/>
      <c r="P59" s="295"/>
    </row>
    <row r="60" spans="12:16" ht="11.25" customHeight="1">
      <c r="L60" s="295"/>
      <c r="M60" s="295"/>
      <c r="N60" s="295"/>
      <c r="O60" s="295"/>
      <c r="P60" s="295"/>
    </row>
    <row r="61" spans="12:16" ht="11.25" customHeight="1">
      <c r="L61" s="295"/>
      <c r="M61" s="295"/>
      <c r="N61" s="295"/>
      <c r="O61" s="295"/>
      <c r="P61" s="295"/>
    </row>
    <row r="62" spans="12:16" ht="11.25" customHeight="1">
      <c r="L62" s="295"/>
      <c r="M62" s="295"/>
      <c r="N62" s="295"/>
      <c r="O62" s="295"/>
      <c r="P62" s="295"/>
    </row>
    <row r="63" spans="12:16" ht="11.25" customHeight="1">
      <c r="L63" s="295"/>
      <c r="M63" s="295"/>
      <c r="N63" s="295"/>
      <c r="O63" s="295"/>
      <c r="P63" s="295"/>
    </row>
    <row r="64" spans="12:16" ht="11.25" customHeight="1">
      <c r="L64" s="295"/>
      <c r="M64" s="295"/>
      <c r="N64" s="295"/>
      <c r="O64" s="295"/>
      <c r="P64" s="295"/>
    </row>
    <row r="65" spans="12:16" ht="11.25" customHeight="1">
      <c r="L65" s="295"/>
      <c r="M65" s="295"/>
      <c r="N65" s="295"/>
      <c r="O65" s="295"/>
      <c r="P65" s="295"/>
    </row>
    <row r="66" spans="12:16" ht="11.25" customHeight="1">
      <c r="L66" s="295"/>
      <c r="M66" s="295"/>
      <c r="N66" s="295"/>
      <c r="O66" s="295"/>
      <c r="P66" s="295"/>
    </row>
    <row r="67" spans="12:16" ht="11.25" customHeight="1">
      <c r="L67" s="295"/>
      <c r="M67" s="295"/>
      <c r="N67" s="295"/>
      <c r="O67" s="295"/>
      <c r="P67" s="295"/>
    </row>
    <row r="68" spans="12:16" ht="11.25" customHeight="1">
      <c r="L68" s="295"/>
      <c r="M68" s="295"/>
      <c r="N68" s="295"/>
      <c r="O68" s="295"/>
      <c r="P68" s="295"/>
    </row>
    <row r="69" spans="12:16" ht="11.25" customHeight="1">
      <c r="L69" s="295"/>
      <c r="M69" s="295"/>
      <c r="N69" s="295"/>
      <c r="O69" s="295"/>
      <c r="P69" s="295"/>
    </row>
    <row r="70" spans="12:16" ht="11.25" customHeight="1">
      <c r="L70" s="295"/>
      <c r="M70" s="295"/>
      <c r="N70" s="295"/>
      <c r="O70" s="295"/>
      <c r="P70" s="295"/>
    </row>
    <row r="71" spans="12:16" ht="11.25" customHeight="1">
      <c r="L71" s="295"/>
      <c r="M71" s="295"/>
      <c r="N71" s="295"/>
      <c r="O71" s="295"/>
      <c r="P71" s="295"/>
    </row>
    <row r="72" spans="12:16" ht="11.25" customHeight="1">
      <c r="L72" s="295"/>
      <c r="M72" s="295"/>
      <c r="N72" s="295"/>
      <c r="O72" s="295"/>
      <c r="P72" s="295"/>
    </row>
    <row r="73" spans="12:16" ht="11.25" customHeight="1">
      <c r="L73" s="295"/>
      <c r="M73" s="295"/>
      <c r="N73" s="295"/>
      <c r="O73" s="295"/>
      <c r="P73" s="295"/>
    </row>
    <row r="74" spans="12:16" ht="11.25" customHeight="1">
      <c r="L74" s="295"/>
      <c r="M74" s="295"/>
      <c r="N74" s="295"/>
      <c r="O74" s="295"/>
      <c r="P74" s="295"/>
    </row>
    <row r="75" spans="12:16" ht="11.25" customHeight="1">
      <c r="L75" s="295"/>
      <c r="M75" s="295"/>
      <c r="N75" s="295"/>
      <c r="O75" s="295"/>
      <c r="P75" s="295"/>
    </row>
    <row r="76" spans="12:16" ht="11.25" customHeight="1">
      <c r="L76" s="295"/>
      <c r="M76" s="295"/>
      <c r="N76" s="295"/>
      <c r="O76" s="295"/>
      <c r="P76" s="295"/>
    </row>
    <row r="77" spans="12:16" ht="11.25" customHeight="1">
      <c r="L77" s="295"/>
      <c r="M77" s="295"/>
      <c r="N77" s="295"/>
      <c r="O77" s="295"/>
      <c r="P77" s="295"/>
    </row>
    <row r="78" spans="12:16" ht="11.25" customHeight="1">
      <c r="L78" s="295"/>
      <c r="M78" s="295"/>
      <c r="N78" s="295"/>
      <c r="O78" s="295"/>
      <c r="P78" s="295"/>
    </row>
    <row r="79" spans="12:16" ht="11.25" customHeight="1">
      <c r="L79" s="295"/>
      <c r="M79" s="295"/>
      <c r="N79" s="295"/>
      <c r="O79" s="295"/>
      <c r="P79" s="295"/>
    </row>
    <row r="80" spans="12:16" ht="11.25" customHeight="1">
      <c r="L80" s="295"/>
      <c r="M80" s="295"/>
      <c r="N80" s="295"/>
      <c r="O80" s="295"/>
      <c r="P80" s="295"/>
    </row>
    <row r="81" spans="12:16" ht="11.25" customHeight="1">
      <c r="L81" s="295"/>
      <c r="M81" s="295"/>
      <c r="N81" s="295"/>
      <c r="O81" s="295"/>
      <c r="P81" s="295"/>
    </row>
    <row r="82" spans="12:16" ht="11.25" customHeight="1">
      <c r="L82" s="295"/>
      <c r="M82" s="295"/>
      <c r="N82" s="295"/>
      <c r="O82" s="295"/>
      <c r="P82" s="295"/>
    </row>
    <row r="83" spans="12:16" ht="11.25" customHeight="1">
      <c r="L83" s="295"/>
      <c r="M83" s="295"/>
      <c r="N83" s="295"/>
      <c r="O83" s="295"/>
      <c r="P83" s="295"/>
    </row>
    <row r="84" spans="12:16" ht="11.25" customHeight="1">
      <c r="L84" s="295"/>
      <c r="M84" s="295"/>
      <c r="N84" s="295"/>
      <c r="O84" s="295"/>
      <c r="P84" s="295"/>
    </row>
    <row r="85" spans="12:16" ht="11.25" customHeight="1">
      <c r="L85" s="295"/>
      <c r="M85" s="295"/>
      <c r="N85" s="295"/>
      <c r="O85" s="295"/>
      <c r="P85" s="295"/>
    </row>
    <row r="86" spans="12:16" ht="11.25" customHeight="1">
      <c r="L86" s="295"/>
      <c r="M86" s="295"/>
      <c r="N86" s="295"/>
      <c r="O86" s="295"/>
      <c r="P86" s="295"/>
    </row>
    <row r="87" spans="12:16" ht="11.25" customHeight="1">
      <c r="L87" s="295"/>
      <c r="M87" s="295"/>
      <c r="N87" s="295"/>
      <c r="O87" s="295"/>
      <c r="P87" s="295"/>
    </row>
    <row r="88" spans="12:16" ht="11.25" customHeight="1">
      <c r="L88" s="295"/>
      <c r="M88" s="295"/>
      <c r="N88" s="295"/>
      <c r="O88" s="295"/>
      <c r="P88" s="295"/>
    </row>
    <row r="89" spans="12:16" ht="11.25" customHeight="1">
      <c r="L89" s="295"/>
      <c r="M89" s="295"/>
      <c r="N89" s="295"/>
      <c r="O89" s="295"/>
      <c r="P89" s="295"/>
    </row>
    <row r="90" spans="12:16" ht="11.25" customHeight="1">
      <c r="L90" s="295"/>
      <c r="M90" s="295"/>
      <c r="N90" s="295"/>
      <c r="O90" s="295"/>
      <c r="P90" s="295"/>
    </row>
    <row r="91" spans="12:16" ht="11.25" customHeight="1">
      <c r="L91" s="295"/>
      <c r="M91" s="295"/>
      <c r="N91" s="295"/>
      <c r="O91" s="295"/>
      <c r="P91" s="295"/>
    </row>
    <row r="92" spans="12:16" ht="11.25" customHeight="1">
      <c r="L92" s="295"/>
      <c r="M92" s="295"/>
      <c r="N92" s="295"/>
      <c r="O92" s="295"/>
      <c r="P92" s="295"/>
    </row>
    <row r="93" spans="12:16" ht="11.25" customHeight="1">
      <c r="L93" s="295"/>
      <c r="M93" s="295"/>
      <c r="N93" s="295"/>
      <c r="O93" s="295"/>
      <c r="P93" s="295"/>
    </row>
    <row r="94" spans="12:16" ht="11.25" customHeight="1">
      <c r="L94" s="295"/>
      <c r="M94" s="295"/>
      <c r="N94" s="295"/>
      <c r="O94" s="295"/>
      <c r="P94" s="295"/>
    </row>
    <row r="95" spans="12:16" ht="11.25" customHeight="1">
      <c r="L95" s="295"/>
      <c r="M95" s="295"/>
      <c r="N95" s="295"/>
      <c r="O95" s="295"/>
      <c r="P95" s="295"/>
    </row>
    <row r="96" spans="12:16" ht="11.25" customHeight="1">
      <c r="L96" s="295"/>
      <c r="M96" s="295"/>
      <c r="N96" s="295"/>
      <c r="O96" s="295"/>
      <c r="P96" s="295"/>
    </row>
    <row r="97" spans="12:16" ht="11.25" customHeight="1">
      <c r="L97" s="295"/>
      <c r="M97" s="295"/>
      <c r="N97" s="295"/>
      <c r="O97" s="295"/>
      <c r="P97" s="295"/>
    </row>
    <row r="98" spans="12:16" ht="11.25" customHeight="1">
      <c r="L98" s="295"/>
      <c r="M98" s="295"/>
      <c r="N98" s="295"/>
      <c r="O98" s="295"/>
      <c r="P98" s="295"/>
    </row>
    <row r="99" spans="12:16" ht="11.25" customHeight="1">
      <c r="L99" s="295"/>
      <c r="M99" s="295"/>
      <c r="N99" s="295"/>
      <c r="O99" s="295"/>
      <c r="P99" s="295"/>
    </row>
    <row r="100" spans="12:16" ht="11.25" customHeight="1">
      <c r="L100" s="295"/>
      <c r="M100" s="295"/>
      <c r="N100" s="295"/>
      <c r="O100" s="295"/>
      <c r="P100" s="295"/>
    </row>
    <row r="101" spans="12:16" ht="11.25" customHeight="1">
      <c r="L101" s="295"/>
      <c r="M101" s="295"/>
      <c r="N101" s="295"/>
      <c r="O101" s="295"/>
      <c r="P101" s="295"/>
    </row>
    <row r="102" spans="12:16" ht="11.25" customHeight="1">
      <c r="L102" s="295"/>
      <c r="M102" s="295"/>
      <c r="N102" s="295"/>
      <c r="O102" s="295"/>
      <c r="P102" s="295"/>
    </row>
    <row r="103" spans="12:16" ht="11.25" customHeight="1">
      <c r="L103" s="295"/>
      <c r="M103" s="295"/>
      <c r="N103" s="295"/>
      <c r="O103" s="295"/>
      <c r="P103" s="295"/>
    </row>
    <row r="104" spans="12:16" ht="11.25" customHeight="1">
      <c r="L104" s="295"/>
      <c r="M104" s="295"/>
      <c r="N104" s="295"/>
      <c r="O104" s="295"/>
      <c r="P104" s="295"/>
    </row>
    <row r="105" spans="12:16" ht="11.25" customHeight="1">
      <c r="L105" s="295"/>
      <c r="M105" s="295"/>
      <c r="N105" s="295"/>
      <c r="O105" s="295"/>
      <c r="P105" s="295"/>
    </row>
    <row r="106" spans="12:16" ht="11.25" customHeight="1">
      <c r="L106" s="295"/>
      <c r="M106" s="295"/>
      <c r="N106" s="295"/>
      <c r="O106" s="295"/>
      <c r="P106" s="295"/>
    </row>
    <row r="107" spans="12:16" ht="11.25" customHeight="1">
      <c r="L107" s="295"/>
      <c r="M107" s="295"/>
      <c r="N107" s="295"/>
      <c r="O107" s="295"/>
      <c r="P107" s="295"/>
    </row>
    <row r="108" spans="12:16" ht="11.25" customHeight="1">
      <c r="L108" s="295"/>
      <c r="M108" s="295"/>
      <c r="N108" s="295"/>
      <c r="O108" s="295"/>
      <c r="P108" s="295"/>
    </row>
    <row r="109" spans="12:16" ht="11.25" customHeight="1">
      <c r="L109" s="295"/>
      <c r="M109" s="295"/>
      <c r="N109" s="295"/>
      <c r="O109" s="295"/>
      <c r="P109" s="295"/>
    </row>
    <row r="110" spans="12:16" ht="11.25" customHeight="1">
      <c r="L110" s="295"/>
      <c r="M110" s="295"/>
      <c r="N110" s="295"/>
      <c r="O110" s="295"/>
      <c r="P110" s="295"/>
    </row>
    <row r="111" spans="12:16" ht="11.25" customHeight="1">
      <c r="L111" s="295"/>
      <c r="M111" s="295"/>
      <c r="N111" s="295"/>
      <c r="O111" s="295"/>
      <c r="P111" s="295"/>
    </row>
    <row r="112" spans="12:16" ht="11.25" customHeight="1">
      <c r="L112" s="295"/>
      <c r="M112" s="295"/>
      <c r="N112" s="295"/>
      <c r="O112" s="295"/>
      <c r="P112" s="295"/>
    </row>
    <row r="113" spans="12:16" ht="11.25" customHeight="1">
      <c r="L113" s="295"/>
      <c r="M113" s="295"/>
      <c r="N113" s="295"/>
      <c r="O113" s="295"/>
      <c r="P113" s="295"/>
    </row>
    <row r="114" spans="12:16" ht="11.25" customHeight="1">
      <c r="L114" s="295"/>
      <c r="M114" s="295"/>
      <c r="N114" s="295"/>
      <c r="O114" s="295"/>
      <c r="P114" s="295"/>
    </row>
    <row r="115" spans="12:16" ht="11.25" customHeight="1">
      <c r="L115" s="295"/>
      <c r="M115" s="295"/>
      <c r="N115" s="295"/>
      <c r="O115" s="295"/>
      <c r="P115" s="295"/>
    </row>
    <row r="116" spans="12:16" ht="11.25" customHeight="1">
      <c r="L116" s="295"/>
      <c r="M116" s="295"/>
      <c r="N116" s="295"/>
      <c r="O116" s="295"/>
      <c r="P116" s="295"/>
    </row>
    <row r="117" spans="12:16" ht="11.25" customHeight="1">
      <c r="L117" s="295"/>
      <c r="M117" s="295"/>
      <c r="N117" s="295"/>
      <c r="O117" s="295"/>
      <c r="P117" s="295"/>
    </row>
    <row r="118" spans="12:16" ht="11.25" customHeight="1">
      <c r="L118" s="295"/>
      <c r="M118" s="295"/>
      <c r="N118" s="295"/>
      <c r="O118" s="295"/>
      <c r="P118" s="295"/>
    </row>
    <row r="119" spans="12:16" ht="11.25" customHeight="1">
      <c r="L119" s="295"/>
      <c r="M119" s="295"/>
      <c r="N119" s="295"/>
      <c r="O119" s="295"/>
      <c r="P119" s="295"/>
    </row>
    <row r="120" spans="12:16" ht="11.25" customHeight="1">
      <c r="L120" s="295"/>
      <c r="M120" s="295"/>
      <c r="N120" s="295"/>
      <c r="O120" s="295"/>
      <c r="P120" s="295"/>
    </row>
    <row r="121" spans="12:16" ht="11.25" customHeight="1">
      <c r="L121" s="295"/>
      <c r="M121" s="295"/>
      <c r="N121" s="295"/>
      <c r="O121" s="295"/>
      <c r="P121" s="295"/>
    </row>
    <row r="122" spans="12:16" ht="11.25" customHeight="1">
      <c r="L122" s="295"/>
      <c r="M122" s="295"/>
      <c r="N122" s="295"/>
      <c r="O122" s="295"/>
      <c r="P122" s="295"/>
    </row>
    <row r="123" spans="12:16" ht="11.25" customHeight="1">
      <c r="L123" s="295"/>
      <c r="M123" s="295"/>
      <c r="N123" s="295"/>
      <c r="O123" s="295"/>
      <c r="P123" s="295"/>
    </row>
    <row r="124" spans="12:16" ht="11.25" customHeight="1">
      <c r="L124" s="295"/>
      <c r="M124" s="295"/>
      <c r="N124" s="295"/>
      <c r="O124" s="295"/>
      <c r="P124" s="295"/>
    </row>
    <row r="125" spans="12:16" ht="11.25" customHeight="1">
      <c r="L125" s="295"/>
      <c r="M125" s="295"/>
      <c r="N125" s="295"/>
      <c r="O125" s="295"/>
      <c r="P125" s="295"/>
    </row>
    <row r="126" spans="12:16" ht="11.25" customHeight="1">
      <c r="L126" s="295"/>
      <c r="M126" s="295"/>
      <c r="N126" s="295"/>
      <c r="O126" s="295"/>
      <c r="P126" s="295"/>
    </row>
    <row r="127" spans="12:16" ht="11.25" customHeight="1">
      <c r="L127" s="295"/>
      <c r="M127" s="295"/>
      <c r="N127" s="295"/>
      <c r="O127" s="295"/>
      <c r="P127" s="295"/>
    </row>
    <row r="128" spans="12:16" ht="11.25" customHeight="1">
      <c r="L128" s="295"/>
      <c r="M128" s="295"/>
      <c r="N128" s="295"/>
      <c r="O128" s="295"/>
      <c r="P128" s="295"/>
    </row>
    <row r="129" spans="12:16" ht="11.25" customHeight="1">
      <c r="L129" s="295"/>
      <c r="M129" s="295"/>
      <c r="N129" s="295"/>
      <c r="O129" s="295"/>
      <c r="P129" s="295"/>
    </row>
    <row r="130" spans="12:16" ht="11.25" customHeight="1">
      <c r="L130" s="295"/>
      <c r="M130" s="295"/>
      <c r="N130" s="295"/>
      <c r="O130" s="295"/>
      <c r="P130" s="295"/>
    </row>
    <row r="131" spans="12:16" ht="11.25" customHeight="1">
      <c r="L131" s="295"/>
      <c r="M131" s="295"/>
      <c r="N131" s="295"/>
      <c r="O131" s="295"/>
      <c r="P131" s="295"/>
    </row>
    <row r="132" spans="12:16" ht="11.25" customHeight="1">
      <c r="L132" s="295"/>
      <c r="M132" s="295"/>
      <c r="N132" s="295"/>
      <c r="O132" s="295"/>
      <c r="P132" s="295"/>
    </row>
    <row r="133" spans="12:16" ht="11.25" customHeight="1">
      <c r="L133" s="295"/>
      <c r="M133" s="295"/>
      <c r="N133" s="295"/>
      <c r="O133" s="295"/>
      <c r="P133" s="295"/>
    </row>
    <row r="134" spans="12:16" ht="11.25" customHeight="1">
      <c r="L134" s="295"/>
      <c r="M134" s="295"/>
      <c r="N134" s="295"/>
      <c r="O134" s="295"/>
      <c r="P134" s="295"/>
    </row>
    <row r="135" spans="12:16" ht="11.25" customHeight="1">
      <c r="L135" s="295"/>
      <c r="M135" s="295"/>
      <c r="N135" s="295"/>
      <c r="O135" s="295"/>
      <c r="P135" s="295"/>
    </row>
    <row r="136" spans="12:16" ht="11.25" customHeight="1">
      <c r="L136" s="295"/>
      <c r="M136" s="295"/>
      <c r="N136" s="295"/>
      <c r="O136" s="295"/>
      <c r="P136" s="295"/>
    </row>
    <row r="137" spans="12:16" ht="11.25" customHeight="1">
      <c r="L137" s="295"/>
      <c r="M137" s="295"/>
      <c r="N137" s="295"/>
      <c r="O137" s="295"/>
      <c r="P137" s="295"/>
    </row>
    <row r="138" spans="12:16" ht="11.25" customHeight="1">
      <c r="L138" s="295"/>
      <c r="M138" s="295"/>
      <c r="N138" s="295"/>
      <c r="O138" s="295"/>
      <c r="P138" s="295"/>
    </row>
    <row r="139" spans="12:16" ht="11.25" customHeight="1">
      <c r="L139" s="295"/>
      <c r="M139" s="295"/>
      <c r="N139" s="295"/>
      <c r="O139" s="295"/>
      <c r="P139" s="295"/>
    </row>
    <row r="140" spans="12:16" ht="11.25" customHeight="1">
      <c r="L140" s="295"/>
      <c r="M140" s="295"/>
      <c r="N140" s="295"/>
      <c r="O140" s="295"/>
      <c r="P140" s="295"/>
    </row>
    <row r="141" spans="12:16" ht="11.25" customHeight="1">
      <c r="L141" s="295"/>
      <c r="M141" s="295"/>
      <c r="N141" s="295"/>
      <c r="O141" s="295"/>
      <c r="P141" s="295"/>
    </row>
    <row r="142" spans="12:16" ht="11.25" customHeight="1">
      <c r="L142" s="295"/>
      <c r="M142" s="295"/>
      <c r="N142" s="295"/>
      <c r="O142" s="295"/>
      <c r="P142" s="295"/>
    </row>
    <row r="143" spans="12:16" ht="11.25" customHeight="1">
      <c r="L143" s="295"/>
      <c r="M143" s="295"/>
      <c r="N143" s="295"/>
      <c r="O143" s="295"/>
      <c r="P143" s="295"/>
    </row>
    <row r="144" spans="12:16" ht="11.25" customHeight="1">
      <c r="L144" s="295"/>
      <c r="M144" s="295"/>
      <c r="N144" s="295"/>
      <c r="O144" s="295"/>
      <c r="P144" s="295"/>
    </row>
    <row r="145" spans="12:16" ht="11.25" customHeight="1">
      <c r="L145" s="295"/>
      <c r="M145" s="295"/>
      <c r="N145" s="295"/>
      <c r="O145" s="295"/>
      <c r="P145" s="295"/>
    </row>
    <row r="146" spans="12:16" ht="11.25" customHeight="1">
      <c r="L146" s="295"/>
      <c r="M146" s="295"/>
      <c r="N146" s="295"/>
      <c r="O146" s="295"/>
      <c r="P146" s="295"/>
    </row>
    <row r="147" spans="12:16" ht="11.25" customHeight="1">
      <c r="L147" s="295"/>
      <c r="M147" s="295"/>
      <c r="N147" s="295"/>
      <c r="O147" s="295"/>
      <c r="P147" s="295"/>
    </row>
    <row r="148" spans="12:16" ht="11.25" customHeight="1">
      <c r="L148" s="295"/>
      <c r="M148" s="295"/>
      <c r="N148" s="295"/>
      <c r="O148" s="295"/>
      <c r="P148" s="295"/>
    </row>
    <row r="149" spans="12:16" ht="11.25" customHeight="1">
      <c r="L149" s="295"/>
      <c r="M149" s="295"/>
      <c r="N149" s="295"/>
      <c r="O149" s="295"/>
      <c r="P149" s="295"/>
    </row>
    <row r="150" spans="12:16" ht="11.25" customHeight="1">
      <c r="L150" s="295"/>
      <c r="M150" s="295"/>
      <c r="N150" s="295"/>
      <c r="O150" s="295"/>
      <c r="P150" s="295"/>
    </row>
    <row r="151" spans="12:16" ht="11.25" customHeight="1">
      <c r="L151" s="295"/>
      <c r="M151" s="295"/>
      <c r="N151" s="295"/>
      <c r="O151" s="295"/>
      <c r="P151" s="295"/>
    </row>
    <row r="152" spans="12:16" ht="11.25" customHeight="1">
      <c r="L152" s="295"/>
      <c r="M152" s="295"/>
      <c r="N152" s="295"/>
      <c r="O152" s="295"/>
      <c r="P152" s="295"/>
    </row>
    <row r="153" spans="12:16" ht="11.25" customHeight="1">
      <c r="L153" s="295"/>
      <c r="M153" s="295"/>
      <c r="N153" s="295"/>
      <c r="O153" s="295"/>
      <c r="P153" s="295"/>
    </row>
    <row r="154" spans="12:16" ht="11.25" customHeight="1">
      <c r="L154" s="295"/>
      <c r="M154" s="295"/>
      <c r="N154" s="295"/>
      <c r="O154" s="295"/>
      <c r="P154" s="295"/>
    </row>
    <row r="155" spans="12:16" ht="11.25" customHeight="1">
      <c r="L155" s="295"/>
      <c r="M155" s="295"/>
      <c r="N155" s="295"/>
      <c r="O155" s="295"/>
      <c r="P155" s="295"/>
    </row>
    <row r="156" spans="12:16" ht="11.25" customHeight="1">
      <c r="L156" s="295"/>
      <c r="M156" s="295"/>
      <c r="N156" s="295"/>
      <c r="O156" s="295"/>
      <c r="P156" s="295"/>
    </row>
    <row r="157" spans="12:16" ht="11.25" customHeight="1">
      <c r="L157" s="295"/>
      <c r="M157" s="295"/>
      <c r="N157" s="295"/>
      <c r="O157" s="295"/>
      <c r="P157" s="295"/>
    </row>
    <row r="158" spans="12:16" ht="11.25" customHeight="1">
      <c r="L158" s="295"/>
      <c r="M158" s="295"/>
      <c r="N158" s="295"/>
      <c r="O158" s="295"/>
      <c r="P158" s="295"/>
    </row>
    <row r="159" spans="12:16" ht="11.25" customHeight="1">
      <c r="L159" s="295"/>
      <c r="M159" s="295"/>
      <c r="N159" s="295"/>
      <c r="O159" s="295"/>
      <c r="P159" s="295"/>
    </row>
    <row r="160" spans="12:16" ht="11.25" customHeight="1">
      <c r="L160" s="295"/>
      <c r="M160" s="295"/>
      <c r="N160" s="295"/>
      <c r="O160" s="295"/>
      <c r="P160" s="295"/>
    </row>
    <row r="161" spans="12:16" ht="11.25" customHeight="1">
      <c r="L161" s="295"/>
      <c r="M161" s="295"/>
      <c r="N161" s="295"/>
      <c r="O161" s="295"/>
      <c r="P161" s="295"/>
    </row>
    <row r="162" spans="12:16" ht="11.25" customHeight="1">
      <c r="L162" s="295"/>
      <c r="M162" s="295"/>
      <c r="N162" s="295"/>
      <c r="O162" s="295"/>
      <c r="P162" s="295"/>
    </row>
    <row r="163" spans="12:16" ht="11.25" customHeight="1">
      <c r="L163" s="295"/>
      <c r="M163" s="295"/>
      <c r="N163" s="295"/>
      <c r="O163" s="295"/>
      <c r="P163" s="295"/>
    </row>
    <row r="164" spans="12:16" ht="11.25" customHeight="1">
      <c r="L164" s="295"/>
      <c r="M164" s="295"/>
      <c r="N164" s="295"/>
      <c r="O164" s="295"/>
      <c r="P164" s="295"/>
    </row>
    <row r="165" spans="12:16" ht="11.25" customHeight="1">
      <c r="L165" s="295"/>
      <c r="M165" s="295"/>
      <c r="N165" s="295"/>
      <c r="O165" s="295"/>
      <c r="P165" s="295"/>
    </row>
    <row r="166" spans="12:16" ht="11.25" customHeight="1">
      <c r="L166" s="295"/>
      <c r="M166" s="295"/>
      <c r="N166" s="295"/>
      <c r="O166" s="295"/>
      <c r="P166" s="295"/>
    </row>
    <row r="167" spans="12:16" ht="11.25" customHeight="1">
      <c r="L167" s="295"/>
      <c r="M167" s="295"/>
      <c r="N167" s="295"/>
      <c r="O167" s="295"/>
      <c r="P167" s="295"/>
    </row>
    <row r="168" spans="12:16" ht="11.25" customHeight="1">
      <c r="L168" s="295"/>
      <c r="M168" s="295"/>
      <c r="N168" s="295"/>
      <c r="O168" s="295"/>
      <c r="P168" s="295"/>
    </row>
    <row r="169" spans="12:16" ht="11.25" customHeight="1">
      <c r="L169" s="295"/>
      <c r="M169" s="295"/>
      <c r="N169" s="295"/>
      <c r="O169" s="295"/>
      <c r="P169" s="295"/>
    </row>
    <row r="170" spans="12:16" ht="11.25" customHeight="1">
      <c r="L170" s="295"/>
      <c r="M170" s="295"/>
      <c r="N170" s="295"/>
      <c r="O170" s="295"/>
      <c r="P170" s="295"/>
    </row>
    <row r="171" spans="12:16" ht="11.25" customHeight="1">
      <c r="L171" s="295"/>
      <c r="M171" s="295"/>
      <c r="N171" s="295"/>
      <c r="O171" s="295"/>
      <c r="P171" s="295"/>
    </row>
    <row r="172" spans="12:16" ht="11.25" customHeight="1">
      <c r="L172" s="295"/>
      <c r="M172" s="295"/>
      <c r="N172" s="295"/>
      <c r="O172" s="295"/>
      <c r="P172" s="295"/>
    </row>
    <row r="173" spans="12:16" ht="11.25" customHeight="1">
      <c r="L173" s="295"/>
      <c r="M173" s="295"/>
      <c r="N173" s="295"/>
      <c r="O173" s="295"/>
      <c r="P173" s="295"/>
    </row>
    <row r="174" spans="12:16" ht="11.25" customHeight="1">
      <c r="L174" s="295"/>
      <c r="M174" s="295"/>
      <c r="N174" s="295"/>
      <c r="O174" s="295"/>
      <c r="P174" s="295"/>
    </row>
    <row r="175" spans="12:16" ht="11.25" customHeight="1">
      <c r="L175" s="295"/>
      <c r="M175" s="295"/>
      <c r="N175" s="295"/>
      <c r="O175" s="295"/>
      <c r="P175" s="295"/>
    </row>
    <row r="176" spans="12:16" ht="11.25" customHeight="1">
      <c r="L176" s="295"/>
      <c r="M176" s="295"/>
      <c r="N176" s="295"/>
      <c r="O176" s="295"/>
      <c r="P176" s="295"/>
    </row>
    <row r="177" spans="12:16" ht="11.25" customHeight="1">
      <c r="L177" s="295"/>
      <c r="M177" s="295"/>
      <c r="N177" s="295"/>
      <c r="O177" s="295"/>
      <c r="P177" s="295"/>
    </row>
    <row r="178" spans="12:16" ht="11.25" customHeight="1">
      <c r="L178" s="295"/>
      <c r="M178" s="295"/>
      <c r="N178" s="295"/>
      <c r="O178" s="295"/>
      <c r="P178" s="295"/>
    </row>
    <row r="179" spans="12:16" ht="11.25" customHeight="1">
      <c r="L179" s="295"/>
      <c r="M179" s="295"/>
      <c r="N179" s="295"/>
      <c r="O179" s="295"/>
      <c r="P179" s="295"/>
    </row>
    <row r="180" spans="12:16" ht="11.25" customHeight="1">
      <c r="L180" s="295"/>
      <c r="M180" s="295"/>
      <c r="N180" s="295"/>
      <c r="O180" s="295"/>
      <c r="P180" s="295"/>
    </row>
    <row r="181" spans="12:16" ht="11.25" customHeight="1">
      <c r="L181" s="295"/>
      <c r="M181" s="295"/>
      <c r="N181" s="295"/>
      <c r="O181" s="295"/>
      <c r="P181" s="295"/>
    </row>
    <row r="182" spans="12:16" ht="11.25" customHeight="1">
      <c r="L182" s="295"/>
      <c r="M182" s="295"/>
      <c r="N182" s="295"/>
      <c r="O182" s="295"/>
      <c r="P182" s="295"/>
    </row>
    <row r="183" spans="12:16" ht="11.25" customHeight="1">
      <c r="L183" s="295"/>
      <c r="M183" s="295"/>
      <c r="N183" s="295"/>
      <c r="O183" s="295"/>
      <c r="P183" s="295"/>
    </row>
    <row r="184" spans="12:16" ht="11.25" customHeight="1">
      <c r="L184" s="295"/>
      <c r="M184" s="295"/>
      <c r="N184" s="295"/>
      <c r="O184" s="295"/>
      <c r="P184" s="295"/>
    </row>
    <row r="185" spans="12:16" ht="11.25" customHeight="1">
      <c r="L185" s="295"/>
      <c r="M185" s="295"/>
      <c r="N185" s="295"/>
      <c r="O185" s="295"/>
      <c r="P185" s="295"/>
    </row>
    <row r="186" spans="12:16" ht="11.25" customHeight="1">
      <c r="L186" s="295"/>
      <c r="M186" s="295"/>
      <c r="N186" s="295"/>
      <c r="O186" s="295"/>
      <c r="P186" s="295"/>
    </row>
    <row r="187" spans="12:16" ht="11.25" customHeight="1">
      <c r="L187" s="295"/>
      <c r="M187" s="295"/>
      <c r="N187" s="295"/>
      <c r="O187" s="295"/>
      <c r="P187" s="295"/>
    </row>
    <row r="188" spans="12:16" ht="11.25" customHeight="1">
      <c r="L188" s="295"/>
      <c r="M188" s="295"/>
      <c r="N188" s="295"/>
      <c r="O188" s="295"/>
      <c r="P188" s="295"/>
    </row>
    <row r="189" spans="12:16" ht="11.25" customHeight="1">
      <c r="L189" s="295"/>
      <c r="M189" s="295"/>
      <c r="N189" s="295"/>
      <c r="O189" s="295"/>
      <c r="P189" s="295"/>
    </row>
    <row r="190" spans="12:16" ht="11.25" customHeight="1">
      <c r="L190" s="295"/>
      <c r="M190" s="295"/>
      <c r="N190" s="295"/>
      <c r="O190" s="295"/>
      <c r="P190" s="295"/>
    </row>
    <row r="191" spans="12:16" ht="11.25" customHeight="1">
      <c r="L191" s="295"/>
      <c r="M191" s="295"/>
      <c r="N191" s="295"/>
      <c r="O191" s="295"/>
      <c r="P191" s="295"/>
    </row>
    <row r="192" spans="12:16" ht="11.25" customHeight="1">
      <c r="L192" s="295"/>
      <c r="M192" s="295"/>
      <c r="N192" s="295"/>
      <c r="O192" s="295"/>
      <c r="P192" s="295"/>
    </row>
    <row r="193" spans="12:16" ht="11.25" customHeight="1">
      <c r="L193" s="295"/>
      <c r="M193" s="295"/>
      <c r="N193" s="295"/>
      <c r="O193" s="295"/>
      <c r="P193" s="295"/>
    </row>
    <row r="194" spans="12:16" ht="11.25" customHeight="1">
      <c r="L194" s="295"/>
      <c r="M194" s="295"/>
      <c r="N194" s="295"/>
      <c r="O194" s="295"/>
      <c r="P194" s="295"/>
    </row>
    <row r="195" spans="12:16" ht="11.25" customHeight="1">
      <c r="L195" s="295"/>
      <c r="M195" s="295"/>
      <c r="N195" s="295"/>
      <c r="O195" s="295"/>
      <c r="P195" s="295"/>
    </row>
    <row r="196" spans="12:16" ht="11.25" customHeight="1">
      <c r="L196" s="295"/>
      <c r="M196" s="295"/>
      <c r="N196" s="295"/>
      <c r="O196" s="295"/>
      <c r="P196" s="295"/>
    </row>
    <row r="197" spans="12:16" ht="11.25" customHeight="1">
      <c r="L197" s="295"/>
      <c r="M197" s="295"/>
      <c r="N197" s="295"/>
      <c r="O197" s="295"/>
      <c r="P197" s="295"/>
    </row>
    <row r="198" spans="12:16" ht="11.25" customHeight="1">
      <c r="L198" s="295"/>
      <c r="M198" s="295"/>
      <c r="N198" s="295"/>
      <c r="O198" s="295"/>
      <c r="P198" s="295"/>
    </row>
    <row r="199" spans="12:16" ht="11.25" customHeight="1">
      <c r="L199" s="295"/>
      <c r="M199" s="295"/>
      <c r="N199" s="295"/>
      <c r="O199" s="295"/>
      <c r="P199" s="295"/>
    </row>
    <row r="200" spans="12:16" ht="11.25" customHeight="1">
      <c r="L200" s="295"/>
      <c r="M200" s="295"/>
      <c r="N200" s="295"/>
      <c r="O200" s="295"/>
      <c r="P200" s="295"/>
    </row>
    <row r="201" spans="12:16" ht="11.25" customHeight="1">
      <c r="L201" s="295"/>
      <c r="M201" s="295"/>
      <c r="N201" s="295"/>
      <c r="O201" s="295"/>
      <c r="P201" s="295"/>
    </row>
    <row r="202" spans="12:16" ht="11.25" customHeight="1">
      <c r="L202" s="295"/>
      <c r="M202" s="295"/>
      <c r="N202" s="295"/>
      <c r="O202" s="295"/>
      <c r="P202" s="295"/>
    </row>
    <row r="203" spans="12:16" ht="11.25" customHeight="1">
      <c r="L203" s="295"/>
      <c r="M203" s="295"/>
      <c r="N203" s="295"/>
      <c r="O203" s="295"/>
      <c r="P203" s="295"/>
    </row>
    <row r="204" spans="12:16" ht="11.25" customHeight="1">
      <c r="L204" s="295"/>
      <c r="M204" s="295"/>
      <c r="N204" s="295"/>
      <c r="O204" s="295"/>
      <c r="P204" s="295"/>
    </row>
    <row r="205" spans="12:16" ht="11.25" customHeight="1">
      <c r="L205" s="295"/>
      <c r="M205" s="295"/>
      <c r="N205" s="295"/>
      <c r="O205" s="295"/>
      <c r="P205" s="295"/>
    </row>
    <row r="206" spans="12:16" ht="11.25" customHeight="1">
      <c r="L206" s="295"/>
      <c r="M206" s="295"/>
      <c r="N206" s="295"/>
      <c r="O206" s="295"/>
      <c r="P206" s="295"/>
    </row>
    <row r="207" spans="12:16" ht="11.25" customHeight="1">
      <c r="L207" s="295"/>
      <c r="M207" s="295"/>
      <c r="N207" s="295"/>
      <c r="O207" s="295"/>
      <c r="P207" s="295"/>
    </row>
    <row r="208" spans="12:16" ht="11.25" customHeight="1">
      <c r="L208" s="295"/>
      <c r="M208" s="295"/>
      <c r="N208" s="295"/>
      <c r="O208" s="295"/>
      <c r="P208" s="295"/>
    </row>
    <row r="209" spans="12:16" ht="11.25" customHeight="1">
      <c r="L209" s="295"/>
      <c r="M209" s="295"/>
      <c r="N209" s="295"/>
      <c r="O209" s="295"/>
      <c r="P209" s="295"/>
    </row>
    <row r="210" spans="12:16" ht="11.25" customHeight="1">
      <c r="L210" s="295"/>
      <c r="M210" s="295"/>
      <c r="N210" s="295"/>
      <c r="O210" s="295"/>
      <c r="P210" s="295"/>
    </row>
    <row r="211" spans="12:16" ht="11.25" customHeight="1">
      <c r="L211" s="295"/>
      <c r="M211" s="295"/>
      <c r="N211" s="295"/>
      <c r="O211" s="295"/>
      <c r="P211" s="295"/>
    </row>
    <row r="212" spans="12:16" ht="11.25" customHeight="1">
      <c r="L212" s="295"/>
      <c r="M212" s="295"/>
      <c r="N212" s="295"/>
      <c r="O212" s="295"/>
      <c r="P212" s="295"/>
    </row>
    <row r="213" spans="12:16" ht="11.25" customHeight="1">
      <c r="L213" s="295"/>
      <c r="M213" s="295"/>
      <c r="N213" s="295"/>
      <c r="O213" s="295"/>
      <c r="P213" s="295"/>
    </row>
    <row r="214" spans="12:16" ht="11.25" customHeight="1">
      <c r="L214" s="295"/>
      <c r="M214" s="295"/>
      <c r="N214" s="295"/>
      <c r="O214" s="295"/>
      <c r="P214" s="295"/>
    </row>
    <row r="215" spans="12:16" ht="11.25" customHeight="1">
      <c r="L215" s="295"/>
      <c r="M215" s="295"/>
      <c r="N215" s="295"/>
      <c r="O215" s="295"/>
      <c r="P215" s="295"/>
    </row>
    <row r="216" spans="12:16" ht="11.25" customHeight="1">
      <c r="L216" s="295"/>
      <c r="M216" s="295"/>
      <c r="N216" s="295"/>
      <c r="O216" s="295"/>
      <c r="P216" s="295"/>
    </row>
    <row r="217" spans="12:16" ht="11.25" customHeight="1">
      <c r="L217" s="295"/>
      <c r="M217" s="295"/>
      <c r="N217" s="295"/>
      <c r="O217" s="295"/>
      <c r="P217" s="295"/>
    </row>
    <row r="218" spans="12:16" ht="11.25" customHeight="1">
      <c r="L218" s="295"/>
      <c r="M218" s="295"/>
      <c r="N218" s="295"/>
      <c r="O218" s="295"/>
      <c r="P218" s="295"/>
    </row>
    <row r="219" spans="12:16" ht="11.25" customHeight="1">
      <c r="L219" s="295"/>
      <c r="M219" s="295"/>
      <c r="N219" s="295"/>
      <c r="O219" s="295"/>
      <c r="P219" s="295"/>
    </row>
    <row r="220" spans="12:16" ht="11.25" customHeight="1">
      <c r="L220" s="295"/>
      <c r="M220" s="295"/>
      <c r="N220" s="295"/>
      <c r="O220" s="295"/>
      <c r="P220" s="295"/>
    </row>
    <row r="221" spans="12:16" ht="11.25" customHeight="1">
      <c r="L221" s="295"/>
      <c r="M221" s="295"/>
      <c r="N221" s="295"/>
      <c r="O221" s="295"/>
      <c r="P221" s="295"/>
    </row>
    <row r="222" spans="12:16" ht="11.25" customHeight="1">
      <c r="L222" s="295"/>
      <c r="M222" s="295"/>
      <c r="N222" s="295"/>
      <c r="O222" s="295"/>
      <c r="P222" s="295"/>
    </row>
    <row r="223" spans="12:16" ht="11.25" customHeight="1">
      <c r="L223" s="295"/>
      <c r="M223" s="295"/>
      <c r="N223" s="295"/>
      <c r="O223" s="295"/>
      <c r="P223" s="295"/>
    </row>
    <row r="224" spans="12:16" ht="11.25" customHeight="1">
      <c r="L224" s="295"/>
      <c r="M224" s="295"/>
      <c r="N224" s="295"/>
      <c r="O224" s="295"/>
      <c r="P224" s="295"/>
    </row>
    <row r="225" spans="12:16" ht="11.25" customHeight="1">
      <c r="L225" s="295"/>
      <c r="M225" s="295"/>
      <c r="N225" s="295"/>
      <c r="O225" s="295"/>
      <c r="P225" s="295"/>
    </row>
    <row r="226" spans="12:16" ht="11.25" customHeight="1">
      <c r="L226" s="295"/>
      <c r="M226" s="295"/>
      <c r="N226" s="295"/>
      <c r="O226" s="295"/>
      <c r="P226" s="295"/>
    </row>
    <row r="227" spans="12:16" ht="11.25" customHeight="1">
      <c r="L227" s="295"/>
      <c r="M227" s="295"/>
      <c r="N227" s="295"/>
      <c r="O227" s="295"/>
      <c r="P227" s="295"/>
    </row>
    <row r="228" spans="12:16" ht="11.25" customHeight="1">
      <c r="L228" s="295"/>
      <c r="M228" s="295"/>
      <c r="N228" s="295"/>
      <c r="O228" s="295"/>
      <c r="P228" s="295"/>
    </row>
    <row r="229" spans="12:16" ht="11.25" customHeight="1">
      <c r="L229" s="295"/>
      <c r="M229" s="295"/>
      <c r="N229" s="295"/>
      <c r="O229" s="295"/>
      <c r="P229" s="295"/>
    </row>
    <row r="230" spans="12:16" ht="11.25" customHeight="1">
      <c r="L230" s="295"/>
      <c r="M230" s="295"/>
      <c r="N230" s="295"/>
      <c r="O230" s="295"/>
      <c r="P230" s="295"/>
    </row>
    <row r="231" spans="12:16" ht="11.25" customHeight="1">
      <c r="L231" s="295"/>
      <c r="M231" s="295"/>
      <c r="N231" s="295"/>
      <c r="O231" s="295"/>
      <c r="P231" s="295"/>
    </row>
    <row r="232" spans="12:16" ht="11.25" customHeight="1">
      <c r="L232" s="295"/>
      <c r="M232" s="295"/>
      <c r="N232" s="295"/>
      <c r="O232" s="295"/>
      <c r="P232" s="295"/>
    </row>
    <row r="233" spans="12:16" ht="11.25" customHeight="1">
      <c r="L233" s="295"/>
      <c r="M233" s="295"/>
      <c r="N233" s="295"/>
      <c r="O233" s="295"/>
      <c r="P233" s="295"/>
    </row>
    <row r="234" spans="12:16" ht="11.25" customHeight="1">
      <c r="L234" s="295"/>
      <c r="M234" s="295"/>
      <c r="N234" s="295"/>
      <c r="O234" s="295"/>
      <c r="P234" s="295"/>
    </row>
    <row r="235" spans="12:16" ht="11.25" customHeight="1">
      <c r="L235" s="295"/>
      <c r="M235" s="295"/>
      <c r="N235" s="295"/>
      <c r="O235" s="295"/>
      <c r="P235" s="295"/>
    </row>
    <row r="236" spans="12:16" ht="11.25" customHeight="1">
      <c r="L236" s="295"/>
      <c r="M236" s="295"/>
      <c r="N236" s="295"/>
      <c r="O236" s="295"/>
      <c r="P236" s="295"/>
    </row>
    <row r="237" spans="12:16" ht="11.25" customHeight="1">
      <c r="L237" s="295"/>
      <c r="M237" s="295"/>
      <c r="N237" s="295"/>
      <c r="O237" s="295"/>
      <c r="P237" s="295"/>
    </row>
    <row r="238" spans="12:16" ht="11.25" customHeight="1">
      <c r="L238" s="295"/>
      <c r="M238" s="295"/>
      <c r="N238" s="295"/>
      <c r="O238" s="295"/>
      <c r="P238" s="295"/>
    </row>
    <row r="239" spans="12:16" ht="11.25" customHeight="1">
      <c r="L239" s="295"/>
      <c r="M239" s="295"/>
      <c r="N239" s="295"/>
      <c r="O239" s="295"/>
      <c r="P239" s="295"/>
    </row>
    <row r="240" spans="12:16" ht="11.25" customHeight="1">
      <c r="L240" s="295"/>
      <c r="M240" s="295"/>
      <c r="N240" s="295"/>
      <c r="O240" s="295"/>
      <c r="P240" s="295"/>
    </row>
    <row r="241" spans="12:16" ht="11.25" customHeight="1">
      <c r="L241" s="295"/>
      <c r="M241" s="295"/>
      <c r="N241" s="295"/>
      <c r="O241" s="295"/>
      <c r="P241" s="295"/>
    </row>
    <row r="242" spans="12:16" ht="11.25" customHeight="1">
      <c r="L242" s="295"/>
      <c r="M242" s="295"/>
      <c r="N242" s="295"/>
      <c r="O242" s="295"/>
      <c r="P242" s="295"/>
    </row>
    <row r="243" spans="12:16" ht="11.25" customHeight="1">
      <c r="L243" s="295"/>
      <c r="M243" s="295"/>
      <c r="N243" s="295"/>
      <c r="O243" s="295"/>
      <c r="P243" s="295"/>
    </row>
    <row r="244" spans="12:16" ht="11.25" customHeight="1">
      <c r="L244" s="295"/>
      <c r="M244" s="295"/>
      <c r="N244" s="295"/>
      <c r="O244" s="295"/>
      <c r="P244" s="295"/>
    </row>
    <row r="245" spans="12:16" ht="11.25" customHeight="1">
      <c r="L245" s="295"/>
      <c r="M245" s="295"/>
      <c r="N245" s="295"/>
      <c r="O245" s="295"/>
      <c r="P245" s="295"/>
    </row>
    <row r="246" spans="12:16" ht="11.25" customHeight="1">
      <c r="L246" s="295"/>
      <c r="M246" s="295"/>
      <c r="N246" s="295"/>
      <c r="O246" s="295"/>
      <c r="P246" s="295"/>
    </row>
    <row r="247" spans="12:16" ht="11.25" customHeight="1">
      <c r="L247" s="295"/>
      <c r="M247" s="295"/>
      <c r="N247" s="295"/>
      <c r="O247" s="295"/>
      <c r="P247" s="295"/>
    </row>
    <row r="248" spans="12:16" ht="11.25" customHeight="1">
      <c r="L248" s="295"/>
      <c r="M248" s="295"/>
      <c r="N248" s="295"/>
      <c r="O248" s="295"/>
      <c r="P248" s="295"/>
    </row>
    <row r="249" spans="12:16" ht="11.25" customHeight="1">
      <c r="L249" s="295"/>
      <c r="M249" s="295"/>
      <c r="N249" s="295"/>
      <c r="O249" s="295"/>
      <c r="P249" s="295"/>
    </row>
    <row r="250" spans="12:16" ht="11.25" customHeight="1">
      <c r="L250" s="295"/>
      <c r="M250" s="295"/>
      <c r="N250" s="295"/>
      <c r="O250" s="295"/>
      <c r="P250" s="295"/>
    </row>
    <row r="251" spans="12:16" ht="11.25" customHeight="1">
      <c r="L251" s="295"/>
      <c r="M251" s="295"/>
      <c r="N251" s="295"/>
      <c r="O251" s="295"/>
      <c r="P251" s="295"/>
    </row>
    <row r="252" spans="12:16" ht="11.25" customHeight="1">
      <c r="L252" s="295"/>
      <c r="M252" s="295"/>
      <c r="N252" s="295"/>
      <c r="O252" s="295"/>
      <c r="P252" s="295"/>
    </row>
    <row r="253" spans="12:16" ht="11.25" customHeight="1">
      <c r="L253" s="295"/>
      <c r="M253" s="295"/>
      <c r="N253" s="295"/>
      <c r="O253" s="295"/>
      <c r="P253" s="295"/>
    </row>
    <row r="254" spans="12:16" ht="11.25" customHeight="1">
      <c r="L254" s="295"/>
      <c r="M254" s="295"/>
      <c r="N254" s="295"/>
      <c r="O254" s="295"/>
      <c r="P254" s="295"/>
    </row>
    <row r="255" spans="12:16" ht="11.25" customHeight="1">
      <c r="L255" s="295"/>
      <c r="M255" s="295"/>
      <c r="N255" s="295"/>
      <c r="O255" s="295"/>
      <c r="P255" s="295"/>
    </row>
    <row r="256" spans="12:16" ht="11.25" customHeight="1">
      <c r="L256" s="295"/>
      <c r="M256" s="295"/>
      <c r="N256" s="295"/>
      <c r="O256" s="295"/>
      <c r="P256" s="295"/>
    </row>
    <row r="257" spans="12:16" ht="11.25" customHeight="1">
      <c r="L257" s="295"/>
      <c r="M257" s="295"/>
      <c r="N257" s="295"/>
      <c r="O257" s="295"/>
      <c r="P257" s="295"/>
    </row>
    <row r="258" spans="12:16" ht="11.25" customHeight="1">
      <c r="L258" s="295"/>
      <c r="M258" s="295"/>
      <c r="N258" s="295"/>
      <c r="O258" s="295"/>
      <c r="P258" s="295"/>
    </row>
    <row r="259" spans="12:16" ht="11.25" customHeight="1">
      <c r="L259" s="295"/>
      <c r="M259" s="295"/>
      <c r="N259" s="295"/>
      <c r="O259" s="295"/>
      <c r="P259" s="295"/>
    </row>
    <row r="260" spans="12:16" ht="11.25" customHeight="1">
      <c r="L260" s="295"/>
      <c r="M260" s="295"/>
      <c r="N260" s="295"/>
      <c r="O260" s="295"/>
      <c r="P260" s="295"/>
    </row>
    <row r="261" spans="12:16" ht="11.25" customHeight="1">
      <c r="L261" s="295"/>
      <c r="M261" s="295"/>
      <c r="N261" s="295"/>
      <c r="O261" s="295"/>
      <c r="P261" s="295"/>
    </row>
    <row r="262" spans="12:16" ht="11.25" customHeight="1">
      <c r="L262" s="295"/>
      <c r="M262" s="295"/>
      <c r="N262" s="295"/>
      <c r="O262" s="295"/>
      <c r="P262" s="295"/>
    </row>
    <row r="263" spans="12:16" ht="11.25" customHeight="1">
      <c r="L263" s="295"/>
      <c r="M263" s="295"/>
      <c r="N263" s="295"/>
      <c r="O263" s="295"/>
      <c r="P263" s="295"/>
    </row>
    <row r="264" spans="12:16" ht="11.25" customHeight="1">
      <c r="L264" s="295"/>
      <c r="M264" s="295"/>
      <c r="N264" s="295"/>
      <c r="O264" s="295"/>
      <c r="P264" s="295"/>
    </row>
    <row r="265" spans="12:16" ht="11.25" customHeight="1">
      <c r="L265" s="295"/>
      <c r="M265" s="295"/>
      <c r="N265" s="295"/>
      <c r="O265" s="295"/>
      <c r="P265" s="295"/>
    </row>
    <row r="266" spans="12:16" ht="11.25" customHeight="1">
      <c r="L266" s="295"/>
      <c r="M266" s="295"/>
      <c r="N266" s="295"/>
      <c r="O266" s="295"/>
      <c r="P266" s="295"/>
    </row>
    <row r="267" spans="12:16" ht="11.25" customHeight="1">
      <c r="L267" s="295"/>
      <c r="M267" s="295"/>
      <c r="N267" s="295"/>
      <c r="O267" s="295"/>
      <c r="P267" s="295"/>
    </row>
    <row r="268" spans="12:16" ht="11.25" customHeight="1">
      <c r="L268" s="295"/>
      <c r="M268" s="295"/>
      <c r="N268" s="295"/>
      <c r="O268" s="295"/>
      <c r="P268" s="295"/>
    </row>
    <row r="269" spans="12:16" ht="11.25" customHeight="1">
      <c r="L269" s="295"/>
      <c r="M269" s="295"/>
      <c r="N269" s="295"/>
      <c r="O269" s="295"/>
      <c r="P269" s="295"/>
    </row>
    <row r="270" spans="12:16" ht="11.25" customHeight="1">
      <c r="L270" s="295"/>
      <c r="M270" s="295"/>
      <c r="N270" s="295"/>
      <c r="O270" s="295"/>
      <c r="P270" s="295"/>
    </row>
    <row r="271" spans="12:16" ht="11.25" customHeight="1">
      <c r="L271" s="295"/>
      <c r="M271" s="295"/>
      <c r="N271" s="295"/>
      <c r="O271" s="295"/>
      <c r="P271" s="295"/>
    </row>
    <row r="272" spans="12:16" ht="11.25" customHeight="1">
      <c r="L272" s="295"/>
      <c r="M272" s="295"/>
      <c r="N272" s="295"/>
      <c r="O272" s="295"/>
      <c r="P272" s="295"/>
    </row>
    <row r="273" spans="12:16" ht="11.25" customHeight="1">
      <c r="L273" s="295"/>
      <c r="M273" s="295"/>
      <c r="N273" s="295"/>
      <c r="O273" s="295"/>
      <c r="P273" s="295"/>
    </row>
    <row r="274" spans="12:16" ht="11.25" customHeight="1">
      <c r="L274" s="295"/>
      <c r="M274" s="295"/>
      <c r="N274" s="295"/>
      <c r="O274" s="295"/>
      <c r="P274" s="295"/>
    </row>
    <row r="275" spans="12:16" ht="11.25" customHeight="1">
      <c r="L275" s="295"/>
      <c r="M275" s="295"/>
      <c r="N275" s="295"/>
      <c r="O275" s="295"/>
      <c r="P275" s="295"/>
    </row>
    <row r="276" spans="12:16" ht="11.25" customHeight="1">
      <c r="L276" s="295"/>
      <c r="M276" s="295"/>
      <c r="N276" s="295"/>
      <c r="O276" s="295"/>
      <c r="P276" s="295"/>
    </row>
    <row r="277" spans="12:16" ht="11.25" customHeight="1">
      <c r="L277" s="295"/>
      <c r="M277" s="295"/>
      <c r="N277" s="295"/>
      <c r="O277" s="295"/>
      <c r="P277" s="295"/>
    </row>
    <row r="278" spans="12:16" ht="11.25" customHeight="1">
      <c r="L278" s="295"/>
      <c r="M278" s="295"/>
      <c r="N278" s="295"/>
      <c r="O278" s="295"/>
      <c r="P278" s="295"/>
    </row>
    <row r="279" spans="12:16" ht="11.25" customHeight="1">
      <c r="L279" s="295"/>
      <c r="M279" s="295"/>
      <c r="N279" s="295"/>
      <c r="O279" s="295"/>
      <c r="P279" s="295"/>
    </row>
    <row r="280" spans="12:16" ht="11.25" customHeight="1">
      <c r="L280" s="295"/>
      <c r="M280" s="295"/>
      <c r="N280" s="295"/>
      <c r="O280" s="295"/>
      <c r="P280" s="295"/>
    </row>
    <row r="281" spans="12:16" ht="11.25" customHeight="1">
      <c r="L281" s="295"/>
      <c r="M281" s="295"/>
      <c r="N281" s="295"/>
      <c r="O281" s="295"/>
      <c r="P281" s="295"/>
    </row>
    <row r="282" spans="12:16" ht="11.25" customHeight="1">
      <c r="L282" s="295"/>
      <c r="M282" s="295"/>
      <c r="N282" s="295"/>
      <c r="O282" s="295"/>
      <c r="P282" s="295"/>
    </row>
    <row r="283" spans="12:16" ht="11.25" customHeight="1">
      <c r="L283" s="295"/>
      <c r="M283" s="295"/>
      <c r="N283" s="295"/>
      <c r="O283" s="295"/>
      <c r="P283" s="295"/>
    </row>
    <row r="284" spans="12:16" ht="11.25" customHeight="1">
      <c r="L284" s="295"/>
      <c r="M284" s="295"/>
      <c r="N284" s="295"/>
      <c r="O284" s="295"/>
      <c r="P284" s="295"/>
    </row>
    <row r="285" spans="12:16" ht="11.25" customHeight="1">
      <c r="L285" s="295"/>
      <c r="M285" s="295"/>
      <c r="N285" s="295"/>
      <c r="O285" s="295"/>
      <c r="P285" s="295"/>
    </row>
    <row r="286" spans="12:16" ht="11.25" customHeight="1">
      <c r="L286" s="295"/>
      <c r="M286" s="295"/>
      <c r="N286" s="295"/>
      <c r="O286" s="295"/>
      <c r="P286" s="295"/>
    </row>
    <row r="287" spans="12:16" ht="11.25" customHeight="1">
      <c r="L287" s="295"/>
      <c r="M287" s="295"/>
      <c r="N287" s="295"/>
      <c r="O287" s="295"/>
      <c r="P287" s="295"/>
    </row>
    <row r="288" spans="12:16" ht="11.25" customHeight="1">
      <c r="L288" s="295"/>
      <c r="M288" s="295"/>
      <c r="N288" s="295"/>
      <c r="O288" s="295"/>
      <c r="P288" s="295"/>
    </row>
    <row r="289" spans="12:16" ht="11.25" customHeight="1">
      <c r="L289" s="295"/>
      <c r="M289" s="295"/>
      <c r="N289" s="295"/>
      <c r="O289" s="295"/>
      <c r="P289" s="295"/>
    </row>
    <row r="290" spans="12:16" ht="11.25" customHeight="1">
      <c r="L290" s="295"/>
      <c r="M290" s="295"/>
      <c r="N290" s="295"/>
      <c r="O290" s="295"/>
      <c r="P290" s="295"/>
    </row>
    <row r="291" spans="12:16" ht="11.25" customHeight="1">
      <c r="L291" s="295"/>
      <c r="M291" s="295"/>
      <c r="N291" s="295"/>
      <c r="O291" s="295"/>
      <c r="P291" s="295"/>
    </row>
    <row r="292" spans="12:16" ht="11.25" customHeight="1">
      <c r="L292" s="295"/>
      <c r="M292" s="295"/>
      <c r="N292" s="295"/>
      <c r="O292" s="295"/>
      <c r="P292" s="295"/>
    </row>
    <row r="293" spans="12:16" ht="11.25" customHeight="1">
      <c r="L293" s="295"/>
      <c r="M293" s="295"/>
      <c r="N293" s="295"/>
      <c r="O293" s="295"/>
      <c r="P293" s="295"/>
    </row>
    <row r="294" spans="12:16" ht="11.25" customHeight="1">
      <c r="L294" s="295"/>
      <c r="M294" s="295"/>
      <c r="N294" s="295"/>
      <c r="O294" s="295"/>
      <c r="P294" s="295"/>
    </row>
    <row r="295" spans="12:16" ht="11.25" customHeight="1">
      <c r="L295" s="295"/>
      <c r="M295" s="295"/>
      <c r="N295" s="295"/>
      <c r="O295" s="295"/>
      <c r="P295" s="295"/>
    </row>
    <row r="296" spans="12:16" ht="11.25" customHeight="1">
      <c r="L296" s="295"/>
      <c r="M296" s="295"/>
      <c r="N296" s="295"/>
      <c r="O296" s="295"/>
      <c r="P296" s="295"/>
    </row>
    <row r="297" spans="12:16" ht="11.25" customHeight="1">
      <c r="L297" s="295"/>
      <c r="M297" s="295"/>
      <c r="N297" s="295"/>
      <c r="O297" s="295"/>
      <c r="P297" s="295"/>
    </row>
    <row r="298" spans="12:16" ht="11.25" customHeight="1">
      <c r="L298" s="295"/>
      <c r="M298" s="295"/>
      <c r="N298" s="295"/>
      <c r="O298" s="295"/>
      <c r="P298" s="295"/>
    </row>
    <row r="299" spans="12:16" ht="11.25" customHeight="1">
      <c r="L299" s="295"/>
      <c r="M299" s="295"/>
      <c r="N299" s="295"/>
      <c r="O299" s="295"/>
      <c r="P299" s="295"/>
    </row>
    <row r="300" spans="12:16" ht="11.25" customHeight="1">
      <c r="L300" s="295"/>
      <c r="M300" s="295"/>
      <c r="N300" s="295"/>
      <c r="O300" s="295"/>
      <c r="P300" s="295"/>
    </row>
    <row r="301" spans="12:16" ht="11.25" customHeight="1">
      <c r="L301" s="295"/>
      <c r="M301" s="295"/>
      <c r="N301" s="295"/>
      <c r="O301" s="295"/>
      <c r="P301" s="295"/>
    </row>
    <row r="302" spans="12:16" ht="11.25" customHeight="1">
      <c r="L302" s="295"/>
      <c r="M302" s="295"/>
      <c r="N302" s="295"/>
      <c r="O302" s="295"/>
      <c r="P302" s="295"/>
    </row>
    <row r="303" spans="12:16" ht="11.25" customHeight="1">
      <c r="L303" s="295"/>
      <c r="M303" s="295"/>
      <c r="N303" s="295"/>
      <c r="O303" s="295"/>
      <c r="P303" s="295"/>
    </row>
    <row r="304" spans="12:16" ht="11.25" customHeight="1">
      <c r="L304" s="295"/>
      <c r="M304" s="295"/>
      <c r="N304" s="295"/>
      <c r="O304" s="295"/>
      <c r="P304" s="295"/>
    </row>
    <row r="305" spans="12:16" ht="11.25" customHeight="1">
      <c r="L305" s="295"/>
      <c r="M305" s="295"/>
      <c r="N305" s="295"/>
      <c r="O305" s="295"/>
      <c r="P305" s="295"/>
    </row>
    <row r="306" spans="12:16" ht="11.25" customHeight="1">
      <c r="L306" s="295"/>
      <c r="M306" s="295"/>
      <c r="N306" s="295"/>
      <c r="O306" s="295"/>
      <c r="P306" s="295"/>
    </row>
    <row r="307" spans="12:16" ht="11.25" customHeight="1">
      <c r="L307" s="295"/>
      <c r="M307" s="295"/>
      <c r="N307" s="295"/>
      <c r="O307" s="295"/>
      <c r="P307" s="295"/>
    </row>
    <row r="308" spans="12:16" ht="11.25" customHeight="1">
      <c r="L308" s="295"/>
      <c r="M308" s="295"/>
      <c r="N308" s="295"/>
      <c r="O308" s="295"/>
      <c r="P308" s="295"/>
    </row>
    <row r="309" spans="12:16" ht="11.25" customHeight="1">
      <c r="L309" s="295"/>
      <c r="M309" s="295"/>
      <c r="N309" s="295"/>
      <c r="O309" s="295"/>
      <c r="P309" s="295"/>
    </row>
    <row r="310" spans="12:16" ht="11.25" customHeight="1">
      <c r="L310" s="295"/>
      <c r="M310" s="295"/>
      <c r="N310" s="295"/>
      <c r="O310" s="295"/>
      <c r="P310" s="295"/>
    </row>
    <row r="311" spans="12:16" ht="11.25" customHeight="1">
      <c r="L311" s="295"/>
      <c r="M311" s="295"/>
      <c r="N311" s="295"/>
      <c r="O311" s="295"/>
      <c r="P311" s="295"/>
    </row>
    <row r="312" spans="12:16" ht="11.25" customHeight="1">
      <c r="L312" s="295"/>
      <c r="M312" s="295"/>
      <c r="N312" s="295"/>
      <c r="O312" s="295"/>
      <c r="P312" s="295"/>
    </row>
    <row r="313" spans="12:16" ht="11.25" customHeight="1">
      <c r="L313" s="295"/>
      <c r="M313" s="295"/>
      <c r="N313" s="295"/>
      <c r="O313" s="295"/>
      <c r="P313" s="295"/>
    </row>
    <row r="314" spans="12:16" ht="11.25" customHeight="1">
      <c r="L314" s="295"/>
      <c r="M314" s="295"/>
      <c r="N314" s="295"/>
      <c r="O314" s="295"/>
      <c r="P314" s="295"/>
    </row>
    <row r="315" spans="12:16" ht="11.25" customHeight="1">
      <c r="L315" s="295"/>
      <c r="M315" s="295"/>
      <c r="N315" s="295"/>
      <c r="O315" s="295"/>
      <c r="P315" s="295"/>
    </row>
    <row r="316" spans="12:16" ht="11.25" customHeight="1">
      <c r="L316" s="295"/>
      <c r="M316" s="295"/>
      <c r="N316" s="295"/>
      <c r="O316" s="295"/>
      <c r="P316" s="295"/>
    </row>
    <row r="317" spans="12:16" ht="11.25" customHeight="1">
      <c r="L317" s="295"/>
      <c r="M317" s="295"/>
      <c r="N317" s="295"/>
      <c r="O317" s="295"/>
      <c r="P317" s="295"/>
    </row>
    <row r="318" spans="12:16" ht="11.25" customHeight="1">
      <c r="L318" s="295"/>
      <c r="M318" s="295"/>
      <c r="N318" s="295"/>
      <c r="O318" s="295"/>
      <c r="P318" s="295"/>
    </row>
    <row r="319" spans="12:16" ht="11.25" customHeight="1">
      <c r="L319" s="295"/>
      <c r="M319" s="295"/>
      <c r="N319" s="295"/>
      <c r="O319" s="295"/>
      <c r="P319" s="295"/>
    </row>
    <row r="320" spans="12:16" ht="11.25" customHeight="1">
      <c r="L320" s="295"/>
      <c r="M320" s="295"/>
      <c r="N320" s="295"/>
      <c r="O320" s="295"/>
      <c r="P320" s="295"/>
    </row>
    <row r="321" spans="12:16" ht="11.25" customHeight="1">
      <c r="L321" s="295"/>
      <c r="M321" s="295"/>
      <c r="N321" s="295"/>
      <c r="O321" s="295"/>
      <c r="P321" s="295"/>
    </row>
    <row r="322" spans="12:16" ht="11.25" customHeight="1">
      <c r="L322" s="295"/>
      <c r="M322" s="295"/>
      <c r="N322" s="295"/>
      <c r="O322" s="295"/>
      <c r="P322" s="295"/>
    </row>
    <row r="323" spans="12:16" ht="11.25" customHeight="1">
      <c r="L323" s="295"/>
      <c r="M323" s="295"/>
      <c r="N323" s="295"/>
      <c r="O323" s="295"/>
      <c r="P323" s="295"/>
    </row>
    <row r="324" spans="12:16" ht="11.25" customHeight="1">
      <c r="L324" s="295"/>
      <c r="M324" s="295"/>
      <c r="N324" s="295"/>
      <c r="O324" s="295"/>
      <c r="P324" s="295"/>
    </row>
    <row r="325" spans="12:16" ht="11.25" customHeight="1">
      <c r="L325" s="295"/>
      <c r="M325" s="295"/>
      <c r="N325" s="295"/>
      <c r="O325" s="295"/>
      <c r="P325" s="295"/>
    </row>
    <row r="326" spans="12:16" ht="11.25" customHeight="1">
      <c r="L326" s="295"/>
      <c r="M326" s="295"/>
      <c r="N326" s="295"/>
      <c r="O326" s="295"/>
      <c r="P326" s="295"/>
    </row>
    <row r="327" spans="12:16" ht="11.25" customHeight="1">
      <c r="L327" s="295"/>
      <c r="M327" s="295"/>
      <c r="N327" s="295"/>
      <c r="O327" s="295"/>
      <c r="P327" s="295"/>
    </row>
    <row r="328" spans="12:16" ht="11.25" customHeight="1">
      <c r="L328" s="295"/>
      <c r="M328" s="295"/>
      <c r="N328" s="295"/>
      <c r="O328" s="295"/>
      <c r="P328" s="295"/>
    </row>
    <row r="329" spans="12:16" ht="11.25" customHeight="1">
      <c r="L329" s="295"/>
      <c r="M329" s="295"/>
      <c r="N329" s="295"/>
      <c r="O329" s="295"/>
      <c r="P329" s="295"/>
    </row>
    <row r="330" spans="12:16" ht="11.25" customHeight="1">
      <c r="L330" s="295"/>
      <c r="M330" s="295"/>
      <c r="N330" s="295"/>
      <c r="O330" s="295"/>
      <c r="P330" s="295"/>
    </row>
    <row r="331" spans="12:16" ht="11.25" customHeight="1">
      <c r="L331" s="295"/>
      <c r="M331" s="295"/>
      <c r="N331" s="295"/>
      <c r="O331" s="295"/>
      <c r="P331" s="295"/>
    </row>
    <row r="332" spans="12:16" ht="11.25" customHeight="1">
      <c r="L332" s="295"/>
      <c r="M332" s="295"/>
      <c r="N332" s="295"/>
      <c r="O332" s="295"/>
      <c r="P332" s="295"/>
    </row>
    <row r="333" spans="12:16" ht="11.25" customHeight="1">
      <c r="L333" s="295"/>
      <c r="M333" s="295"/>
      <c r="N333" s="295"/>
      <c r="O333" s="295"/>
      <c r="P333" s="295"/>
    </row>
    <row r="334" spans="12:16" ht="11.25" customHeight="1">
      <c r="L334" s="295"/>
      <c r="M334" s="295"/>
      <c r="N334" s="295"/>
      <c r="O334" s="295"/>
      <c r="P334" s="295"/>
    </row>
    <row r="335" spans="12:16" ht="11.25" customHeight="1">
      <c r="L335" s="295"/>
      <c r="M335" s="295"/>
      <c r="N335" s="295"/>
      <c r="O335" s="295"/>
      <c r="P335" s="295"/>
    </row>
    <row r="336" spans="12:16" ht="11.25" customHeight="1">
      <c r="L336" s="295"/>
      <c r="M336" s="295"/>
      <c r="N336" s="295"/>
      <c r="O336" s="295"/>
      <c r="P336" s="295"/>
    </row>
    <row r="337" spans="12:16" ht="11.25" customHeight="1">
      <c r="L337" s="295"/>
      <c r="M337" s="295"/>
      <c r="N337" s="295"/>
      <c r="O337" s="295"/>
      <c r="P337" s="295"/>
    </row>
    <row r="338" spans="12:16" ht="11.25" customHeight="1">
      <c r="L338" s="295"/>
      <c r="M338" s="295"/>
      <c r="N338" s="295"/>
      <c r="O338" s="295"/>
      <c r="P338" s="295"/>
    </row>
    <row r="339" spans="12:16" ht="11.25" customHeight="1">
      <c r="L339" s="295"/>
      <c r="M339" s="295"/>
      <c r="N339" s="295"/>
      <c r="O339" s="295"/>
      <c r="P339" s="295"/>
    </row>
    <row r="340" spans="12:16" ht="11.25" customHeight="1">
      <c r="L340" s="295"/>
      <c r="M340" s="295"/>
      <c r="N340" s="295"/>
      <c r="O340" s="295"/>
      <c r="P340" s="295"/>
    </row>
    <row r="341" spans="12:16" ht="11.25" customHeight="1">
      <c r="L341" s="295"/>
      <c r="M341" s="295"/>
      <c r="N341" s="295"/>
      <c r="O341" s="295"/>
      <c r="P341" s="295"/>
    </row>
    <row r="342" spans="12:16" ht="11.25" customHeight="1">
      <c r="L342" s="295"/>
      <c r="M342" s="295"/>
      <c r="N342" s="295"/>
      <c r="O342" s="295"/>
      <c r="P342" s="295"/>
    </row>
    <row r="343" spans="12:16" ht="11.25" customHeight="1">
      <c r="L343" s="295"/>
      <c r="M343" s="295"/>
      <c r="N343" s="295"/>
      <c r="O343" s="295"/>
      <c r="P343" s="295"/>
    </row>
    <row r="344" spans="12:16" ht="11.25" customHeight="1">
      <c r="L344" s="295"/>
      <c r="M344" s="295"/>
      <c r="N344" s="295"/>
      <c r="O344" s="295"/>
      <c r="P344" s="295"/>
    </row>
    <row r="345" spans="12:16" ht="11.25" customHeight="1">
      <c r="L345" s="295"/>
      <c r="M345" s="295"/>
      <c r="N345" s="295"/>
      <c r="O345" s="295"/>
      <c r="P345" s="295"/>
    </row>
    <row r="346" spans="12:16" ht="11.25" customHeight="1">
      <c r="L346" s="295"/>
      <c r="M346" s="295"/>
      <c r="N346" s="295"/>
      <c r="O346" s="295"/>
      <c r="P346" s="295"/>
    </row>
    <row r="347" spans="12:16" ht="11.25" customHeight="1">
      <c r="L347" s="295"/>
      <c r="M347" s="295"/>
      <c r="N347" s="295"/>
      <c r="O347" s="295"/>
      <c r="P347" s="295"/>
    </row>
    <row r="348" spans="12:16" ht="11.25" customHeight="1">
      <c r="L348" s="295"/>
      <c r="M348" s="295"/>
      <c r="N348" s="295"/>
      <c r="O348" s="295"/>
      <c r="P348" s="295"/>
    </row>
    <row r="349" spans="12:16" ht="11.25" customHeight="1">
      <c r="L349" s="295"/>
      <c r="M349" s="295"/>
      <c r="N349" s="295"/>
      <c r="O349" s="295"/>
      <c r="P349" s="295"/>
    </row>
    <row r="350" spans="12:16" ht="11.25" customHeight="1">
      <c r="L350" s="295"/>
      <c r="M350" s="295"/>
      <c r="N350" s="295"/>
      <c r="O350" s="295"/>
      <c r="P350" s="295"/>
    </row>
    <row r="351" spans="12:16" ht="11.25" customHeight="1">
      <c r="L351" s="295"/>
      <c r="M351" s="295"/>
      <c r="N351" s="295"/>
      <c r="O351" s="295"/>
      <c r="P351" s="295"/>
    </row>
    <row r="352" spans="12:16" ht="11.25" customHeight="1">
      <c r="L352" s="295"/>
      <c r="M352" s="295"/>
      <c r="N352" s="295"/>
      <c r="O352" s="295"/>
      <c r="P352" s="295"/>
    </row>
    <row r="353" spans="12:16" ht="11.25" customHeight="1">
      <c r="L353" s="295"/>
      <c r="M353" s="295"/>
      <c r="N353" s="295"/>
      <c r="O353" s="295"/>
      <c r="P353" s="295"/>
    </row>
    <row r="354" spans="12:16" ht="11.25" customHeight="1">
      <c r="L354" s="295"/>
      <c r="M354" s="295"/>
      <c r="N354" s="295"/>
      <c r="O354" s="295"/>
      <c r="P354" s="295"/>
    </row>
    <row r="355" spans="12:16" ht="11.25" customHeight="1">
      <c r="L355" s="295"/>
      <c r="M355" s="295"/>
      <c r="N355" s="295"/>
      <c r="O355" s="295"/>
      <c r="P355" s="295"/>
    </row>
    <row r="356" spans="12:16" ht="11.25" customHeight="1">
      <c r="L356" s="295"/>
      <c r="M356" s="295"/>
      <c r="N356" s="295"/>
      <c r="O356" s="295"/>
      <c r="P356" s="295"/>
    </row>
    <row r="357" spans="12:16" ht="11.25" customHeight="1">
      <c r="L357" s="295"/>
      <c r="M357" s="295"/>
      <c r="N357" s="295"/>
      <c r="O357" s="295"/>
      <c r="P357" s="295"/>
    </row>
    <row r="358" spans="12:16" ht="11.25" customHeight="1">
      <c r="L358" s="295"/>
      <c r="M358" s="295"/>
      <c r="N358" s="295"/>
      <c r="O358" s="295"/>
      <c r="P358" s="295"/>
    </row>
    <row r="359" spans="12:16" ht="11.25" customHeight="1">
      <c r="L359" s="295"/>
      <c r="M359" s="295"/>
      <c r="N359" s="295"/>
      <c r="O359" s="295"/>
      <c r="P359" s="295"/>
    </row>
    <row r="360" spans="12:16" ht="11.25" customHeight="1">
      <c r="L360" s="295"/>
      <c r="M360" s="295"/>
      <c r="N360" s="295"/>
      <c r="O360" s="295"/>
      <c r="P360" s="295"/>
    </row>
    <row r="361" spans="12:16" ht="11.25" customHeight="1">
      <c r="L361" s="295"/>
      <c r="M361" s="295"/>
      <c r="N361" s="295"/>
      <c r="O361" s="295"/>
      <c r="P361" s="295"/>
    </row>
    <row r="362" spans="12:16" ht="11.25" customHeight="1">
      <c r="L362" s="295"/>
      <c r="M362" s="295"/>
      <c r="N362" s="295"/>
      <c r="O362" s="295"/>
      <c r="P362" s="295"/>
    </row>
    <row r="363" spans="12:16" ht="11.25" customHeight="1">
      <c r="L363" s="295"/>
      <c r="M363" s="295"/>
      <c r="N363" s="295"/>
      <c r="O363" s="295"/>
      <c r="P363" s="295"/>
    </row>
    <row r="364" spans="12:16" ht="11.25" customHeight="1">
      <c r="L364" s="295"/>
      <c r="M364" s="295"/>
      <c r="N364" s="295"/>
      <c r="O364" s="295"/>
      <c r="P364" s="295"/>
    </row>
    <row r="365" spans="12:16" ht="11.25" customHeight="1">
      <c r="L365" s="295"/>
      <c r="M365" s="295"/>
      <c r="N365" s="295"/>
      <c r="O365" s="295"/>
      <c r="P365" s="295"/>
    </row>
    <row r="366" spans="12:16" ht="11.25" customHeight="1">
      <c r="L366" s="295"/>
      <c r="M366" s="295"/>
      <c r="N366" s="295"/>
      <c r="O366" s="295"/>
      <c r="P366" s="295"/>
    </row>
    <row r="367" spans="12:16" ht="11.25" customHeight="1">
      <c r="L367" s="295"/>
      <c r="M367" s="295"/>
      <c r="N367" s="295"/>
      <c r="O367" s="295"/>
      <c r="P367" s="295"/>
    </row>
    <row r="368" spans="12:16" ht="11.25" customHeight="1">
      <c r="L368" s="295"/>
      <c r="M368" s="295"/>
      <c r="N368" s="295"/>
      <c r="O368" s="295"/>
      <c r="P368" s="295"/>
    </row>
    <row r="369" spans="12:16" ht="11.25" customHeight="1">
      <c r="L369" s="295"/>
      <c r="M369" s="295"/>
      <c r="N369" s="295"/>
      <c r="O369" s="295"/>
      <c r="P369" s="295"/>
    </row>
    <row r="370" spans="12:16" ht="11.25" customHeight="1">
      <c r="L370" s="295"/>
      <c r="M370" s="295"/>
      <c r="N370" s="295"/>
      <c r="O370" s="295"/>
      <c r="P370" s="295"/>
    </row>
    <row r="371" spans="12:16" ht="11.25" customHeight="1">
      <c r="L371" s="295"/>
      <c r="M371" s="295"/>
      <c r="N371" s="295"/>
      <c r="O371" s="295"/>
      <c r="P371" s="295"/>
    </row>
    <row r="372" spans="12:16" ht="11.25" customHeight="1">
      <c r="L372" s="295"/>
      <c r="M372" s="295"/>
      <c r="N372" s="295"/>
      <c r="O372" s="295"/>
      <c r="P372" s="295"/>
    </row>
    <row r="373" spans="12:16" ht="11.25" customHeight="1">
      <c r="L373" s="295"/>
      <c r="M373" s="295"/>
      <c r="N373" s="295"/>
      <c r="O373" s="295"/>
      <c r="P373" s="295"/>
    </row>
    <row r="374" spans="12:16" ht="11.25" customHeight="1">
      <c r="L374" s="295"/>
      <c r="M374" s="295"/>
      <c r="N374" s="295"/>
      <c r="O374" s="295"/>
      <c r="P374" s="295"/>
    </row>
    <row r="375" spans="12:16" ht="11.25" customHeight="1">
      <c r="L375" s="295"/>
      <c r="M375" s="295"/>
      <c r="N375" s="295"/>
      <c r="O375" s="295"/>
      <c r="P375" s="295"/>
    </row>
    <row r="376" spans="12:16" ht="11.25" customHeight="1">
      <c r="L376" s="295"/>
      <c r="M376" s="295"/>
      <c r="N376" s="295"/>
      <c r="O376" s="295"/>
      <c r="P376" s="295"/>
    </row>
    <row r="377" spans="12:16" ht="11.25" customHeight="1">
      <c r="L377" s="295"/>
      <c r="M377" s="295"/>
      <c r="N377" s="295"/>
      <c r="O377" s="295"/>
      <c r="P377" s="295"/>
    </row>
    <row r="378" spans="12:16" ht="11.25" customHeight="1">
      <c r="L378" s="295"/>
      <c r="M378" s="295"/>
      <c r="N378" s="295"/>
      <c r="O378" s="295"/>
      <c r="P378" s="295"/>
    </row>
    <row r="379" spans="12:16" ht="11.25" customHeight="1">
      <c r="L379" s="295"/>
      <c r="M379" s="295"/>
      <c r="N379" s="295"/>
      <c r="O379" s="295"/>
      <c r="P379" s="295"/>
    </row>
    <row r="380" spans="12:16" ht="11.25" customHeight="1">
      <c r="L380" s="295"/>
      <c r="M380" s="295"/>
      <c r="N380" s="295"/>
      <c r="O380" s="295"/>
      <c r="P380" s="295"/>
    </row>
    <row r="381" spans="12:16" ht="11.25" customHeight="1">
      <c r="L381" s="295"/>
      <c r="M381" s="295"/>
      <c r="N381" s="295"/>
      <c r="O381" s="295"/>
      <c r="P381" s="295"/>
    </row>
    <row r="382" spans="12:16" ht="11.25" customHeight="1">
      <c r="L382" s="295"/>
      <c r="M382" s="295"/>
      <c r="N382" s="295"/>
      <c r="O382" s="295"/>
      <c r="P382" s="295"/>
    </row>
    <row r="383" spans="12:16" ht="11.25" customHeight="1">
      <c r="L383" s="295"/>
      <c r="M383" s="295"/>
      <c r="N383" s="295"/>
      <c r="O383" s="295"/>
      <c r="P383" s="295"/>
    </row>
    <row r="384" spans="12:16" ht="11.25" customHeight="1">
      <c r="L384" s="295"/>
      <c r="M384" s="295"/>
      <c r="N384" s="295"/>
      <c r="O384" s="295"/>
      <c r="P384" s="295"/>
    </row>
    <row r="385" spans="12:16" ht="11.25" customHeight="1">
      <c r="L385" s="295"/>
      <c r="M385" s="295"/>
      <c r="N385" s="295"/>
      <c r="O385" s="295"/>
      <c r="P385" s="295"/>
    </row>
    <row r="386" spans="12:16" ht="11.25" customHeight="1">
      <c r="L386" s="295"/>
      <c r="M386" s="295"/>
      <c r="N386" s="295"/>
      <c r="O386" s="295"/>
      <c r="P386" s="295"/>
    </row>
    <row r="387" spans="12:16" ht="11.25" customHeight="1">
      <c r="L387" s="295"/>
      <c r="M387" s="295"/>
      <c r="N387" s="295"/>
      <c r="O387" s="295"/>
      <c r="P387" s="295"/>
    </row>
    <row r="388" spans="12:16" ht="11.25" customHeight="1">
      <c r="L388" s="295"/>
      <c r="M388" s="295"/>
      <c r="N388" s="295"/>
      <c r="O388" s="295"/>
      <c r="P388" s="295"/>
    </row>
    <row r="389" spans="12:16" ht="11.25" customHeight="1">
      <c r="L389" s="295"/>
      <c r="M389" s="295"/>
      <c r="N389" s="295"/>
      <c r="O389" s="295"/>
      <c r="P389" s="295"/>
    </row>
    <row r="390" spans="12:16" ht="11.25" customHeight="1">
      <c r="L390" s="295"/>
      <c r="M390" s="295"/>
      <c r="N390" s="295"/>
      <c r="O390" s="295"/>
      <c r="P390" s="295"/>
    </row>
    <row r="391" spans="12:16" ht="11.25" customHeight="1">
      <c r="L391" s="295"/>
      <c r="M391" s="295"/>
      <c r="N391" s="295"/>
      <c r="O391" s="295"/>
      <c r="P391" s="295"/>
    </row>
    <row r="392" spans="12:16" ht="11.25" customHeight="1">
      <c r="L392" s="295"/>
      <c r="M392" s="295"/>
      <c r="N392" s="295"/>
      <c r="O392" s="295"/>
      <c r="P392" s="295"/>
    </row>
    <row r="393" spans="12:16" ht="11.25" customHeight="1">
      <c r="L393" s="295"/>
      <c r="M393" s="295"/>
      <c r="N393" s="295"/>
      <c r="O393" s="295"/>
      <c r="P393" s="295"/>
    </row>
    <row r="394" spans="12:16" ht="11.25" customHeight="1">
      <c r="L394" s="295"/>
      <c r="M394" s="295"/>
      <c r="N394" s="295"/>
      <c r="O394" s="295"/>
      <c r="P394" s="295"/>
    </row>
    <row r="395" spans="12:16" ht="11.25" customHeight="1">
      <c r="L395" s="295"/>
      <c r="M395" s="295"/>
      <c r="N395" s="295"/>
      <c r="O395" s="295"/>
      <c r="P395" s="295"/>
    </row>
    <row r="396" spans="12:16" ht="11.25" customHeight="1">
      <c r="L396" s="295"/>
      <c r="M396" s="295"/>
      <c r="N396" s="295"/>
      <c r="O396" s="295"/>
      <c r="P396" s="295"/>
    </row>
    <row r="397" spans="12:16" ht="11.25" customHeight="1">
      <c r="L397" s="295"/>
      <c r="M397" s="295"/>
      <c r="N397" s="295"/>
      <c r="O397" s="295"/>
      <c r="P397" s="295"/>
    </row>
    <row r="398" spans="12:16" ht="11.25" customHeight="1">
      <c r="L398" s="295"/>
      <c r="M398" s="295"/>
      <c r="N398" s="295"/>
      <c r="O398" s="295"/>
      <c r="P398" s="295"/>
    </row>
    <row r="399" spans="12:16" ht="11.25" customHeight="1">
      <c r="L399" s="295"/>
      <c r="M399" s="295"/>
      <c r="N399" s="295"/>
      <c r="O399" s="295"/>
      <c r="P399" s="295"/>
    </row>
    <row r="400" spans="12:16" ht="11.25" customHeight="1">
      <c r="L400" s="295"/>
      <c r="M400" s="295"/>
      <c r="N400" s="295"/>
      <c r="O400" s="295"/>
      <c r="P400" s="295"/>
    </row>
    <row r="401" spans="12:16" ht="11.25" customHeight="1">
      <c r="L401" s="295"/>
      <c r="M401" s="295"/>
      <c r="N401" s="295"/>
      <c r="O401" s="295"/>
      <c r="P401" s="295"/>
    </row>
    <row r="402" spans="12:16" ht="11.25" customHeight="1">
      <c r="L402" s="295"/>
      <c r="M402" s="295"/>
      <c r="N402" s="295"/>
      <c r="O402" s="295"/>
      <c r="P402" s="295"/>
    </row>
    <row r="403" spans="12:16" ht="11.25" customHeight="1">
      <c r="L403" s="295"/>
      <c r="M403" s="295"/>
      <c r="N403" s="295"/>
      <c r="O403" s="295"/>
      <c r="P403" s="295"/>
    </row>
    <row r="404" spans="12:16" ht="11.25" customHeight="1">
      <c r="L404" s="295"/>
      <c r="M404" s="295"/>
      <c r="N404" s="295"/>
      <c r="O404" s="295"/>
      <c r="P404" s="295"/>
    </row>
    <row r="405" spans="12:16" ht="11.25" customHeight="1">
      <c r="L405" s="295"/>
      <c r="M405" s="295"/>
      <c r="N405" s="295"/>
      <c r="O405" s="295"/>
      <c r="P405" s="295"/>
    </row>
    <row r="406" spans="12:16" ht="11.25" customHeight="1">
      <c r="L406" s="295"/>
      <c r="M406" s="295"/>
      <c r="N406" s="295"/>
      <c r="O406" s="295"/>
      <c r="P406" s="295"/>
    </row>
    <row r="407" spans="12:16" ht="11.25" customHeight="1">
      <c r="L407" s="295"/>
      <c r="M407" s="295"/>
      <c r="N407" s="295"/>
      <c r="O407" s="295"/>
      <c r="P407" s="295"/>
    </row>
    <row r="408" spans="12:16" ht="11.25" customHeight="1">
      <c r="L408" s="295"/>
      <c r="M408" s="295"/>
      <c r="N408" s="295"/>
      <c r="O408" s="295"/>
      <c r="P408" s="295"/>
    </row>
    <row r="409" spans="12:16" ht="11.25" customHeight="1">
      <c r="L409" s="295"/>
      <c r="M409" s="295"/>
      <c r="N409" s="295"/>
      <c r="O409" s="295"/>
      <c r="P409" s="295"/>
    </row>
    <row r="410" spans="12:16" ht="11.25" customHeight="1">
      <c r="L410" s="295"/>
      <c r="M410" s="295"/>
      <c r="N410" s="295"/>
      <c r="O410" s="295"/>
      <c r="P410" s="295"/>
    </row>
    <row r="411" spans="12:16" ht="11.25" customHeight="1">
      <c r="L411" s="295"/>
      <c r="M411" s="295"/>
      <c r="N411" s="295"/>
      <c r="O411" s="295"/>
      <c r="P411" s="295"/>
    </row>
    <row r="412" spans="12:16" ht="11.25" customHeight="1">
      <c r="L412" s="295"/>
      <c r="M412" s="295"/>
      <c r="N412" s="295"/>
      <c r="O412" s="295"/>
      <c r="P412" s="295"/>
    </row>
    <row r="413" spans="12:16" ht="11.25" customHeight="1">
      <c r="L413" s="295"/>
      <c r="M413" s="295"/>
      <c r="N413" s="295"/>
      <c r="O413" s="295"/>
      <c r="P413" s="295"/>
    </row>
    <row r="414" spans="12:16" ht="11.25" customHeight="1">
      <c r="L414" s="295"/>
      <c r="M414" s="295"/>
      <c r="N414" s="295"/>
      <c r="O414" s="295"/>
      <c r="P414" s="295"/>
    </row>
    <row r="415" spans="12:16" ht="11.25" customHeight="1">
      <c r="L415" s="295"/>
      <c r="M415" s="295"/>
      <c r="N415" s="295"/>
      <c r="O415" s="295"/>
      <c r="P415" s="295"/>
    </row>
    <row r="416" spans="12:16" ht="11.25" customHeight="1">
      <c r="L416" s="295"/>
      <c r="M416" s="295"/>
      <c r="N416" s="295"/>
      <c r="O416" s="295"/>
      <c r="P416" s="295"/>
    </row>
    <row r="417" spans="12:16" ht="11.25" customHeight="1">
      <c r="L417" s="295"/>
      <c r="M417" s="295"/>
      <c r="N417" s="295"/>
      <c r="O417" s="295"/>
      <c r="P417" s="295"/>
    </row>
    <row r="418" spans="12:16" ht="11.25" customHeight="1">
      <c r="L418" s="295"/>
      <c r="M418" s="295"/>
      <c r="N418" s="295"/>
      <c r="O418" s="295"/>
      <c r="P418" s="295"/>
    </row>
    <row r="419" spans="12:16" ht="11.25" customHeight="1">
      <c r="L419" s="295"/>
      <c r="M419" s="295"/>
      <c r="N419" s="295"/>
      <c r="O419" s="295"/>
      <c r="P419" s="295"/>
    </row>
    <row r="420" spans="12:16" ht="11.25" customHeight="1">
      <c r="L420" s="295"/>
      <c r="M420" s="295"/>
      <c r="N420" s="295"/>
      <c r="O420" s="295"/>
      <c r="P420" s="295"/>
    </row>
    <row r="421" spans="12:16" ht="11.25" customHeight="1">
      <c r="L421" s="295"/>
      <c r="M421" s="295"/>
      <c r="N421" s="295"/>
      <c r="O421" s="295"/>
      <c r="P421" s="295"/>
    </row>
    <row r="422" spans="12:16" ht="11.25" customHeight="1">
      <c r="L422" s="295"/>
      <c r="M422" s="295"/>
      <c r="N422" s="295"/>
      <c r="O422" s="295"/>
      <c r="P422" s="295"/>
    </row>
    <row r="423" spans="12:16" ht="11.25" customHeight="1">
      <c r="L423" s="295"/>
      <c r="M423" s="295"/>
      <c r="N423" s="295"/>
      <c r="O423" s="295"/>
      <c r="P423" s="295"/>
    </row>
    <row r="424" spans="12:16" ht="11.25" customHeight="1">
      <c r="L424" s="295"/>
      <c r="M424" s="295"/>
      <c r="N424" s="295"/>
      <c r="O424" s="295"/>
      <c r="P424" s="295"/>
    </row>
    <row r="425" spans="12:16" ht="11.25" customHeight="1">
      <c r="L425" s="295"/>
      <c r="M425" s="295"/>
      <c r="N425" s="295"/>
      <c r="O425" s="295"/>
      <c r="P425" s="295"/>
    </row>
    <row r="426" spans="12:16" ht="11.25" customHeight="1">
      <c r="L426" s="295"/>
      <c r="M426" s="295"/>
      <c r="N426" s="295"/>
      <c r="O426" s="295"/>
      <c r="P426" s="295"/>
    </row>
    <row r="427" spans="12:16" ht="11.25" customHeight="1">
      <c r="L427" s="295"/>
      <c r="M427" s="295"/>
      <c r="N427" s="295"/>
      <c r="O427" s="295"/>
      <c r="P427" s="295"/>
    </row>
    <row r="428" spans="12:16" ht="11.25" customHeight="1">
      <c r="L428" s="295"/>
      <c r="M428" s="295"/>
      <c r="N428" s="295"/>
      <c r="O428" s="295"/>
      <c r="P428" s="295"/>
    </row>
  </sheetData>
  <mergeCells count="14">
    <mergeCell ref="X3:X4"/>
    <mergeCell ref="O2:T2"/>
    <mergeCell ref="A2:A4"/>
    <mergeCell ref="B2:B4"/>
    <mergeCell ref="C2:C4"/>
    <mergeCell ref="D2:G2"/>
    <mergeCell ref="H2:N2"/>
    <mergeCell ref="W2:W4"/>
    <mergeCell ref="D3:D4"/>
    <mergeCell ref="E3:E4"/>
    <mergeCell ref="F3:F4"/>
    <mergeCell ref="G3:G4"/>
    <mergeCell ref="U2:U4"/>
    <mergeCell ref="V2:V4"/>
  </mergeCells>
  <phoneticPr fontId="2" type="noConversion"/>
  <pageMargins left="0.98425196850393704" right="0.19685039370078741" top="0.98425196850393704" bottom="0.78740157480314965" header="0" footer="0"/>
  <pageSetup paperSize="9"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27</vt:i4>
      </vt:variant>
      <vt:variant>
        <vt:lpstr>이름이 지정된 범위</vt:lpstr>
      </vt:variant>
      <vt:variant>
        <vt:i4>18</vt:i4>
      </vt:variant>
    </vt:vector>
  </HeadingPairs>
  <TitlesOfParts>
    <vt:vector size="45" baseType="lpstr">
      <vt:lpstr>1.표지(원상복구)</vt:lpstr>
      <vt:lpstr>1표지외(영향)</vt:lpstr>
      <vt:lpstr>1.표지외(사후관리)</vt:lpstr>
      <vt:lpstr>1.사업개요</vt:lpstr>
      <vt:lpstr>2.사업물량및시행구분</vt:lpstr>
      <vt:lpstr>2-1.사업수량표(지사별)</vt:lpstr>
      <vt:lpstr>2-1-1.유지관리대상 세부관정 및 항목</vt:lpstr>
      <vt:lpstr>2-1.사업량_영향조사</vt:lpstr>
      <vt:lpstr>2-3.사업량_사후관리</vt:lpstr>
      <vt:lpstr>2-4.사업량_정기수질검사</vt:lpstr>
      <vt:lpstr>2-5.사업량_원상복구</vt:lpstr>
      <vt:lpstr>3.조사공정계획표</vt:lpstr>
      <vt:lpstr>4.사업비총괄</vt:lpstr>
      <vt:lpstr>4-1.직접비내역</vt:lpstr>
      <vt:lpstr>5.소요일수</vt:lpstr>
      <vt:lpstr>5-2.소요일수(사후관리)</vt:lpstr>
      <vt:lpstr>5-3소요일수(원상복구)</vt:lpstr>
      <vt:lpstr>7.용역비총괄표(사후관리)</vt:lpstr>
      <vt:lpstr>7-1.사업비명세서(사후관리)</vt:lpstr>
      <vt:lpstr>7-2.공종별단가표,일위대가표(사후관리)</vt:lpstr>
      <vt:lpstr>7-3.단가(사후관리)</vt:lpstr>
      <vt:lpstr>8.공사비총괄(암반_원상복구)</vt:lpstr>
      <vt:lpstr>8-1.공사비명세서(암반_원상복구)</vt:lpstr>
      <vt:lpstr>8-2.폐공처리_원상복구</vt:lpstr>
      <vt:lpstr>8-3.철거공사_원상복구</vt:lpstr>
      <vt:lpstr>8-4.펌프인양_원상복구</vt:lpstr>
      <vt:lpstr>8-5.단가표_원상복구</vt:lpstr>
      <vt:lpstr>'1.사업개요'!Print_Area</vt:lpstr>
      <vt:lpstr>'1.표지외(사후관리)'!Print_Area</vt:lpstr>
      <vt:lpstr>'1표지외(영향)'!Print_Area</vt:lpstr>
      <vt:lpstr>'2.사업물량및시행구분'!Print_Area</vt:lpstr>
      <vt:lpstr>'2-1.사업량_영향조사'!Print_Area</vt:lpstr>
      <vt:lpstr>'2-1.사업수량표(지사별)'!Print_Area</vt:lpstr>
      <vt:lpstr>'2-3.사업량_사후관리'!Print_Area</vt:lpstr>
      <vt:lpstr>'2-4.사업량_정기수질검사'!Print_Area</vt:lpstr>
      <vt:lpstr>'2-5.사업량_원상복구'!Print_Area</vt:lpstr>
      <vt:lpstr>'3.조사공정계획표'!Print_Area</vt:lpstr>
      <vt:lpstr>'4.사업비총괄'!Print_Area</vt:lpstr>
      <vt:lpstr>'4-1.직접비내역'!Print_Area</vt:lpstr>
      <vt:lpstr>'7.용역비총괄표(사후관리)'!Print_Area</vt:lpstr>
      <vt:lpstr>'7-2.공종별단가표,일위대가표(사후관리)'!Print_Area</vt:lpstr>
      <vt:lpstr>'7-3.단가(사후관리)'!Print_Area</vt:lpstr>
      <vt:lpstr>'8-1.공사비명세서(암반_원상복구)'!Print_Area</vt:lpstr>
      <vt:lpstr>'8-2.폐공처리_원상복구'!Print_Area</vt:lpstr>
      <vt:lpstr>'2-1.사업량_영향조사'!Print_Titles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DB400S2A</dc:creator>
  <cp:lastModifiedBy>ekr</cp:lastModifiedBy>
  <cp:lastPrinted>2024-02-21T02:18:19Z</cp:lastPrinted>
  <dcterms:created xsi:type="dcterms:W3CDTF">2015-12-21T04:49:13Z</dcterms:created>
  <dcterms:modified xsi:type="dcterms:W3CDTF">2024-07-26T01:36:41Z</dcterms:modified>
</cp:coreProperties>
</file>