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BF106B79-4E0E-41F2-937F-67C15B3315A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Общее" sheetId="5" r:id="rId1"/>
    <sheet name="Новак" sheetId="1" r:id="rId2"/>
    <sheet name="Засек" sheetId="3" r:id="rId3"/>
    <sheet name="Тол" sheetId="6" r:id="rId4"/>
    <sheet name="Мичу" sheetId="2" r:id="rId5"/>
    <sheet name="Сызр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2"/>
  <c r="B5" i="2"/>
  <c r="B6" i="6"/>
  <c r="B5" i="6"/>
  <c r="B6" i="3"/>
  <c r="B5" i="3"/>
  <c r="B9" i="1"/>
  <c r="B8" i="1"/>
  <c r="B345" i="5" l="1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F344" i="5"/>
  <c r="E344" i="5"/>
  <c r="D344" i="5"/>
  <c r="C344" i="5"/>
  <c r="B344" i="5"/>
  <c r="B338" i="5" l="1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F337" i="5"/>
  <c r="E337" i="5"/>
  <c r="D337" i="5"/>
  <c r="C337" i="5"/>
  <c r="B337" i="5"/>
  <c r="F330" i="5" l="1"/>
  <c r="F331" i="5"/>
  <c r="F332" i="5"/>
  <c r="F333" i="5"/>
  <c r="F334" i="5"/>
  <c r="B331" i="5"/>
  <c r="C331" i="5"/>
  <c r="D331" i="5"/>
  <c r="E331" i="5"/>
  <c r="B332" i="5"/>
  <c r="C332" i="5"/>
  <c r="D332" i="5"/>
  <c r="E332" i="5"/>
  <c r="B333" i="5"/>
  <c r="C333" i="5"/>
  <c r="J25" i="5" s="1"/>
  <c r="D333" i="5"/>
  <c r="K25" i="5" s="1"/>
  <c r="E333" i="5"/>
  <c r="B334" i="5"/>
  <c r="C334" i="5"/>
  <c r="D334" i="5"/>
  <c r="E334" i="5"/>
  <c r="E330" i="5"/>
  <c r="D330" i="5"/>
  <c r="C330" i="5"/>
  <c r="B330" i="5"/>
  <c r="J152" i="6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F323" i="5"/>
  <c r="E323" i="5"/>
  <c r="D323" i="5"/>
  <c r="C323" i="5"/>
  <c r="B323" i="5"/>
  <c r="H25" i="1"/>
  <c r="I28" i="5" s="1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F316" i="5"/>
  <c r="E316" i="5"/>
  <c r="D316" i="5"/>
  <c r="C316" i="5"/>
  <c r="B316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F309" i="5"/>
  <c r="E309" i="5"/>
  <c r="D309" i="5"/>
  <c r="C309" i="5"/>
  <c r="B309" i="5"/>
  <c r="H24" i="1"/>
  <c r="I24" i="5" l="1"/>
  <c r="M25" i="5"/>
  <c r="I25" i="5"/>
  <c r="L25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F302" i="5"/>
  <c r="E302" i="5"/>
  <c r="D302" i="5"/>
  <c r="C302" i="5"/>
  <c r="B302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F296" i="5"/>
  <c r="E296" i="5"/>
  <c r="D296" i="5"/>
  <c r="C296" i="5"/>
  <c r="B296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F288" i="5"/>
  <c r="E288" i="5"/>
  <c r="D288" i="5"/>
  <c r="C288" i="5"/>
  <c r="B288" i="5"/>
  <c r="M23" i="5" l="1"/>
  <c r="K23" i="5"/>
  <c r="L23" i="5"/>
  <c r="J23" i="5"/>
  <c r="I23" i="5"/>
  <c r="Q13" i="5" l="1"/>
  <c r="H15" i="1"/>
  <c r="I15" i="1" s="1"/>
  <c r="H14" i="1"/>
  <c r="I14" i="1" s="1"/>
  <c r="H13" i="1"/>
  <c r="I13" i="1" s="1"/>
  <c r="B282" i="5" l="1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F281" i="5"/>
  <c r="E281" i="5"/>
  <c r="D281" i="5"/>
  <c r="C281" i="5"/>
  <c r="B281" i="5"/>
  <c r="B275" i="5" l="1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F274" i="5"/>
  <c r="E274" i="5"/>
  <c r="D274" i="5"/>
  <c r="C274" i="5"/>
  <c r="B274" i="5"/>
  <c r="B268" i="5" l="1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F267" i="5"/>
  <c r="E267" i="5"/>
  <c r="D267" i="5"/>
  <c r="C267" i="5"/>
  <c r="B267" i="5"/>
  <c r="B261" i="5" l="1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F260" i="5"/>
  <c r="E260" i="5"/>
  <c r="D260" i="5"/>
  <c r="C260" i="5"/>
  <c r="B260" i="5"/>
  <c r="L20" i="5" l="1"/>
  <c r="J20" i="5"/>
  <c r="M20" i="5"/>
  <c r="K20" i="5"/>
  <c r="I21" i="5"/>
  <c r="M21" i="5"/>
  <c r="L21" i="5"/>
  <c r="K21" i="5"/>
  <c r="J21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F253" i="5"/>
  <c r="E253" i="5"/>
  <c r="D253" i="5"/>
  <c r="C253" i="5"/>
  <c r="B253" i="5"/>
  <c r="P12" i="5" l="1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F246" i="5"/>
  <c r="E246" i="5"/>
  <c r="D246" i="5"/>
  <c r="C246" i="5"/>
  <c r="B246" i="5"/>
  <c r="B240" i="5" l="1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F239" i="5"/>
  <c r="E239" i="5"/>
  <c r="D239" i="5"/>
  <c r="C239" i="5"/>
  <c r="B239" i="5"/>
  <c r="B233" i="5" l="1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F232" i="5"/>
  <c r="E232" i="5"/>
  <c r="D232" i="5"/>
  <c r="C232" i="5"/>
  <c r="B232" i="5"/>
  <c r="H12" i="1"/>
  <c r="I12" i="1" s="1"/>
  <c r="I19" i="5" l="1"/>
  <c r="M19" i="5"/>
  <c r="K19" i="5"/>
  <c r="J19" i="5"/>
  <c r="L19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F225" i="5"/>
  <c r="E225" i="5"/>
  <c r="D225" i="5"/>
  <c r="C225" i="5"/>
  <c r="B225" i="5"/>
  <c r="Q11" i="5" l="1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F218" i="5"/>
  <c r="E218" i="5"/>
  <c r="D218" i="5"/>
  <c r="C218" i="5"/>
  <c r="B218" i="5"/>
  <c r="B212" i="5" l="1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F211" i="5"/>
  <c r="E211" i="5"/>
  <c r="D211" i="5"/>
  <c r="C211" i="5"/>
  <c r="B211" i="5"/>
  <c r="B205" i="5" l="1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F204" i="5"/>
  <c r="E204" i="5"/>
  <c r="D204" i="5"/>
  <c r="C204" i="5"/>
  <c r="B204" i="5"/>
  <c r="H11" i="1" l="1"/>
  <c r="I11" i="1" s="1"/>
  <c r="B198" i="5" l="1"/>
  <c r="C198" i="5"/>
  <c r="D198" i="5"/>
  <c r="E198" i="5"/>
  <c r="F198" i="5"/>
  <c r="B199" i="5"/>
  <c r="C199" i="5"/>
  <c r="D199" i="5"/>
  <c r="E199" i="5"/>
  <c r="F199" i="5"/>
  <c r="B200" i="5"/>
  <c r="C200" i="5"/>
  <c r="J16" i="5" s="1"/>
  <c r="D200" i="5"/>
  <c r="E200" i="5"/>
  <c r="F200" i="5"/>
  <c r="B201" i="5"/>
  <c r="C201" i="5"/>
  <c r="D201" i="5"/>
  <c r="E201" i="5"/>
  <c r="F201" i="5"/>
  <c r="F197" i="5"/>
  <c r="E197" i="5"/>
  <c r="D197" i="5"/>
  <c r="C197" i="5"/>
  <c r="B197" i="5"/>
  <c r="F194" i="5" l="1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B190" i="5"/>
  <c r="C190" i="5"/>
  <c r="D190" i="5"/>
  <c r="E190" i="5"/>
  <c r="F190" i="5"/>
  <c r="B184" i="5" l="1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F183" i="5" l="1"/>
  <c r="E183" i="5"/>
  <c r="D183" i="5"/>
  <c r="C183" i="5"/>
  <c r="B183" i="5"/>
  <c r="B177" i="5" l="1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F176" i="5"/>
  <c r="E176" i="5"/>
  <c r="D176" i="5"/>
  <c r="C176" i="5"/>
  <c r="B176" i="5"/>
  <c r="B170" i="5" l="1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F169" i="5"/>
  <c r="E169" i="5"/>
  <c r="D169" i="5"/>
  <c r="C169" i="5"/>
  <c r="B169" i="5"/>
  <c r="H10" i="1"/>
  <c r="I10" i="1" s="1"/>
  <c r="H9" i="1" l="1"/>
  <c r="B163" i="5" l="1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F162" i="5"/>
  <c r="E162" i="5"/>
  <c r="D162" i="5"/>
  <c r="C162" i="5"/>
  <c r="B162" i="5"/>
  <c r="B156" i="5" l="1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F155" i="5"/>
  <c r="E155" i="5"/>
  <c r="D155" i="5"/>
  <c r="C155" i="5"/>
  <c r="B155" i="5"/>
  <c r="B150" i="5" l="1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F149" i="5"/>
  <c r="E149" i="5"/>
  <c r="D149" i="5"/>
  <c r="C149" i="5"/>
  <c r="B149" i="5"/>
  <c r="B136" i="5" l="1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F135" i="5"/>
  <c r="E135" i="5"/>
  <c r="D135" i="5"/>
  <c r="C135" i="5"/>
  <c r="B135" i="5"/>
  <c r="B143" i="5" l="1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F142" i="5"/>
  <c r="E142" i="5"/>
  <c r="D142" i="5"/>
  <c r="C142" i="5"/>
  <c r="B142" i="5"/>
  <c r="I9" i="1"/>
  <c r="J13" i="5" l="1"/>
  <c r="I13" i="5"/>
  <c r="K13" i="5"/>
  <c r="M13" i="5"/>
  <c r="L13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F128" i="5"/>
  <c r="E128" i="5"/>
  <c r="D128" i="5"/>
  <c r="C128" i="5"/>
  <c r="B128" i="5"/>
  <c r="B122" i="5" l="1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F121" i="5"/>
  <c r="E121" i="5"/>
  <c r="D121" i="5"/>
  <c r="C121" i="5"/>
  <c r="B121" i="5"/>
  <c r="B117" i="5" l="1"/>
  <c r="C117" i="5"/>
  <c r="D117" i="5"/>
  <c r="E117" i="5"/>
  <c r="F117" i="5"/>
  <c r="B118" i="5"/>
  <c r="C118" i="5"/>
  <c r="D118" i="5"/>
  <c r="E118" i="5"/>
  <c r="F118" i="5"/>
  <c r="F116" i="5"/>
  <c r="E116" i="5"/>
  <c r="D116" i="5"/>
  <c r="C116" i="5"/>
  <c r="B116" i="5"/>
  <c r="B113" i="5" l="1"/>
  <c r="C113" i="5"/>
  <c r="D113" i="5"/>
  <c r="E113" i="5"/>
  <c r="F113" i="5"/>
  <c r="F112" i="5"/>
  <c r="E112" i="5"/>
  <c r="D112" i="5"/>
  <c r="C112" i="5"/>
  <c r="B112" i="5"/>
  <c r="H98" i="4"/>
  <c r="H97" i="4"/>
  <c r="H105" i="1"/>
  <c r="H104" i="1"/>
  <c r="H89" i="3"/>
  <c r="H88" i="3"/>
  <c r="H98" i="2"/>
  <c r="H97" i="2"/>
  <c r="H101" i="6"/>
  <c r="H100" i="6"/>
  <c r="H98" i="6"/>
  <c r="H97" i="6"/>
  <c r="H95" i="6"/>
  <c r="H8" i="1"/>
  <c r="I8" i="1" s="1"/>
  <c r="B114" i="5" l="1"/>
  <c r="I11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F104" i="5"/>
  <c r="E104" i="5"/>
  <c r="D104" i="5"/>
  <c r="C104" i="5"/>
  <c r="B104" i="5"/>
  <c r="B111" i="5" l="1"/>
  <c r="B110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F97" i="5"/>
  <c r="E97" i="5"/>
  <c r="D97" i="5"/>
  <c r="C97" i="5"/>
  <c r="B97" i="5"/>
  <c r="B91" i="5" l="1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F90" i="5"/>
  <c r="E90" i="5"/>
  <c r="D90" i="5"/>
  <c r="C90" i="5"/>
  <c r="B90" i="5"/>
  <c r="H7" i="1" l="1"/>
  <c r="I7" i="1" s="1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F83" i="5"/>
  <c r="E83" i="5"/>
  <c r="D83" i="5"/>
  <c r="C83" i="5"/>
  <c r="B83" i="5"/>
  <c r="I9" i="5" l="1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F76" i="5"/>
  <c r="E76" i="5"/>
  <c r="D76" i="5"/>
  <c r="C76" i="5"/>
  <c r="B76" i="5"/>
  <c r="B70" i="5" l="1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F69" i="5"/>
  <c r="E69" i="5"/>
  <c r="D69" i="5"/>
  <c r="C69" i="5"/>
  <c r="B69" i="5"/>
  <c r="B63" i="5" l="1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F62" i="5"/>
  <c r="E62" i="5"/>
  <c r="D62" i="5"/>
  <c r="C62" i="5"/>
  <c r="B62" i="5"/>
  <c r="B57" i="5" l="1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F56" i="5"/>
  <c r="E56" i="5"/>
  <c r="D56" i="5"/>
  <c r="C56" i="5"/>
  <c r="B56" i="5"/>
  <c r="H6" i="1" l="1"/>
  <c r="I6" i="1" s="1"/>
  <c r="B50" i="5" l="1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F49" i="5"/>
  <c r="E49" i="5"/>
  <c r="D49" i="5"/>
  <c r="C49" i="5"/>
  <c r="B49" i="5"/>
  <c r="I7" i="5" l="1"/>
  <c r="I6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F43" i="5"/>
  <c r="E43" i="5"/>
  <c r="D43" i="5"/>
  <c r="C43" i="5"/>
  <c r="B43" i="5"/>
  <c r="B37" i="5" l="1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F36" i="5"/>
  <c r="E36" i="5"/>
  <c r="D36" i="5"/>
  <c r="C36" i="5"/>
  <c r="B36" i="5"/>
  <c r="B30" i="5" l="1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F29" i="5"/>
  <c r="E29" i="5"/>
  <c r="D29" i="5"/>
  <c r="C29" i="5"/>
  <c r="B29" i="5"/>
  <c r="H5" i="1" l="1"/>
  <c r="I5" i="1" s="1"/>
  <c r="B23" i="5" l="1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I5" i="5" l="1"/>
  <c r="F22" i="5"/>
  <c r="E22" i="5"/>
  <c r="D22" i="5"/>
  <c r="C22" i="5"/>
  <c r="B22" i="5"/>
  <c r="B16" i="5" l="1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F15" i="5"/>
  <c r="E15" i="5"/>
  <c r="D15" i="5"/>
  <c r="C15" i="5"/>
  <c r="B15" i="5"/>
  <c r="J24" i="5" l="1"/>
  <c r="K24" i="5"/>
  <c r="L24" i="5"/>
  <c r="M24" i="5"/>
  <c r="I22" i="5"/>
  <c r="J22" i="5"/>
  <c r="K22" i="5"/>
  <c r="L22" i="5"/>
  <c r="M22" i="5"/>
  <c r="I20" i="5"/>
  <c r="I18" i="5"/>
  <c r="J18" i="5"/>
  <c r="K18" i="5"/>
  <c r="L18" i="5"/>
  <c r="M18" i="5"/>
  <c r="I17" i="5"/>
  <c r="I16" i="5"/>
  <c r="K16" i="5"/>
  <c r="L16" i="5"/>
  <c r="M16" i="5"/>
  <c r="J15" i="5"/>
  <c r="K15" i="5"/>
  <c r="L15" i="5"/>
  <c r="M15" i="5"/>
  <c r="I15" i="5"/>
  <c r="I14" i="5"/>
  <c r="J14" i="5"/>
  <c r="K14" i="5"/>
  <c r="L14" i="5"/>
  <c r="M14" i="5"/>
  <c r="J12" i="5"/>
  <c r="K12" i="5"/>
  <c r="L12" i="5"/>
  <c r="M12" i="5"/>
  <c r="I12" i="5"/>
  <c r="J11" i="5"/>
  <c r="K11" i="5"/>
  <c r="L11" i="5"/>
  <c r="M11" i="5"/>
  <c r="J10" i="5"/>
  <c r="K10" i="5"/>
  <c r="L10" i="5"/>
  <c r="M10" i="5"/>
  <c r="I10" i="5"/>
  <c r="I8" i="5"/>
  <c r="J7" i="5"/>
  <c r="K7" i="5"/>
  <c r="L7" i="5"/>
  <c r="M7" i="5"/>
  <c r="J6" i="5"/>
  <c r="K6" i="5"/>
  <c r="L6" i="5"/>
  <c r="M6" i="5"/>
  <c r="J5" i="5"/>
  <c r="K5" i="5"/>
  <c r="L5" i="5"/>
  <c r="M5" i="5"/>
  <c r="J4" i="5"/>
  <c r="K4" i="5"/>
  <c r="L4" i="5"/>
  <c r="M4" i="5"/>
  <c r="I4" i="5"/>
  <c r="P5" i="5" l="1"/>
  <c r="Q5" i="5"/>
  <c r="A2" i="3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F8" i="5"/>
  <c r="E8" i="5"/>
  <c r="D8" i="5"/>
  <c r="C8" i="5"/>
  <c r="B8" i="5"/>
  <c r="C5" i="5"/>
  <c r="C4" i="5"/>
  <c r="C3" i="5"/>
  <c r="C2" i="5"/>
  <c r="B342" i="5"/>
  <c r="M148" i="4"/>
  <c r="M147" i="4"/>
  <c r="M142" i="4"/>
  <c r="M141" i="4"/>
  <c r="M137" i="4"/>
  <c r="M136" i="4"/>
  <c r="H135" i="4"/>
  <c r="H134" i="4"/>
  <c r="M132" i="4"/>
  <c r="M131" i="4"/>
  <c r="H130" i="4"/>
  <c r="H129" i="4"/>
  <c r="M127" i="4"/>
  <c r="M126" i="4"/>
  <c r="H125" i="4"/>
  <c r="H124" i="4"/>
  <c r="M122" i="4"/>
  <c r="M121" i="4"/>
  <c r="H121" i="4"/>
  <c r="H120" i="4"/>
  <c r="M117" i="4"/>
  <c r="M116" i="4"/>
  <c r="H116" i="4"/>
  <c r="H115" i="4"/>
  <c r="M112" i="4"/>
  <c r="M111" i="4"/>
  <c r="H111" i="4"/>
  <c r="H110" i="4"/>
  <c r="M108" i="4"/>
  <c r="M107" i="4"/>
  <c r="H106" i="4"/>
  <c r="H105" i="4"/>
  <c r="M102" i="4"/>
  <c r="M101" i="4"/>
  <c r="H101" i="4"/>
  <c r="H100" i="4"/>
  <c r="M97" i="4"/>
  <c r="M96" i="4"/>
  <c r="H96" i="4"/>
  <c r="H95" i="4"/>
  <c r="M92" i="4"/>
  <c r="M91" i="4"/>
  <c r="H90" i="4"/>
  <c r="H89" i="4"/>
  <c r="M87" i="4"/>
  <c r="M86" i="4"/>
  <c r="H85" i="4"/>
  <c r="H84" i="4"/>
  <c r="M82" i="4"/>
  <c r="M81" i="4"/>
  <c r="H80" i="4"/>
  <c r="H79" i="4"/>
  <c r="M77" i="4"/>
  <c r="M76" i="4"/>
  <c r="H75" i="4"/>
  <c r="H74" i="4"/>
  <c r="M72" i="4"/>
  <c r="M71" i="4"/>
  <c r="H70" i="4"/>
  <c r="H69" i="4"/>
  <c r="M67" i="4"/>
  <c r="M66" i="4"/>
  <c r="H65" i="4"/>
  <c r="H64" i="4"/>
  <c r="M62" i="4"/>
  <c r="M61" i="4"/>
  <c r="H60" i="4"/>
  <c r="H59" i="4"/>
  <c r="M57" i="4"/>
  <c r="M56" i="4"/>
  <c r="H56" i="4"/>
  <c r="H55" i="4"/>
  <c r="M52" i="4"/>
  <c r="M51" i="4"/>
  <c r="H51" i="4"/>
  <c r="H50" i="4"/>
  <c r="M47" i="4"/>
  <c r="H47" i="4"/>
  <c r="M46" i="4"/>
  <c r="H46" i="4"/>
  <c r="M42" i="4"/>
  <c r="H42" i="4"/>
  <c r="M41" i="4"/>
  <c r="H41" i="4"/>
  <c r="M37" i="4"/>
  <c r="H37" i="4"/>
  <c r="M36" i="4"/>
  <c r="H36" i="4"/>
  <c r="M32" i="4"/>
  <c r="H32" i="4"/>
  <c r="M31" i="4"/>
  <c r="H31" i="4"/>
  <c r="M27" i="4"/>
  <c r="H27" i="4"/>
  <c r="M26" i="4"/>
  <c r="H26" i="4"/>
  <c r="M22" i="4"/>
  <c r="H22" i="4"/>
  <c r="M21" i="4"/>
  <c r="H21" i="4"/>
  <c r="H18" i="4"/>
  <c r="H17" i="4"/>
  <c r="M148" i="2"/>
  <c r="M147" i="2"/>
  <c r="M142" i="2"/>
  <c r="M141" i="2"/>
  <c r="M137" i="2"/>
  <c r="M136" i="2"/>
  <c r="H135" i="2"/>
  <c r="H134" i="2"/>
  <c r="M132" i="2"/>
  <c r="M131" i="2"/>
  <c r="H130" i="2"/>
  <c r="H129" i="2"/>
  <c r="M127" i="2"/>
  <c r="M126" i="2"/>
  <c r="H125" i="2"/>
  <c r="H124" i="2"/>
  <c r="M122" i="2"/>
  <c r="M121" i="2"/>
  <c r="H121" i="2"/>
  <c r="H120" i="2"/>
  <c r="M117" i="2"/>
  <c r="M116" i="2"/>
  <c r="H116" i="2"/>
  <c r="H115" i="2"/>
  <c r="M112" i="2"/>
  <c r="M111" i="2"/>
  <c r="H111" i="2"/>
  <c r="H110" i="2"/>
  <c r="M108" i="2"/>
  <c r="M107" i="2"/>
  <c r="H106" i="2"/>
  <c r="H105" i="2"/>
  <c r="M102" i="2"/>
  <c r="M101" i="2"/>
  <c r="H101" i="2"/>
  <c r="H100" i="2"/>
  <c r="M97" i="2"/>
  <c r="M96" i="2"/>
  <c r="H96" i="2"/>
  <c r="H95" i="2"/>
  <c r="M92" i="2"/>
  <c r="M91" i="2"/>
  <c r="H90" i="2"/>
  <c r="H89" i="2"/>
  <c r="M87" i="2"/>
  <c r="M86" i="2"/>
  <c r="H85" i="2"/>
  <c r="H84" i="2"/>
  <c r="M82" i="2"/>
  <c r="M81" i="2"/>
  <c r="H80" i="2"/>
  <c r="H79" i="2"/>
  <c r="M77" i="2"/>
  <c r="M76" i="2"/>
  <c r="H75" i="2"/>
  <c r="H74" i="2"/>
  <c r="M72" i="2"/>
  <c r="M71" i="2"/>
  <c r="H70" i="2"/>
  <c r="H69" i="2"/>
  <c r="M67" i="2"/>
  <c r="M66" i="2"/>
  <c r="H65" i="2"/>
  <c r="H64" i="2"/>
  <c r="M62" i="2"/>
  <c r="M61" i="2"/>
  <c r="H60" i="2"/>
  <c r="H59" i="2"/>
  <c r="M57" i="2"/>
  <c r="M56" i="2"/>
  <c r="H56" i="2"/>
  <c r="H55" i="2"/>
  <c r="M52" i="2"/>
  <c r="M51" i="2"/>
  <c r="H51" i="2"/>
  <c r="H50" i="2"/>
  <c r="M47" i="2"/>
  <c r="H47" i="2"/>
  <c r="M46" i="2"/>
  <c r="H46" i="2"/>
  <c r="M42" i="2"/>
  <c r="H42" i="2"/>
  <c r="M41" i="2"/>
  <c r="H41" i="2"/>
  <c r="M37" i="2"/>
  <c r="H37" i="2"/>
  <c r="M36" i="2"/>
  <c r="H36" i="2"/>
  <c r="M32" i="2"/>
  <c r="H32" i="2"/>
  <c r="M31" i="2"/>
  <c r="H31" i="2"/>
  <c r="M27" i="2"/>
  <c r="H27" i="2"/>
  <c r="M26" i="2"/>
  <c r="H26" i="2"/>
  <c r="M22" i="2"/>
  <c r="H22" i="2"/>
  <c r="M21" i="2"/>
  <c r="H21" i="2"/>
  <c r="H18" i="2"/>
  <c r="H17" i="2"/>
  <c r="M148" i="6"/>
  <c r="M147" i="6"/>
  <c r="M142" i="6"/>
  <c r="M141" i="6"/>
  <c r="M137" i="6"/>
  <c r="M136" i="6"/>
  <c r="H135" i="6"/>
  <c r="H134" i="6"/>
  <c r="M132" i="6"/>
  <c r="M131" i="6"/>
  <c r="H130" i="6"/>
  <c r="H129" i="6"/>
  <c r="M127" i="6"/>
  <c r="M126" i="6"/>
  <c r="H125" i="6"/>
  <c r="H124" i="6"/>
  <c r="M122" i="6"/>
  <c r="M121" i="6"/>
  <c r="H121" i="6"/>
  <c r="H120" i="6"/>
  <c r="M117" i="6"/>
  <c r="M116" i="6"/>
  <c r="H116" i="6"/>
  <c r="H115" i="6"/>
  <c r="M112" i="6"/>
  <c r="M111" i="6"/>
  <c r="H111" i="6"/>
  <c r="H110" i="6"/>
  <c r="M108" i="6"/>
  <c r="M107" i="6"/>
  <c r="H106" i="6"/>
  <c r="H105" i="6"/>
  <c r="M102" i="6"/>
  <c r="M101" i="6"/>
  <c r="M97" i="6"/>
  <c r="M96" i="6"/>
  <c r="H96" i="6"/>
  <c r="M92" i="6"/>
  <c r="M91" i="6"/>
  <c r="H90" i="6"/>
  <c r="H89" i="6"/>
  <c r="M87" i="6"/>
  <c r="M86" i="6"/>
  <c r="H85" i="6"/>
  <c r="H84" i="6"/>
  <c r="M82" i="6"/>
  <c r="M81" i="6"/>
  <c r="H80" i="6"/>
  <c r="H79" i="6"/>
  <c r="M77" i="6"/>
  <c r="M76" i="6"/>
  <c r="H75" i="6"/>
  <c r="H74" i="6"/>
  <c r="M72" i="6"/>
  <c r="M71" i="6"/>
  <c r="H70" i="6"/>
  <c r="H69" i="6"/>
  <c r="M67" i="6"/>
  <c r="M66" i="6"/>
  <c r="H65" i="6"/>
  <c r="H64" i="6"/>
  <c r="M62" i="6"/>
  <c r="M61" i="6"/>
  <c r="H60" i="6"/>
  <c r="H59" i="6"/>
  <c r="M57" i="6"/>
  <c r="M56" i="6"/>
  <c r="H56" i="6"/>
  <c r="H55" i="6"/>
  <c r="M52" i="6"/>
  <c r="M51" i="6"/>
  <c r="H51" i="6"/>
  <c r="H50" i="6"/>
  <c r="M47" i="6"/>
  <c r="H47" i="6"/>
  <c r="M46" i="6"/>
  <c r="H46" i="6"/>
  <c r="M42" i="6"/>
  <c r="H42" i="6"/>
  <c r="M41" i="6"/>
  <c r="H41" i="6"/>
  <c r="M37" i="6"/>
  <c r="H37" i="6"/>
  <c r="M36" i="6"/>
  <c r="H36" i="6"/>
  <c r="M32" i="6"/>
  <c r="H32" i="6"/>
  <c r="M31" i="6"/>
  <c r="H31" i="6"/>
  <c r="M27" i="6"/>
  <c r="H27" i="6"/>
  <c r="M26" i="6"/>
  <c r="H26" i="6"/>
  <c r="M22" i="6"/>
  <c r="H22" i="6"/>
  <c r="M21" i="6"/>
  <c r="H21" i="6"/>
  <c r="H18" i="6"/>
  <c r="H17" i="6"/>
  <c r="M139" i="3"/>
  <c r="M138" i="3"/>
  <c r="M133" i="3"/>
  <c r="M132" i="3"/>
  <c r="M128" i="3"/>
  <c r="M127" i="3"/>
  <c r="H126" i="3"/>
  <c r="H125" i="3"/>
  <c r="M123" i="3"/>
  <c r="M122" i="3"/>
  <c r="H121" i="3"/>
  <c r="H120" i="3"/>
  <c r="M118" i="3"/>
  <c r="M117" i="3"/>
  <c r="H116" i="3"/>
  <c r="H115" i="3"/>
  <c r="M113" i="3"/>
  <c r="M112" i="3"/>
  <c r="H112" i="3"/>
  <c r="H111" i="3"/>
  <c r="M108" i="3"/>
  <c r="M107" i="3"/>
  <c r="H107" i="3"/>
  <c r="H106" i="3"/>
  <c r="M103" i="3"/>
  <c r="M102" i="3"/>
  <c r="H102" i="3"/>
  <c r="H101" i="3"/>
  <c r="M99" i="3"/>
  <c r="M98" i="3"/>
  <c r="H97" i="3"/>
  <c r="H96" i="3"/>
  <c r="M93" i="3"/>
  <c r="M92" i="3"/>
  <c r="H92" i="3"/>
  <c r="H91" i="3"/>
  <c r="M88" i="3"/>
  <c r="M87" i="3"/>
  <c r="H87" i="3"/>
  <c r="H86" i="3"/>
  <c r="M83" i="3"/>
  <c r="M82" i="3"/>
  <c r="H81" i="3"/>
  <c r="H80" i="3"/>
  <c r="M78" i="3"/>
  <c r="M77" i="3"/>
  <c r="H76" i="3"/>
  <c r="H75" i="3"/>
  <c r="M73" i="3"/>
  <c r="M72" i="3"/>
  <c r="H71" i="3"/>
  <c r="H70" i="3"/>
  <c r="M68" i="3"/>
  <c r="M67" i="3"/>
  <c r="H66" i="3"/>
  <c r="H65" i="3"/>
  <c r="M63" i="3"/>
  <c r="M62" i="3"/>
  <c r="H61" i="3"/>
  <c r="H60" i="3"/>
  <c r="M58" i="3"/>
  <c r="M57" i="3"/>
  <c r="H56" i="3"/>
  <c r="H55" i="3"/>
  <c r="M53" i="3"/>
  <c r="M52" i="3"/>
  <c r="H51" i="3"/>
  <c r="H50" i="3"/>
  <c r="M48" i="3"/>
  <c r="M47" i="3"/>
  <c r="H47" i="3"/>
  <c r="H46" i="3"/>
  <c r="M43" i="3"/>
  <c r="M42" i="3"/>
  <c r="H42" i="3"/>
  <c r="H41" i="3"/>
  <c r="M38" i="3"/>
  <c r="H38" i="3"/>
  <c r="M37" i="3"/>
  <c r="H37" i="3"/>
  <c r="M33" i="3"/>
  <c r="H33" i="3"/>
  <c r="M32" i="3"/>
  <c r="H32" i="3"/>
  <c r="M28" i="3"/>
  <c r="H28" i="3"/>
  <c r="M27" i="3"/>
  <c r="H27" i="3"/>
  <c r="M23" i="3"/>
  <c r="H23" i="3"/>
  <c r="M22" i="3"/>
  <c r="H22" i="3"/>
  <c r="M18" i="3"/>
  <c r="H18" i="3"/>
  <c r="M17" i="3"/>
  <c r="H17" i="3"/>
  <c r="M13" i="3"/>
  <c r="H13" i="3"/>
  <c r="M12" i="3"/>
  <c r="H12" i="3"/>
  <c r="H9" i="3"/>
  <c r="J28" i="5" s="1"/>
  <c r="H8" i="3"/>
  <c r="J3" i="5" l="1"/>
  <c r="J2" i="5"/>
  <c r="B2" i="3"/>
  <c r="C2" i="3" s="1"/>
  <c r="H4" i="1"/>
  <c r="I4" i="1" s="1"/>
  <c r="Q14" i="5" l="1"/>
  <c r="A2" i="1"/>
  <c r="E301" i="5" l="1"/>
  <c r="E300" i="5"/>
  <c r="F301" i="5"/>
  <c r="F300" i="5"/>
  <c r="D301" i="5"/>
  <c r="D300" i="5"/>
  <c r="C301" i="5"/>
  <c r="C300" i="5"/>
  <c r="B301" i="5"/>
  <c r="B300" i="5"/>
  <c r="P14" i="5" l="1"/>
  <c r="P13" i="5" l="1"/>
  <c r="Q12" i="5" l="1"/>
  <c r="A2" i="4" l="1"/>
  <c r="A2" i="6" l="1"/>
  <c r="P11" i="5" l="1"/>
  <c r="A2" i="2" l="1"/>
  <c r="J17" i="5" l="1"/>
  <c r="M17" i="5"/>
  <c r="L17" i="5"/>
  <c r="K17" i="5"/>
  <c r="Q10" i="5" l="1"/>
  <c r="P10" i="5"/>
  <c r="Q9" i="5" l="1"/>
  <c r="P9" i="5" l="1"/>
  <c r="B2" i="1" l="1"/>
  <c r="C2" i="1" s="1"/>
  <c r="C154" i="5"/>
  <c r="D154" i="5"/>
  <c r="E154" i="5"/>
  <c r="F154" i="5"/>
  <c r="B154" i="5"/>
  <c r="C153" i="5"/>
  <c r="D153" i="5"/>
  <c r="E153" i="5"/>
  <c r="F153" i="5"/>
  <c r="B153" i="5"/>
  <c r="B2" i="2" l="1"/>
  <c r="P8" i="5" l="1"/>
  <c r="Q8" i="5"/>
  <c r="B120" i="5" l="1"/>
  <c r="B119" i="5"/>
  <c r="C120" i="5" l="1"/>
  <c r="D120" i="5"/>
  <c r="E120" i="5"/>
  <c r="F120" i="5"/>
  <c r="F119" i="5"/>
  <c r="C119" i="5"/>
  <c r="D119" i="5"/>
  <c r="E119" i="5"/>
  <c r="C115" i="5"/>
  <c r="D115" i="5"/>
  <c r="E115" i="5"/>
  <c r="F115" i="5"/>
  <c r="B115" i="5"/>
  <c r="C114" i="5"/>
  <c r="D114" i="5"/>
  <c r="E114" i="5"/>
  <c r="F114" i="5"/>
  <c r="Q7" i="5" l="1"/>
  <c r="P7" i="5"/>
  <c r="C103" i="5" l="1"/>
  <c r="M9" i="5" l="1"/>
  <c r="M8" i="5"/>
  <c r="L8" i="5"/>
  <c r="K8" i="5"/>
  <c r="J9" i="5"/>
  <c r="J8" i="5"/>
  <c r="J27" i="5" s="1"/>
  <c r="K9" i="5"/>
  <c r="L9" i="5"/>
  <c r="Q6" i="5" l="1"/>
  <c r="P6" i="5"/>
  <c r="D75" i="5" l="1"/>
  <c r="B75" i="5"/>
  <c r="F74" i="5"/>
  <c r="E74" i="5"/>
  <c r="C74" i="5"/>
  <c r="C75" i="5"/>
  <c r="D74" i="5"/>
  <c r="E75" i="5"/>
  <c r="F75" i="5"/>
  <c r="B74" i="5"/>
  <c r="B67" i="5" l="1"/>
  <c r="C61" i="5" l="1"/>
  <c r="D61" i="5"/>
  <c r="E61" i="5"/>
  <c r="F61" i="5"/>
  <c r="B61" i="5"/>
  <c r="C60" i="5"/>
  <c r="D60" i="5"/>
  <c r="E60" i="5"/>
  <c r="F60" i="5"/>
  <c r="B60" i="5"/>
  <c r="B48" i="5" l="1"/>
  <c r="C48" i="5"/>
  <c r="D48" i="5"/>
  <c r="E48" i="5"/>
  <c r="F48" i="5"/>
  <c r="C47" i="5"/>
  <c r="D47" i="5"/>
  <c r="E47" i="5"/>
  <c r="F47" i="5"/>
  <c r="B47" i="5"/>
  <c r="G16" i="1" l="1"/>
  <c r="K2" i="1" s="1"/>
  <c r="B43" i="1" l="1"/>
  <c r="C43" i="1" s="1"/>
  <c r="B32" i="1"/>
  <c r="C32" i="1" s="1"/>
  <c r="P4" i="5"/>
  <c r="Q4" i="5"/>
  <c r="H28" i="1" l="1"/>
  <c r="B3" i="5" l="1"/>
  <c r="D3" i="5"/>
  <c r="E3" i="5"/>
  <c r="F3" i="5"/>
  <c r="B4" i="5"/>
  <c r="D4" i="5"/>
  <c r="E4" i="5"/>
  <c r="F4" i="5"/>
  <c r="B5" i="5"/>
  <c r="D5" i="5"/>
  <c r="E5" i="5"/>
  <c r="F5" i="5"/>
  <c r="F2" i="5"/>
  <c r="E2" i="5"/>
  <c r="D2" i="5"/>
  <c r="B2" i="5"/>
  <c r="I3" i="5" s="1"/>
  <c r="L3" i="5" l="1"/>
  <c r="L2" i="5"/>
  <c r="L27" i="5" s="1"/>
  <c r="K2" i="5"/>
  <c r="K27" i="5" s="1"/>
  <c r="K3" i="5"/>
  <c r="I2" i="5"/>
  <c r="I27" i="5" s="1"/>
  <c r="M3" i="5"/>
  <c r="M2" i="5"/>
  <c r="M27" i="5" s="1"/>
  <c r="L26" i="5"/>
  <c r="K26" i="5"/>
  <c r="I26" i="5" l="1"/>
  <c r="M26" i="5"/>
  <c r="Q3" i="5"/>
  <c r="Q15" i="5" s="1"/>
  <c r="P3" i="5"/>
  <c r="P15" i="5" s="1"/>
  <c r="J26" i="5"/>
  <c r="H16" i="1"/>
  <c r="I16" i="1"/>
  <c r="F351" i="5" l="1"/>
  <c r="E351" i="5"/>
  <c r="D351" i="5"/>
  <c r="C351" i="5"/>
  <c r="B351" i="5"/>
  <c r="F350" i="5"/>
  <c r="E350" i="5"/>
  <c r="D350" i="5"/>
  <c r="C350" i="5"/>
  <c r="B350" i="5"/>
  <c r="F343" i="5"/>
  <c r="E343" i="5"/>
  <c r="D343" i="5"/>
  <c r="C343" i="5"/>
  <c r="B343" i="5"/>
  <c r="F342" i="5"/>
  <c r="E342" i="5"/>
  <c r="D342" i="5"/>
  <c r="C342" i="5"/>
  <c r="F336" i="5"/>
  <c r="E336" i="5"/>
  <c r="D336" i="5"/>
  <c r="C336" i="5"/>
  <c r="B336" i="5"/>
  <c r="F335" i="5"/>
  <c r="E335" i="5"/>
  <c r="D335" i="5"/>
  <c r="C335" i="5"/>
  <c r="B335" i="5"/>
  <c r="F329" i="5"/>
  <c r="E329" i="5"/>
  <c r="D329" i="5"/>
  <c r="C329" i="5"/>
  <c r="B329" i="5"/>
  <c r="F328" i="5"/>
  <c r="E328" i="5"/>
  <c r="D328" i="5"/>
  <c r="C328" i="5"/>
  <c r="B328" i="5"/>
  <c r="F322" i="5"/>
  <c r="E322" i="5"/>
  <c r="D322" i="5"/>
  <c r="C322" i="5"/>
  <c r="B322" i="5"/>
  <c r="F321" i="5"/>
  <c r="E321" i="5"/>
  <c r="D321" i="5"/>
  <c r="C321" i="5"/>
  <c r="B321" i="5"/>
  <c r="F315" i="5"/>
  <c r="E315" i="5"/>
  <c r="D315" i="5"/>
  <c r="C315" i="5"/>
  <c r="B315" i="5"/>
  <c r="F314" i="5"/>
  <c r="E314" i="5"/>
  <c r="D314" i="5"/>
  <c r="C314" i="5"/>
  <c r="B314" i="5"/>
  <c r="F308" i="5"/>
  <c r="E308" i="5"/>
  <c r="D308" i="5"/>
  <c r="C308" i="5"/>
  <c r="B308" i="5"/>
  <c r="F307" i="5"/>
  <c r="E307" i="5"/>
  <c r="D307" i="5"/>
  <c r="C307" i="5"/>
  <c r="B307" i="5"/>
  <c r="F295" i="5"/>
  <c r="E295" i="5"/>
  <c r="D295" i="5"/>
  <c r="C295" i="5"/>
  <c r="B295" i="5"/>
  <c r="F294" i="5"/>
  <c r="E294" i="5"/>
  <c r="D294" i="5"/>
  <c r="C294" i="5"/>
  <c r="B294" i="5"/>
  <c r="F287" i="5"/>
  <c r="E287" i="5"/>
  <c r="D287" i="5"/>
  <c r="C287" i="5"/>
  <c r="B287" i="5"/>
  <c r="F286" i="5"/>
  <c r="E286" i="5"/>
  <c r="D286" i="5"/>
  <c r="C286" i="5"/>
  <c r="B286" i="5"/>
  <c r="F280" i="5"/>
  <c r="E280" i="5"/>
  <c r="D280" i="5"/>
  <c r="C280" i="5"/>
  <c r="B280" i="5"/>
  <c r="F279" i="5"/>
  <c r="E279" i="5"/>
  <c r="D279" i="5"/>
  <c r="C279" i="5"/>
  <c r="B279" i="5"/>
  <c r="F273" i="5"/>
  <c r="E273" i="5"/>
  <c r="D273" i="5"/>
  <c r="C273" i="5"/>
  <c r="B273" i="5"/>
  <c r="F272" i="5"/>
  <c r="E272" i="5"/>
  <c r="D272" i="5"/>
  <c r="C272" i="5"/>
  <c r="B272" i="5"/>
  <c r="F266" i="5"/>
  <c r="E266" i="5"/>
  <c r="D266" i="5"/>
  <c r="C266" i="5"/>
  <c r="B266" i="5"/>
  <c r="F265" i="5"/>
  <c r="E265" i="5"/>
  <c r="D265" i="5"/>
  <c r="C265" i="5"/>
  <c r="B265" i="5"/>
  <c r="F259" i="5"/>
  <c r="E259" i="5"/>
  <c r="D259" i="5"/>
  <c r="C259" i="5"/>
  <c r="B259" i="5"/>
  <c r="F258" i="5"/>
  <c r="E258" i="5"/>
  <c r="D258" i="5"/>
  <c r="C258" i="5"/>
  <c r="B258" i="5"/>
  <c r="F252" i="5"/>
  <c r="E252" i="5"/>
  <c r="D252" i="5"/>
  <c r="C252" i="5"/>
  <c r="B252" i="5"/>
  <c r="F251" i="5"/>
  <c r="E251" i="5"/>
  <c r="D251" i="5"/>
  <c r="C251" i="5"/>
  <c r="B251" i="5"/>
  <c r="F7" i="5"/>
  <c r="E7" i="5"/>
  <c r="D7" i="5"/>
  <c r="C7" i="5"/>
  <c r="B7" i="5"/>
  <c r="F6" i="5"/>
  <c r="E6" i="5"/>
  <c r="D6" i="5"/>
  <c r="C6" i="5"/>
  <c r="B6" i="5"/>
  <c r="F14" i="5"/>
  <c r="E14" i="5"/>
  <c r="D14" i="5"/>
  <c r="C14" i="5"/>
  <c r="B14" i="5"/>
  <c r="F13" i="5"/>
  <c r="E13" i="5"/>
  <c r="D13" i="5"/>
  <c r="C13" i="5"/>
  <c r="B13" i="5"/>
  <c r="F21" i="5"/>
  <c r="E21" i="5"/>
  <c r="D21" i="5"/>
  <c r="C21" i="5"/>
  <c r="B21" i="5"/>
  <c r="F20" i="5"/>
  <c r="E20" i="5"/>
  <c r="D20" i="5"/>
  <c r="C20" i="5"/>
  <c r="B20" i="5"/>
  <c r="F28" i="5"/>
  <c r="E28" i="5"/>
  <c r="D28" i="5"/>
  <c r="C28" i="5"/>
  <c r="B28" i="5"/>
  <c r="F27" i="5"/>
  <c r="E27" i="5"/>
  <c r="D27" i="5"/>
  <c r="C27" i="5"/>
  <c r="B27" i="5"/>
  <c r="F35" i="5"/>
  <c r="E35" i="5"/>
  <c r="D35" i="5"/>
  <c r="C35" i="5"/>
  <c r="B35" i="5"/>
  <c r="F34" i="5"/>
  <c r="E34" i="5"/>
  <c r="D34" i="5"/>
  <c r="C34" i="5"/>
  <c r="B34" i="5"/>
  <c r="F42" i="5"/>
  <c r="E42" i="5"/>
  <c r="D42" i="5"/>
  <c r="C42" i="5"/>
  <c r="B42" i="5"/>
  <c r="F41" i="5"/>
  <c r="E41" i="5"/>
  <c r="D41" i="5"/>
  <c r="C41" i="5"/>
  <c r="B41" i="5"/>
  <c r="F55" i="5"/>
  <c r="E55" i="5"/>
  <c r="D55" i="5"/>
  <c r="C55" i="5"/>
  <c r="B55" i="5"/>
  <c r="F54" i="5"/>
  <c r="E54" i="5"/>
  <c r="D54" i="5"/>
  <c r="C54" i="5"/>
  <c r="B54" i="5"/>
  <c r="F68" i="5"/>
  <c r="E68" i="5"/>
  <c r="D68" i="5"/>
  <c r="C68" i="5"/>
  <c r="B68" i="5"/>
  <c r="F67" i="5"/>
  <c r="E67" i="5"/>
  <c r="D67" i="5"/>
  <c r="C67" i="5"/>
  <c r="F82" i="5"/>
  <c r="E82" i="5"/>
  <c r="D82" i="5"/>
  <c r="C82" i="5"/>
  <c r="B82" i="5"/>
  <c r="F81" i="5"/>
  <c r="E81" i="5"/>
  <c r="D81" i="5"/>
  <c r="C81" i="5"/>
  <c r="B81" i="5"/>
  <c r="F89" i="5"/>
  <c r="E89" i="5"/>
  <c r="D89" i="5"/>
  <c r="C89" i="5"/>
  <c r="B89" i="5"/>
  <c r="F88" i="5"/>
  <c r="E88" i="5"/>
  <c r="D88" i="5"/>
  <c r="C88" i="5"/>
  <c r="B88" i="5"/>
  <c r="F96" i="5"/>
  <c r="E96" i="5"/>
  <c r="D96" i="5"/>
  <c r="C96" i="5"/>
  <c r="B96" i="5"/>
  <c r="F95" i="5"/>
  <c r="E95" i="5"/>
  <c r="D95" i="5"/>
  <c r="C95" i="5"/>
  <c r="B95" i="5"/>
  <c r="F103" i="5"/>
  <c r="E103" i="5"/>
  <c r="D103" i="5"/>
  <c r="B103" i="5"/>
  <c r="F102" i="5"/>
  <c r="E102" i="5"/>
  <c r="D102" i="5"/>
  <c r="C102" i="5"/>
  <c r="B102" i="5"/>
  <c r="F111" i="5"/>
  <c r="E111" i="5"/>
  <c r="D111" i="5"/>
  <c r="C111" i="5"/>
  <c r="F110" i="5"/>
  <c r="E110" i="5"/>
  <c r="D110" i="5"/>
  <c r="C110" i="5"/>
  <c r="F127" i="5"/>
  <c r="E127" i="5"/>
  <c r="D127" i="5"/>
  <c r="C127" i="5"/>
  <c r="B127" i="5"/>
  <c r="F126" i="5"/>
  <c r="E126" i="5"/>
  <c r="D126" i="5"/>
  <c r="C126" i="5"/>
  <c r="B126" i="5"/>
  <c r="F134" i="5"/>
  <c r="E134" i="5"/>
  <c r="D134" i="5"/>
  <c r="C134" i="5"/>
  <c r="B134" i="5"/>
  <c r="F133" i="5"/>
  <c r="E133" i="5"/>
  <c r="D133" i="5"/>
  <c r="C133" i="5"/>
  <c r="B133" i="5"/>
  <c r="F141" i="5"/>
  <c r="E141" i="5"/>
  <c r="D141" i="5"/>
  <c r="C141" i="5"/>
  <c r="B141" i="5"/>
  <c r="F140" i="5"/>
  <c r="E140" i="5"/>
  <c r="D140" i="5"/>
  <c r="C140" i="5"/>
  <c r="B140" i="5"/>
  <c r="F148" i="5"/>
  <c r="E148" i="5"/>
  <c r="D148" i="5"/>
  <c r="C148" i="5"/>
  <c r="B148" i="5"/>
  <c r="F147" i="5"/>
  <c r="E147" i="5"/>
  <c r="D147" i="5"/>
  <c r="C147" i="5"/>
  <c r="B147" i="5"/>
  <c r="F161" i="5"/>
  <c r="E161" i="5"/>
  <c r="D161" i="5"/>
  <c r="C161" i="5"/>
  <c r="B161" i="5"/>
  <c r="F160" i="5"/>
  <c r="E160" i="5"/>
  <c r="D160" i="5"/>
  <c r="C160" i="5"/>
  <c r="B160" i="5"/>
  <c r="F168" i="5"/>
  <c r="E168" i="5"/>
  <c r="D168" i="5"/>
  <c r="C168" i="5"/>
  <c r="B168" i="5"/>
  <c r="F167" i="5"/>
  <c r="E167" i="5"/>
  <c r="D167" i="5"/>
  <c r="C167" i="5"/>
  <c r="B167" i="5"/>
  <c r="F175" i="5"/>
  <c r="E175" i="5"/>
  <c r="D175" i="5"/>
  <c r="C175" i="5"/>
  <c r="B175" i="5"/>
  <c r="F174" i="5"/>
  <c r="E174" i="5"/>
  <c r="D174" i="5"/>
  <c r="C174" i="5"/>
  <c r="B174" i="5"/>
  <c r="F182" i="5"/>
  <c r="E182" i="5"/>
  <c r="D182" i="5"/>
  <c r="C182" i="5"/>
  <c r="B182" i="5"/>
  <c r="F181" i="5"/>
  <c r="E181" i="5"/>
  <c r="D181" i="5"/>
  <c r="C181" i="5"/>
  <c r="B181" i="5"/>
  <c r="F189" i="5"/>
  <c r="E189" i="5"/>
  <c r="D189" i="5"/>
  <c r="C189" i="5"/>
  <c r="B189" i="5"/>
  <c r="F188" i="5"/>
  <c r="E188" i="5"/>
  <c r="D188" i="5"/>
  <c r="C188" i="5"/>
  <c r="B188" i="5"/>
  <c r="F196" i="5"/>
  <c r="E196" i="5"/>
  <c r="D196" i="5"/>
  <c r="C196" i="5"/>
  <c r="B196" i="5"/>
  <c r="F195" i="5"/>
  <c r="E195" i="5"/>
  <c r="D195" i="5"/>
  <c r="C195" i="5"/>
  <c r="B195" i="5"/>
  <c r="F203" i="5"/>
  <c r="E203" i="5"/>
  <c r="D203" i="5"/>
  <c r="C203" i="5"/>
  <c r="B203" i="5"/>
  <c r="F202" i="5"/>
  <c r="E202" i="5"/>
  <c r="D202" i="5"/>
  <c r="C202" i="5"/>
  <c r="B202" i="5"/>
  <c r="F210" i="5"/>
  <c r="E210" i="5"/>
  <c r="D210" i="5"/>
  <c r="C210" i="5"/>
  <c r="B210" i="5"/>
  <c r="F209" i="5"/>
  <c r="E209" i="5"/>
  <c r="D209" i="5"/>
  <c r="C209" i="5"/>
  <c r="B209" i="5"/>
  <c r="F217" i="5"/>
  <c r="E217" i="5"/>
  <c r="D217" i="5"/>
  <c r="C217" i="5"/>
  <c r="B217" i="5"/>
  <c r="F216" i="5"/>
  <c r="E216" i="5"/>
  <c r="D216" i="5"/>
  <c r="C216" i="5"/>
  <c r="B216" i="5"/>
  <c r="F224" i="5"/>
  <c r="E224" i="5"/>
  <c r="D224" i="5"/>
  <c r="C224" i="5"/>
  <c r="B224" i="5"/>
  <c r="F223" i="5"/>
  <c r="E223" i="5"/>
  <c r="D223" i="5"/>
  <c r="C223" i="5"/>
  <c r="B223" i="5"/>
  <c r="F231" i="5"/>
  <c r="E231" i="5"/>
  <c r="D231" i="5"/>
  <c r="C231" i="5"/>
  <c r="B231" i="5"/>
  <c r="F230" i="5"/>
  <c r="E230" i="5"/>
  <c r="D230" i="5"/>
  <c r="C230" i="5"/>
  <c r="B230" i="5"/>
  <c r="F238" i="5"/>
  <c r="E238" i="5"/>
  <c r="D238" i="5"/>
  <c r="C238" i="5"/>
  <c r="B238" i="5"/>
  <c r="F237" i="5"/>
  <c r="E237" i="5"/>
  <c r="D237" i="5"/>
  <c r="C237" i="5"/>
  <c r="B237" i="5"/>
  <c r="F244" i="5"/>
  <c r="M28" i="5"/>
  <c r="B2" i="4"/>
  <c r="L28" i="5" l="1"/>
  <c r="K28" i="5"/>
  <c r="M89" i="1"/>
  <c r="M88" i="1"/>
  <c r="M84" i="1"/>
  <c r="M83" i="1"/>
  <c r="M79" i="1"/>
  <c r="M78" i="1"/>
  <c r="M74" i="1"/>
  <c r="M73" i="1"/>
  <c r="M69" i="1"/>
  <c r="M68" i="1"/>
  <c r="M64" i="1"/>
  <c r="M63" i="1"/>
  <c r="M59" i="1"/>
  <c r="M58" i="1"/>
  <c r="M54" i="1"/>
  <c r="M53" i="1"/>
  <c r="M49" i="1"/>
  <c r="M48" i="1"/>
  <c r="M44" i="1"/>
  <c r="M43" i="1"/>
  <c r="M39" i="1"/>
  <c r="M38" i="1"/>
  <c r="M34" i="1"/>
  <c r="M33" i="1"/>
  <c r="M29" i="1"/>
  <c r="M28" i="1"/>
  <c r="H142" i="1"/>
  <c r="H141" i="1"/>
  <c r="H137" i="1"/>
  <c r="H136" i="1"/>
  <c r="H128" i="1"/>
  <c r="H127" i="1"/>
  <c r="H123" i="1"/>
  <c r="H122" i="1"/>
  <c r="H118" i="1"/>
  <c r="H117" i="1"/>
  <c r="H113" i="1"/>
  <c r="H112" i="1"/>
  <c r="H103" i="1"/>
  <c r="H102" i="1"/>
  <c r="H92" i="1"/>
  <c r="H91" i="1"/>
  <c r="H97" i="1"/>
  <c r="H96" i="1"/>
  <c r="H33" i="1"/>
  <c r="M155" i="1"/>
  <c r="M154" i="1"/>
  <c r="M149" i="1"/>
  <c r="M148" i="1"/>
  <c r="M144" i="1"/>
  <c r="M143" i="1"/>
  <c r="M119" i="1"/>
  <c r="M118" i="1"/>
  <c r="M138" i="1"/>
  <c r="M139" i="1"/>
  <c r="M134" i="1"/>
  <c r="M133" i="1"/>
  <c r="M129" i="1"/>
  <c r="M128" i="1"/>
  <c r="M124" i="1"/>
  <c r="M123" i="1"/>
  <c r="M115" i="1"/>
  <c r="M114" i="1"/>
  <c r="M109" i="1"/>
  <c r="M108" i="1"/>
  <c r="M104" i="1"/>
  <c r="M103" i="1"/>
  <c r="M99" i="1"/>
  <c r="M98" i="1"/>
  <c r="M94" i="1"/>
  <c r="M93" i="1"/>
  <c r="H132" i="1"/>
  <c r="H131" i="1"/>
  <c r="H108" i="1"/>
  <c r="H107" i="1"/>
  <c r="H67" i="1"/>
  <c r="H66" i="1"/>
  <c r="H58" i="1"/>
  <c r="H57" i="1"/>
  <c r="H29" i="1"/>
  <c r="B2" i="6" l="1"/>
  <c r="C2" i="2" l="1"/>
  <c r="F245" i="5" l="1"/>
  <c r="D245" i="5"/>
  <c r="E245" i="5"/>
  <c r="C245" i="5"/>
  <c r="B245" i="5"/>
  <c r="D244" i="5"/>
  <c r="E244" i="5"/>
  <c r="C244" i="5"/>
  <c r="B244" i="5"/>
  <c r="H82" i="1"/>
  <c r="H81" i="1" l="1"/>
  <c r="H72" i="1"/>
  <c r="H71" i="1"/>
  <c r="H63" i="1"/>
  <c r="H62" i="1"/>
  <c r="H77" i="1"/>
  <c r="H76" i="1"/>
  <c r="H87" i="1"/>
  <c r="H86" i="1"/>
  <c r="H54" i="1" l="1"/>
  <c r="H53" i="1"/>
  <c r="H49" i="1"/>
  <c r="H48" i="1"/>
  <c r="H44" i="1"/>
  <c r="H43" i="1"/>
  <c r="H39" i="1"/>
  <c r="H38" i="1"/>
  <c r="H34" i="1"/>
  <c r="C2" i="4" l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P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3365 - 3934 за год, 280 - 327, 13-16
</t>
        </r>
      </text>
    </comment>
    <comment ref="I29" authorId="0" shapeId="0" xr:uid="{00000000-0006-0000-0000-000002000000}">
      <text>
        <r>
          <rPr>
            <sz val="10"/>
            <color indexed="81"/>
            <rFont val="Tahoma"/>
            <family val="2"/>
            <charset val="204"/>
          </rPr>
          <t>579-645 в год или 48,25 - 53,75 в месяц</t>
        </r>
      </text>
    </comment>
    <comment ref="J29" authorId="0" shapeId="0" xr:uid="{00000000-0006-0000-0000-000003000000}">
      <text>
        <r>
          <rPr>
            <sz val="10"/>
            <color indexed="81"/>
            <rFont val="Tahoma"/>
            <family val="2"/>
            <charset val="204"/>
          </rPr>
          <t>Итого 786 - 901 в год или 65,5 - 75,1 в месяц.</t>
        </r>
      </text>
    </comment>
    <comment ref="K29" authorId="0" shapeId="0" xr:uid="{00000000-0006-0000-0000-000004000000}">
      <text>
        <r>
          <rPr>
            <sz val="10"/>
            <color indexed="81"/>
            <rFont val="Tahoma"/>
            <family val="2"/>
            <charset val="204"/>
          </rPr>
          <t>Итого 1078 - 1320 в год или 89,87 - 110 в месяц.</t>
        </r>
      </text>
    </comment>
    <comment ref="L29" authorId="0" shapeId="0" xr:uid="{00000000-0006-0000-0000-000005000000}">
      <text>
        <r>
          <rPr>
            <sz val="10"/>
            <color indexed="81"/>
            <rFont val="Tahoma"/>
            <family val="2"/>
            <charset val="204"/>
          </rPr>
          <t>Итого 1276 - 1458 в год или 106,37 - 121,5 в месяц.</t>
        </r>
      </text>
    </comment>
    <comment ref="M29" authorId="0" shapeId="0" xr:uid="{00000000-0006-0000-0000-000006000000}">
      <text>
        <r>
          <rPr>
            <sz val="10"/>
            <color indexed="81"/>
            <rFont val="Tahoma"/>
            <family val="2"/>
            <charset val="204"/>
          </rPr>
          <t>225-255 шт
В месяц: 19-21 шт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возврат, но без вовзрата денег, в аппарате на 1 токен больше</t>
        </r>
      </text>
    </comment>
    <comment ref="A40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1170</t>
        </r>
        <r>
          <rPr>
            <sz val="9"/>
            <color indexed="81"/>
            <rFont val="Tahoma"/>
            <family val="2"/>
            <charset val="204"/>
          </rPr>
          <t xml:space="preserve">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936</t>
        </r>
        <r>
          <rPr>
            <sz val="9"/>
            <color indexed="81"/>
            <rFont val="Tahoma"/>
            <family val="2"/>
            <charset val="204"/>
          </rPr>
          <t xml:space="preserve">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702</t>
        </r>
        <r>
          <rPr>
            <sz val="9"/>
            <color indexed="81"/>
            <rFont val="Tahoma"/>
            <family val="2"/>
            <charset val="204"/>
          </rPr>
          <t xml:space="preserve">
В 2023 году 20,47% продаж об общего числа.
958 шт.
Вычитаем из 2 максимальных месяцев 50%.
</t>
        </r>
        <r>
          <rPr>
            <b/>
            <sz val="9"/>
            <color indexed="81"/>
            <rFont val="Tahoma"/>
            <family val="2"/>
            <charset val="204"/>
          </rPr>
          <t>Получаем прогноз на 24 год: 750 шт.
В месяц: 62,5 шт
Получается 16,1% продаж от общего числа.</t>
        </r>
      </text>
    </comment>
    <comment ref="A41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1170
2) При 20% продаж от общего числа: общие 936
3) При 15% продаж об общего числа: общие 702
В 2023 году 20,47% продаж об общего числа.
958 шт.
</t>
        </r>
        <r>
          <rPr>
            <b/>
            <sz val="9"/>
            <color indexed="81"/>
            <rFont val="Tahoma"/>
            <family val="2"/>
            <charset val="204"/>
          </rPr>
          <t xml:space="preserve">1 - </t>
        </r>
        <r>
          <rPr>
            <sz val="9"/>
            <color indexed="81"/>
            <rFont val="Tahoma"/>
            <family val="2"/>
            <charset val="204"/>
          </rPr>
          <t xml:space="preserve">Считаем среднее кол-во продаж без первых 4 месяцев, когда был наплыв.
Получаем прогноз на 24 год: 579 шт.
В месяц: 48,25 шт
Получается 12,37% продаж от общего числа.
</t>
        </r>
        <r>
          <rPr>
            <b/>
            <sz val="9"/>
            <color indexed="81"/>
            <rFont val="Tahoma"/>
            <family val="2"/>
            <charset val="204"/>
          </rPr>
          <t xml:space="preserve">2 - </t>
        </r>
        <r>
          <rPr>
            <sz val="9"/>
            <color indexed="81"/>
            <rFont val="Tahoma"/>
            <family val="2"/>
            <charset val="204"/>
          </rPr>
          <t xml:space="preserve">Считаем среднее без февраля и марта, вместо них вставляем среднее по остальным 10 месяцам.
Получаем прогноз на 24 год: 645 шт.
В месяц: 53,75 шт
Получается 13,78% продаж от общего числа.
</t>
        </r>
        <r>
          <rPr>
            <b/>
            <sz val="9"/>
            <color indexed="81"/>
            <rFont val="Tahoma"/>
            <family val="2"/>
            <charset val="204"/>
          </rPr>
          <t>Итого 579-645 в год или 48,25 - 53,75 в месяц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8" authorId="0" shapeId="0" xr:uid="{00000000-0006-0000-02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2525</t>
        </r>
        <r>
          <rPr>
            <sz val="9"/>
            <color indexed="81"/>
            <rFont val="Tahoma"/>
            <family val="2"/>
            <charset val="204"/>
          </rPr>
          <t xml:space="preserve">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2020</t>
        </r>
        <r>
          <rPr>
            <sz val="9"/>
            <color indexed="81"/>
            <rFont val="Tahoma"/>
            <family val="2"/>
            <charset val="204"/>
          </rPr>
          <t xml:space="preserve">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</t>
        </r>
        <r>
          <rPr>
            <b/>
            <sz val="9"/>
            <color indexed="81"/>
            <rFont val="Tahoma"/>
            <family val="2"/>
            <charset val="204"/>
          </rPr>
          <t xml:space="preserve">1515
</t>
        </r>
        <r>
          <rPr>
            <sz val="9"/>
            <color indexed="81"/>
            <rFont val="Tahoma"/>
            <family val="2"/>
            <charset val="204"/>
          </rPr>
          <t xml:space="preserve">4) При 10%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 xml:space="preserve">1010
</t>
        </r>
        <r>
          <rPr>
            <sz val="9"/>
            <color indexed="81"/>
            <rFont val="Tahoma"/>
            <family val="2"/>
            <charset val="204"/>
          </rPr>
          <t>В 2023 году 11,21% продаж об общего числа.
1133 шт.
Вычитаем из максимальных месяцев около 30%-50%.</t>
        </r>
        <r>
          <rPr>
            <b/>
            <sz val="9"/>
            <color indexed="81"/>
            <rFont val="Tahoma"/>
            <family val="2"/>
            <charset val="204"/>
          </rPr>
          <t xml:space="preserve">
Получаем прогноз на 24 год: около 877- 950 шт.
В месяц: 73-79 шт
Получается около 8.9% продаж от общего числа.</t>
        </r>
      </text>
    </comment>
    <comment ref="A29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2525
2) При 20% продаж от общего числа: 2020
3) При 15% продаж об общего числа: 1515
4) При 10% продаж от общего числа: 1010
В 2023 году 11,21% продаж об общего числа.
1133 шт.
1 - Считаем среднее кол-во продаж без первых 4 месяцев, когда был наплыв.
Получаем прогноз на 24 год: 786 шт.
В месяц: 65,5 шт
Получается 7,7% продаж от общего числа.
2 - Считаем среднее без февраля и марта, вместо них вставляем среднее по остальным 10 месяцам.
Получаем прогноз на 24 год: 901 шт.
В месяц: 75,1 шт
Получается 8,9% продаж от общего числа.
</t>
        </r>
        <r>
          <rPr>
            <b/>
            <sz val="9"/>
            <color indexed="81"/>
            <rFont val="Tahoma"/>
            <family val="2"/>
            <charset val="204"/>
          </rPr>
          <t>Итого 786 - 901 в год или 65,5 - 75,1 в месяц.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32" authorId="0" shapeId="0" xr:uid="{00000000-0006-0000-03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2673</t>
        </r>
        <r>
          <rPr>
            <sz val="9"/>
            <color indexed="81"/>
            <rFont val="Tahoma"/>
            <family val="2"/>
            <charset val="204"/>
          </rPr>
          <t xml:space="preserve">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2138</t>
        </r>
        <r>
          <rPr>
            <sz val="9"/>
            <color indexed="81"/>
            <rFont val="Tahoma"/>
            <family val="2"/>
            <charset val="204"/>
          </rPr>
          <t xml:space="preserve">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</t>
        </r>
        <r>
          <rPr>
            <b/>
            <sz val="9"/>
            <color indexed="81"/>
            <rFont val="Tahoma"/>
            <family val="2"/>
            <charset val="204"/>
          </rPr>
          <t>1603</t>
        </r>
        <r>
          <rPr>
            <sz val="9"/>
            <color indexed="81"/>
            <rFont val="Tahoma"/>
            <family val="2"/>
            <charset val="204"/>
          </rPr>
          <t xml:space="preserve">
В 2023 году 17,44% продаж об общего числа.
1865 шт.
Вычитаем из максимальных месяцев около 30%-50%.
</t>
        </r>
        <r>
          <rPr>
            <b/>
            <sz val="9"/>
            <color indexed="81"/>
            <rFont val="Tahoma"/>
            <family val="2"/>
            <charset val="204"/>
          </rPr>
          <t>Получаем прогноз на 24 год: 1318-1524 шт
В месяц: 109-127 шт
Получается около 11% продаж от общего числа.</t>
        </r>
      </text>
    </comment>
    <comment ref="A33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2673
2) При 20% продаж от общего числа: 2138
3) При 15% продаж об общего числа: 1603
В 2023 году 17,44% продаж об общего числа
1865 шт.
1 - Считаем среднее кол-во продаж без первых 4 месяцев, когда был наплыв.
Получаем прогноз на 24 год: 1078 шт.
В месяц: 89,87 шт
Получается 10% продаж от общего числа.
2 - Считаем среднее без января и марта, вместо них вставляем среднее по остальным 10 месяцам.
Получаем прогноз на 24 год: 1320 шт.
В месяц: 110 шт
Получается 12,34% продаж от общего числа.
</t>
        </r>
        <r>
          <rPr>
            <b/>
            <sz val="9"/>
            <color indexed="81"/>
            <rFont val="Tahoma"/>
            <family val="2"/>
            <charset val="204"/>
          </rPr>
          <t>Итого 1078 - 1320 в год или 89,87 - 110 в месяц.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35" authorId="0" shapeId="0" xr:uid="{00000000-0006-0000-04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3306</t>
        </r>
        <r>
          <rPr>
            <sz val="9"/>
            <color indexed="81"/>
            <rFont val="Tahoma"/>
            <family val="2"/>
            <charset val="204"/>
          </rPr>
          <t xml:space="preserve">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2645</t>
        </r>
        <r>
          <rPr>
            <sz val="9"/>
            <color indexed="81"/>
            <rFont val="Tahoma"/>
            <family val="2"/>
            <charset val="204"/>
          </rPr>
          <t xml:space="preserve">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</t>
        </r>
        <r>
          <rPr>
            <b/>
            <sz val="9"/>
            <color indexed="81"/>
            <rFont val="Tahoma"/>
            <family val="2"/>
            <charset val="204"/>
          </rPr>
          <t>1984</t>
        </r>
        <r>
          <rPr>
            <sz val="9"/>
            <color indexed="81"/>
            <rFont val="Tahoma"/>
            <family val="2"/>
            <charset val="204"/>
          </rPr>
          <t xml:space="preserve">
В 2023 году 13,53% продаж об общего числа.
1790 шт.
Вычитаем из максимальных месяцев около 30%-50%.
</t>
        </r>
        <r>
          <rPr>
            <b/>
            <sz val="9"/>
            <color indexed="81"/>
            <rFont val="Tahoma"/>
            <family val="2"/>
            <charset val="204"/>
          </rPr>
          <t>Получаем прогноз на 24 год: 1325-1509 шт
В месяц: 110-126 шт
Получается около 9 % продаж от общего числа.</t>
        </r>
      </text>
    </comment>
    <comment ref="A36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3306
2) При 20% продаж от общего числа: 2645
3) При 15% продаж об общего числа: 1984
В 2023 году 13,53% продаж об общего числа.
1790 шт.
1 - Считаем среднее кол-во продаж без первых 4 месяцев, когда был наплыв.
Получаем прогноз на 24 год: 1276 шт.
В месяц: 106,37 шт
Получается 9,6% продаж от общего числа.
2 - Считаем среднее без марта и апреля, вместо них вставляем среднее по остальным 10 месяцам.
Получаем прогноз на 24 год: 1458 шт.
В месяц: 121,5 шт
Получается 11,02% продаж от общего числа.
</t>
        </r>
        <r>
          <rPr>
            <b/>
            <sz val="9"/>
            <color indexed="81"/>
            <rFont val="Tahoma"/>
            <family val="2"/>
            <charset val="204"/>
          </rPr>
          <t>Итого 1276 - 1458 в год или 106,37 - 121,5 в месяц.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2" authorId="0" shapeId="0" xr:uid="{00000000-0006-0000-05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538</t>
        </r>
        <r>
          <rPr>
            <sz val="9"/>
            <color indexed="81"/>
            <rFont val="Tahoma"/>
            <family val="2"/>
            <charset val="204"/>
          </rPr>
          <t xml:space="preserve">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</t>
        </r>
        <r>
          <rPr>
            <b/>
            <sz val="9"/>
            <color indexed="81"/>
            <rFont val="Tahoma"/>
            <family val="2"/>
            <charset val="204"/>
          </rPr>
          <t>431</t>
        </r>
        <r>
          <rPr>
            <sz val="9"/>
            <color indexed="81"/>
            <rFont val="Tahoma"/>
            <family val="2"/>
            <charset val="204"/>
          </rPr>
          <t xml:space="preserve">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</t>
        </r>
        <r>
          <rPr>
            <b/>
            <sz val="9"/>
            <color indexed="81"/>
            <rFont val="Tahoma"/>
            <family val="2"/>
            <charset val="204"/>
          </rPr>
          <t>323</t>
        </r>
        <r>
          <rPr>
            <sz val="9"/>
            <color indexed="81"/>
            <rFont val="Tahoma"/>
            <family val="2"/>
            <charset val="204"/>
          </rPr>
          <t xml:space="preserve"> 
В 2023 году 13,08% продаж об общего числа.
282 шт.
Вычитаем из максимальных месяцев около 30%-50%.</t>
        </r>
        <r>
          <rPr>
            <b/>
            <sz val="9"/>
            <color indexed="81"/>
            <rFont val="Tahoma"/>
            <family val="2"/>
            <charset val="204"/>
          </rPr>
          <t xml:space="preserve">
Получаем прогноз на 24 год: 225-255 шт
В месяц: 19-21 шт
Получается около 11 % продаж от общего числа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D8F118-2CB7-4E4A-B0A2-60A51FD3BED1}" keepAlive="1" name="Запрос — Общее" description="Соединение с запросом &quot;Общее&quot; в книге." type="5" refreshedVersion="0" background="1">
    <dbPr connection="Provider=Microsoft.Mashup.OleDb.1;Data Source=$Workbook$;Location=Общее;Extended Properties=&quot;&quot;" command="SELECT * FROM [Общее]"/>
  </connection>
  <connection id="2" xr16:uid="{A1573FE9-41AE-488D-A861-E116655256E7}" keepAlive="1" name="Запрос — Таблица4" description="Соединение с запросом &quot;Таблица4&quot; в книге." type="5" refreshedVersion="7" background="1" saveData="1">
    <dbPr connection="Provider=Microsoft.Mashup.OleDb.1;Data Source=$Workbook$;Location=Таблица4;Extended Properties=&quot;&quot;" command="SELECT * FROM [Таблица4]"/>
  </connection>
</connections>
</file>

<file path=xl/sharedStrings.xml><?xml version="1.0" encoding="utf-8"?>
<sst xmlns="http://schemas.openxmlformats.org/spreadsheetml/2006/main" count="845" uniqueCount="92">
  <si>
    <t>Загружено</t>
  </si>
  <si>
    <t>Продано</t>
  </si>
  <si>
    <t>В аппарате</t>
  </si>
  <si>
    <t>Месяц</t>
  </si>
  <si>
    <t>Доход</t>
  </si>
  <si>
    <t>Расход</t>
  </si>
  <si>
    <t>Прибыль</t>
  </si>
  <si>
    <t>Расходы</t>
  </si>
  <si>
    <t>Апрель</t>
  </si>
  <si>
    <t>Аренда</t>
  </si>
  <si>
    <t>налог</t>
  </si>
  <si>
    <t>Связь</t>
  </si>
  <si>
    <t>Май</t>
  </si>
  <si>
    <t>Июнь</t>
  </si>
  <si>
    <t>Дата Загрузки</t>
  </si>
  <si>
    <t>Кол-во</t>
  </si>
  <si>
    <t>Июль</t>
  </si>
  <si>
    <t>Август</t>
  </si>
  <si>
    <t>Сентябрь</t>
  </si>
  <si>
    <t>Октябрь</t>
  </si>
  <si>
    <t>Ноябрь</t>
  </si>
  <si>
    <t>Декабрь</t>
  </si>
  <si>
    <t>На счету</t>
  </si>
  <si>
    <t>Февраль</t>
  </si>
  <si>
    <t>Март</t>
  </si>
  <si>
    <t>Склад</t>
  </si>
  <si>
    <t>Счет</t>
  </si>
  <si>
    <t>Андрей</t>
  </si>
  <si>
    <t>аренда</t>
  </si>
  <si>
    <t>Токены</t>
  </si>
  <si>
    <t>Коробочки</t>
  </si>
  <si>
    <t>Вывод</t>
  </si>
  <si>
    <t>Дата</t>
  </si>
  <si>
    <t>на карту</t>
  </si>
  <si>
    <t>комса</t>
  </si>
  <si>
    <t>Неделя</t>
  </si>
  <si>
    <t>Среднее</t>
  </si>
  <si>
    <t>Всего</t>
  </si>
  <si>
    <t>Продажи</t>
  </si>
  <si>
    <t>Юр.лиц</t>
  </si>
  <si>
    <t>есмарт</t>
  </si>
  <si>
    <t>июнь</t>
  </si>
  <si>
    <t>июль</t>
  </si>
  <si>
    <t>август</t>
  </si>
  <si>
    <t>Общее</t>
  </si>
  <si>
    <t>Среднее в день</t>
  </si>
  <si>
    <t>сентябрь</t>
  </si>
  <si>
    <t>октябрь</t>
  </si>
  <si>
    <t>апрель</t>
  </si>
  <si>
    <t>май</t>
  </si>
  <si>
    <t>ноябрь</t>
  </si>
  <si>
    <t>Январь</t>
  </si>
  <si>
    <t>март</t>
  </si>
  <si>
    <t>февраль</t>
  </si>
  <si>
    <t>январь</t>
  </si>
  <si>
    <t>счет</t>
  </si>
  <si>
    <t>коробочки</t>
  </si>
  <si>
    <t>Эквайринг %</t>
  </si>
  <si>
    <t>% купивших токен</t>
  </si>
  <si>
    <t>прибыль</t>
  </si>
  <si>
    <t>рутокен</t>
  </si>
  <si>
    <t>мониторинг</t>
  </si>
  <si>
    <t>Прогноз</t>
  </si>
  <si>
    <t>Страховка</t>
  </si>
  <si>
    <t>декабрь</t>
  </si>
  <si>
    <t>андрей</t>
  </si>
  <si>
    <t>комуналка</t>
  </si>
  <si>
    <t>2023</t>
  </si>
  <si>
    <t>Прогноз январь</t>
  </si>
  <si>
    <t>долг андрея</t>
  </si>
  <si>
    <t>брак</t>
  </si>
  <si>
    <t>связь</t>
  </si>
  <si>
    <t>страховка</t>
  </si>
  <si>
    <t>инструкция</t>
  </si>
  <si>
    <t>Прогноз апрель</t>
  </si>
  <si>
    <t>возврат</t>
  </si>
  <si>
    <t>Среднее М</t>
  </si>
  <si>
    <t>Среднее Д</t>
  </si>
  <si>
    <t>Без новака</t>
  </si>
  <si>
    <t>ВОЗВРАТ РУТОКЕН</t>
  </si>
  <si>
    <t>возврат,брак</t>
  </si>
  <si>
    <t>БРАК</t>
  </si>
  <si>
    <t>На январь</t>
  </si>
  <si>
    <t xml:space="preserve">На 2025 </t>
  </si>
  <si>
    <t>Рутокены 250 шт</t>
  </si>
  <si>
    <t>На счету с 2023</t>
  </si>
  <si>
    <t>Выпусков</t>
  </si>
  <si>
    <t>Новак</t>
  </si>
  <si>
    <t>Засек</t>
  </si>
  <si>
    <t>Тол</t>
  </si>
  <si>
    <t>Мичу</t>
  </si>
  <si>
    <t>Сызр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</si>
</sst>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medium">
        <color rgb="FFFF0000"/>
      </right>
      <top style="thick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7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wrapText="1"/>
    </xf>
    <xf numFmtId="10" fontId="0" fillId="0" borderId="1" xfId="0" applyNumberFormat="1" applyBorder="1"/>
    <xf numFmtId="1" fontId="0" fillId="0" borderId="1" xfId="0" applyNumberFormat="1" applyBorder="1"/>
    <xf numFmtId="0" fontId="2" fillId="3" borderId="0" xfId="0" applyFont="1" applyFill="1" applyBorder="1"/>
    <xf numFmtId="0" fontId="0" fillId="3" borderId="0" xfId="0" applyFill="1" applyBorder="1"/>
    <xf numFmtId="14" fontId="0" fillId="0" borderId="4" xfId="0" applyNumberFormat="1" applyBorder="1"/>
    <xf numFmtId="14" fontId="0" fillId="0" borderId="1" xfId="0" applyNumberForma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3" fillId="5" borderId="16" xfId="0" applyFont="1" applyFill="1" applyBorder="1"/>
    <xf numFmtId="0" fontId="0" fillId="4" borderId="12" xfId="0" applyFill="1" applyBorder="1"/>
    <xf numFmtId="0" fontId="2" fillId="4" borderId="17" xfId="0" applyFont="1" applyFill="1" applyBorder="1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2" fillId="2" borderId="4" xfId="0" applyFont="1" applyFill="1" applyBorder="1"/>
    <xf numFmtId="0" fontId="0" fillId="0" borderId="15" xfId="0" applyFill="1" applyBorder="1"/>
    <xf numFmtId="0" fontId="2" fillId="2" borderId="12" xfId="0" applyFont="1" applyFill="1" applyBorder="1"/>
    <xf numFmtId="9" fontId="0" fillId="0" borderId="1" xfId="0" applyNumberFormat="1" applyBorder="1"/>
    <xf numFmtId="0" fontId="2" fillId="2" borderId="9" xfId="0" applyFont="1" applyFill="1" applyBorder="1"/>
    <xf numFmtId="14" fontId="2" fillId="6" borderId="4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6" borderId="15" xfId="0" applyFont="1" applyFill="1" applyBorder="1"/>
    <xf numFmtId="14" fontId="2" fillId="6" borderId="12" xfId="0" applyNumberFormat="1" applyFont="1" applyFill="1" applyBorder="1" applyAlignment="1">
      <alignment horizontal="right"/>
    </xf>
    <xf numFmtId="0" fontId="2" fillId="6" borderId="13" xfId="0" applyFont="1" applyFill="1" applyBorder="1"/>
    <xf numFmtId="0" fontId="2" fillId="6" borderId="14" xfId="0" applyFont="1" applyFill="1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2" fontId="0" fillId="0" borderId="2" xfId="0" applyNumberFormat="1" applyBorder="1"/>
    <xf numFmtId="0" fontId="0" fillId="0" borderId="22" xfId="0" applyBorder="1"/>
    <xf numFmtId="0" fontId="0" fillId="0" borderId="23" xfId="0" applyBorder="1"/>
    <xf numFmtId="14" fontId="2" fillId="2" borderId="24" xfId="0" applyNumberFormat="1" applyFont="1" applyFill="1" applyBorder="1"/>
    <xf numFmtId="0" fontId="0" fillId="0" borderId="25" xfId="0" applyBorder="1"/>
    <xf numFmtId="0" fontId="2" fillId="6" borderId="26" xfId="0" applyFont="1" applyFill="1" applyBorder="1"/>
    <xf numFmtId="14" fontId="2" fillId="2" borderId="27" xfId="0" applyNumberFormat="1" applyFont="1" applyFill="1" applyBorder="1"/>
    <xf numFmtId="0" fontId="2" fillId="6" borderId="28" xfId="0" applyFont="1" applyFill="1" applyBorder="1"/>
    <xf numFmtId="0" fontId="2" fillId="2" borderId="8" xfId="0" applyFont="1" applyFill="1" applyBorder="1" applyAlignment="1">
      <alignment horizontal="center"/>
    </xf>
    <xf numFmtId="0" fontId="0" fillId="0" borderId="29" xfId="0" applyBorder="1"/>
    <xf numFmtId="14" fontId="2" fillId="6" borderId="30" xfId="0" applyNumberFormat="1" applyFont="1" applyFill="1" applyBorder="1" applyAlignment="1">
      <alignment horizontal="right"/>
    </xf>
    <xf numFmtId="0" fontId="0" fillId="3" borderId="0" xfId="0" applyFill="1"/>
    <xf numFmtId="0" fontId="0" fillId="0" borderId="1" xfId="0" applyFill="1" applyBorder="1"/>
    <xf numFmtId="14" fontId="2" fillId="3" borderId="0" xfId="0" applyNumberFormat="1" applyFont="1" applyFill="1" applyBorder="1"/>
    <xf numFmtId="0" fontId="2" fillId="6" borderId="31" xfId="0" applyFont="1" applyFill="1" applyBorder="1"/>
    <xf numFmtId="14" fontId="2" fillId="2" borderId="32" xfId="0" applyNumberFormat="1" applyFont="1" applyFill="1" applyBorder="1"/>
    <xf numFmtId="0" fontId="2" fillId="6" borderId="33" xfId="0" applyFont="1" applyFill="1" applyBorder="1"/>
    <xf numFmtId="14" fontId="0" fillId="0" borderId="0" xfId="0" applyNumberFormat="1"/>
    <xf numFmtId="0" fontId="0" fillId="0" borderId="3" xfId="0" applyFill="1" applyBorder="1"/>
    <xf numFmtId="164" fontId="0" fillId="0" borderId="0" xfId="0" applyNumberFormat="1"/>
    <xf numFmtId="0" fontId="2" fillId="2" borderId="21" xfId="0" applyFont="1" applyFill="1" applyBorder="1"/>
    <xf numFmtId="0" fontId="2" fillId="2" borderId="18" xfId="0" applyFont="1" applyFill="1" applyBorder="1"/>
    <xf numFmtId="14" fontId="0" fillId="0" borderId="5" xfId="0" applyNumberFormat="1" applyBorder="1"/>
    <xf numFmtId="0" fontId="0" fillId="0" borderId="7" xfId="0" applyFill="1" applyBorder="1"/>
    <xf numFmtId="0" fontId="0" fillId="0" borderId="0" xfId="0"/>
    <xf numFmtId="1" fontId="0" fillId="0" borderId="0" xfId="0" applyNumberFormat="1"/>
    <xf numFmtId="0" fontId="4" fillId="3" borderId="1" xfId="0" applyFont="1" applyFill="1" applyBorder="1"/>
    <xf numFmtId="14" fontId="2" fillId="6" borderId="34" xfId="0" applyNumberFormat="1" applyFont="1" applyFill="1" applyBorder="1" applyAlignment="1">
      <alignment horizontal="right"/>
    </xf>
    <xf numFmtId="14" fontId="2" fillId="6" borderId="35" xfId="0" applyNumberFormat="1" applyFont="1" applyFill="1" applyBorder="1" applyAlignment="1">
      <alignment horizontal="right"/>
    </xf>
    <xf numFmtId="14" fontId="2" fillId="2" borderId="36" xfId="0" applyNumberFormat="1" applyFont="1" applyFill="1" applyBorder="1"/>
    <xf numFmtId="14" fontId="2" fillId="2" borderId="37" xfId="0" applyNumberFormat="1" applyFont="1" applyFill="1" applyBorder="1"/>
    <xf numFmtId="0" fontId="0" fillId="0" borderId="38" xfId="0" applyBorder="1"/>
    <xf numFmtId="14" fontId="2" fillId="6" borderId="39" xfId="0" applyNumberFormat="1" applyFont="1" applyFill="1" applyBorder="1" applyAlignment="1">
      <alignment horizontal="right"/>
    </xf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3" xfId="0" applyBorder="1"/>
    <xf numFmtId="14" fontId="2" fillId="2" borderId="52" xfId="0" applyNumberFormat="1" applyFont="1" applyFill="1" applyBorder="1"/>
    <xf numFmtId="14" fontId="0" fillId="0" borderId="30" xfId="0" applyNumberFormat="1" applyBorder="1"/>
    <xf numFmtId="0" fontId="4" fillId="0" borderId="1" xfId="0" applyFont="1" applyBorder="1"/>
    <xf numFmtId="0" fontId="4" fillId="3" borderId="15" xfId="0" applyFont="1" applyFill="1" applyBorder="1"/>
    <xf numFmtId="0" fontId="4" fillId="0" borderId="13" xfId="0" applyFont="1" applyBorder="1"/>
    <xf numFmtId="0" fontId="0" fillId="0" borderId="54" xfId="0" applyBorder="1"/>
    <xf numFmtId="49" fontId="0" fillId="0" borderId="4" xfId="0" applyNumberFormat="1" applyBorder="1"/>
    <xf numFmtId="49" fontId="0" fillId="0" borderId="1" xfId="0" applyNumberFormat="1" applyBorder="1"/>
    <xf numFmtId="2" fontId="0" fillId="0" borderId="1" xfId="0" applyNumberFormat="1" applyBorder="1"/>
    <xf numFmtId="2" fontId="2" fillId="6" borderId="1" xfId="0" applyNumberFormat="1" applyFont="1" applyFill="1" applyBorder="1"/>
    <xf numFmtId="0" fontId="2" fillId="4" borderId="1" xfId="0" applyFont="1" applyFill="1" applyBorder="1"/>
    <xf numFmtId="0" fontId="5" fillId="0" borderId="0" xfId="0" applyFont="1"/>
    <xf numFmtId="14" fontId="0" fillId="0" borderId="2" xfId="0" applyNumberFormat="1" applyBorder="1"/>
    <xf numFmtId="0" fontId="0" fillId="0" borderId="2" xfId="0" applyBorder="1"/>
    <xf numFmtId="14" fontId="0" fillId="0" borderId="0" xfId="0" applyNumberFormat="1" applyBorder="1"/>
    <xf numFmtId="0" fontId="0" fillId="0" borderId="0" xfId="0" applyFill="1" applyBorder="1"/>
    <xf numFmtId="14" fontId="5" fillId="0" borderId="0" xfId="0" applyNumberFormat="1" applyFont="1" applyBorder="1"/>
    <xf numFmtId="0" fontId="2" fillId="4" borderId="1" xfId="0" applyFont="1" applyFill="1" applyBorder="1" applyAlignment="1">
      <alignment wrapText="1"/>
    </xf>
    <xf numFmtId="0" fontId="0" fillId="0" borderId="58" xfId="0" applyFill="1" applyBorder="1"/>
    <xf numFmtId="0" fontId="0" fillId="0" borderId="2" xfId="0" applyFill="1" applyBorder="1"/>
    <xf numFmtId="0" fontId="0" fillId="0" borderId="59" xfId="0" applyFill="1" applyBorder="1" applyAlignment="1">
      <alignment horizontal="right"/>
    </xf>
    <xf numFmtId="2" fontId="0" fillId="0" borderId="54" xfId="0" applyNumberFormat="1" applyBorder="1"/>
    <xf numFmtId="0" fontId="4" fillId="0" borderId="15" xfId="0" applyFont="1" applyBorder="1"/>
    <xf numFmtId="0" fontId="4" fillId="0" borderId="14" xfId="0" applyFont="1" applyBorder="1"/>
    <xf numFmtId="14" fontId="0" fillId="0" borderId="12" xfId="0" applyNumberFormat="1" applyBorder="1"/>
    <xf numFmtId="2" fontId="0" fillId="0" borderId="55" xfId="0" applyNumberFormat="1" applyBorder="1"/>
    <xf numFmtId="0" fontId="0" fillId="0" borderId="60" xfId="0" applyBorder="1"/>
    <xf numFmtId="14" fontId="2" fillId="2" borderId="61" xfId="0" applyNumberFormat="1" applyFont="1" applyFill="1" applyBorder="1"/>
    <xf numFmtId="14" fontId="2" fillId="6" borderId="1" xfId="0" applyNumberFormat="1" applyFont="1" applyFill="1" applyBorder="1" applyAlignment="1">
      <alignment horizontal="right"/>
    </xf>
    <xf numFmtId="14" fontId="2" fillId="2" borderId="62" xfId="0" applyNumberFormat="1" applyFont="1" applyFill="1" applyBorder="1"/>
    <xf numFmtId="0" fontId="0" fillId="0" borderId="63" xfId="0" applyBorder="1"/>
    <xf numFmtId="0" fontId="0" fillId="0" borderId="62" xfId="0" applyBorder="1"/>
    <xf numFmtId="14" fontId="2" fillId="3" borderId="0" xfId="0" applyNumberFormat="1" applyFont="1" applyFill="1" applyBorder="1" applyAlignment="1">
      <alignment horizontal="right"/>
    </xf>
    <xf numFmtId="0" fontId="2" fillId="3" borderId="25" xfId="0" applyFont="1" applyFill="1" applyBorder="1"/>
    <xf numFmtId="14" fontId="2" fillId="2" borderId="64" xfId="0" applyNumberFormat="1" applyFont="1" applyFill="1" applyBorder="1"/>
    <xf numFmtId="14" fontId="2" fillId="2" borderId="65" xfId="0" applyNumberFormat="1" applyFont="1" applyFill="1" applyBorder="1"/>
    <xf numFmtId="0" fontId="0" fillId="0" borderId="66" xfId="0" applyBorder="1"/>
    <xf numFmtId="14" fontId="2" fillId="6" borderId="41" xfId="0" applyNumberFormat="1" applyFont="1" applyFill="1" applyBorder="1" applyAlignment="1">
      <alignment horizontal="right"/>
    </xf>
    <xf numFmtId="14" fontId="2" fillId="2" borderId="1" xfId="0" applyNumberFormat="1" applyFont="1" applyFill="1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60" xfId="0" applyFill="1" applyBorder="1"/>
    <xf numFmtId="0" fontId="0" fillId="0" borderId="0" xfId="0" applyFill="1" applyBorder="1" applyAlignment="1">
      <alignment horizontal="right"/>
    </xf>
    <xf numFmtId="0" fontId="2" fillId="4" borderId="58" xfId="0" applyFont="1" applyFill="1" applyBorder="1"/>
    <xf numFmtId="2" fontId="2" fillId="6" borderId="15" xfId="0" applyNumberFormat="1" applyFont="1" applyFill="1" applyBorder="1"/>
    <xf numFmtId="165" fontId="0" fillId="0" borderId="1" xfId="0" applyNumberFormat="1" applyBorder="1"/>
    <xf numFmtId="165" fontId="0" fillId="0" borderId="15" xfId="0" applyNumberFormat="1" applyBorder="1"/>
    <xf numFmtId="165" fontId="0" fillId="0" borderId="30" xfId="0" applyNumberFormat="1" applyBorder="1"/>
    <xf numFmtId="0" fontId="2" fillId="2" borderId="41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42" xfId="0" applyFont="1" applyFill="1" applyBorder="1"/>
    <xf numFmtId="14" fontId="2" fillId="6" borderId="21" xfId="0" applyNumberFormat="1" applyFont="1" applyFill="1" applyBorder="1" applyAlignment="1">
      <alignment horizontal="right"/>
    </xf>
    <xf numFmtId="0" fontId="2" fillId="6" borderId="2" xfId="0" applyFont="1" applyFill="1" applyBorder="1"/>
    <xf numFmtId="0" fontId="2" fillId="6" borderId="18" xfId="0" applyFont="1" applyFill="1" applyBorder="1"/>
    <xf numFmtId="0" fontId="10" fillId="11" borderId="67" xfId="0" applyFont="1" applyFill="1" applyBorder="1"/>
    <xf numFmtId="0" fontId="0" fillId="7" borderId="68" xfId="0" applyFont="1" applyFill="1" applyBorder="1"/>
    <xf numFmtId="0" fontId="0" fillId="7" borderId="69" xfId="0" applyFont="1" applyFill="1" applyBorder="1"/>
    <xf numFmtId="0" fontId="0" fillId="7" borderId="9" xfId="0" applyFont="1" applyFill="1" applyBorder="1"/>
    <xf numFmtId="2" fontId="0" fillId="8" borderId="70" xfId="0" applyNumberFormat="1" applyFont="1" applyFill="1" applyBorder="1"/>
    <xf numFmtId="2" fontId="0" fillId="8" borderId="71" xfId="0" applyNumberFormat="1" applyFont="1" applyFill="1" applyBorder="1"/>
    <xf numFmtId="2" fontId="0" fillId="8" borderId="2" xfId="0" applyNumberFormat="1" applyFont="1" applyFill="1" applyBorder="1"/>
    <xf numFmtId="0" fontId="0" fillId="10" borderId="68" xfId="0" applyFont="1" applyFill="1" applyBorder="1"/>
    <xf numFmtId="0" fontId="0" fillId="10" borderId="69" xfId="0" applyFont="1" applyFill="1" applyBorder="1"/>
    <xf numFmtId="0" fontId="0" fillId="10" borderId="10" xfId="0" applyFont="1" applyFill="1" applyBorder="1"/>
    <xf numFmtId="0" fontId="0" fillId="9" borderId="70" xfId="0" applyFont="1" applyFill="1" applyBorder="1"/>
    <xf numFmtId="2" fontId="0" fillId="9" borderId="71" xfId="0" applyNumberFormat="1" applyFont="1" applyFill="1" applyBorder="1"/>
    <xf numFmtId="2" fontId="0" fillId="9" borderId="2" xfId="0" applyNumberFormat="1" applyFont="1" applyFill="1" applyBorder="1"/>
    <xf numFmtId="2" fontId="0" fillId="9" borderId="18" xfId="0" applyNumberFormat="1" applyFont="1" applyFill="1" applyBorder="1"/>
    <xf numFmtId="0" fontId="0" fillId="0" borderId="72" xfId="0" applyFont="1" applyBorder="1"/>
    <xf numFmtId="0" fontId="8" fillId="0" borderId="73" xfId="0" applyFont="1" applyBorder="1"/>
    <xf numFmtId="0" fontId="5" fillId="0" borderId="73" xfId="0" applyFont="1" applyBorder="1"/>
    <xf numFmtId="14" fontId="5" fillId="0" borderId="73" xfId="0" applyNumberFormat="1" applyFont="1" applyBorder="1"/>
    <xf numFmtId="0" fontId="5" fillId="0" borderId="74" xfId="0" applyFont="1" applyBorder="1"/>
    <xf numFmtId="9" fontId="0" fillId="0" borderId="0" xfId="1" applyFont="1"/>
    <xf numFmtId="10" fontId="0" fillId="0" borderId="1" xfId="1" applyNumberFormat="1" applyFont="1" applyBorder="1"/>
    <xf numFmtId="0" fontId="2" fillId="2" borderId="4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10" fillId="2" borderId="6" xfId="0" applyFont="1" applyFill="1" applyBorder="1"/>
    <xf numFmtId="0" fontId="10" fillId="2" borderId="7" xfId="0" applyFont="1" applyFill="1" applyBorder="1"/>
  </cellXfs>
  <cellStyles count="2">
    <cellStyle name="Обычный" xfId="0" builtinId="0"/>
    <cellStyle name="Процентный" xfId="1" builtinId="5"/>
  </cellStyles>
  <dxfs count="9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Продажи по месяцам</a:t>
            </a:r>
          </a:p>
        </c:rich>
      </c:tx>
      <c:layout>
        <c:manualLayout>
          <c:xMode val="edge"/>
          <c:yMode val="edge"/>
          <c:x val="0.26993912682945459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454943132108485E-2"/>
          <c:y val="0.15085568326947638"/>
          <c:w val="0.89960854893138353"/>
          <c:h val="0.65975281825403997"/>
        </c:manualLayout>
      </c:layout>
      <c:barChart>
        <c:barDir val="col"/>
        <c:grouping val="clustered"/>
        <c:varyColors val="0"/>
        <c:ser>
          <c:idx val="0"/>
          <c:order val="0"/>
          <c:tx>
            <c:v>январь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Общее!$I$2:$M$2</c:f>
              <c:numCache>
                <c:formatCode>General</c:formatCode>
                <c:ptCount val="5"/>
                <c:pt idx="0">
                  <c:v>33</c:v>
                </c:pt>
                <c:pt idx="1">
                  <c:v>56</c:v>
                </c:pt>
                <c:pt idx="2">
                  <c:v>78</c:v>
                </c:pt>
                <c:pt idx="3">
                  <c:v>93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5-4643-8232-A2A646334AEC}"/>
            </c:ext>
          </c:extLst>
        </c:ser>
        <c:ser>
          <c:idx val="1"/>
          <c:order val="1"/>
          <c:tx>
            <c:v>Февраль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Общее!$I$4:$M$4</c:f>
              <c:numCache>
                <c:formatCode>General</c:formatCode>
                <c:ptCount val="5"/>
                <c:pt idx="0">
                  <c:v>56</c:v>
                </c:pt>
                <c:pt idx="1">
                  <c:v>69</c:v>
                </c:pt>
                <c:pt idx="2">
                  <c:v>83</c:v>
                </c:pt>
                <c:pt idx="3">
                  <c:v>105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5-4643-8232-A2A646334AEC}"/>
            </c:ext>
          </c:extLst>
        </c:ser>
        <c:ser>
          <c:idx val="2"/>
          <c:order val="2"/>
          <c:tx>
            <c:v>март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Общее!$I$6:$M$6</c:f>
              <c:numCache>
                <c:formatCode>General</c:formatCode>
                <c:ptCount val="5"/>
                <c:pt idx="0">
                  <c:v>55</c:v>
                </c:pt>
                <c:pt idx="1">
                  <c:v>83</c:v>
                </c:pt>
                <c:pt idx="2">
                  <c:v>104</c:v>
                </c:pt>
                <c:pt idx="3">
                  <c:v>116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5-4643-8232-A2A646334AEC}"/>
            </c:ext>
          </c:extLst>
        </c:ser>
        <c:ser>
          <c:idx val="3"/>
          <c:order val="3"/>
          <c:tx>
            <c:v>апрель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Общее!$I$8:$M$8</c:f>
              <c:numCache>
                <c:formatCode>General</c:formatCode>
                <c:ptCount val="5"/>
                <c:pt idx="0">
                  <c:v>56</c:v>
                </c:pt>
                <c:pt idx="1">
                  <c:v>95</c:v>
                </c:pt>
                <c:pt idx="2">
                  <c:v>105</c:v>
                </c:pt>
                <c:pt idx="3">
                  <c:v>137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5-4643-8232-A2A646334AEC}"/>
            </c:ext>
          </c:extLst>
        </c:ser>
        <c:ser>
          <c:idx val="4"/>
          <c:order val="4"/>
          <c:tx>
            <c:v>май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Общее!$I$10:$M$10</c:f>
              <c:numCache>
                <c:formatCode>General</c:formatCode>
                <c:ptCount val="5"/>
                <c:pt idx="0">
                  <c:v>37</c:v>
                </c:pt>
                <c:pt idx="1">
                  <c:v>53</c:v>
                </c:pt>
                <c:pt idx="2">
                  <c:v>76</c:v>
                </c:pt>
                <c:pt idx="3">
                  <c:v>102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5-4643-8232-A2A646334AEC}"/>
            </c:ext>
          </c:extLst>
        </c:ser>
        <c:ser>
          <c:idx val="5"/>
          <c:order val="5"/>
          <c:tx>
            <c:v>июнь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Общее!$I$12:$M$12</c:f>
              <c:numCache>
                <c:formatCode>General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87</c:v>
                </c:pt>
                <c:pt idx="3">
                  <c:v>84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5-4643-8232-A2A646334AEC}"/>
            </c:ext>
          </c:extLst>
        </c:ser>
        <c:ser>
          <c:idx val="6"/>
          <c:order val="6"/>
          <c:tx>
            <c:v>июль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Общее!$I$14:$M$14</c:f>
              <c:numCache>
                <c:formatCode>General</c:formatCode>
                <c:ptCount val="5"/>
                <c:pt idx="0">
                  <c:v>55</c:v>
                </c:pt>
                <c:pt idx="1">
                  <c:v>62</c:v>
                </c:pt>
                <c:pt idx="2">
                  <c:v>118</c:v>
                </c:pt>
                <c:pt idx="3">
                  <c:v>123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5-4643-8232-A2A646334AEC}"/>
            </c:ext>
          </c:extLst>
        </c:ser>
        <c:ser>
          <c:idx val="7"/>
          <c:order val="7"/>
          <c:tx>
            <c:v>август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Общее!$I$16:$M$16</c:f>
              <c:numCache>
                <c:formatCode>General</c:formatCode>
                <c:ptCount val="5"/>
                <c:pt idx="0">
                  <c:v>38</c:v>
                </c:pt>
                <c:pt idx="1">
                  <c:v>47</c:v>
                </c:pt>
                <c:pt idx="2">
                  <c:v>81</c:v>
                </c:pt>
                <c:pt idx="3">
                  <c:v>83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55-4643-8232-A2A646334AEC}"/>
            </c:ext>
          </c:extLst>
        </c:ser>
        <c:ser>
          <c:idx val="8"/>
          <c:order val="8"/>
          <c:tx>
            <c:v>сентябрь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Общее!$I$18:$M$18</c:f>
              <c:numCache>
                <c:formatCode>General</c:formatCode>
                <c:ptCount val="5"/>
                <c:pt idx="0">
                  <c:v>34</c:v>
                </c:pt>
                <c:pt idx="1">
                  <c:v>78</c:v>
                </c:pt>
                <c:pt idx="2">
                  <c:v>71</c:v>
                </c:pt>
                <c:pt idx="3">
                  <c:v>83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55-4643-8232-A2A646334AEC}"/>
            </c:ext>
          </c:extLst>
        </c:ser>
        <c:ser>
          <c:idx val="9"/>
          <c:order val="9"/>
          <c:tx>
            <c:v>октябрь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Общее!$I$20:$M$20</c:f>
              <c:numCache>
                <c:formatCode>General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78</c:v>
                </c:pt>
                <c:pt idx="3">
                  <c:v>115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55-4643-8232-A2A646334AEC}"/>
            </c:ext>
          </c:extLst>
        </c:ser>
        <c:ser>
          <c:idx val="10"/>
          <c:order val="10"/>
          <c:tx>
            <c:v>ноябрь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Общее!$I$22:$M$22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82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55-4643-8232-A2A646334AEC}"/>
            </c:ext>
          </c:extLst>
        </c:ser>
        <c:ser>
          <c:idx val="11"/>
          <c:order val="11"/>
          <c:tx>
            <c:v>декабрь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Общее!$I$24:$M$24</c:f>
              <c:numCache>
                <c:formatCode>General</c:formatCode>
                <c:ptCount val="5"/>
                <c:pt idx="0">
                  <c:v>47</c:v>
                </c:pt>
                <c:pt idx="1">
                  <c:v>63</c:v>
                </c:pt>
                <c:pt idx="2">
                  <c:v>102</c:v>
                </c:pt>
                <c:pt idx="3">
                  <c:v>100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55-4643-8232-A2A646334A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10482096"/>
        <c:axId val="510482480"/>
      </c:barChart>
      <c:scatterChart>
        <c:scatterStyle val="lineMarker"/>
        <c:varyColors val="0"/>
        <c:ser>
          <c:idx val="12"/>
          <c:order val="12"/>
          <c:tx>
            <c:v>среднее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1110858371761219E-2"/>
                  <c:y val="-0.20976264885059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55-4643-8232-A2A646334AEC}"/>
                </c:ext>
              </c:extLst>
            </c:dLbl>
            <c:dLbl>
              <c:idx val="1"/>
              <c:layout>
                <c:manualLayout>
                  <c:x val="-3.9360063966031832E-2"/>
                  <c:y val="-0.207204334389024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55-4643-8232-A2A646334AEC}"/>
                </c:ext>
              </c:extLst>
            </c:dLbl>
            <c:dLbl>
              <c:idx val="2"/>
              <c:layout>
                <c:manualLayout>
                  <c:x val="-3.8484666763167211E-2"/>
                  <c:y val="-0.243020736850968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55-4643-8232-A2A646334AEC}"/>
                </c:ext>
              </c:extLst>
            </c:dLbl>
            <c:dLbl>
              <c:idx val="3"/>
              <c:layout>
                <c:manualLayout>
                  <c:x val="-2.8748044142076407E-2"/>
                  <c:y val="-0.22511253561999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55-4643-8232-A2A646334AEC}"/>
                </c:ext>
              </c:extLst>
            </c:dLbl>
            <c:dLbl>
              <c:idx val="4"/>
              <c:layout>
                <c:manualLayout>
                  <c:x val="-3.6733872357437899E-2"/>
                  <c:y val="-0.19441276208118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55-4643-8232-A2A646334AEC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xVal>
          <c:yVal>
            <c:numRef>
              <c:f>Общее!$I$27:$M$27</c:f>
              <c:numCache>
                <c:formatCode>0.00</c:formatCode>
                <c:ptCount val="5"/>
                <c:pt idx="0">
                  <c:v>45.25</c:v>
                </c:pt>
                <c:pt idx="1">
                  <c:v>64.916666666666671</c:v>
                </c:pt>
                <c:pt idx="2">
                  <c:v>87.083333333333329</c:v>
                </c:pt>
                <c:pt idx="3">
                  <c:v>101.91666666666667</c:v>
                </c:pt>
                <c:pt idx="4">
                  <c:v>28.166666666666668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55-4643-8232-A2A64633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82096"/>
        <c:axId val="510482480"/>
      </c:scatterChart>
      <c:catAx>
        <c:axId val="5104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2480"/>
        <c:crosses val="autoZero"/>
        <c:auto val="1"/>
        <c:lblAlgn val="ctr"/>
        <c:lblOffset val="100"/>
        <c:noMultiLvlLbl val="0"/>
      </c:catAx>
      <c:valAx>
        <c:axId val="510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 месяц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январь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Общее!$I$3:$M$3</c:f>
              <c:numCache>
                <c:formatCode>0.00</c:formatCode>
                <c:ptCount val="5"/>
                <c:pt idx="0">
                  <c:v>1.9411764705882353</c:v>
                </c:pt>
                <c:pt idx="1">
                  <c:v>3.2941176470588234</c:v>
                </c:pt>
                <c:pt idx="2">
                  <c:v>4.5882352941176467</c:v>
                </c:pt>
                <c:pt idx="3">
                  <c:v>5.4705882352941178</c:v>
                </c:pt>
                <c:pt idx="4">
                  <c:v>1.2941176470588236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3-49AC-80A9-C10BFFDB2F44}"/>
            </c:ext>
          </c:extLst>
        </c:ser>
        <c:ser>
          <c:idx val="1"/>
          <c:order val="1"/>
          <c:tx>
            <c:v>Февраль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Общее!$I$5:$M$5</c:f>
              <c:numCache>
                <c:formatCode>0.00</c:formatCode>
                <c:ptCount val="5"/>
                <c:pt idx="0">
                  <c:v>2.8</c:v>
                </c:pt>
                <c:pt idx="1">
                  <c:v>3.45</c:v>
                </c:pt>
                <c:pt idx="2">
                  <c:v>4.1500000000000004</c:v>
                </c:pt>
                <c:pt idx="3">
                  <c:v>5.25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3-49AC-80A9-C10BFFDB2F44}"/>
            </c:ext>
          </c:extLst>
        </c:ser>
        <c:ser>
          <c:idx val="2"/>
          <c:order val="2"/>
          <c:tx>
            <c:v>март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Общее!$I$7:$M$7</c:f>
              <c:numCache>
                <c:formatCode>0.00</c:formatCode>
                <c:ptCount val="5"/>
                <c:pt idx="0">
                  <c:v>2.75</c:v>
                </c:pt>
                <c:pt idx="1">
                  <c:v>4.1500000000000004</c:v>
                </c:pt>
                <c:pt idx="2">
                  <c:v>5.2</c:v>
                </c:pt>
                <c:pt idx="3">
                  <c:v>5.8</c:v>
                </c:pt>
                <c:pt idx="4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3-49AC-80A9-C10BFFDB2F44}"/>
            </c:ext>
          </c:extLst>
        </c:ser>
        <c:ser>
          <c:idx val="3"/>
          <c:order val="3"/>
          <c:tx>
            <c:v>апрель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Общее!$I$9:$M$9</c:f>
              <c:numCache>
                <c:formatCode>0.00</c:formatCode>
                <c:ptCount val="5"/>
                <c:pt idx="0">
                  <c:v>2.6666666666666665</c:v>
                </c:pt>
                <c:pt idx="1">
                  <c:v>4.5238095238095237</c:v>
                </c:pt>
                <c:pt idx="2">
                  <c:v>5</c:v>
                </c:pt>
                <c:pt idx="3">
                  <c:v>6.5238095238095237</c:v>
                </c:pt>
                <c:pt idx="4">
                  <c:v>1.2857142857142858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3-49AC-80A9-C10BFFDB2F44}"/>
            </c:ext>
          </c:extLst>
        </c:ser>
        <c:ser>
          <c:idx val="4"/>
          <c:order val="4"/>
          <c:tx>
            <c:v>май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Общее!$I$11:$M$11</c:f>
              <c:numCache>
                <c:formatCode>0.00</c:formatCode>
                <c:ptCount val="5"/>
                <c:pt idx="0">
                  <c:v>1.85</c:v>
                </c:pt>
                <c:pt idx="1">
                  <c:v>2.65</c:v>
                </c:pt>
                <c:pt idx="2">
                  <c:v>3.8</c:v>
                </c:pt>
                <c:pt idx="3">
                  <c:v>5.0999999999999996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3-49AC-80A9-C10BFFDB2F44}"/>
            </c:ext>
          </c:extLst>
        </c:ser>
        <c:ser>
          <c:idx val="5"/>
          <c:order val="5"/>
          <c:tx>
            <c:v>июнь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Общее!$I$13:$M$13</c:f>
              <c:numCache>
                <c:formatCode>0.00</c:formatCode>
                <c:ptCount val="5"/>
                <c:pt idx="0">
                  <c:v>1.8947368421052631</c:v>
                </c:pt>
                <c:pt idx="1">
                  <c:v>3</c:v>
                </c:pt>
                <c:pt idx="2">
                  <c:v>4.5789473684210522</c:v>
                </c:pt>
                <c:pt idx="3">
                  <c:v>4.4210526315789478</c:v>
                </c:pt>
                <c:pt idx="4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13-49AC-80A9-C10BFFDB2F44}"/>
            </c:ext>
          </c:extLst>
        </c:ser>
        <c:ser>
          <c:idx val="6"/>
          <c:order val="6"/>
          <c:tx>
            <c:v>июль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Общее!$I$15:$M$15</c:f>
              <c:numCache>
                <c:formatCode>0.00</c:formatCode>
                <c:ptCount val="5"/>
                <c:pt idx="0">
                  <c:v>2.3913043478260869</c:v>
                </c:pt>
                <c:pt idx="1">
                  <c:v>2.6956521739130435</c:v>
                </c:pt>
                <c:pt idx="2">
                  <c:v>5.1304347826086953</c:v>
                </c:pt>
                <c:pt idx="3">
                  <c:v>5.3478260869565215</c:v>
                </c:pt>
                <c:pt idx="4">
                  <c:v>1.8695652173913044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3-49AC-80A9-C10BFFDB2F44}"/>
            </c:ext>
          </c:extLst>
        </c:ser>
        <c:ser>
          <c:idx val="7"/>
          <c:order val="7"/>
          <c:tx>
            <c:v>август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Общее!$I$17:$M$17</c:f>
              <c:numCache>
                <c:formatCode>0.00</c:formatCode>
                <c:ptCount val="5"/>
                <c:pt idx="0">
                  <c:v>1.7272727272727273</c:v>
                </c:pt>
                <c:pt idx="1">
                  <c:v>1.9565217391304348</c:v>
                </c:pt>
                <c:pt idx="2">
                  <c:v>3.5217391304347827</c:v>
                </c:pt>
                <c:pt idx="3">
                  <c:v>3.5217391304347827</c:v>
                </c:pt>
                <c:pt idx="4">
                  <c:v>1.1304347826086956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3-49AC-80A9-C10BFFDB2F44}"/>
            </c:ext>
          </c:extLst>
        </c:ser>
        <c:ser>
          <c:idx val="8"/>
          <c:order val="8"/>
          <c:tx>
            <c:v>сентябрь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Общее!$I$19:$M$19</c:f>
              <c:numCache>
                <c:formatCode>0.00</c:formatCode>
                <c:ptCount val="5"/>
                <c:pt idx="0">
                  <c:v>1.6190476190476191</c:v>
                </c:pt>
                <c:pt idx="1">
                  <c:v>3.7142857142857144</c:v>
                </c:pt>
                <c:pt idx="2">
                  <c:v>3.3809523809523809</c:v>
                </c:pt>
                <c:pt idx="3">
                  <c:v>3.9523809523809526</c:v>
                </c:pt>
                <c:pt idx="4">
                  <c:v>2.0476190476190474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13-49AC-80A9-C10BFFDB2F44}"/>
            </c:ext>
          </c:extLst>
        </c:ser>
        <c:ser>
          <c:idx val="9"/>
          <c:order val="9"/>
          <c:tx>
            <c:v>октябрь</c:v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Общее!$I$21:$M$21</c:f>
              <c:numCache>
                <c:formatCode>0.00</c:formatCode>
                <c:ptCount val="5"/>
                <c:pt idx="0">
                  <c:v>2.0869565217391304</c:v>
                </c:pt>
                <c:pt idx="1">
                  <c:v>2.7826086956521738</c:v>
                </c:pt>
                <c:pt idx="2">
                  <c:v>3.3913043478260869</c:v>
                </c:pt>
                <c:pt idx="3">
                  <c:v>5</c:v>
                </c:pt>
                <c:pt idx="4">
                  <c:v>1.2173913043478262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13-49AC-80A9-C10BFFDB2F44}"/>
            </c:ext>
          </c:extLst>
        </c:ser>
        <c:ser>
          <c:idx val="10"/>
          <c:order val="10"/>
          <c:tx>
            <c:v>ноябрь</c:v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Общее!$I$23:$M$23</c:f>
              <c:numCache>
                <c:formatCode>0.00</c:formatCode>
                <c:ptCount val="5"/>
                <c:pt idx="0">
                  <c:v>2.2857142857142856</c:v>
                </c:pt>
                <c:pt idx="1">
                  <c:v>2.4761904761904763</c:v>
                </c:pt>
                <c:pt idx="2">
                  <c:v>2.9523809523809526</c:v>
                </c:pt>
                <c:pt idx="3">
                  <c:v>3.9047619047619047</c:v>
                </c:pt>
                <c:pt idx="4">
                  <c:v>1.2857142857142858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13-49AC-80A9-C10BFFDB2F44}"/>
            </c:ext>
          </c:extLst>
        </c:ser>
        <c:ser>
          <c:idx val="11"/>
          <c:order val="11"/>
          <c:tx>
            <c:v>декабрь</c:v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Общее!$I$25:$M$25</c:f>
              <c:numCache>
                <c:formatCode>0.00</c:formatCode>
                <c:ptCount val="5"/>
                <c:pt idx="0">
                  <c:v>2.2380952380952381</c:v>
                </c:pt>
                <c:pt idx="1">
                  <c:v>3</c:v>
                </c:pt>
                <c:pt idx="2">
                  <c:v>4.8571428571428568</c:v>
                </c:pt>
                <c:pt idx="3">
                  <c:v>4.7619047619047619</c:v>
                </c:pt>
                <c:pt idx="4">
                  <c:v>1.4761904761904763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13-49AC-80A9-C10BFFDB2F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915648"/>
        <c:axId val="510908984"/>
      </c:barChart>
      <c:catAx>
        <c:axId val="5109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08984"/>
        <c:crosses val="autoZero"/>
        <c:auto val="1"/>
        <c:lblAlgn val="ctr"/>
        <c:lblOffset val="100"/>
        <c:noMultiLvlLbl val="0"/>
      </c:catAx>
      <c:valAx>
        <c:axId val="5109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3917</xdr:colOff>
      <xdr:row>30</xdr:row>
      <xdr:rowOff>11206</xdr:rowOff>
    </xdr:from>
    <xdr:to>
      <xdr:col>23</xdr:col>
      <xdr:colOff>361950</xdr:colOff>
      <xdr:row>56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587188</xdr:colOff>
      <xdr:row>58</xdr:row>
      <xdr:rowOff>33618</xdr:rowOff>
    </xdr:from>
    <xdr:to>
      <xdr:col>23</xdr:col>
      <xdr:colOff>352425</xdr:colOff>
      <xdr:row>84</xdr:row>
      <xdr:rowOff>22412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157B4A-5E9C-4612-9BA4-27AD95F0AEA2}" name="Таблица4" displayName="Таблица4" ref="A1:F350" totalsRowShown="0" headerRowDxfId="8" headerRowBorderDxfId="7" tableBorderDxfId="6">
  <autoFilter ref="A1:F350" xr:uid="{15157B4A-5E9C-4612-9BA4-27AD95F0AE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8502538-A2AB-4E51-8BB5-B8FE061D20A2}" name="Дата" dataDxfId="5"/>
    <tableColumn id="2" xr3:uid="{7BF703F0-9A20-4906-8DEF-5FBC49B42C21}" name="Новак" dataDxfId="4"/>
    <tableColumn id="3" xr3:uid="{33B65F1B-2186-4728-8D98-C71381360EC4}" name="Засек" dataDxfId="3"/>
    <tableColumn id="4" xr3:uid="{7EB1947E-33B9-4222-B8FE-35C2B06B1900}" name="Тол" dataDxfId="2"/>
    <tableColumn id="5" xr3:uid="{22AB9384-10A7-4C29-94D9-08D0395A6A33}" name="Мичу" dataDxfId="1"/>
    <tableColumn id="6" xr3:uid="{72526D83-6099-46AB-B08D-7A361C89DF19}" name="Сыз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1"/>
  <sheetViews>
    <sheetView zoomScaleNormal="100" workbookViewId="0">
      <selection activeCell="I1" sqref="I1:M1"/>
    </sheetView>
  </sheetViews>
  <sheetFormatPr defaultRowHeight="15" x14ac:dyDescent="0.25"/>
  <cols>
    <col min="1" max="1" width="14" customWidth="1"/>
    <col min="2" max="2" width="19.140625" customWidth="1"/>
    <col min="3" max="3" width="11.42578125" customWidth="1"/>
    <col min="4" max="4" width="11.28515625" customWidth="1"/>
    <col min="5" max="5" width="12.5703125" customWidth="1"/>
    <col min="6" max="6" width="11" customWidth="1"/>
    <col min="8" max="8" width="11.85546875" customWidth="1"/>
    <col min="9" max="9" width="19.140625" customWidth="1"/>
    <col min="10" max="10" width="11.42578125" customWidth="1"/>
    <col min="11" max="11" width="12.140625" customWidth="1"/>
    <col min="12" max="12" width="12.5703125" customWidth="1"/>
    <col min="13" max="13" width="11" customWidth="1"/>
    <col min="15" max="15" width="13.85546875" customWidth="1"/>
    <col min="16" max="16" width="18.7109375" customWidth="1"/>
    <col min="17" max="17" width="16.42578125" customWidth="1"/>
    <col min="18" max="18" width="10.5703125" customWidth="1"/>
    <col min="19" max="19" width="10.140625" customWidth="1"/>
  </cols>
  <sheetData>
    <row r="1" spans="1:20" ht="15.75" thickBot="1" x14ac:dyDescent="0.3">
      <c r="A1" s="136" t="s">
        <v>32</v>
      </c>
      <c r="B1" s="137" t="s">
        <v>87</v>
      </c>
      <c r="C1" s="137" t="s">
        <v>88</v>
      </c>
      <c r="D1" s="137" t="s">
        <v>89</v>
      </c>
      <c r="E1" s="137" t="s">
        <v>90</v>
      </c>
      <c r="F1" s="138" t="s">
        <v>91</v>
      </c>
      <c r="H1" s="142"/>
      <c r="I1" s="168" t="s">
        <v>87</v>
      </c>
      <c r="J1" s="168" t="s">
        <v>88</v>
      </c>
      <c r="K1" s="168" t="s">
        <v>89</v>
      </c>
      <c r="L1" s="168" t="s">
        <v>90</v>
      </c>
      <c r="M1" s="169" t="s">
        <v>91</v>
      </c>
      <c r="O1" s="163" t="s">
        <v>78</v>
      </c>
      <c r="P1" s="163"/>
      <c r="Q1" s="163"/>
    </row>
    <row r="2" spans="1:20" x14ac:dyDescent="0.25">
      <c r="A2" s="123">
        <v>45300</v>
      </c>
      <c r="B2" s="133">
        <f>Новак!F26</f>
        <v>1</v>
      </c>
      <c r="C2" s="133">
        <f>Засек!F10</f>
        <v>3</v>
      </c>
      <c r="D2" s="133">
        <f>Тол!F19</f>
        <v>1</v>
      </c>
      <c r="E2" s="133">
        <f>Мичу!F19</f>
        <v>5</v>
      </c>
      <c r="F2" s="134">
        <f>Сызр!F19</f>
        <v>0</v>
      </c>
      <c r="H2" s="164" t="s">
        <v>51</v>
      </c>
      <c r="I2" s="143">
        <f>SUM(B2:B5,B8:B12,B15:B19,B22:B24)</f>
        <v>33</v>
      </c>
      <c r="J2" s="144">
        <f>SUM(C2:C5,C8:C12,C15:C19,C22:C24)</f>
        <v>56</v>
      </c>
      <c r="K2" s="144">
        <f>SUM(D2:D5,D8:D12,D15:D19,D22:D24)</f>
        <v>78</v>
      </c>
      <c r="L2" s="144">
        <f>SUM(E2:E5,E8:E12,E15:E19,E22:E24)</f>
        <v>93</v>
      </c>
      <c r="M2" s="145">
        <f>SUM(F2:F5,F8:F12,F15:F19,F22:F24)</f>
        <v>22</v>
      </c>
      <c r="O2" s="1" t="s">
        <v>3</v>
      </c>
      <c r="P2" s="3" t="s">
        <v>38</v>
      </c>
      <c r="Q2" s="3" t="s">
        <v>45</v>
      </c>
    </row>
    <row r="3" spans="1:20" ht="15.75" thickBot="1" x14ac:dyDescent="0.3">
      <c r="A3" s="47">
        <v>45301</v>
      </c>
      <c r="B3" s="133">
        <f>Новак!F27</f>
        <v>4</v>
      </c>
      <c r="C3" s="133">
        <f>Засек!F11</f>
        <v>6</v>
      </c>
      <c r="D3" s="133">
        <f>Тол!F20</f>
        <v>7</v>
      </c>
      <c r="E3" s="133">
        <f>Мичу!F20</f>
        <v>2</v>
      </c>
      <c r="F3" s="134">
        <f>Сызр!F20</f>
        <v>1</v>
      </c>
      <c r="H3" s="165"/>
      <c r="I3" s="146">
        <f>AVERAGE(B2:B5,B8:B12,B15:B19,B22:B24)</f>
        <v>1.9411764705882353</v>
      </c>
      <c r="J3" s="147">
        <f>AVERAGE(C2:C5,C8:C12,C15:C19,C22:C24)</f>
        <v>3.2941176470588234</v>
      </c>
      <c r="K3" s="147">
        <f>AVERAGE(D2:D5,D8:D12,D15:D19,D22:D24)</f>
        <v>4.5882352941176467</v>
      </c>
      <c r="L3" s="147">
        <f>AVERAGE(E2:E5,E8:E12,E15:E19,E22:E24)</f>
        <v>5.4705882352941178</v>
      </c>
      <c r="M3" s="148">
        <f>AVERAGE(F2:F5,F8:F12,F15:F19,F22:F24)</f>
        <v>1.2941176470588236</v>
      </c>
      <c r="O3" s="70" t="s">
        <v>54</v>
      </c>
      <c r="P3" s="3">
        <f>SUM(J2:M2)</f>
        <v>249</v>
      </c>
      <c r="Q3" s="96">
        <f>SUM(J3:M3)</f>
        <v>14.647058823529411</v>
      </c>
      <c r="R3" s="127"/>
      <c r="T3" s="68"/>
    </row>
    <row r="4" spans="1:20" x14ac:dyDescent="0.25">
      <c r="A4" s="73">
        <v>45302</v>
      </c>
      <c r="B4" s="133">
        <f>Новак!F28</f>
        <v>2</v>
      </c>
      <c r="C4" s="133">
        <f>Засек!F12</f>
        <v>5</v>
      </c>
      <c r="D4" s="133">
        <f>Тол!F21</f>
        <v>4</v>
      </c>
      <c r="E4" s="133">
        <f>Мичу!F21</f>
        <v>7</v>
      </c>
      <c r="F4" s="134">
        <f>Сызр!F21</f>
        <v>2</v>
      </c>
      <c r="H4" s="164" t="s">
        <v>23</v>
      </c>
      <c r="I4" s="143">
        <f>SUM(B25:B26,B29:B33,B36:B40,B43:B46,B49:B52)</f>
        <v>56</v>
      </c>
      <c r="J4" s="144">
        <f>SUM(C25:C26,C29:C33,C36:C40,C43:C46,C49:C52)</f>
        <v>69</v>
      </c>
      <c r="K4" s="144">
        <f>SUM(D25:D26,D29:D33,D36:D40,D43:D46,D49:D52)</f>
        <v>83</v>
      </c>
      <c r="L4" s="144">
        <f>SUM(E25:E26,E29:E33,E36:E40,E43:E46,E49:E52)</f>
        <v>105</v>
      </c>
      <c r="M4" s="145">
        <f>SUM(F25:F26,F29:F33,F36:F40,F43:F46,F49:F52)</f>
        <v>22</v>
      </c>
      <c r="O4" s="3" t="s">
        <v>53</v>
      </c>
      <c r="P4" s="3">
        <f>SUM(J4:M4)</f>
        <v>279</v>
      </c>
      <c r="Q4" s="96">
        <f>SUM(J5:M5)</f>
        <v>13.950000000000001</v>
      </c>
      <c r="R4" s="127"/>
      <c r="T4" s="68"/>
    </row>
    <row r="5" spans="1:20" ht="15.75" thickBot="1" x14ac:dyDescent="0.3">
      <c r="A5" s="126">
        <v>45303</v>
      </c>
      <c r="B5" s="135">
        <f>Новак!F29</f>
        <v>0</v>
      </c>
      <c r="C5" s="133">
        <f>Засек!F13</f>
        <v>3</v>
      </c>
      <c r="D5" s="133">
        <f>Тол!F22</f>
        <v>6</v>
      </c>
      <c r="E5" s="133">
        <f>Мичу!F22</f>
        <v>6</v>
      </c>
      <c r="F5" s="134">
        <f>Сызр!F22</f>
        <v>0</v>
      </c>
      <c r="H5" s="165"/>
      <c r="I5" s="146">
        <f>AVERAGE(B25:B26,B29:B33,B36:B40,B43:B46,B49:B52)</f>
        <v>2.8</v>
      </c>
      <c r="J5" s="147">
        <f>AVERAGE(C25:C26,C29:C33,C36:C40,C43:C46,C49:C52)</f>
        <v>3.45</v>
      </c>
      <c r="K5" s="147">
        <f>AVERAGE(D25:D26,D29:D33,D36:D40,D43:D46,D49:D52)</f>
        <v>4.1500000000000004</v>
      </c>
      <c r="L5" s="147">
        <f>AVERAGE(E25:E26,E29:E33,E36:E40,E43:E46,E49:E52)</f>
        <v>5.25</v>
      </c>
      <c r="M5" s="148">
        <f>AVERAGE(F25:F26,F29:F33,F36:F40,F43:F46,F49:F52)</f>
        <v>1.1000000000000001</v>
      </c>
      <c r="O5" s="3" t="s">
        <v>52</v>
      </c>
      <c r="P5" s="3">
        <f>SUM(J6:M6)</f>
        <v>342</v>
      </c>
      <c r="Q5" s="96">
        <f>SUM(J7:M7)</f>
        <v>17.100000000000001</v>
      </c>
      <c r="R5" s="127"/>
    </row>
    <row r="6" spans="1:20" x14ac:dyDescent="0.25">
      <c r="A6" s="125" t="s">
        <v>35</v>
      </c>
      <c r="B6" s="35">
        <f>SUM(B2:B5)</f>
        <v>7</v>
      </c>
      <c r="C6" s="35">
        <f>SUM(C2:C5)</f>
        <v>17</v>
      </c>
      <c r="D6" s="35">
        <f>SUM(D2:D5)</f>
        <v>18</v>
      </c>
      <c r="E6" s="35">
        <f>SUM(E2:E5)</f>
        <v>20</v>
      </c>
      <c r="F6" s="36">
        <f>SUM(F2:F5)</f>
        <v>3</v>
      </c>
      <c r="H6" s="164" t="s">
        <v>24</v>
      </c>
      <c r="I6" s="143">
        <f>SUM(B53,B56:B59,B62:B66,B76:B80,B69:B73)</f>
        <v>55</v>
      </c>
      <c r="J6" s="144">
        <f>SUM(C53,C56:C59,C62:C66,C76:C80,C69:C73)</f>
        <v>83</v>
      </c>
      <c r="K6" s="144">
        <f>SUM(D53,D56:D59,D62:D66,D76:D80,D69:D73)</f>
        <v>104</v>
      </c>
      <c r="L6" s="144">
        <f>SUM(E53,E56:E59,E62:E66,E76:E80,E69:E73)</f>
        <v>116</v>
      </c>
      <c r="M6" s="145">
        <f>SUM(F53,F56:F59,F62:F66,F76:F80,F69:F73)</f>
        <v>39</v>
      </c>
      <c r="O6" s="3" t="s">
        <v>48</v>
      </c>
      <c r="P6" s="3">
        <f>SUM(J8:M8)</f>
        <v>364</v>
      </c>
      <c r="Q6" s="96">
        <f>SUM(J9:M9)</f>
        <v>17.333333333333332</v>
      </c>
      <c r="R6" s="130"/>
    </row>
    <row r="7" spans="1:20" ht="15.75" thickBot="1" x14ac:dyDescent="0.3">
      <c r="A7" s="116" t="s">
        <v>36</v>
      </c>
      <c r="B7" s="35">
        <f>AVERAGE(B2:B5)</f>
        <v>1.75</v>
      </c>
      <c r="C7" s="35">
        <f>AVERAGE(C2:C5)</f>
        <v>4.25</v>
      </c>
      <c r="D7" s="35">
        <f>AVERAGE(D2:D5)</f>
        <v>4.5</v>
      </c>
      <c r="E7" s="35">
        <f>AVERAGE(E2:E5)</f>
        <v>5</v>
      </c>
      <c r="F7" s="36">
        <f>AVERAGE(F2:F5)</f>
        <v>0.75</v>
      </c>
      <c r="H7" s="165"/>
      <c r="I7" s="146">
        <f>AVERAGE(B53,B56:B59,B62:B66,B76:B80,B69:B73)</f>
        <v>2.75</v>
      </c>
      <c r="J7" s="147">
        <f>AVERAGE(C53,C56:C59,C62:C66,C76:C80,C69:C73)</f>
        <v>4.1500000000000004</v>
      </c>
      <c r="K7" s="147">
        <f>AVERAGE(D53,D56:D59,D62:D66,D76:D80,D69:D73)</f>
        <v>5.2</v>
      </c>
      <c r="L7" s="147">
        <f>AVERAGE(E53,E56:E59,E62:E66,E76:E80,E69:E73)</f>
        <v>5.8</v>
      </c>
      <c r="M7" s="148">
        <f>AVERAGE(F53,F56:F59,F62:F66,F76:F80,F69:F73)</f>
        <v>1.95</v>
      </c>
      <c r="O7" s="3" t="s">
        <v>49</v>
      </c>
      <c r="P7" s="3">
        <f>SUM(J10:M10)</f>
        <v>249</v>
      </c>
      <c r="Q7" s="96">
        <f>SUM(J11:M11)</f>
        <v>12.45</v>
      </c>
      <c r="R7" s="106"/>
    </row>
    <row r="8" spans="1:20" x14ac:dyDescent="0.25">
      <c r="A8" s="126">
        <v>45306</v>
      </c>
      <c r="B8" s="3">
        <f>Новак!F30</f>
        <v>1</v>
      </c>
      <c r="C8" s="3">
        <f>Засек!F14</f>
        <v>4</v>
      </c>
      <c r="D8" s="3">
        <f>Тол!F23</f>
        <v>7</v>
      </c>
      <c r="E8" s="3">
        <f>Мичу!F23</f>
        <v>10</v>
      </c>
      <c r="F8" s="22">
        <f>Сызр!F23</f>
        <v>0</v>
      </c>
      <c r="H8" s="164" t="s">
        <v>8</v>
      </c>
      <c r="I8" s="143">
        <f>SUM(B83:B87,B90:B94,B97:B101,B104:B109)</f>
        <v>56</v>
      </c>
      <c r="J8" s="144">
        <f>SUM(C83:C87,C90:C94,C97:C101,C104:C109)</f>
        <v>95</v>
      </c>
      <c r="K8" s="144">
        <f>SUM(D83:D87,D90:D94,D97:D101,D104:D109)</f>
        <v>105</v>
      </c>
      <c r="L8" s="144">
        <f>SUM(E83:E87,E90:E94,E97:E101,E104:E109)</f>
        <v>137</v>
      </c>
      <c r="M8" s="145">
        <f>SUM(F83:F87,F90:F94,F97:F101,F104:F109)</f>
        <v>27</v>
      </c>
      <c r="O8" s="3" t="s">
        <v>41</v>
      </c>
      <c r="P8" s="3">
        <f>SUM(J12:M12)</f>
        <v>240</v>
      </c>
      <c r="Q8" s="96">
        <f>SUM(J13:M13)</f>
        <v>12.631578947368421</v>
      </c>
    </row>
    <row r="9" spans="1:20" ht="15.75" thickBot="1" x14ac:dyDescent="0.3">
      <c r="A9" s="126">
        <v>45307</v>
      </c>
      <c r="B9" s="3">
        <f>Новак!F31</f>
        <v>2</v>
      </c>
      <c r="C9" s="3">
        <f>Засек!F15</f>
        <v>3</v>
      </c>
      <c r="D9" s="3">
        <f>Тол!F24</f>
        <v>3</v>
      </c>
      <c r="E9" s="3">
        <f>Мичу!F24</f>
        <v>7</v>
      </c>
      <c r="F9" s="22">
        <f>Сызр!F24</f>
        <v>0</v>
      </c>
      <c r="H9" s="165"/>
      <c r="I9" s="146">
        <f>AVERAGE(B83:B87,B90:B94,B97:B101,B104:B109)</f>
        <v>2.6666666666666665</v>
      </c>
      <c r="J9" s="147">
        <f>AVERAGE(C83:C87,C90:C94,C97:C101,C104:C109)</f>
        <v>4.5238095238095237</v>
      </c>
      <c r="K9" s="147">
        <f>AVERAGE(D83:D87,D90:D94,D97:D101,D104:D109)</f>
        <v>5</v>
      </c>
      <c r="L9" s="147">
        <f>AVERAGE(E83:E87,E90:E94,E97:E101,E104:E109)</f>
        <v>6.5238095238095237</v>
      </c>
      <c r="M9" s="148">
        <f>AVERAGE(F83:F87,F90:F94,F97:F101,F104:F109)</f>
        <v>1.2857142857142858</v>
      </c>
      <c r="O9" s="3" t="s">
        <v>42</v>
      </c>
      <c r="P9" s="3">
        <f>SUM(J14:M14)</f>
        <v>346</v>
      </c>
      <c r="Q9" s="96">
        <f>SUM(J15:M15)</f>
        <v>15.043478260869565</v>
      </c>
      <c r="R9" s="68"/>
    </row>
    <row r="10" spans="1:20" x14ac:dyDescent="0.25">
      <c r="A10" s="126">
        <v>45308</v>
      </c>
      <c r="B10" s="3">
        <f>Новак!F32</f>
        <v>0</v>
      </c>
      <c r="C10" s="3">
        <f>Засек!F16</f>
        <v>5</v>
      </c>
      <c r="D10" s="3">
        <f>Тол!F25</f>
        <v>4</v>
      </c>
      <c r="E10" s="3">
        <f>Мичу!F25</f>
        <v>6</v>
      </c>
      <c r="F10" s="22">
        <f>Сызр!F25</f>
        <v>1</v>
      </c>
      <c r="H10" s="164" t="s">
        <v>12</v>
      </c>
      <c r="I10" s="143">
        <f>SUM(B112:B113,B116:B118,B121:B125,B128:B132,B135:B139)</f>
        <v>37</v>
      </c>
      <c r="J10" s="144">
        <f>SUM(C112:C113,C116:C118,C121:C125,C128:C132,C135:C139)</f>
        <v>53</v>
      </c>
      <c r="K10" s="144">
        <f>SUM(D112:D113,D116:D118,D121:D125,D128:D132,D135:D139)</f>
        <v>76</v>
      </c>
      <c r="L10" s="144">
        <f>SUM(E112:E113,E116:E118,E121:E125,E128:E132,E135:E139)</f>
        <v>102</v>
      </c>
      <c r="M10" s="145">
        <f>SUM(F112:F113,F116:F118,F121:F125,F128:F132,F135:F139)</f>
        <v>18</v>
      </c>
      <c r="O10" s="3" t="s">
        <v>43</v>
      </c>
      <c r="P10" s="3">
        <f>SUM(J16:M16)</f>
        <v>237</v>
      </c>
      <c r="Q10" s="96">
        <f>SUM(J17:M17)</f>
        <v>10.130434782608695</v>
      </c>
      <c r="R10" s="68"/>
    </row>
    <row r="11" spans="1:20" ht="15.75" thickBot="1" x14ac:dyDescent="0.3">
      <c r="A11" s="126">
        <v>45309</v>
      </c>
      <c r="B11" s="3">
        <f>Новак!F33</f>
        <v>3</v>
      </c>
      <c r="C11" s="3">
        <f>Засек!F17</f>
        <v>3</v>
      </c>
      <c r="D11" s="3">
        <f>Тол!F26</f>
        <v>5</v>
      </c>
      <c r="E11" s="3">
        <f>Мичу!F26</f>
        <v>8</v>
      </c>
      <c r="F11" s="22">
        <f>Сызр!F26</f>
        <v>1</v>
      </c>
      <c r="H11" s="165"/>
      <c r="I11" s="146">
        <f>AVERAGE(B112:B113,B116:B118,B121:B125,B128:B132,B135:B139)</f>
        <v>1.85</v>
      </c>
      <c r="J11" s="147">
        <f>AVERAGE(C112:C113,C116:C118,C121:C125,C128:C132,C135:C139)</f>
        <v>2.65</v>
      </c>
      <c r="K11" s="147">
        <f>AVERAGE(D112:D113,D116:D118,D121:D125,D128:D132,D135:D139)</f>
        <v>3.8</v>
      </c>
      <c r="L11" s="147">
        <f>AVERAGE(E112:E113,E116:E118,E121:E125,E128:E132,E135:E139)</f>
        <v>5.0999999999999996</v>
      </c>
      <c r="M11" s="148">
        <f>AVERAGE(F112:F113,F116:F118,F121:F125,F128:F132,F135:F139)</f>
        <v>0.9</v>
      </c>
      <c r="O11" s="56" t="s">
        <v>46</v>
      </c>
      <c r="P11" s="3">
        <f>SUM(J18:M18)</f>
        <v>275</v>
      </c>
      <c r="Q11" s="96">
        <f>SUM(J19:M19)</f>
        <v>13.095238095238095</v>
      </c>
      <c r="R11" s="68"/>
    </row>
    <row r="12" spans="1:20" x14ac:dyDescent="0.25">
      <c r="A12" s="126">
        <v>45310</v>
      </c>
      <c r="B12" s="3">
        <f>Новак!F34</f>
        <v>3</v>
      </c>
      <c r="C12" s="3">
        <f>Засек!F18</f>
        <v>3</v>
      </c>
      <c r="D12" s="3">
        <f>Тол!F27</f>
        <v>4</v>
      </c>
      <c r="E12" s="3">
        <f>Мичу!F27</f>
        <v>4</v>
      </c>
      <c r="F12" s="22">
        <f>Сызр!F27</f>
        <v>2</v>
      </c>
      <c r="H12" s="164" t="s">
        <v>13</v>
      </c>
      <c r="I12" s="143">
        <f>SUM(B142:B146,B149:B152,B155:B159,B162:B166)</f>
        <v>36</v>
      </c>
      <c r="J12" s="144">
        <f>SUM(C142:C146,C149:C152,C155:C159,C162:C166)</f>
        <v>57</v>
      </c>
      <c r="K12" s="144">
        <f>SUM(D142:D146,D149:D152,D155:D159,D162:D166)</f>
        <v>87</v>
      </c>
      <c r="L12" s="144">
        <f>SUM(E142:E146,E149:E152,E155:E159,E162:E166)</f>
        <v>84</v>
      </c>
      <c r="M12" s="145">
        <f>SUM(F142:F146,F149:F152,F155:F159,F162:F166)</f>
        <v>12</v>
      </c>
      <c r="O12" s="56" t="s">
        <v>47</v>
      </c>
      <c r="P12" s="3">
        <f>SUM(J20:M20)</f>
        <v>285</v>
      </c>
      <c r="Q12" s="96">
        <f>SUM(J21:M21)</f>
        <v>12.391304347826088</v>
      </c>
      <c r="R12" s="68"/>
    </row>
    <row r="13" spans="1:20" ht="15.75" thickBot="1" x14ac:dyDescent="0.3">
      <c r="A13" s="116" t="s">
        <v>35</v>
      </c>
      <c r="B13" s="35">
        <f>SUM(B8:B12)</f>
        <v>9</v>
      </c>
      <c r="C13" s="35">
        <f>SUM(C8:C12)</f>
        <v>18</v>
      </c>
      <c r="D13" s="35">
        <f>SUM(D8:D12)</f>
        <v>23</v>
      </c>
      <c r="E13" s="35">
        <f>SUM(E8:E12)</f>
        <v>35</v>
      </c>
      <c r="F13" s="36">
        <f>SUM(F8:F12)</f>
        <v>4</v>
      </c>
      <c r="H13" s="165"/>
      <c r="I13" s="146">
        <f>AVERAGE(B142:B146,B149:B152,B155:B159,B162:B166)</f>
        <v>1.8947368421052631</v>
      </c>
      <c r="J13" s="147">
        <f>AVERAGE(C142:C146,C149:C152,C155:C159,C162:C166)</f>
        <v>3</v>
      </c>
      <c r="K13" s="147">
        <f>AVERAGE(D142:D146,D149:D152,D155:D159,D162:D166)</f>
        <v>4.5789473684210522</v>
      </c>
      <c r="L13" s="147">
        <f>AVERAGE(E142:E146,E149:E152,E155:E159,E162:E166)</f>
        <v>4.4210526315789478</v>
      </c>
      <c r="M13" s="148">
        <f>AVERAGE(F142:F146,F149:F152,F155:F159,F162:F166)</f>
        <v>0.63157894736842102</v>
      </c>
      <c r="O13" s="56" t="s">
        <v>50</v>
      </c>
      <c r="P13" s="3">
        <f>SUM(J22:M22)</f>
        <v>223</v>
      </c>
      <c r="Q13" s="96">
        <f>SUM(J23:M23)</f>
        <v>10.61904761904762</v>
      </c>
      <c r="R13" s="68"/>
    </row>
    <row r="14" spans="1:20" ht="15.75" thickBot="1" x14ac:dyDescent="0.3">
      <c r="A14" s="116" t="s">
        <v>36</v>
      </c>
      <c r="B14" s="35">
        <f>AVERAGE(B8:B12)</f>
        <v>1.8</v>
      </c>
      <c r="C14" s="35">
        <f>AVERAGE(C8:C12)</f>
        <v>3.6</v>
      </c>
      <c r="D14" s="35">
        <f>AVERAGE(D8:D12)</f>
        <v>4.5999999999999996</v>
      </c>
      <c r="E14" s="35">
        <f>AVERAGE(E8:E12)</f>
        <v>7</v>
      </c>
      <c r="F14" s="36">
        <f>AVERAGE(F8:F12)</f>
        <v>0.8</v>
      </c>
      <c r="H14" s="164" t="s">
        <v>16</v>
      </c>
      <c r="I14" s="143">
        <f>SUM(B169:B173,B176:B180,B183:B187,B190:B194,B197:B199)</f>
        <v>55</v>
      </c>
      <c r="J14" s="144">
        <f>SUM(C169:C173,C176:C180,C183:C187,C190:C194,C197:C199)</f>
        <v>62</v>
      </c>
      <c r="K14" s="144">
        <f>SUM(D169:D173,D176:D180,D183:D187,D190:D194,D197:D199)</f>
        <v>118</v>
      </c>
      <c r="L14" s="144">
        <f>SUM(E169:E173,E176:E180,E183:E187,E190:E194,E197:E199)</f>
        <v>123</v>
      </c>
      <c r="M14" s="145">
        <f>SUM(F169:F173,F176:F180,F183:F187,F190:F194,F197:F199)</f>
        <v>43</v>
      </c>
      <c r="O14" s="107" t="s">
        <v>64</v>
      </c>
      <c r="P14" s="3">
        <f>SUM(J24:M24)</f>
        <v>296</v>
      </c>
      <c r="Q14" s="96">
        <f>SUM(J25:M25)</f>
        <v>14.095238095238095</v>
      </c>
      <c r="R14" s="68"/>
      <c r="S14" s="43"/>
    </row>
    <row r="15" spans="1:20" ht="15.75" thickBot="1" x14ac:dyDescent="0.3">
      <c r="A15" s="126">
        <v>45313</v>
      </c>
      <c r="B15" s="3">
        <f>Новак!F35</f>
        <v>3</v>
      </c>
      <c r="C15" s="3">
        <f>Засек!F19</f>
        <v>2</v>
      </c>
      <c r="D15" s="3">
        <f>Тол!F28</f>
        <v>4</v>
      </c>
      <c r="E15" s="3">
        <f>Мичу!F28</f>
        <v>4</v>
      </c>
      <c r="F15" s="22">
        <f>Сызр!F28</f>
        <v>0</v>
      </c>
      <c r="H15" s="165"/>
      <c r="I15" s="146">
        <f>AVERAGE(B169:B173,B176:B180,B183:B187,B190:B194,B197:B199)</f>
        <v>2.3913043478260869</v>
      </c>
      <c r="J15" s="147">
        <f>AVERAGE(C169:C173,C176:C180,C183:C187,C190:C194,C197:C199)</f>
        <v>2.6956521739130435</v>
      </c>
      <c r="K15" s="147">
        <f>AVERAGE(D169:D173,D176:D180,D183:D187,D190:D194,D197:D199)</f>
        <v>5.1304347826086953</v>
      </c>
      <c r="L15" s="147">
        <f>AVERAGE(E169:E173,E176:E180,E183:E187,E190:E194,E197:E199)</f>
        <v>5.3478260869565215</v>
      </c>
      <c r="M15" s="148">
        <f>AVERAGE(F169:F173,F176:F180,F183:F187,F190:F194,F197:F199)</f>
        <v>1.8695652173913044</v>
      </c>
      <c r="O15" s="108" t="s">
        <v>44</v>
      </c>
      <c r="P15" s="93">
        <f>SUM(P3:P14)</f>
        <v>3385</v>
      </c>
      <c r="Q15" s="109">
        <f>AVERAGEIF(Q3:Q14,"&lt;&gt;0")</f>
        <v>13.623892692088278</v>
      </c>
    </row>
    <row r="16" spans="1:20" x14ac:dyDescent="0.25">
      <c r="A16" s="126">
        <v>45314</v>
      </c>
      <c r="B16" s="3">
        <f>Новак!F36</f>
        <v>1</v>
      </c>
      <c r="C16" s="3">
        <f>Засек!F20</f>
        <v>3</v>
      </c>
      <c r="D16" s="3">
        <f>Тол!F29</f>
        <v>6</v>
      </c>
      <c r="E16" s="3">
        <f>Мичу!F29</f>
        <v>8</v>
      </c>
      <c r="F16" s="22">
        <f>Сызр!F29</f>
        <v>3</v>
      </c>
      <c r="H16" s="164" t="s">
        <v>17</v>
      </c>
      <c r="I16" s="143">
        <f>SUM(B200:B201,B204:B208,B211:B215,B218:B222,B225:B229)</f>
        <v>38</v>
      </c>
      <c r="J16" s="144">
        <f>SUM(C200:C201,C204:C208,C211:C215,C218:C222,C225:C229)</f>
        <v>47</v>
      </c>
      <c r="K16" s="144">
        <f>SUM(D200:D201,D204:D208,D211:D215,D218:D222,D225:D229)</f>
        <v>81</v>
      </c>
      <c r="L16" s="144">
        <f>SUM(E200:E201,E204:E208,E211:E215,E218:E222,E225:E229)</f>
        <v>83</v>
      </c>
      <c r="M16" s="145">
        <f>SUM(F200:F201,F204:F208,F211:F215,F218:F222,F225:F229)</f>
        <v>26</v>
      </c>
      <c r="P16" s="99" t="s">
        <v>62</v>
      </c>
    </row>
    <row r="17" spans="1:13" ht="15.75" thickBot="1" x14ac:dyDescent="0.3">
      <c r="A17" s="126">
        <v>45315</v>
      </c>
      <c r="B17" s="3">
        <f>Новак!F37</f>
        <v>0</v>
      </c>
      <c r="C17" s="3">
        <f>Засек!F21</f>
        <v>6</v>
      </c>
      <c r="D17" s="3">
        <f>Тол!F30</f>
        <v>6</v>
      </c>
      <c r="E17" s="3">
        <f>Мичу!F30</f>
        <v>6</v>
      </c>
      <c r="F17" s="22">
        <f>Сызр!F30</f>
        <v>4</v>
      </c>
      <c r="H17" s="165"/>
      <c r="I17" s="146">
        <f>AVERAGE(B200:B201,B204:B208,B211:B215,B218:B222,B225:B229)</f>
        <v>1.7272727272727273</v>
      </c>
      <c r="J17" s="147">
        <f>AVERAGE(C198:C201,C204:C208,C211:C215,C218:C222,C225:C228)</f>
        <v>1.9565217391304348</v>
      </c>
      <c r="K17" s="147">
        <f>AVERAGE(D198:D201,D204:D208,D211:D215,D218:D222,D225:D228)</f>
        <v>3.5217391304347827</v>
      </c>
      <c r="L17" s="147">
        <f>AVERAGE(E198:E201,E204:E208,E211:E215,E218:E222,E225:E228)</f>
        <v>3.5217391304347827</v>
      </c>
      <c r="M17" s="148">
        <f>AVERAGE(F198:F201,F204:F208,F211:F215,F218:F222,F225:F228)</f>
        <v>1.1304347826086956</v>
      </c>
    </row>
    <row r="18" spans="1:13" x14ac:dyDescent="0.25">
      <c r="A18" s="126">
        <v>45316</v>
      </c>
      <c r="B18" s="3">
        <f>Новак!F38</f>
        <v>5</v>
      </c>
      <c r="C18" s="3">
        <f>Засек!F22</f>
        <v>4</v>
      </c>
      <c r="D18" s="3">
        <f>Тол!F31</f>
        <v>7</v>
      </c>
      <c r="E18" s="3">
        <f>Мичу!F31</f>
        <v>5</v>
      </c>
      <c r="F18" s="22">
        <f>Сызр!F31</f>
        <v>1</v>
      </c>
      <c r="H18" s="164" t="s">
        <v>18</v>
      </c>
      <c r="I18" s="143">
        <f>SUM(B232:B236,B239:B243,B246:B250,B253:B257,B260)</f>
        <v>34</v>
      </c>
      <c r="J18" s="144">
        <f>SUM(C232:C236,C239:C243,C246:C250,C253:C257,C260)</f>
        <v>78</v>
      </c>
      <c r="K18" s="144">
        <f>SUM(D232:D236,D239:D243,D246:D250,D253:D257,D260)</f>
        <v>71</v>
      </c>
      <c r="L18" s="144">
        <f>SUM(E232:E236,E239:E243,E246:E250,E253:E257,E260)</f>
        <v>83</v>
      </c>
      <c r="M18" s="145">
        <f>SUM(F232:F236,F239:F243,F246:F250,F253:F257,F260)</f>
        <v>43</v>
      </c>
    </row>
    <row r="19" spans="1:13" ht="15.75" thickBot="1" x14ac:dyDescent="0.3">
      <c r="A19" s="126">
        <v>45317</v>
      </c>
      <c r="B19" s="3">
        <f>Новак!F39</f>
        <v>1</v>
      </c>
      <c r="C19" s="3">
        <f>Засек!F23</f>
        <v>2</v>
      </c>
      <c r="D19" s="3">
        <f>Тол!F32</f>
        <v>2</v>
      </c>
      <c r="E19" s="3">
        <f>Мичу!F32</f>
        <v>2</v>
      </c>
      <c r="F19" s="22">
        <f>Сызр!F32</f>
        <v>1</v>
      </c>
      <c r="H19" s="165"/>
      <c r="I19" s="146">
        <f>AVERAGE(B232:B236,B239:B243,B246:B250,B253:B257,B260)</f>
        <v>1.6190476190476191</v>
      </c>
      <c r="J19" s="147">
        <f>AVERAGE(C232:C236,C239:C243,C246:C250,C253:C257,C260)</f>
        <v>3.7142857142857144</v>
      </c>
      <c r="K19" s="147">
        <f>AVERAGE(D232:D236,D239:D243,D246:D250,D253:D257,D260)</f>
        <v>3.3809523809523809</v>
      </c>
      <c r="L19" s="147">
        <f>AVERAGE(E232:E236,E239:E243,E246:E250,E253:E257,E260)</f>
        <v>3.9523809523809526</v>
      </c>
      <c r="M19" s="148">
        <f>AVERAGE(F232:F236,F239:F243,F246:F250,F253:F257,F260)</f>
        <v>2.0476190476190474</v>
      </c>
    </row>
    <row r="20" spans="1:13" x14ac:dyDescent="0.25">
      <c r="A20" s="116" t="s">
        <v>35</v>
      </c>
      <c r="B20" s="35">
        <f>SUM(B15:B19)</f>
        <v>10</v>
      </c>
      <c r="C20" s="35">
        <f>SUM(C15:C19)</f>
        <v>17</v>
      </c>
      <c r="D20" s="35">
        <f>SUM(D15:D19)</f>
        <v>25</v>
      </c>
      <c r="E20" s="35">
        <f>SUM(E15:E19)</f>
        <v>25</v>
      </c>
      <c r="F20" s="36">
        <f>SUM(F15:F19)</f>
        <v>9</v>
      </c>
      <c r="H20" s="164" t="s">
        <v>19</v>
      </c>
      <c r="I20" s="143">
        <f>SUM(B261:B264,B267:B271,B274:B278,B281:B285,B288:B291)</f>
        <v>48</v>
      </c>
      <c r="J20" s="144">
        <f>SUM(C261:C264,C267:C271,C274:C278,C281:C285,C288:C291)</f>
        <v>64</v>
      </c>
      <c r="K20" s="144">
        <f>SUM(D261:D264,D267:D271,D274:D278,D281:D285,D288:D291)</f>
        <v>78</v>
      </c>
      <c r="L20" s="144">
        <f>SUM(E261:E264,E267:E271,E274:E278,E281:E285,E288:E291)</f>
        <v>115</v>
      </c>
      <c r="M20" s="145">
        <f>SUM(F261:F264,F267:F271,F274:F278,F281:F285,F288:F291)</f>
        <v>28</v>
      </c>
    </row>
    <row r="21" spans="1:13" ht="15.75" thickBot="1" x14ac:dyDescent="0.3">
      <c r="A21" s="116" t="s">
        <v>36</v>
      </c>
      <c r="B21" s="35">
        <f>AVERAGE(B15:B19)</f>
        <v>2</v>
      </c>
      <c r="C21" s="35">
        <f>AVERAGE(C15:C19)</f>
        <v>3.4</v>
      </c>
      <c r="D21" s="35">
        <f>AVERAGE(D15:D19)</f>
        <v>5</v>
      </c>
      <c r="E21" s="35">
        <f>AVERAGE(E15:E19)</f>
        <v>5</v>
      </c>
      <c r="F21" s="36">
        <f>AVERAGE(F15:F19)</f>
        <v>1.8</v>
      </c>
      <c r="H21" s="165"/>
      <c r="I21" s="146">
        <f>AVERAGE(B261:B264,B267:B271,B274:B278,B281:B285,B288:B291)</f>
        <v>2.0869565217391304</v>
      </c>
      <c r="J21" s="147">
        <f>AVERAGE(C261:C264,C267:C271,C274:C278,C281:C285,C288:C291)</f>
        <v>2.7826086956521738</v>
      </c>
      <c r="K21" s="147">
        <f>AVERAGE(D261:D264,D267:D271,D274:D278,D281:D285,D288:D291)</f>
        <v>3.3913043478260869</v>
      </c>
      <c r="L21" s="147">
        <f>AVERAGE(E261:E264,E267:E271,E274:E278,E281:E285,E288:E291)</f>
        <v>5</v>
      </c>
      <c r="M21" s="148">
        <f>AVERAGE(F261:F264,F267:F271,F274:F278,F281:F285,F288:F291)</f>
        <v>1.2173913043478262</v>
      </c>
    </row>
    <row r="22" spans="1:13" x14ac:dyDescent="0.25">
      <c r="A22" s="126">
        <v>45320</v>
      </c>
      <c r="B22" s="3">
        <f>Новак!F40</f>
        <v>1</v>
      </c>
      <c r="C22" s="3">
        <f>Засек!F24</f>
        <v>2</v>
      </c>
      <c r="D22" s="3">
        <f>Тол!F33</f>
        <v>1</v>
      </c>
      <c r="E22" s="3">
        <f>Мичу!F33</f>
        <v>4</v>
      </c>
      <c r="F22" s="22">
        <f>Сызр!F33</f>
        <v>2</v>
      </c>
      <c r="H22" s="164" t="s">
        <v>20</v>
      </c>
      <c r="I22" s="143">
        <f>SUM(B292:B293,B296:B299,B302:B306,B309:B313,B316:B320)</f>
        <v>48</v>
      </c>
      <c r="J22" s="144">
        <f>SUM(C292:C293,C296:C299,C302:C306,C309:C313,C316:C320)</f>
        <v>52</v>
      </c>
      <c r="K22" s="144">
        <f>SUM(D292:D293,D296:D299,D302:D306,D309:D313,D316:D320)</f>
        <v>62</v>
      </c>
      <c r="L22" s="144">
        <f>SUM(E292:E293,E296:E299,E302:E306,E309:E313,E316:E320)</f>
        <v>82</v>
      </c>
      <c r="M22" s="145">
        <f>SUM(F292:F293,F296:F299,F302:F306,F309:F313,F316:F320)</f>
        <v>27</v>
      </c>
    </row>
    <row r="23" spans="1:13" ht="15.75" thickBot="1" x14ac:dyDescent="0.3">
      <c r="A23" s="126">
        <v>45321</v>
      </c>
      <c r="B23" s="3">
        <f>Новак!F41</f>
        <v>3</v>
      </c>
      <c r="C23" s="3">
        <f>Засек!F25</f>
        <v>2</v>
      </c>
      <c r="D23" s="3">
        <f>Тол!F34</f>
        <v>5</v>
      </c>
      <c r="E23" s="3">
        <f>Мичу!F34</f>
        <v>2</v>
      </c>
      <c r="F23" s="22">
        <f>Сызр!F34</f>
        <v>1</v>
      </c>
      <c r="H23" s="165"/>
      <c r="I23" s="146">
        <f>AVERAGE(B292:B293,B296:B299,B302:B306,B309:B313,B316:B320)</f>
        <v>2.2857142857142856</v>
      </c>
      <c r="J23" s="147">
        <f>AVERAGE(C292:C293,C296:C299,C302:C306,C309:C313,C316:C320)</f>
        <v>2.4761904761904763</v>
      </c>
      <c r="K23" s="147">
        <f>AVERAGE(D292:D293,D296:D299,D302:D306,D309:D313,D316:D320)</f>
        <v>2.9523809523809526</v>
      </c>
      <c r="L23" s="147">
        <f>AVERAGE(E292:E293,E296:E299,E302:E306,E309:E313,E316:E320)</f>
        <v>3.9047619047619047</v>
      </c>
      <c r="M23" s="148">
        <f>AVERAGE(F292:F293,F296:F299,F302:F306,F309:F313,F316:F320)</f>
        <v>1.2857142857142858</v>
      </c>
    </row>
    <row r="24" spans="1:13" x14ac:dyDescent="0.25">
      <c r="A24" s="126">
        <v>45322</v>
      </c>
      <c r="B24" s="3">
        <f>Новак!F42</f>
        <v>3</v>
      </c>
      <c r="C24" s="3">
        <f>Засек!F26</f>
        <v>0</v>
      </c>
      <c r="D24" s="3">
        <f>Тол!F35</f>
        <v>6</v>
      </c>
      <c r="E24" s="3">
        <f>Мичу!F35</f>
        <v>7</v>
      </c>
      <c r="F24" s="22">
        <f>Сызр!F35</f>
        <v>3</v>
      </c>
      <c r="H24" s="164" t="s">
        <v>21</v>
      </c>
      <c r="I24" s="143">
        <f>SUM(B323:B327,B330:B334,B337:B341,B344:B349)</f>
        <v>47</v>
      </c>
      <c r="J24" s="144">
        <f>SUM(C323:C327,C330:C334,C337:C341,C344:C349)</f>
        <v>63</v>
      </c>
      <c r="K24" s="144">
        <f>SUM(D323:D327,D330:D334,D337:D341,D344:D349)</f>
        <v>102</v>
      </c>
      <c r="L24" s="144">
        <f>SUM(E323:E327,E330:E334,E337:E341,E344:E349)</f>
        <v>100</v>
      </c>
      <c r="M24" s="145">
        <f>SUM(F323:F327,F330:F334,F337:F341,F344:F349)</f>
        <v>31</v>
      </c>
    </row>
    <row r="25" spans="1:13" ht="15.75" thickBot="1" x14ac:dyDescent="0.3">
      <c r="A25" s="126">
        <v>45323</v>
      </c>
      <c r="B25" s="3">
        <f>Новак!F43</f>
        <v>1</v>
      </c>
      <c r="C25" s="3">
        <f>Засек!F27</f>
        <v>3</v>
      </c>
      <c r="D25" s="3">
        <f>Тол!F36</f>
        <v>5</v>
      </c>
      <c r="E25" s="3">
        <f>Мичу!F36</f>
        <v>2</v>
      </c>
      <c r="F25" s="22">
        <f>Сызр!F36</f>
        <v>0</v>
      </c>
      <c r="H25" s="165"/>
      <c r="I25" s="146">
        <f>AVERAGE(B323:B327,B330:B334,B337:B341,B344:B349)</f>
        <v>2.2380952380952381</v>
      </c>
      <c r="J25" s="147">
        <f>AVERAGE(C323:C327,C330:C334,C337:C341,C344:C349)</f>
        <v>3</v>
      </c>
      <c r="K25" s="147">
        <f>AVERAGE(D323:D327,D330:D334,D337:D341,D344:D349)</f>
        <v>4.8571428571428568</v>
      </c>
      <c r="L25" s="147">
        <f>AVERAGE(E323:E327,E330:E334,E337:E341,E344:E349)</f>
        <v>4.7619047619047619</v>
      </c>
      <c r="M25" s="148">
        <f>AVERAGE(F323:F327,F330:F334,F337:F341,F344:F349)</f>
        <v>1.4761904761904763</v>
      </c>
    </row>
    <row r="26" spans="1:13" x14ac:dyDescent="0.25">
      <c r="A26" s="126">
        <v>45324</v>
      </c>
      <c r="B26" s="3">
        <f>Новак!F44</f>
        <v>5</v>
      </c>
      <c r="C26" s="3">
        <f>Засек!F28</f>
        <v>5</v>
      </c>
      <c r="D26" s="3">
        <f>Тол!F37</f>
        <v>5</v>
      </c>
      <c r="E26" s="3">
        <f>Мичу!F37</f>
        <v>5</v>
      </c>
      <c r="F26" s="22">
        <f>Сызр!F37</f>
        <v>1</v>
      </c>
      <c r="H26" s="149" t="s">
        <v>37</v>
      </c>
      <c r="I26" s="150">
        <f>SUM(I8+I10+I12+I14+I16+I18+I20+I22+I24+I4+I6+I2)</f>
        <v>543</v>
      </c>
      <c r="J26" s="150">
        <f>SUM(J8+J10+J12+J14+J16+J18+J20+J22+J24+J4+J6+J2)</f>
        <v>779</v>
      </c>
      <c r="K26" s="150">
        <f>SUM(K8+K10+K12+K14+K16+K18+K20+K22+K24+K4+K6+K2)</f>
        <v>1045</v>
      </c>
      <c r="L26" s="150">
        <f>SUM(L8+L10+L12+L14+L16+L18+L20+L22+L24+L4+L6+L2)</f>
        <v>1223</v>
      </c>
      <c r="M26" s="151">
        <f>SUM(M8+M10+M12+M14+M16+M18+M20+M22+M24+M4+M6+M2)</f>
        <v>338</v>
      </c>
    </row>
    <row r="27" spans="1:13" x14ac:dyDescent="0.25">
      <c r="A27" s="116" t="s">
        <v>35</v>
      </c>
      <c r="B27" s="35">
        <f>SUM(B22:B26)</f>
        <v>13</v>
      </c>
      <c r="C27" s="35">
        <f>SUM(C22:C26)</f>
        <v>12</v>
      </c>
      <c r="D27" s="35">
        <f>SUM(D22:D26)</f>
        <v>22</v>
      </c>
      <c r="E27" s="35">
        <f>SUM(E22:E26)</f>
        <v>20</v>
      </c>
      <c r="F27" s="36">
        <f>SUM(F22:F26)</f>
        <v>7</v>
      </c>
      <c r="H27" s="152" t="s">
        <v>76</v>
      </c>
      <c r="I27" s="153">
        <f>AVERAGE(I2,I4,I6,I8,I10,I12,I14,I16,I18,I20,I22,I24)</f>
        <v>45.25</v>
      </c>
      <c r="J27" s="153">
        <f t="shared" ref="J27:M27" si="0">AVERAGE(J2,J4,J6,J8,J10,J12,J14,J16,J18,J20,J22,J24)</f>
        <v>64.916666666666671</v>
      </c>
      <c r="K27" s="153">
        <f t="shared" si="0"/>
        <v>87.083333333333329</v>
      </c>
      <c r="L27" s="153">
        <f t="shared" si="0"/>
        <v>101.91666666666667</v>
      </c>
      <c r="M27" s="154">
        <f t="shared" si="0"/>
        <v>28.166666666666668</v>
      </c>
    </row>
    <row r="28" spans="1:13" ht="15.75" thickBot="1" x14ac:dyDescent="0.3">
      <c r="A28" s="116" t="s">
        <v>36</v>
      </c>
      <c r="B28" s="35">
        <f>AVERAGE(B22:B26)</f>
        <v>2.6</v>
      </c>
      <c r="C28" s="35">
        <f>AVERAGE(C22:C26)</f>
        <v>2.4</v>
      </c>
      <c r="D28" s="35">
        <f>AVERAGE(D22:D26)</f>
        <v>4.4000000000000004</v>
      </c>
      <c r="E28" s="35">
        <f>AVERAGE(E22:E26)</f>
        <v>4</v>
      </c>
      <c r="F28" s="36">
        <f>AVERAGE(F22:F26)</f>
        <v>1.4</v>
      </c>
      <c r="H28" s="152" t="s">
        <v>77</v>
      </c>
      <c r="I28" s="153">
        <f>Новак!H25</f>
        <v>2.189516129032258</v>
      </c>
      <c r="J28" s="153">
        <f>Засек!H9</f>
        <v>3.1411290322580645</v>
      </c>
      <c r="K28" s="153">
        <f>Тол!H18</f>
        <v>4.213709677419355</v>
      </c>
      <c r="L28" s="153">
        <f>Мичу!H18</f>
        <v>4.931451612903226</v>
      </c>
      <c r="M28" s="155">
        <f>Сызр!H18</f>
        <v>1.3629032258064515</v>
      </c>
    </row>
    <row r="29" spans="1:13" x14ac:dyDescent="0.25">
      <c r="A29" s="126">
        <v>45327</v>
      </c>
      <c r="B29" s="3">
        <f>Новак!F45</f>
        <v>3</v>
      </c>
      <c r="C29" s="3">
        <f>Засек!F29</f>
        <v>1</v>
      </c>
      <c r="D29" s="3">
        <f>Тол!F38</f>
        <v>4</v>
      </c>
      <c r="E29" s="3">
        <f>Мичу!F38</f>
        <v>6</v>
      </c>
      <c r="F29" s="22">
        <f>Сызр!F38</f>
        <v>0</v>
      </c>
      <c r="H29" s="156"/>
      <c r="I29" s="157" t="s">
        <v>62</v>
      </c>
      <c r="J29" s="158" t="s">
        <v>62</v>
      </c>
      <c r="K29" s="158" t="s">
        <v>62</v>
      </c>
      <c r="L29" s="159" t="s">
        <v>62</v>
      </c>
      <c r="M29" s="160" t="s">
        <v>62</v>
      </c>
    </row>
    <row r="30" spans="1:13" x14ac:dyDescent="0.25">
      <c r="A30" s="126">
        <v>45328</v>
      </c>
      <c r="B30" s="3">
        <f>Новак!F46</f>
        <v>3</v>
      </c>
      <c r="C30" s="3">
        <f>Засек!F30</f>
        <v>3</v>
      </c>
      <c r="D30" s="3">
        <f>Тол!F39</f>
        <v>7</v>
      </c>
      <c r="E30" s="3">
        <f>Мичу!F39</f>
        <v>3</v>
      </c>
      <c r="F30" s="22">
        <f>Сызр!F39</f>
        <v>1</v>
      </c>
    </row>
    <row r="31" spans="1:13" x14ac:dyDescent="0.25">
      <c r="A31" s="126">
        <v>45329</v>
      </c>
      <c r="B31" s="3">
        <f>Новак!F47</f>
        <v>4</v>
      </c>
      <c r="C31" s="3">
        <f>Засек!F31</f>
        <v>5</v>
      </c>
      <c r="D31" s="3">
        <f>Тол!F40</f>
        <v>5</v>
      </c>
      <c r="E31" s="3">
        <f>Мичу!F40</f>
        <v>7</v>
      </c>
      <c r="F31" s="22">
        <f>Сызр!F40</f>
        <v>0</v>
      </c>
    </row>
    <row r="32" spans="1:13" x14ac:dyDescent="0.25">
      <c r="A32" s="126">
        <v>45330</v>
      </c>
      <c r="B32" s="3">
        <f>Новак!F48</f>
        <v>2</v>
      </c>
      <c r="C32" s="3">
        <f>Засек!F32</f>
        <v>2</v>
      </c>
      <c r="D32" s="3">
        <f>Тол!F41</f>
        <v>5</v>
      </c>
      <c r="E32" s="3">
        <f>Мичу!F41</f>
        <v>6</v>
      </c>
      <c r="F32" s="22">
        <f>Сызр!F41</f>
        <v>1</v>
      </c>
    </row>
    <row r="33" spans="1:6" x14ac:dyDescent="0.25">
      <c r="A33" s="126">
        <v>45331</v>
      </c>
      <c r="B33" s="3">
        <f>Новак!F49</f>
        <v>0</v>
      </c>
      <c r="C33" s="3">
        <f>Засек!F33</f>
        <v>4</v>
      </c>
      <c r="D33" s="3">
        <f>Тол!F42</f>
        <v>2</v>
      </c>
      <c r="E33" s="3">
        <f>Мичу!F42</f>
        <v>3</v>
      </c>
      <c r="F33" s="22">
        <f>Сызр!F42</f>
        <v>2</v>
      </c>
    </row>
    <row r="34" spans="1:6" x14ac:dyDescent="0.25">
      <c r="A34" s="116" t="s">
        <v>35</v>
      </c>
      <c r="B34" s="35">
        <f>SUM(B29:B33)</f>
        <v>12</v>
      </c>
      <c r="C34" s="35">
        <f>SUM(C29:C33)</f>
        <v>15</v>
      </c>
      <c r="D34" s="35">
        <f>SUM(D29:D33)</f>
        <v>23</v>
      </c>
      <c r="E34" s="35">
        <f>SUM(E29:E33)</f>
        <v>25</v>
      </c>
      <c r="F34" s="36">
        <f>SUM(F29:F33)</f>
        <v>4</v>
      </c>
    </row>
    <row r="35" spans="1:6" x14ac:dyDescent="0.25">
      <c r="A35" s="116" t="s">
        <v>36</v>
      </c>
      <c r="B35" s="35">
        <f>AVERAGE(B29:B33)</f>
        <v>2.4</v>
      </c>
      <c r="C35" s="35">
        <f>AVERAGE(C29:C33)</f>
        <v>3</v>
      </c>
      <c r="D35" s="35">
        <f>AVERAGE(D29:D33)</f>
        <v>4.5999999999999996</v>
      </c>
      <c r="E35" s="35">
        <f>AVERAGE(E29:E33)</f>
        <v>5</v>
      </c>
      <c r="F35" s="36">
        <f>AVERAGE(F29:F33)</f>
        <v>0.8</v>
      </c>
    </row>
    <row r="36" spans="1:6" x14ac:dyDescent="0.25">
      <c r="A36" s="126">
        <v>45334</v>
      </c>
      <c r="B36" s="3">
        <f>Новак!F50</f>
        <v>4</v>
      </c>
      <c r="C36" s="3">
        <f>Засек!F34</f>
        <v>3</v>
      </c>
      <c r="D36" s="3">
        <f>Тол!F43</f>
        <v>5</v>
      </c>
      <c r="E36" s="3">
        <f>Мичу!F43</f>
        <v>3</v>
      </c>
      <c r="F36" s="22">
        <f>Сызр!F43</f>
        <v>0</v>
      </c>
    </row>
    <row r="37" spans="1:6" x14ac:dyDescent="0.25">
      <c r="A37" s="126">
        <v>45335</v>
      </c>
      <c r="B37" s="3">
        <f>Новак!F51</f>
        <v>1</v>
      </c>
      <c r="C37" s="3">
        <f>Засек!F35</f>
        <v>7</v>
      </c>
      <c r="D37" s="3">
        <f>Тол!F44</f>
        <v>3</v>
      </c>
      <c r="E37" s="3">
        <f>Мичу!F44</f>
        <v>4</v>
      </c>
      <c r="F37" s="22">
        <f>Сызр!F44</f>
        <v>0</v>
      </c>
    </row>
    <row r="38" spans="1:6" x14ac:dyDescent="0.25">
      <c r="A38" s="126">
        <v>45336</v>
      </c>
      <c r="B38" s="3">
        <f>Новак!F52</f>
        <v>2</v>
      </c>
      <c r="C38" s="3">
        <f>Засек!F36</f>
        <v>1</v>
      </c>
      <c r="D38" s="3">
        <f>Тол!F45</f>
        <v>9</v>
      </c>
      <c r="E38" s="3">
        <f>Мичу!F45</f>
        <v>4</v>
      </c>
      <c r="F38" s="22">
        <f>Сызр!F45</f>
        <v>2</v>
      </c>
    </row>
    <row r="39" spans="1:6" x14ac:dyDescent="0.25">
      <c r="A39" s="126">
        <v>45337</v>
      </c>
      <c r="B39" s="3">
        <f>Новак!F53</f>
        <v>5</v>
      </c>
      <c r="C39" s="3">
        <f>Засек!F37</f>
        <v>6</v>
      </c>
      <c r="D39" s="3">
        <f>Тол!F46</f>
        <v>1</v>
      </c>
      <c r="E39" s="3">
        <f>Мичу!F46</f>
        <v>6</v>
      </c>
      <c r="F39" s="22">
        <f>Сызр!F46</f>
        <v>0</v>
      </c>
    </row>
    <row r="40" spans="1:6" x14ac:dyDescent="0.25">
      <c r="A40" s="126">
        <v>45338</v>
      </c>
      <c r="B40" s="3">
        <f>Новак!F54</f>
        <v>2</v>
      </c>
      <c r="C40" s="3">
        <f>Засек!F38</f>
        <v>2</v>
      </c>
      <c r="D40" s="3">
        <f>Тол!F47</f>
        <v>4</v>
      </c>
      <c r="E40" s="3">
        <f>Мичу!F47</f>
        <v>7</v>
      </c>
      <c r="F40" s="22">
        <f>Сызр!F47</f>
        <v>3</v>
      </c>
    </row>
    <row r="41" spans="1:6" x14ac:dyDescent="0.25">
      <c r="A41" s="116" t="s">
        <v>35</v>
      </c>
      <c r="B41" s="35">
        <f>SUM(B36:B40)</f>
        <v>14</v>
      </c>
      <c r="C41" s="35">
        <f>SUM(C36:C40)</f>
        <v>19</v>
      </c>
      <c r="D41" s="35">
        <f>SUM(D36:D40)</f>
        <v>22</v>
      </c>
      <c r="E41" s="35">
        <f>SUM(E36:E40)</f>
        <v>24</v>
      </c>
      <c r="F41" s="36">
        <f>SUM(F36:F40)</f>
        <v>5</v>
      </c>
    </row>
    <row r="42" spans="1:6" x14ac:dyDescent="0.25">
      <c r="A42" s="116" t="s">
        <v>36</v>
      </c>
      <c r="B42" s="35">
        <f>AVERAGE(B36:B40)</f>
        <v>2.8</v>
      </c>
      <c r="C42" s="35">
        <f>AVERAGE(C36:C40)</f>
        <v>3.8</v>
      </c>
      <c r="D42" s="35">
        <f>AVERAGE(D36:D40)</f>
        <v>4.4000000000000004</v>
      </c>
      <c r="E42" s="35">
        <f>AVERAGE(E36:E40)</f>
        <v>4.8</v>
      </c>
      <c r="F42" s="36">
        <f>AVERAGE(F36:F40)</f>
        <v>1</v>
      </c>
    </row>
    <row r="43" spans="1:6" x14ac:dyDescent="0.25">
      <c r="A43" s="126">
        <v>45341</v>
      </c>
      <c r="B43" s="3">
        <f>Новак!F55</f>
        <v>5</v>
      </c>
      <c r="C43" s="3">
        <f>Засек!F39</f>
        <v>3</v>
      </c>
      <c r="D43" s="3">
        <f>Тол!F48</f>
        <v>3</v>
      </c>
      <c r="E43" s="3">
        <f>Мичу!F48</f>
        <v>3</v>
      </c>
      <c r="F43" s="22">
        <f>Сызр!F48</f>
        <v>0</v>
      </c>
    </row>
    <row r="44" spans="1:6" x14ac:dyDescent="0.25">
      <c r="A44" s="126">
        <v>45342</v>
      </c>
      <c r="B44" s="3">
        <f>Новак!F56</f>
        <v>2</v>
      </c>
      <c r="C44" s="3">
        <f>Засек!F40</f>
        <v>6</v>
      </c>
      <c r="D44" s="3">
        <f>Тол!F49</f>
        <v>5</v>
      </c>
      <c r="E44" s="3">
        <f>Мичу!F49</f>
        <v>10</v>
      </c>
      <c r="F44" s="22">
        <f>Сызр!F49</f>
        <v>1</v>
      </c>
    </row>
    <row r="45" spans="1:6" x14ac:dyDescent="0.25">
      <c r="A45" s="126">
        <v>45343</v>
      </c>
      <c r="B45" s="3">
        <f>Новак!F57</f>
        <v>2</v>
      </c>
      <c r="C45" s="3">
        <f>Засек!F41</f>
        <v>1</v>
      </c>
      <c r="D45" s="3">
        <f>Тол!F50</f>
        <v>1</v>
      </c>
      <c r="E45" s="3">
        <f>Мичу!F50</f>
        <v>7</v>
      </c>
      <c r="F45" s="22">
        <f>Сызр!F50</f>
        <v>4</v>
      </c>
    </row>
    <row r="46" spans="1:6" x14ac:dyDescent="0.25">
      <c r="A46" s="126">
        <v>45344</v>
      </c>
      <c r="B46" s="3">
        <f>Новак!F58</f>
        <v>5</v>
      </c>
      <c r="C46" s="3">
        <f>Засек!F42</f>
        <v>4</v>
      </c>
      <c r="D46" s="3">
        <f>Тол!F51</f>
        <v>2</v>
      </c>
      <c r="E46" s="3">
        <f>Мичу!F51</f>
        <v>6</v>
      </c>
      <c r="F46" s="22">
        <f>Сызр!F51</f>
        <v>1</v>
      </c>
    </row>
    <row r="47" spans="1:6" x14ac:dyDescent="0.25">
      <c r="A47" s="116" t="s">
        <v>35</v>
      </c>
      <c r="B47" s="35">
        <f>SUM(B43:B46)</f>
        <v>14</v>
      </c>
      <c r="C47" s="35">
        <f>SUM(C43:C46)</f>
        <v>14</v>
      </c>
      <c r="D47" s="35">
        <f>SUM(D43:D46)</f>
        <v>11</v>
      </c>
      <c r="E47" s="35">
        <f>SUM(E43:E46)</f>
        <v>26</v>
      </c>
      <c r="F47" s="35">
        <f>SUM(F43:F46)</f>
        <v>6</v>
      </c>
    </row>
    <row r="48" spans="1:6" x14ac:dyDescent="0.25">
      <c r="A48" s="116" t="s">
        <v>36</v>
      </c>
      <c r="B48" s="97">
        <f>AVERAGE(B43:B46)</f>
        <v>3.5</v>
      </c>
      <c r="C48" s="97">
        <f>AVERAGE(C43:C46)</f>
        <v>3.5</v>
      </c>
      <c r="D48" s="97">
        <f>AVERAGE(D43:D46)</f>
        <v>2.75</v>
      </c>
      <c r="E48" s="97">
        <f>AVERAGE(E43:E46)</f>
        <v>6.5</v>
      </c>
      <c r="F48" s="97">
        <f>AVERAGE(F43:F46)</f>
        <v>1.5</v>
      </c>
    </row>
    <row r="49" spans="1:6" x14ac:dyDescent="0.25">
      <c r="A49" s="126">
        <v>45348</v>
      </c>
      <c r="B49" s="3">
        <f>Новак!F59</f>
        <v>1</v>
      </c>
      <c r="C49" s="3">
        <f>Засек!F43</f>
        <v>4</v>
      </c>
      <c r="D49" s="3">
        <f>Тол!F52</f>
        <v>5</v>
      </c>
      <c r="E49" s="3">
        <f>Мичу!F52</f>
        <v>3</v>
      </c>
      <c r="F49" s="22">
        <f>Сызр!F52</f>
        <v>0</v>
      </c>
    </row>
    <row r="50" spans="1:6" x14ac:dyDescent="0.25">
      <c r="A50" s="126">
        <v>45349</v>
      </c>
      <c r="B50" s="3">
        <f>Новак!F60</f>
        <v>2</v>
      </c>
      <c r="C50" s="3">
        <f>Засек!F44</f>
        <v>2</v>
      </c>
      <c r="D50" s="3">
        <f>Тол!F53</f>
        <v>7</v>
      </c>
      <c r="E50" s="3">
        <f>Мичу!F53</f>
        <v>10</v>
      </c>
      <c r="F50" s="22">
        <f>Сызр!F53</f>
        <v>0</v>
      </c>
    </row>
    <row r="51" spans="1:6" x14ac:dyDescent="0.25">
      <c r="A51" s="126">
        <v>45350</v>
      </c>
      <c r="B51" s="3">
        <f>Новак!F61</f>
        <v>4</v>
      </c>
      <c r="C51" s="3">
        <f>Засек!F45</f>
        <v>3</v>
      </c>
      <c r="D51" s="3">
        <f>Тол!F54</f>
        <v>4</v>
      </c>
      <c r="E51" s="3">
        <f>Мичу!F54</f>
        <v>6</v>
      </c>
      <c r="F51" s="22">
        <f>Сызр!F54</f>
        <v>3</v>
      </c>
    </row>
    <row r="52" spans="1:6" x14ac:dyDescent="0.25">
      <c r="A52" s="126">
        <v>45351</v>
      </c>
      <c r="B52" s="3">
        <f>Новак!F62</f>
        <v>3</v>
      </c>
      <c r="C52" s="3">
        <f>Засек!F46</f>
        <v>4</v>
      </c>
      <c r="D52" s="3">
        <f>Тол!F55</f>
        <v>1</v>
      </c>
      <c r="E52" s="3">
        <f>Мичу!F55</f>
        <v>4</v>
      </c>
      <c r="F52" s="22">
        <f>Сызр!F55</f>
        <v>3</v>
      </c>
    </row>
    <row r="53" spans="1:6" x14ac:dyDescent="0.25">
      <c r="A53" s="126">
        <v>45352</v>
      </c>
      <c r="B53" s="3">
        <f>Новак!F63</f>
        <v>6</v>
      </c>
      <c r="C53" s="3">
        <f>Засек!F47</f>
        <v>4</v>
      </c>
      <c r="D53" s="3">
        <f>Тол!F56</f>
        <v>2</v>
      </c>
      <c r="E53" s="3">
        <f>Мичу!F56</f>
        <v>6</v>
      </c>
      <c r="F53" s="22">
        <f>Сызр!F56</f>
        <v>1</v>
      </c>
    </row>
    <row r="54" spans="1:6" x14ac:dyDescent="0.25">
      <c r="A54" s="116" t="s">
        <v>35</v>
      </c>
      <c r="B54" s="35">
        <f>SUM(B49:B53)</f>
        <v>16</v>
      </c>
      <c r="C54" s="35">
        <f>SUM(C49:C53)</f>
        <v>17</v>
      </c>
      <c r="D54" s="35">
        <f>SUM(D49:D53)</f>
        <v>19</v>
      </c>
      <c r="E54" s="35">
        <f>SUM(E49:E53)</f>
        <v>29</v>
      </c>
      <c r="F54" s="36">
        <f>SUM(F49:F53)</f>
        <v>7</v>
      </c>
    </row>
    <row r="55" spans="1:6" x14ac:dyDescent="0.25">
      <c r="A55" s="116" t="s">
        <v>36</v>
      </c>
      <c r="B55" s="35">
        <f>AVERAGE(B49:B53)</f>
        <v>3.2</v>
      </c>
      <c r="C55" s="35">
        <f>AVERAGE(C49:C53)</f>
        <v>3.4</v>
      </c>
      <c r="D55" s="35">
        <f>AVERAGE(D49:D53)</f>
        <v>3.8</v>
      </c>
      <c r="E55" s="35">
        <f>AVERAGE(E49:E53)</f>
        <v>5.8</v>
      </c>
      <c r="F55" s="36">
        <f>AVERAGE(F49:F53)</f>
        <v>1.4</v>
      </c>
    </row>
    <row r="56" spans="1:6" x14ac:dyDescent="0.25">
      <c r="A56" s="126">
        <v>45355</v>
      </c>
      <c r="B56" s="3">
        <f>Новак!F64</f>
        <v>6</v>
      </c>
      <c r="C56" s="3">
        <f>Засек!F48</f>
        <v>5</v>
      </c>
      <c r="D56" s="3">
        <f>Тол!F57</f>
        <v>4</v>
      </c>
      <c r="E56" s="3">
        <f>Мичу!F57</f>
        <v>6</v>
      </c>
      <c r="F56" s="22">
        <f>Сызр!F57</f>
        <v>1</v>
      </c>
    </row>
    <row r="57" spans="1:6" x14ac:dyDescent="0.25">
      <c r="A57" s="126">
        <v>45356</v>
      </c>
      <c r="B57" s="3">
        <f>Новак!F65</f>
        <v>1</v>
      </c>
      <c r="C57" s="3">
        <f>Засек!F49</f>
        <v>8</v>
      </c>
      <c r="D57" s="3">
        <f>Тол!F58</f>
        <v>3</v>
      </c>
      <c r="E57" s="3">
        <f>Мичу!F58</f>
        <v>3</v>
      </c>
      <c r="F57" s="22">
        <f>Сызр!F58</f>
        <v>0</v>
      </c>
    </row>
    <row r="58" spans="1:6" x14ac:dyDescent="0.25">
      <c r="A58" s="126">
        <v>45357</v>
      </c>
      <c r="B58" s="3">
        <f>Новак!F66</f>
        <v>2</v>
      </c>
      <c r="C58" s="3">
        <f>Засек!F50</f>
        <v>2</v>
      </c>
      <c r="D58" s="3">
        <f>Тол!F59</f>
        <v>6</v>
      </c>
      <c r="E58" s="3">
        <f>Мичу!F59</f>
        <v>7</v>
      </c>
      <c r="F58" s="22">
        <f>Сызр!F59</f>
        <v>2</v>
      </c>
    </row>
    <row r="59" spans="1:6" x14ac:dyDescent="0.25">
      <c r="A59" s="126">
        <v>45358</v>
      </c>
      <c r="B59" s="3">
        <f>Новак!F67</f>
        <v>2</v>
      </c>
      <c r="C59" s="3">
        <f>Засек!F51</f>
        <v>4</v>
      </c>
      <c r="D59" s="3">
        <f>Тол!F60</f>
        <v>7</v>
      </c>
      <c r="E59" s="3">
        <f>Мичу!F60</f>
        <v>4</v>
      </c>
      <c r="F59" s="22">
        <f>Сызр!F60</f>
        <v>1</v>
      </c>
    </row>
    <row r="60" spans="1:6" x14ac:dyDescent="0.25">
      <c r="A60" s="116" t="s">
        <v>35</v>
      </c>
      <c r="B60" s="35">
        <f>SUM(B56:B59)</f>
        <v>11</v>
      </c>
      <c r="C60" s="35">
        <f>SUM(C56:C59)</f>
        <v>19</v>
      </c>
      <c r="D60" s="35">
        <f>SUM(D56:D59)</f>
        <v>20</v>
      </c>
      <c r="E60" s="35">
        <f>SUM(E56:E59)</f>
        <v>20</v>
      </c>
      <c r="F60" s="35">
        <f>SUM(F56:F59)</f>
        <v>4</v>
      </c>
    </row>
    <row r="61" spans="1:6" x14ac:dyDescent="0.25">
      <c r="A61" s="116" t="s">
        <v>36</v>
      </c>
      <c r="B61" s="35">
        <f>AVERAGE(B56:B59)</f>
        <v>2.75</v>
      </c>
      <c r="C61" s="35">
        <f>AVERAGE(C56:C59)</f>
        <v>4.75</v>
      </c>
      <c r="D61" s="35">
        <f>AVERAGE(D56:D59)</f>
        <v>5</v>
      </c>
      <c r="E61" s="35">
        <f>AVERAGE(E56:E59)</f>
        <v>5</v>
      </c>
      <c r="F61" s="35">
        <f>AVERAGE(F56:F59)</f>
        <v>1</v>
      </c>
    </row>
    <row r="62" spans="1:6" x14ac:dyDescent="0.25">
      <c r="A62" s="126">
        <v>45362</v>
      </c>
      <c r="B62" s="3">
        <f>Новак!F68</f>
        <v>4</v>
      </c>
      <c r="C62" s="3">
        <f>Засек!F52</f>
        <v>2</v>
      </c>
      <c r="D62" s="3">
        <f>Тол!F61</f>
        <v>5</v>
      </c>
      <c r="E62" s="3">
        <f>Мичу!F61</f>
        <v>4</v>
      </c>
      <c r="F62" s="22">
        <f>Сызр!F61</f>
        <v>0</v>
      </c>
    </row>
    <row r="63" spans="1:6" x14ac:dyDescent="0.25">
      <c r="A63" s="126">
        <v>45363</v>
      </c>
      <c r="B63" s="3">
        <f>Новак!F69</f>
        <v>2</v>
      </c>
      <c r="C63" s="3">
        <f>Засек!F53</f>
        <v>2</v>
      </c>
      <c r="D63" s="3">
        <f>Тол!F62</f>
        <v>5</v>
      </c>
      <c r="E63" s="3">
        <f>Мичу!F62</f>
        <v>3</v>
      </c>
      <c r="F63" s="22">
        <f>Сызр!F62</f>
        <v>4</v>
      </c>
    </row>
    <row r="64" spans="1:6" x14ac:dyDescent="0.25">
      <c r="A64" s="126">
        <v>45364</v>
      </c>
      <c r="B64" s="3">
        <f>Новак!F70</f>
        <v>3</v>
      </c>
      <c r="C64" s="3">
        <f>Засек!F54</f>
        <v>9</v>
      </c>
      <c r="D64" s="3">
        <f>Тол!F63</f>
        <v>9</v>
      </c>
      <c r="E64" s="3">
        <f>Мичу!F63</f>
        <v>10</v>
      </c>
      <c r="F64" s="22">
        <f>Сызр!F63</f>
        <v>2</v>
      </c>
    </row>
    <row r="65" spans="1:6" x14ac:dyDescent="0.25">
      <c r="A65" s="126">
        <v>45365</v>
      </c>
      <c r="B65" s="3">
        <f>Новак!F71</f>
        <v>4</v>
      </c>
      <c r="C65" s="3">
        <f>Засек!F55</f>
        <v>8</v>
      </c>
      <c r="D65" s="3">
        <f>Тол!F64</f>
        <v>2</v>
      </c>
      <c r="E65" s="3">
        <f>Мичу!F64</f>
        <v>7</v>
      </c>
      <c r="F65" s="22">
        <f>Сызр!F64</f>
        <v>2</v>
      </c>
    </row>
    <row r="66" spans="1:6" x14ac:dyDescent="0.25">
      <c r="A66" s="126">
        <v>45366</v>
      </c>
      <c r="B66" s="3">
        <f>Новак!F72</f>
        <v>3</v>
      </c>
      <c r="C66" s="3">
        <f>Засек!F56</f>
        <v>2</v>
      </c>
      <c r="D66" s="3">
        <f>Тол!F65</f>
        <v>7</v>
      </c>
      <c r="E66" s="3">
        <f>Мичу!F65</f>
        <v>3</v>
      </c>
      <c r="F66" s="22">
        <f>Сызр!F65</f>
        <v>3</v>
      </c>
    </row>
    <row r="67" spans="1:6" x14ac:dyDescent="0.25">
      <c r="A67" s="116" t="s">
        <v>35</v>
      </c>
      <c r="B67" s="35">
        <f>SUM(B62:B66)</f>
        <v>16</v>
      </c>
      <c r="C67" s="35">
        <f>SUM(C62:C66)</f>
        <v>23</v>
      </c>
      <c r="D67" s="35">
        <f>SUM(D62:D66)</f>
        <v>28</v>
      </c>
      <c r="E67" s="35">
        <f>SUM(E62:E66)</f>
        <v>27</v>
      </c>
      <c r="F67" s="36">
        <f>SUM(F62:F66)</f>
        <v>11</v>
      </c>
    </row>
    <row r="68" spans="1:6" x14ac:dyDescent="0.25">
      <c r="A68" s="116" t="s">
        <v>36</v>
      </c>
      <c r="B68" s="35">
        <f>AVERAGE(B62:B66)</f>
        <v>3.2</v>
      </c>
      <c r="C68" s="35">
        <f>AVERAGE(C62:C66)</f>
        <v>4.5999999999999996</v>
      </c>
      <c r="D68" s="35">
        <f>AVERAGE(D62:D66)</f>
        <v>5.6</v>
      </c>
      <c r="E68" s="35">
        <f>AVERAGE(E62:E66)</f>
        <v>5.4</v>
      </c>
      <c r="F68" s="36">
        <f>AVERAGE(F62:F66)</f>
        <v>2.2000000000000002</v>
      </c>
    </row>
    <row r="69" spans="1:6" s="68" customFormat="1" x14ac:dyDescent="0.25">
      <c r="A69" s="126">
        <v>45369</v>
      </c>
      <c r="B69" s="70">
        <f>Новак!F73</f>
        <v>0</v>
      </c>
      <c r="C69" s="70">
        <f>Засек!F57</f>
        <v>4</v>
      </c>
      <c r="D69" s="70">
        <f>Тол!F66</f>
        <v>4</v>
      </c>
      <c r="E69" s="70">
        <f>Мичу!F66</f>
        <v>8</v>
      </c>
      <c r="F69" s="91">
        <f>Сызр!F66</f>
        <v>2</v>
      </c>
    </row>
    <row r="70" spans="1:6" s="68" customFormat="1" x14ac:dyDescent="0.25">
      <c r="A70" s="126">
        <v>45370</v>
      </c>
      <c r="B70" s="70">
        <f>Новак!F74</f>
        <v>1</v>
      </c>
      <c r="C70" s="70">
        <f>Засек!F58</f>
        <v>4</v>
      </c>
      <c r="D70" s="70">
        <f>Тол!F67</f>
        <v>0</v>
      </c>
      <c r="E70" s="70">
        <f>Мичу!F67</f>
        <v>4</v>
      </c>
      <c r="F70" s="91">
        <f>Сызр!F67</f>
        <v>3</v>
      </c>
    </row>
    <row r="71" spans="1:6" s="68" customFormat="1" x14ac:dyDescent="0.25">
      <c r="A71" s="126">
        <v>45371</v>
      </c>
      <c r="B71" s="70">
        <f>Новак!F75</f>
        <v>6</v>
      </c>
      <c r="C71" s="70">
        <f>Засек!F59</f>
        <v>2</v>
      </c>
      <c r="D71" s="70">
        <f>Тол!F68</f>
        <v>8</v>
      </c>
      <c r="E71" s="70">
        <f>Мичу!F68</f>
        <v>4</v>
      </c>
      <c r="F71" s="91">
        <f>Сызр!F68</f>
        <v>3</v>
      </c>
    </row>
    <row r="72" spans="1:6" s="68" customFormat="1" x14ac:dyDescent="0.25">
      <c r="A72" s="126">
        <v>45372</v>
      </c>
      <c r="B72" s="70">
        <f>Новак!F76</f>
        <v>3</v>
      </c>
      <c r="C72" s="70">
        <f>Засек!F60</f>
        <v>2</v>
      </c>
      <c r="D72" s="70">
        <f>Тол!F69</f>
        <v>2</v>
      </c>
      <c r="E72" s="70">
        <f>Мичу!F69</f>
        <v>4</v>
      </c>
      <c r="F72" s="91">
        <f>Сызр!F69</f>
        <v>1</v>
      </c>
    </row>
    <row r="73" spans="1:6" s="68" customFormat="1" x14ac:dyDescent="0.25">
      <c r="A73" s="126">
        <v>45373</v>
      </c>
      <c r="B73" s="70">
        <f>Новак!F77</f>
        <v>3</v>
      </c>
      <c r="C73" s="70">
        <f>Засек!F61</f>
        <v>1</v>
      </c>
      <c r="D73" s="70">
        <f>Тол!F70</f>
        <v>7</v>
      </c>
      <c r="E73" s="70">
        <f>Мичу!F70</f>
        <v>9</v>
      </c>
      <c r="F73" s="91">
        <f>Сызр!F70</f>
        <v>3</v>
      </c>
    </row>
    <row r="74" spans="1:6" s="68" customFormat="1" x14ac:dyDescent="0.25">
      <c r="A74" s="116" t="s">
        <v>35</v>
      </c>
      <c r="B74" s="35">
        <f>SUM(B69:B73)</f>
        <v>13</v>
      </c>
      <c r="C74" s="35">
        <f>SUM(C69:C73)</f>
        <v>13</v>
      </c>
      <c r="D74" s="35">
        <f>SUM(D69:D73)</f>
        <v>21</v>
      </c>
      <c r="E74" s="35">
        <f>SUM(E69:E73)</f>
        <v>29</v>
      </c>
      <c r="F74" s="36">
        <f>SUM(F69:F73)</f>
        <v>12</v>
      </c>
    </row>
    <row r="75" spans="1:6" s="68" customFormat="1" x14ac:dyDescent="0.25">
      <c r="A75" s="116" t="s">
        <v>36</v>
      </c>
      <c r="B75" s="35">
        <f>AVERAGE(B69:B73)</f>
        <v>2.6</v>
      </c>
      <c r="C75" s="35">
        <f>AVERAGE(C69:C73)</f>
        <v>2.6</v>
      </c>
      <c r="D75" s="35">
        <f>AVERAGE(D69:D73)</f>
        <v>4.2</v>
      </c>
      <c r="E75" s="35">
        <f>AVERAGE(E69:E73)</f>
        <v>5.8</v>
      </c>
      <c r="F75" s="36">
        <f>AVERAGE(F69:F73)</f>
        <v>2.4</v>
      </c>
    </row>
    <row r="76" spans="1:6" x14ac:dyDescent="0.25">
      <c r="A76" s="126">
        <v>45376</v>
      </c>
      <c r="B76" s="3">
        <f>Новак!F78</f>
        <v>2</v>
      </c>
      <c r="C76" s="3">
        <f>Засек!F62</f>
        <v>4</v>
      </c>
      <c r="D76" s="3">
        <f>Тол!F71</f>
        <v>10</v>
      </c>
      <c r="E76" s="3">
        <f>Мичу!F71</f>
        <v>7</v>
      </c>
      <c r="F76" s="22">
        <f>Сызр!F71</f>
        <v>4</v>
      </c>
    </row>
    <row r="77" spans="1:6" x14ac:dyDescent="0.25">
      <c r="A77" s="126">
        <v>45377</v>
      </c>
      <c r="B77" s="3">
        <f>Новак!F79</f>
        <v>3</v>
      </c>
      <c r="C77" s="3">
        <f>Засек!F63</f>
        <v>6</v>
      </c>
      <c r="D77" s="3">
        <f>Тол!F72</f>
        <v>8</v>
      </c>
      <c r="E77" s="3">
        <f>Мичу!F72</f>
        <v>8</v>
      </c>
      <c r="F77" s="22">
        <f>Сызр!F72</f>
        <v>1</v>
      </c>
    </row>
    <row r="78" spans="1:6" x14ac:dyDescent="0.25">
      <c r="A78" s="126">
        <v>45378</v>
      </c>
      <c r="B78" s="3">
        <f>Новак!F80</f>
        <v>1</v>
      </c>
      <c r="C78" s="3">
        <f>Засек!F64</f>
        <v>9</v>
      </c>
      <c r="D78" s="3">
        <f>Тол!F73</f>
        <v>8</v>
      </c>
      <c r="E78" s="3">
        <f>Мичу!F73</f>
        <v>10</v>
      </c>
      <c r="F78" s="22">
        <f>Сызр!F73</f>
        <v>1</v>
      </c>
    </row>
    <row r="79" spans="1:6" x14ac:dyDescent="0.25">
      <c r="A79" s="126">
        <v>45379</v>
      </c>
      <c r="B79" s="3">
        <f>Новак!F81</f>
        <v>3</v>
      </c>
      <c r="C79" s="3">
        <f>Засек!F65</f>
        <v>3</v>
      </c>
      <c r="D79" s="3">
        <f>Тол!F74</f>
        <v>3</v>
      </c>
      <c r="E79" s="3">
        <f>Мичу!F74</f>
        <v>5</v>
      </c>
      <c r="F79" s="22">
        <f>Сызр!F74</f>
        <v>4</v>
      </c>
    </row>
    <row r="80" spans="1:6" x14ac:dyDescent="0.25">
      <c r="A80" s="126">
        <v>45380</v>
      </c>
      <c r="B80" s="3">
        <f>Новак!F82</f>
        <v>0</v>
      </c>
      <c r="C80" s="3">
        <f>Засек!F66</f>
        <v>2</v>
      </c>
      <c r="D80" s="3">
        <f>Тол!F75</f>
        <v>4</v>
      </c>
      <c r="E80" s="3">
        <f>Мичу!F75</f>
        <v>4</v>
      </c>
      <c r="F80" s="22">
        <f>Сызр!F75</f>
        <v>1</v>
      </c>
    </row>
    <row r="81" spans="1:6" x14ac:dyDescent="0.25">
      <c r="A81" s="116" t="s">
        <v>35</v>
      </c>
      <c r="B81" s="35">
        <f>SUM(B76:B80)</f>
        <v>9</v>
      </c>
      <c r="C81" s="35">
        <f>SUM(C76:C80)</f>
        <v>24</v>
      </c>
      <c r="D81" s="35">
        <f>SUM(D76:D80)</f>
        <v>33</v>
      </c>
      <c r="E81" s="35">
        <f>SUM(E76:E80)</f>
        <v>34</v>
      </c>
      <c r="F81" s="36">
        <f>SUM(F76:F80)</f>
        <v>11</v>
      </c>
    </row>
    <row r="82" spans="1:6" x14ac:dyDescent="0.25">
      <c r="A82" s="116" t="s">
        <v>36</v>
      </c>
      <c r="B82" s="35">
        <f>AVERAGE(B76:B80)</f>
        <v>1.8</v>
      </c>
      <c r="C82" s="35">
        <f>AVERAGE(C76:C80)</f>
        <v>4.8</v>
      </c>
      <c r="D82" s="35">
        <f>AVERAGE(D76:D80)</f>
        <v>6.6</v>
      </c>
      <c r="E82" s="35">
        <f>AVERAGE(E76:E80)</f>
        <v>6.8</v>
      </c>
      <c r="F82" s="36">
        <f>AVERAGE(F76:F80)</f>
        <v>2.2000000000000002</v>
      </c>
    </row>
    <row r="83" spans="1:6" x14ac:dyDescent="0.25">
      <c r="A83" s="126">
        <v>45383</v>
      </c>
      <c r="B83" s="3">
        <f>Новак!F83</f>
        <v>2</v>
      </c>
      <c r="C83" s="3">
        <f>Засек!F67</f>
        <v>3</v>
      </c>
      <c r="D83" s="3">
        <f>Тол!F76</f>
        <v>8</v>
      </c>
      <c r="E83" s="3">
        <f>Мичу!F76</f>
        <v>5</v>
      </c>
      <c r="F83" s="22">
        <f>Сызр!F76</f>
        <v>1</v>
      </c>
    </row>
    <row r="84" spans="1:6" x14ac:dyDescent="0.25">
      <c r="A84" s="126">
        <v>45384</v>
      </c>
      <c r="B84" s="3">
        <f>Новак!F84</f>
        <v>3</v>
      </c>
      <c r="C84" s="3">
        <f>Засек!F68</f>
        <v>3</v>
      </c>
      <c r="D84" s="3">
        <f>Тол!F77</f>
        <v>4</v>
      </c>
      <c r="E84" s="3">
        <f>Мичу!F77</f>
        <v>4</v>
      </c>
      <c r="F84" s="22">
        <f>Сызр!F77</f>
        <v>1</v>
      </c>
    </row>
    <row r="85" spans="1:6" x14ac:dyDescent="0.25">
      <c r="A85" s="126">
        <v>45385</v>
      </c>
      <c r="B85" s="3">
        <f>Новак!F85</f>
        <v>1</v>
      </c>
      <c r="C85" s="3">
        <f>Засек!F69</f>
        <v>4</v>
      </c>
      <c r="D85" s="3">
        <f>Тол!F78</f>
        <v>8</v>
      </c>
      <c r="E85" s="3">
        <f>Мичу!F78</f>
        <v>10</v>
      </c>
      <c r="F85" s="22">
        <f>Сызр!F78</f>
        <v>1</v>
      </c>
    </row>
    <row r="86" spans="1:6" x14ac:dyDescent="0.25">
      <c r="A86" s="126">
        <v>45386</v>
      </c>
      <c r="B86" s="3">
        <f>Новак!F86</f>
        <v>2</v>
      </c>
      <c r="C86" s="3">
        <f>Засек!F70</f>
        <v>7</v>
      </c>
      <c r="D86" s="3">
        <f>Тол!F79</f>
        <v>4</v>
      </c>
      <c r="E86" s="3">
        <f>Мичу!F79</f>
        <v>7</v>
      </c>
      <c r="F86" s="22">
        <f>Сызр!F79</f>
        <v>0</v>
      </c>
    </row>
    <row r="87" spans="1:6" x14ac:dyDescent="0.25">
      <c r="A87" s="126">
        <v>45387</v>
      </c>
      <c r="B87" s="3">
        <f>Новак!F87</f>
        <v>1</v>
      </c>
      <c r="C87" s="3">
        <f>Засек!F71</f>
        <v>3</v>
      </c>
      <c r="D87" s="3">
        <f>Тол!F80</f>
        <v>3</v>
      </c>
      <c r="E87" s="3">
        <f>Мичу!F80</f>
        <v>1</v>
      </c>
      <c r="F87" s="22">
        <f>Сызр!F80</f>
        <v>1</v>
      </c>
    </row>
    <row r="88" spans="1:6" x14ac:dyDescent="0.25">
      <c r="A88" s="116" t="s">
        <v>35</v>
      </c>
      <c r="B88" s="35">
        <f>SUM(B83:B87)</f>
        <v>9</v>
      </c>
      <c r="C88" s="35">
        <f>SUM(C83:C87)</f>
        <v>20</v>
      </c>
      <c r="D88" s="35">
        <f>SUM(D83:D87)</f>
        <v>27</v>
      </c>
      <c r="E88" s="35">
        <f>SUM(E83:E87)</f>
        <v>27</v>
      </c>
      <c r="F88" s="36">
        <f>SUM(F83:F87)</f>
        <v>4</v>
      </c>
    </row>
    <row r="89" spans="1:6" x14ac:dyDescent="0.25">
      <c r="A89" s="116" t="s">
        <v>36</v>
      </c>
      <c r="B89" s="35">
        <f>AVERAGE(B83:B87)</f>
        <v>1.8</v>
      </c>
      <c r="C89" s="35">
        <f>AVERAGE(C83:C87)</f>
        <v>4</v>
      </c>
      <c r="D89" s="35">
        <f>AVERAGE(D83:D87)</f>
        <v>5.4</v>
      </c>
      <c r="E89" s="35">
        <f>AVERAGE(E83:E87)</f>
        <v>5.4</v>
      </c>
      <c r="F89" s="36">
        <f>AVERAGE(F83:F87)</f>
        <v>0.8</v>
      </c>
    </row>
    <row r="90" spans="1:6" x14ac:dyDescent="0.25">
      <c r="A90" s="126">
        <v>45390</v>
      </c>
      <c r="B90" s="3">
        <f>Новак!F88</f>
        <v>5</v>
      </c>
      <c r="C90" s="3">
        <f>Засек!F72</f>
        <v>9</v>
      </c>
      <c r="D90" s="3">
        <f>Тол!F81</f>
        <v>2</v>
      </c>
      <c r="E90" s="3">
        <f>Мичу!F81</f>
        <v>6</v>
      </c>
      <c r="F90" s="22">
        <f>Сызр!F81</f>
        <v>3</v>
      </c>
    </row>
    <row r="91" spans="1:6" x14ac:dyDescent="0.25">
      <c r="A91" s="126">
        <v>45391</v>
      </c>
      <c r="B91" s="3">
        <f>Новак!F89</f>
        <v>3</v>
      </c>
      <c r="C91" s="3">
        <f>Засек!F73</f>
        <v>9</v>
      </c>
      <c r="D91" s="3">
        <f>Тол!F82</f>
        <v>3</v>
      </c>
      <c r="E91" s="3">
        <f>Мичу!F82</f>
        <v>11</v>
      </c>
      <c r="F91" s="22">
        <f>Сызр!F82</f>
        <v>0</v>
      </c>
    </row>
    <row r="92" spans="1:6" x14ac:dyDescent="0.25">
      <c r="A92" s="126">
        <v>45392</v>
      </c>
      <c r="B92" s="3">
        <f>Новак!F90</f>
        <v>4</v>
      </c>
      <c r="C92" s="3">
        <f>Засек!F74</f>
        <v>7</v>
      </c>
      <c r="D92" s="3">
        <f>Тол!F83</f>
        <v>2</v>
      </c>
      <c r="E92" s="3">
        <f>Мичу!F83</f>
        <v>7</v>
      </c>
      <c r="F92" s="22">
        <f>Сызр!F83</f>
        <v>0</v>
      </c>
    </row>
    <row r="93" spans="1:6" x14ac:dyDescent="0.25">
      <c r="A93" s="126">
        <v>45393</v>
      </c>
      <c r="B93" s="3">
        <f>Новак!F91</f>
        <v>3</v>
      </c>
      <c r="C93" s="3">
        <f>Засек!F75</f>
        <v>3</v>
      </c>
      <c r="D93" s="3">
        <f>Тол!F84</f>
        <v>3</v>
      </c>
      <c r="E93" s="3">
        <f>Мичу!F84</f>
        <v>6</v>
      </c>
      <c r="F93" s="22">
        <f>Сызр!F84</f>
        <v>1</v>
      </c>
    </row>
    <row r="94" spans="1:6" x14ac:dyDescent="0.25">
      <c r="A94" s="126">
        <v>45394</v>
      </c>
      <c r="B94" s="3">
        <f>Новак!F92</f>
        <v>2</v>
      </c>
      <c r="C94" s="3">
        <f>Засек!F76</f>
        <v>1</v>
      </c>
      <c r="D94" s="3">
        <f>Тол!F85</f>
        <v>7</v>
      </c>
      <c r="E94" s="3">
        <f>Мичу!F85</f>
        <v>5</v>
      </c>
      <c r="F94" s="22">
        <f>Сызр!F85</f>
        <v>2</v>
      </c>
    </row>
    <row r="95" spans="1:6" x14ac:dyDescent="0.25">
      <c r="A95" s="116" t="s">
        <v>35</v>
      </c>
      <c r="B95" s="35">
        <f>SUM(B90:B94)</f>
        <v>17</v>
      </c>
      <c r="C95" s="35">
        <f>SUM(C90:C94)</f>
        <v>29</v>
      </c>
      <c r="D95" s="35">
        <f>SUM(D90:D94)</f>
        <v>17</v>
      </c>
      <c r="E95" s="35">
        <f>SUM(E90:E94)</f>
        <v>35</v>
      </c>
      <c r="F95" s="36">
        <f>SUM(F90:F94)</f>
        <v>6</v>
      </c>
    </row>
    <row r="96" spans="1:6" x14ac:dyDescent="0.25">
      <c r="A96" s="116" t="s">
        <v>36</v>
      </c>
      <c r="B96" s="35">
        <f>AVERAGE(B90:B94)</f>
        <v>3.4</v>
      </c>
      <c r="C96" s="35">
        <f>AVERAGE(C90:C94)</f>
        <v>5.8</v>
      </c>
      <c r="D96" s="35">
        <f>AVERAGE(D90:D94)</f>
        <v>3.4</v>
      </c>
      <c r="E96" s="35">
        <f>AVERAGE(E90:E94)</f>
        <v>7</v>
      </c>
      <c r="F96" s="36">
        <f>AVERAGE(F90:F94)</f>
        <v>1.2</v>
      </c>
    </row>
    <row r="97" spans="1:6" x14ac:dyDescent="0.25">
      <c r="A97" s="126">
        <v>45397</v>
      </c>
      <c r="B97" s="3">
        <f>Новак!F93</f>
        <v>1</v>
      </c>
      <c r="C97" s="3">
        <f>Засек!F77</f>
        <v>3</v>
      </c>
      <c r="D97" s="3">
        <f>Тол!F86</f>
        <v>6</v>
      </c>
      <c r="E97" s="3">
        <f>Мичу!F86</f>
        <v>8</v>
      </c>
      <c r="F97" s="22">
        <f>Сызр!F86</f>
        <v>4</v>
      </c>
    </row>
    <row r="98" spans="1:6" x14ac:dyDescent="0.25">
      <c r="A98" s="126">
        <v>45398</v>
      </c>
      <c r="B98" s="3">
        <f>Новак!F94</f>
        <v>2</v>
      </c>
      <c r="C98" s="3">
        <f>Засек!F78</f>
        <v>7</v>
      </c>
      <c r="D98" s="3">
        <f>Тол!F87</f>
        <v>9</v>
      </c>
      <c r="E98" s="3">
        <f>Мичу!F87</f>
        <v>8</v>
      </c>
      <c r="F98" s="22">
        <f>Сызр!F87</f>
        <v>0</v>
      </c>
    </row>
    <row r="99" spans="1:6" x14ac:dyDescent="0.25">
      <c r="A99" s="126">
        <v>45399</v>
      </c>
      <c r="B99" s="3">
        <f>Новак!F95</f>
        <v>0</v>
      </c>
      <c r="C99" s="3">
        <f>Засек!F79</f>
        <v>5</v>
      </c>
      <c r="D99" s="3">
        <f>Тол!F88</f>
        <v>6</v>
      </c>
      <c r="E99" s="3">
        <f>Мичу!F88</f>
        <v>5</v>
      </c>
      <c r="F99" s="22">
        <f>Сызр!F88</f>
        <v>3</v>
      </c>
    </row>
    <row r="100" spans="1:6" x14ac:dyDescent="0.25">
      <c r="A100" s="126">
        <v>45400</v>
      </c>
      <c r="B100" s="3">
        <f>Новак!F96</f>
        <v>2</v>
      </c>
      <c r="C100" s="3">
        <f>Засек!F80</f>
        <v>2</v>
      </c>
      <c r="D100" s="3">
        <f>Тол!F89</f>
        <v>4</v>
      </c>
      <c r="E100" s="3">
        <f>Мичу!F89</f>
        <v>6</v>
      </c>
      <c r="F100" s="22">
        <f>Сызр!F89</f>
        <v>0</v>
      </c>
    </row>
    <row r="101" spans="1:6" x14ac:dyDescent="0.25">
      <c r="A101" s="126">
        <v>45401</v>
      </c>
      <c r="B101" s="3">
        <f>Новак!F97</f>
        <v>1</v>
      </c>
      <c r="C101" s="3">
        <f>Засек!F81</f>
        <v>2</v>
      </c>
      <c r="D101" s="3">
        <f>Тол!F90</f>
        <v>1</v>
      </c>
      <c r="E101" s="3">
        <f>Мичу!F90</f>
        <v>0</v>
      </c>
      <c r="F101" s="22">
        <f>Сызр!F90</f>
        <v>0</v>
      </c>
    </row>
    <row r="102" spans="1:6" x14ac:dyDescent="0.25">
      <c r="A102" s="116" t="s">
        <v>35</v>
      </c>
      <c r="B102" s="35">
        <f>SUM(B97:B101)</f>
        <v>6</v>
      </c>
      <c r="C102" s="35">
        <f>SUM(C97:C101)</f>
        <v>19</v>
      </c>
      <c r="D102" s="35">
        <f>SUM(D97:D101)</f>
        <v>26</v>
      </c>
      <c r="E102" s="35">
        <f>SUM(E97:E101)</f>
        <v>27</v>
      </c>
      <c r="F102" s="36">
        <f>SUM(F97:F101)</f>
        <v>7</v>
      </c>
    </row>
    <row r="103" spans="1:6" x14ac:dyDescent="0.25">
      <c r="A103" s="116" t="s">
        <v>36</v>
      </c>
      <c r="B103" s="35">
        <f>AVERAGE(B97:B101)</f>
        <v>1.2</v>
      </c>
      <c r="C103" s="35">
        <f>AVERAGE(C97:C101)</f>
        <v>3.8</v>
      </c>
      <c r="D103" s="35">
        <f>AVERAGE(D97:D101)</f>
        <v>5.2</v>
      </c>
      <c r="E103" s="35">
        <f>AVERAGE(E97:E101)</f>
        <v>5.4</v>
      </c>
      <c r="F103" s="36">
        <f>AVERAGE(F97:F101)</f>
        <v>1.4</v>
      </c>
    </row>
    <row r="104" spans="1:6" x14ac:dyDescent="0.25">
      <c r="A104" s="126">
        <v>45404</v>
      </c>
      <c r="B104" s="3">
        <f>Новак!F98</f>
        <v>7</v>
      </c>
      <c r="C104" s="3">
        <f>Засек!F82</f>
        <v>4</v>
      </c>
      <c r="D104" s="3">
        <f>Тол!F91</f>
        <v>3</v>
      </c>
      <c r="E104" s="3">
        <f>Мичу!F91</f>
        <v>7</v>
      </c>
      <c r="F104" s="22">
        <f>Сызр!F91</f>
        <v>4</v>
      </c>
    </row>
    <row r="105" spans="1:6" x14ac:dyDescent="0.25">
      <c r="A105" s="126">
        <v>45405</v>
      </c>
      <c r="B105" s="3">
        <f>Новак!F99</f>
        <v>4</v>
      </c>
      <c r="C105" s="3">
        <f>Засек!F83</f>
        <v>5</v>
      </c>
      <c r="D105" s="3">
        <f>Тол!F92</f>
        <v>4</v>
      </c>
      <c r="E105" s="3">
        <f>Мичу!F92</f>
        <v>13</v>
      </c>
      <c r="F105" s="22">
        <f>Сызр!F92</f>
        <v>3</v>
      </c>
    </row>
    <row r="106" spans="1:6" x14ac:dyDescent="0.25">
      <c r="A106" s="126">
        <v>45406</v>
      </c>
      <c r="B106" s="3">
        <f>Новак!F100</f>
        <v>4</v>
      </c>
      <c r="C106" s="3">
        <f>Засек!F84</f>
        <v>8</v>
      </c>
      <c r="D106" s="3">
        <f>Тол!F93</f>
        <v>16</v>
      </c>
      <c r="E106" s="3">
        <f>Мичу!F93</f>
        <v>11</v>
      </c>
      <c r="F106" s="22">
        <f>Сызр!F93</f>
        <v>2</v>
      </c>
    </row>
    <row r="107" spans="1:6" x14ac:dyDescent="0.25">
      <c r="A107" s="126">
        <v>45407</v>
      </c>
      <c r="B107" s="3">
        <f>Новак!F101</f>
        <v>6</v>
      </c>
      <c r="C107" s="3">
        <f>Засек!F85</f>
        <v>5</v>
      </c>
      <c r="D107" s="3">
        <f>Тол!F94</f>
        <v>5</v>
      </c>
      <c r="E107" s="3">
        <f>Мичу!F94</f>
        <v>8</v>
      </c>
      <c r="F107" s="22">
        <f>Сызр!F94</f>
        <v>1</v>
      </c>
    </row>
    <row r="108" spans="1:6" x14ac:dyDescent="0.25">
      <c r="A108" s="126">
        <v>45408</v>
      </c>
      <c r="B108" s="3">
        <f>Новак!F102</f>
        <v>3</v>
      </c>
      <c r="C108" s="3">
        <f>Засек!F86</f>
        <v>3</v>
      </c>
      <c r="D108" s="3">
        <f>Тол!F95</f>
        <v>1</v>
      </c>
      <c r="E108" s="3">
        <f>Мичу!F95</f>
        <v>5</v>
      </c>
      <c r="F108" s="22">
        <f>Сызр!F95</f>
        <v>0</v>
      </c>
    </row>
    <row r="109" spans="1:6" x14ac:dyDescent="0.25">
      <c r="A109" s="126">
        <v>45409</v>
      </c>
      <c r="B109" s="3">
        <f>Новак!F103</f>
        <v>0</v>
      </c>
      <c r="C109" s="3">
        <f>Засек!F87</f>
        <v>2</v>
      </c>
      <c r="D109" s="3">
        <f>Тол!F96</f>
        <v>6</v>
      </c>
      <c r="E109" s="3">
        <f>Мичу!F96</f>
        <v>4</v>
      </c>
      <c r="F109" s="22">
        <f>Сызр!F96</f>
        <v>0</v>
      </c>
    </row>
    <row r="110" spans="1:6" x14ac:dyDescent="0.25">
      <c r="A110" s="116" t="s">
        <v>35</v>
      </c>
      <c r="B110" s="35">
        <f>SUM(B104:B109)</f>
        <v>24</v>
      </c>
      <c r="C110" s="35">
        <f>SUM(C104:C109)</f>
        <v>27</v>
      </c>
      <c r="D110" s="35">
        <f>SUM(D104:D109)</f>
        <v>35</v>
      </c>
      <c r="E110" s="35">
        <f>SUM(E104:E109)</f>
        <v>48</v>
      </c>
      <c r="F110" s="36">
        <f>SUM(F104:F109)</f>
        <v>10</v>
      </c>
    </row>
    <row r="111" spans="1:6" x14ac:dyDescent="0.25">
      <c r="A111" s="116" t="s">
        <v>36</v>
      </c>
      <c r="B111" s="97">
        <f>AVERAGE(B104:B109)</f>
        <v>4</v>
      </c>
      <c r="C111" s="97">
        <f>AVERAGE(C104:C109)</f>
        <v>4.5</v>
      </c>
      <c r="D111" s="97">
        <f>AVERAGE(D104:D109)</f>
        <v>5.833333333333333</v>
      </c>
      <c r="E111" s="97">
        <f>AVERAGE(E104:E109)</f>
        <v>8</v>
      </c>
      <c r="F111" s="132">
        <f>AVERAGE(F104:F109)</f>
        <v>1.6666666666666667</v>
      </c>
    </row>
    <row r="112" spans="1:6" x14ac:dyDescent="0.25">
      <c r="A112" s="126">
        <v>45414</v>
      </c>
      <c r="B112" s="3">
        <f>Новак!F104</f>
        <v>2</v>
      </c>
      <c r="C112" s="3">
        <f>Засек!F88</f>
        <v>4</v>
      </c>
      <c r="D112" s="3">
        <f>Тол!F97</f>
        <v>5</v>
      </c>
      <c r="E112" s="3">
        <f>Мичу!F97</f>
        <v>7</v>
      </c>
      <c r="F112" s="22">
        <f>Сызр!F97</f>
        <v>2</v>
      </c>
    </row>
    <row r="113" spans="1:6" x14ac:dyDescent="0.25">
      <c r="A113" s="126">
        <v>45415</v>
      </c>
      <c r="B113" s="3">
        <f>Новак!F105</f>
        <v>1</v>
      </c>
      <c r="C113" s="3">
        <f>Засек!F89</f>
        <v>1</v>
      </c>
      <c r="D113" s="3">
        <f>Тол!F98</f>
        <v>2</v>
      </c>
      <c r="E113" s="3">
        <f>Мичу!F98</f>
        <v>2</v>
      </c>
      <c r="F113" s="22">
        <f>Сызр!F98</f>
        <v>0</v>
      </c>
    </row>
    <row r="114" spans="1:6" x14ac:dyDescent="0.25">
      <c r="A114" s="116" t="s">
        <v>35</v>
      </c>
      <c r="B114" s="35">
        <f>SUM(B112:B113)</f>
        <v>3</v>
      </c>
      <c r="C114" s="35">
        <f>SUM(C112:C113)</f>
        <v>5</v>
      </c>
      <c r="D114" s="35">
        <f>SUM(D112:D113)</f>
        <v>7</v>
      </c>
      <c r="E114" s="35">
        <f>SUM(E112:E113)</f>
        <v>9</v>
      </c>
      <c r="F114" s="35">
        <f>SUM(F112:F113)</f>
        <v>2</v>
      </c>
    </row>
    <row r="115" spans="1:6" x14ac:dyDescent="0.25">
      <c r="A115" s="116" t="s">
        <v>36</v>
      </c>
      <c r="B115" s="35">
        <f>AVERAGE(B112:B113)</f>
        <v>1.5</v>
      </c>
      <c r="C115" s="35">
        <f>AVERAGE(C112:C113)</f>
        <v>2.5</v>
      </c>
      <c r="D115" s="35">
        <f>AVERAGE(D112:D113)</f>
        <v>3.5</v>
      </c>
      <c r="E115" s="35">
        <f>AVERAGE(E112:E113)</f>
        <v>4.5</v>
      </c>
      <c r="F115" s="35">
        <f>AVERAGE(F112:F113)</f>
        <v>1</v>
      </c>
    </row>
    <row r="116" spans="1:6" x14ac:dyDescent="0.25">
      <c r="A116" s="126">
        <v>45418</v>
      </c>
      <c r="B116" s="3">
        <f>Новак!F106</f>
        <v>1</v>
      </c>
      <c r="C116" s="3">
        <f>Засек!F90</f>
        <v>5</v>
      </c>
      <c r="D116" s="3">
        <f>Тол!F99</f>
        <v>5</v>
      </c>
      <c r="E116" s="3">
        <f>Мичу!F99</f>
        <v>8</v>
      </c>
      <c r="F116" s="22">
        <f>Сызр!F99</f>
        <v>1</v>
      </c>
    </row>
    <row r="117" spans="1:6" x14ac:dyDescent="0.25">
      <c r="A117" s="126">
        <v>45419</v>
      </c>
      <c r="B117" s="3">
        <f>Новак!F107</f>
        <v>0</v>
      </c>
      <c r="C117" s="3">
        <f>Засек!F91</f>
        <v>3</v>
      </c>
      <c r="D117" s="3">
        <f>Тол!F100</f>
        <v>4</v>
      </c>
      <c r="E117" s="3">
        <f>Мичу!F100</f>
        <v>5</v>
      </c>
      <c r="F117" s="22">
        <f>Сызр!F100</f>
        <v>1</v>
      </c>
    </row>
    <row r="118" spans="1:6" x14ac:dyDescent="0.25">
      <c r="A118" s="126">
        <v>45420</v>
      </c>
      <c r="B118" s="3">
        <f>Новак!F108</f>
        <v>2</v>
      </c>
      <c r="C118" s="3">
        <f>Засек!F92</f>
        <v>2</v>
      </c>
      <c r="D118" s="3">
        <f>Тол!F101</f>
        <v>3</v>
      </c>
      <c r="E118" s="3">
        <f>Мичу!F101</f>
        <v>2</v>
      </c>
      <c r="F118" s="22">
        <f>Сызр!F101</f>
        <v>0</v>
      </c>
    </row>
    <row r="119" spans="1:6" x14ac:dyDescent="0.25">
      <c r="A119" s="116" t="s">
        <v>35</v>
      </c>
      <c r="B119" s="35">
        <f>SUM(B116:B118)</f>
        <v>3</v>
      </c>
      <c r="C119" s="35">
        <f>SUM(C116:C118)</f>
        <v>10</v>
      </c>
      <c r="D119" s="35">
        <f>SUM(D116:D118)</f>
        <v>12</v>
      </c>
      <c r="E119" s="35">
        <f>SUM(E116:E118)</f>
        <v>15</v>
      </c>
      <c r="F119" s="35">
        <f>SUM(F116:F118)</f>
        <v>2</v>
      </c>
    </row>
    <row r="120" spans="1:6" x14ac:dyDescent="0.25">
      <c r="A120" s="116" t="s">
        <v>36</v>
      </c>
      <c r="B120" s="97">
        <f>AVERAGE(B116:B118)</f>
        <v>1</v>
      </c>
      <c r="C120" s="97">
        <f>AVERAGE(C116:C118)</f>
        <v>3.3333333333333335</v>
      </c>
      <c r="D120" s="97">
        <f>AVERAGE(D116:D118)</f>
        <v>4</v>
      </c>
      <c r="E120" s="97">
        <f>AVERAGE(E116:E118)</f>
        <v>5</v>
      </c>
      <c r="F120" s="97">
        <f>AVERAGE(F116:F118)</f>
        <v>0.66666666666666663</v>
      </c>
    </row>
    <row r="121" spans="1:6" x14ac:dyDescent="0.25">
      <c r="A121" s="126">
        <v>45425</v>
      </c>
      <c r="B121" s="3">
        <f>Новак!F109</f>
        <v>2</v>
      </c>
      <c r="C121" s="3">
        <f>Засек!F93</f>
        <v>4</v>
      </c>
      <c r="D121" s="3">
        <f>Тол!F102</f>
        <v>5</v>
      </c>
      <c r="E121" s="3">
        <f>Мичу!F102</f>
        <v>5</v>
      </c>
      <c r="F121" s="22">
        <f>Сызр!F102</f>
        <v>2</v>
      </c>
    </row>
    <row r="122" spans="1:6" x14ac:dyDescent="0.25">
      <c r="A122" s="126">
        <v>45426</v>
      </c>
      <c r="B122" s="3">
        <f>Новак!F110</f>
        <v>3</v>
      </c>
      <c r="C122" s="3">
        <f>Засек!F94</f>
        <v>1</v>
      </c>
      <c r="D122" s="3">
        <f>Тол!F103</f>
        <v>0</v>
      </c>
      <c r="E122" s="3">
        <f>Мичу!F103</f>
        <v>9</v>
      </c>
      <c r="F122" s="22">
        <f>Сызр!F103</f>
        <v>4</v>
      </c>
    </row>
    <row r="123" spans="1:6" x14ac:dyDescent="0.25">
      <c r="A123" s="126">
        <v>45427</v>
      </c>
      <c r="B123" s="3">
        <f>Новак!F111</f>
        <v>3</v>
      </c>
      <c r="C123" s="3">
        <f>Засек!F95</f>
        <v>3</v>
      </c>
      <c r="D123" s="3">
        <f>Тол!F104</f>
        <v>9</v>
      </c>
      <c r="E123" s="3">
        <f>Мичу!F104</f>
        <v>5</v>
      </c>
      <c r="F123" s="22">
        <f>Сызр!F104</f>
        <v>1</v>
      </c>
    </row>
    <row r="124" spans="1:6" x14ac:dyDescent="0.25">
      <c r="A124" s="126">
        <v>45428</v>
      </c>
      <c r="B124" s="3">
        <f>Новак!F112</f>
        <v>4</v>
      </c>
      <c r="C124" s="3">
        <f>Засек!F96</f>
        <v>0</v>
      </c>
      <c r="D124" s="3">
        <f>Тол!F105</f>
        <v>1</v>
      </c>
      <c r="E124" s="3">
        <f>Мичу!F105</f>
        <v>7</v>
      </c>
      <c r="F124" s="22">
        <f>Сызр!F105</f>
        <v>1</v>
      </c>
    </row>
    <row r="125" spans="1:6" x14ac:dyDescent="0.25">
      <c r="A125" s="126">
        <v>45429</v>
      </c>
      <c r="B125" s="3">
        <f>Новак!F113</f>
        <v>2</v>
      </c>
      <c r="C125" s="3">
        <f>Засек!F97</f>
        <v>3</v>
      </c>
      <c r="D125" s="3">
        <f>Тол!F106</f>
        <v>0</v>
      </c>
      <c r="E125" s="3">
        <f>Мичу!F106</f>
        <v>5</v>
      </c>
      <c r="F125" s="22">
        <f>Сызр!F106</f>
        <v>1</v>
      </c>
    </row>
    <row r="126" spans="1:6" x14ac:dyDescent="0.25">
      <c r="A126" s="116" t="s">
        <v>35</v>
      </c>
      <c r="B126" s="35">
        <f>SUM(B121:B125)</f>
        <v>14</v>
      </c>
      <c r="C126" s="35">
        <f>SUM(C121:C125)</f>
        <v>11</v>
      </c>
      <c r="D126" s="35">
        <f>SUM(D121:D125)</f>
        <v>15</v>
      </c>
      <c r="E126" s="35">
        <f>SUM(E121:E125)</f>
        <v>31</v>
      </c>
      <c r="F126" s="36">
        <f>SUM(F121:F125)</f>
        <v>9</v>
      </c>
    </row>
    <row r="127" spans="1:6" x14ac:dyDescent="0.25">
      <c r="A127" s="116" t="s">
        <v>36</v>
      </c>
      <c r="B127" s="35">
        <f>AVERAGE(B121:B125)</f>
        <v>2.8</v>
      </c>
      <c r="C127" s="35">
        <f>AVERAGE(C121:C125)</f>
        <v>2.2000000000000002</v>
      </c>
      <c r="D127" s="35">
        <f>AVERAGE(D121:D125)</f>
        <v>3</v>
      </c>
      <c r="E127" s="35">
        <f>AVERAGE(E121:E125)</f>
        <v>6.2</v>
      </c>
      <c r="F127" s="36">
        <f>AVERAGE(F121:F125)</f>
        <v>1.8</v>
      </c>
    </row>
    <row r="128" spans="1:6" x14ac:dyDescent="0.25">
      <c r="A128" s="126">
        <v>45432</v>
      </c>
      <c r="B128" s="3">
        <f>Новак!F114</f>
        <v>3</v>
      </c>
      <c r="C128" s="3">
        <f>Засек!F98</f>
        <v>2</v>
      </c>
      <c r="D128" s="3">
        <f>Тол!F107</f>
        <v>7</v>
      </c>
      <c r="E128" s="3">
        <f>Мичу!F107</f>
        <v>6</v>
      </c>
      <c r="F128" s="22">
        <f>Сызр!F107</f>
        <v>0</v>
      </c>
    </row>
    <row r="129" spans="1:6" x14ac:dyDescent="0.25">
      <c r="A129" s="126">
        <v>45433</v>
      </c>
      <c r="B129" s="3">
        <f>Новак!F115</f>
        <v>1</v>
      </c>
      <c r="C129" s="3">
        <f>Засек!F99</f>
        <v>4</v>
      </c>
      <c r="D129" s="3">
        <f>Тол!F108</f>
        <v>1</v>
      </c>
      <c r="E129" s="3">
        <f>Мичу!F108</f>
        <v>6</v>
      </c>
      <c r="F129" s="22">
        <f>Сызр!F108</f>
        <v>0</v>
      </c>
    </row>
    <row r="130" spans="1:6" x14ac:dyDescent="0.25">
      <c r="A130" s="126">
        <v>45434</v>
      </c>
      <c r="B130" s="3">
        <f>Новак!F116</f>
        <v>0</v>
      </c>
      <c r="C130" s="3">
        <f>Засек!F100</f>
        <v>3</v>
      </c>
      <c r="D130" s="3">
        <f>Тол!F109</f>
        <v>6</v>
      </c>
      <c r="E130" s="3">
        <f>Мичу!F109</f>
        <v>5</v>
      </c>
      <c r="F130" s="22">
        <f>Сызр!F109</f>
        <v>1</v>
      </c>
    </row>
    <row r="131" spans="1:6" x14ac:dyDescent="0.25">
      <c r="A131" s="126">
        <v>45435</v>
      </c>
      <c r="B131" s="3">
        <f>Новак!F117</f>
        <v>2</v>
      </c>
      <c r="C131" s="3">
        <f>Засек!F101</f>
        <v>5</v>
      </c>
      <c r="D131" s="3">
        <f>Тол!F110</f>
        <v>2</v>
      </c>
      <c r="E131" s="3">
        <f>Мичу!F110</f>
        <v>6</v>
      </c>
      <c r="F131" s="22">
        <f>Сызр!F110</f>
        <v>0</v>
      </c>
    </row>
    <row r="132" spans="1:6" x14ac:dyDescent="0.25">
      <c r="A132" s="126">
        <v>45436</v>
      </c>
      <c r="B132" s="3">
        <f>Новак!F118</f>
        <v>3</v>
      </c>
      <c r="C132" s="3">
        <f>Засек!F102</f>
        <v>3</v>
      </c>
      <c r="D132" s="3">
        <f>Тол!F111</f>
        <v>2</v>
      </c>
      <c r="E132" s="3">
        <f>Мичу!F111</f>
        <v>2</v>
      </c>
      <c r="F132" s="22">
        <f>Сызр!F111</f>
        <v>1</v>
      </c>
    </row>
    <row r="133" spans="1:6" x14ac:dyDescent="0.25">
      <c r="A133" s="116" t="s">
        <v>35</v>
      </c>
      <c r="B133" s="35">
        <f>SUM(B128:B132)</f>
        <v>9</v>
      </c>
      <c r="C133" s="35">
        <f>SUM(C128:C132)</f>
        <v>17</v>
      </c>
      <c r="D133" s="35">
        <f>SUM(D128:D132)</f>
        <v>18</v>
      </c>
      <c r="E133" s="35">
        <f>SUM(E128:E132)</f>
        <v>25</v>
      </c>
      <c r="F133" s="36">
        <f>SUM(F128:F132)</f>
        <v>2</v>
      </c>
    </row>
    <row r="134" spans="1:6" x14ac:dyDescent="0.25">
      <c r="A134" s="116" t="s">
        <v>36</v>
      </c>
      <c r="B134" s="35">
        <f>AVERAGE(B128:B132)</f>
        <v>1.8</v>
      </c>
      <c r="C134" s="35">
        <f>AVERAGE(C128:C132)</f>
        <v>3.4</v>
      </c>
      <c r="D134" s="35">
        <f>AVERAGE(D128:D132)</f>
        <v>3.6</v>
      </c>
      <c r="E134" s="35">
        <f>AVERAGE(E128:E132)</f>
        <v>5</v>
      </c>
      <c r="F134" s="36">
        <f>AVERAGE(F128:F132)</f>
        <v>0.4</v>
      </c>
    </row>
    <row r="135" spans="1:6" x14ac:dyDescent="0.25">
      <c r="A135" s="126">
        <v>45439</v>
      </c>
      <c r="B135" s="3">
        <f>Новак!F119</f>
        <v>3</v>
      </c>
      <c r="C135" s="3">
        <f>Засек!F103</f>
        <v>3</v>
      </c>
      <c r="D135" s="3">
        <f>Тол!F112</f>
        <v>4</v>
      </c>
      <c r="E135" s="3">
        <f>Мичу!F112</f>
        <v>3</v>
      </c>
      <c r="F135" s="22">
        <f>Сызр!F112</f>
        <v>0</v>
      </c>
    </row>
    <row r="136" spans="1:6" x14ac:dyDescent="0.25">
      <c r="A136" s="126">
        <v>45440</v>
      </c>
      <c r="B136" s="3">
        <f>Новак!F120</f>
        <v>1</v>
      </c>
      <c r="C136" s="3">
        <f>Засек!F104</f>
        <v>2</v>
      </c>
      <c r="D136" s="3">
        <f>Тол!F113</f>
        <v>3</v>
      </c>
      <c r="E136" s="3">
        <f>Мичу!F113</f>
        <v>1</v>
      </c>
      <c r="F136" s="22">
        <f>Сызр!F113</f>
        <v>0</v>
      </c>
    </row>
    <row r="137" spans="1:6" x14ac:dyDescent="0.25">
      <c r="A137" s="126">
        <v>45441</v>
      </c>
      <c r="B137" s="3">
        <f>Новак!F121</f>
        <v>3</v>
      </c>
      <c r="C137" s="3">
        <f>Засек!F105</f>
        <v>1</v>
      </c>
      <c r="D137" s="3">
        <f>Тол!F114</f>
        <v>3</v>
      </c>
      <c r="E137" s="3">
        <f>Мичу!F114</f>
        <v>3</v>
      </c>
      <c r="F137" s="22">
        <f>Сызр!F114</f>
        <v>1</v>
      </c>
    </row>
    <row r="138" spans="1:6" x14ac:dyDescent="0.25">
      <c r="A138" s="126">
        <v>45442</v>
      </c>
      <c r="B138" s="3">
        <f>Новак!F122</f>
        <v>1</v>
      </c>
      <c r="C138" s="3">
        <f>Засек!F106</f>
        <v>2</v>
      </c>
      <c r="D138" s="3">
        <f>Тол!F115</f>
        <v>6</v>
      </c>
      <c r="E138" s="3">
        <f>Мичу!F115</f>
        <v>8</v>
      </c>
      <c r="F138" s="22">
        <f>Сызр!F115</f>
        <v>1</v>
      </c>
    </row>
    <row r="139" spans="1:6" x14ac:dyDescent="0.25">
      <c r="A139" s="126">
        <v>45443</v>
      </c>
      <c r="B139" s="3">
        <f>Новак!F123</f>
        <v>0</v>
      </c>
      <c r="C139" s="3">
        <f>Засек!F107</f>
        <v>2</v>
      </c>
      <c r="D139" s="3">
        <f>Тол!F116</f>
        <v>8</v>
      </c>
      <c r="E139" s="3">
        <f>Мичу!F116</f>
        <v>7</v>
      </c>
      <c r="F139" s="22">
        <f>Сызр!F116</f>
        <v>1</v>
      </c>
    </row>
    <row r="140" spans="1:6" x14ac:dyDescent="0.25">
      <c r="A140" s="116" t="s">
        <v>35</v>
      </c>
      <c r="B140" s="35">
        <f>SUM(B135:B139)</f>
        <v>8</v>
      </c>
      <c r="C140" s="35">
        <f>SUM(C135:C139)</f>
        <v>10</v>
      </c>
      <c r="D140" s="35">
        <f>SUM(D135:D139)</f>
        <v>24</v>
      </c>
      <c r="E140" s="35">
        <f>SUM(E135:E139)</f>
        <v>22</v>
      </c>
      <c r="F140" s="36">
        <f>SUM(F135:F139)</f>
        <v>3</v>
      </c>
    </row>
    <row r="141" spans="1:6" x14ac:dyDescent="0.25">
      <c r="A141" s="116" t="s">
        <v>36</v>
      </c>
      <c r="B141" s="35">
        <f>AVERAGE(B135:B139)</f>
        <v>1.6</v>
      </c>
      <c r="C141" s="35">
        <f>AVERAGE(C135:C139)</f>
        <v>2</v>
      </c>
      <c r="D141" s="35">
        <f>AVERAGE(D135:D139)</f>
        <v>4.8</v>
      </c>
      <c r="E141" s="35">
        <f>AVERAGE(E135:E139)</f>
        <v>4.4000000000000004</v>
      </c>
      <c r="F141" s="36">
        <f>AVERAGE(F135:F139)</f>
        <v>0.6</v>
      </c>
    </row>
    <row r="142" spans="1:6" x14ac:dyDescent="0.25">
      <c r="A142" s="126">
        <v>45446</v>
      </c>
      <c r="B142" s="3">
        <f>Новак!F124</f>
        <v>1</v>
      </c>
      <c r="C142" s="3">
        <f>Засек!F108</f>
        <v>5</v>
      </c>
      <c r="D142" s="3">
        <f>Тол!F117</f>
        <v>5</v>
      </c>
      <c r="E142" s="3">
        <f>Мичу!F117</f>
        <v>6</v>
      </c>
      <c r="F142" s="22">
        <f>Сызр!F117</f>
        <v>0</v>
      </c>
    </row>
    <row r="143" spans="1:6" x14ac:dyDescent="0.25">
      <c r="A143" s="126">
        <v>45447</v>
      </c>
      <c r="B143" s="3">
        <f>Новак!F125</f>
        <v>1</v>
      </c>
      <c r="C143" s="3">
        <f>Засек!F109</f>
        <v>1</v>
      </c>
      <c r="D143" s="3">
        <f>Тол!F118</f>
        <v>4</v>
      </c>
      <c r="E143" s="3">
        <f>Мичу!F118</f>
        <v>4</v>
      </c>
      <c r="F143" s="22">
        <f>Сызр!F118</f>
        <v>0</v>
      </c>
    </row>
    <row r="144" spans="1:6" x14ac:dyDescent="0.25">
      <c r="A144" s="126">
        <v>45448</v>
      </c>
      <c r="B144" s="3">
        <f>Новак!F126</f>
        <v>1</v>
      </c>
      <c r="C144" s="3">
        <f>Засек!F110</f>
        <v>2</v>
      </c>
      <c r="D144" s="3">
        <f>Тол!F119</f>
        <v>1</v>
      </c>
      <c r="E144" s="3">
        <f>Мичу!F119</f>
        <v>8</v>
      </c>
      <c r="F144" s="22">
        <f>Сызр!F119</f>
        <v>2</v>
      </c>
    </row>
    <row r="145" spans="1:6" x14ac:dyDescent="0.25">
      <c r="A145" s="126">
        <v>45449</v>
      </c>
      <c r="B145" s="3">
        <f>Новак!F127</f>
        <v>3</v>
      </c>
      <c r="C145" s="3">
        <f>Засек!F111</f>
        <v>0</v>
      </c>
      <c r="D145" s="3">
        <f>Тол!F120</f>
        <v>3</v>
      </c>
      <c r="E145" s="3">
        <f>Мичу!F120</f>
        <v>4</v>
      </c>
      <c r="F145" s="22">
        <f>Сызр!F120</f>
        <v>0</v>
      </c>
    </row>
    <row r="146" spans="1:6" x14ac:dyDescent="0.25">
      <c r="A146" s="126">
        <v>45450</v>
      </c>
      <c r="B146" s="3">
        <f>Новак!F128</f>
        <v>0</v>
      </c>
      <c r="C146" s="3">
        <f>Засек!F112</f>
        <v>5</v>
      </c>
      <c r="D146" s="3">
        <f>Тол!F121</f>
        <v>8</v>
      </c>
      <c r="E146" s="3">
        <f>Мичу!F121</f>
        <v>4</v>
      </c>
      <c r="F146" s="22">
        <f>Сызр!F121</f>
        <v>0</v>
      </c>
    </row>
    <row r="147" spans="1:6" x14ac:dyDescent="0.25">
      <c r="A147" s="116" t="s">
        <v>35</v>
      </c>
      <c r="B147" s="35">
        <f>SUM(B142:B146)</f>
        <v>6</v>
      </c>
      <c r="C147" s="35">
        <f>SUM(C142:C146)</f>
        <v>13</v>
      </c>
      <c r="D147" s="35">
        <f>SUM(D142:D146)</f>
        <v>21</v>
      </c>
      <c r="E147" s="35">
        <f>SUM(E142:E146)</f>
        <v>26</v>
      </c>
      <c r="F147" s="36">
        <f>SUM(F142:F146)</f>
        <v>2</v>
      </c>
    </row>
    <row r="148" spans="1:6" x14ac:dyDescent="0.25">
      <c r="A148" s="116" t="s">
        <v>36</v>
      </c>
      <c r="B148" s="35">
        <f>AVERAGE(B142:B146)</f>
        <v>1.2</v>
      </c>
      <c r="C148" s="35">
        <f>AVERAGE(C142:C146)</f>
        <v>2.6</v>
      </c>
      <c r="D148" s="35">
        <f>AVERAGE(D142:D146)</f>
        <v>4.2</v>
      </c>
      <c r="E148" s="35">
        <f>AVERAGE(E142:E146)</f>
        <v>5.2</v>
      </c>
      <c r="F148" s="36">
        <f>AVERAGE(F142:F146)</f>
        <v>0.4</v>
      </c>
    </row>
    <row r="149" spans="1:6" x14ac:dyDescent="0.25">
      <c r="A149" s="126">
        <v>45453</v>
      </c>
      <c r="B149" s="3">
        <f>Новак!F129</f>
        <v>4</v>
      </c>
      <c r="C149" s="3">
        <f>Засек!F113</f>
        <v>2</v>
      </c>
      <c r="D149" s="3">
        <f>Тол!F122</f>
        <v>4</v>
      </c>
      <c r="E149" s="3">
        <f>Мичу!F122</f>
        <v>4</v>
      </c>
      <c r="F149" s="22">
        <f>Сызр!F122</f>
        <v>1</v>
      </c>
    </row>
    <row r="150" spans="1:6" x14ac:dyDescent="0.25">
      <c r="A150" s="126">
        <v>45454</v>
      </c>
      <c r="B150" s="3">
        <f>Новак!F130</f>
        <v>1</v>
      </c>
      <c r="C150" s="3">
        <f>Засек!F114</f>
        <v>2</v>
      </c>
      <c r="D150" s="3">
        <f>Тол!F123</f>
        <v>6</v>
      </c>
      <c r="E150" s="3">
        <f>Мичу!F123</f>
        <v>4</v>
      </c>
      <c r="F150" s="22">
        <f>Сызр!F123</f>
        <v>0</v>
      </c>
    </row>
    <row r="151" spans="1:6" x14ac:dyDescent="0.25">
      <c r="A151" s="126">
        <v>45456</v>
      </c>
      <c r="B151" s="3">
        <f>Новак!F131</f>
        <v>2</v>
      </c>
      <c r="C151" s="3">
        <f>Засек!F115</f>
        <v>3</v>
      </c>
      <c r="D151" s="3">
        <f>Тол!F124</f>
        <v>3</v>
      </c>
      <c r="E151" s="3">
        <f>Мичу!F124</f>
        <v>4</v>
      </c>
      <c r="F151" s="22">
        <f>Сызр!F124</f>
        <v>2</v>
      </c>
    </row>
    <row r="152" spans="1:6" x14ac:dyDescent="0.25">
      <c r="A152" s="126">
        <v>45457</v>
      </c>
      <c r="B152" s="3">
        <f>Новак!F132</f>
        <v>1</v>
      </c>
      <c r="C152" s="3">
        <f>Засек!F116</f>
        <v>3</v>
      </c>
      <c r="D152" s="3">
        <f>Тол!F125</f>
        <v>4</v>
      </c>
      <c r="E152" s="3">
        <f>Мичу!F125</f>
        <v>7</v>
      </c>
      <c r="F152" s="22">
        <f>Сызр!F125</f>
        <v>0</v>
      </c>
    </row>
    <row r="153" spans="1:6" x14ac:dyDescent="0.25">
      <c r="A153" s="116" t="s">
        <v>35</v>
      </c>
      <c r="B153" s="35">
        <f>SUM(B149:B152)</f>
        <v>8</v>
      </c>
      <c r="C153" s="35">
        <f>SUM(C149:C152)</f>
        <v>10</v>
      </c>
      <c r="D153" s="35">
        <f>SUM(D149:D152)</f>
        <v>17</v>
      </c>
      <c r="E153" s="35">
        <f>SUM(E149:E152)</f>
        <v>19</v>
      </c>
      <c r="F153" s="35">
        <f>SUM(F149:F152)</f>
        <v>3</v>
      </c>
    </row>
    <row r="154" spans="1:6" x14ac:dyDescent="0.25">
      <c r="A154" s="116" t="s">
        <v>36</v>
      </c>
      <c r="B154" s="35">
        <f>AVERAGE(B149:B152)</f>
        <v>2</v>
      </c>
      <c r="C154" s="35">
        <f>AVERAGE(C149:C152)</f>
        <v>2.5</v>
      </c>
      <c r="D154" s="35">
        <f>AVERAGE(D149:D152)</f>
        <v>4.25</v>
      </c>
      <c r="E154" s="35">
        <f>AVERAGE(E149:E152)</f>
        <v>4.75</v>
      </c>
      <c r="F154" s="35">
        <f>AVERAGE(F149:F152)</f>
        <v>0.75</v>
      </c>
    </row>
    <row r="155" spans="1:6" x14ac:dyDescent="0.25">
      <c r="A155" s="126">
        <v>45460</v>
      </c>
      <c r="B155" s="3">
        <f>Новак!F133</f>
        <v>2</v>
      </c>
      <c r="C155" s="3">
        <f>Засек!F117</f>
        <v>4</v>
      </c>
      <c r="D155" s="3">
        <f>Тол!F126</f>
        <v>3</v>
      </c>
      <c r="E155" s="3">
        <f>Мичу!F126</f>
        <v>4</v>
      </c>
      <c r="F155" s="22">
        <f>Сызр!F126</f>
        <v>3</v>
      </c>
    </row>
    <row r="156" spans="1:6" x14ac:dyDescent="0.25">
      <c r="A156" s="126">
        <v>45461</v>
      </c>
      <c r="B156" s="3">
        <f>Новак!F134</f>
        <v>3</v>
      </c>
      <c r="C156" s="3">
        <f>Засек!F118</f>
        <v>4</v>
      </c>
      <c r="D156" s="3">
        <f>Тол!F127</f>
        <v>5</v>
      </c>
      <c r="E156" s="3">
        <f>Мичу!F127</f>
        <v>5</v>
      </c>
      <c r="F156" s="22">
        <f>Сызр!F127</f>
        <v>0</v>
      </c>
    </row>
    <row r="157" spans="1:6" x14ac:dyDescent="0.25">
      <c r="A157" s="126">
        <v>45462</v>
      </c>
      <c r="B157" s="3">
        <f>Новак!F135</f>
        <v>3</v>
      </c>
      <c r="C157" s="3">
        <f>Засек!F119</f>
        <v>2</v>
      </c>
      <c r="D157" s="3">
        <f>Тол!F128</f>
        <v>8</v>
      </c>
      <c r="E157" s="3">
        <f>Мичу!F128</f>
        <v>4</v>
      </c>
      <c r="F157" s="22">
        <f>Сызр!F128</f>
        <v>1</v>
      </c>
    </row>
    <row r="158" spans="1:6" x14ac:dyDescent="0.25">
      <c r="A158" s="126">
        <v>45463</v>
      </c>
      <c r="B158" s="3">
        <f>Новак!F136</f>
        <v>1</v>
      </c>
      <c r="C158" s="3">
        <f>Засек!F120</f>
        <v>3</v>
      </c>
      <c r="D158" s="3">
        <f>Тол!F129</f>
        <v>6</v>
      </c>
      <c r="E158" s="3">
        <f>Мичу!F129</f>
        <v>5</v>
      </c>
      <c r="F158" s="22">
        <f>Сызр!F129</f>
        <v>1</v>
      </c>
    </row>
    <row r="159" spans="1:6" x14ac:dyDescent="0.25">
      <c r="A159" s="126">
        <v>45464</v>
      </c>
      <c r="B159" s="3">
        <f>Новак!F137</f>
        <v>2</v>
      </c>
      <c r="C159" s="3">
        <f>Засек!F121</f>
        <v>2</v>
      </c>
      <c r="D159" s="3">
        <f>Тол!F130</f>
        <v>3</v>
      </c>
      <c r="E159" s="3">
        <f>Мичу!F130</f>
        <v>6</v>
      </c>
      <c r="F159" s="22">
        <f>Сызр!F130</f>
        <v>0</v>
      </c>
    </row>
    <row r="160" spans="1:6" x14ac:dyDescent="0.25">
      <c r="A160" s="116" t="s">
        <v>35</v>
      </c>
      <c r="B160" s="35">
        <f>SUM(B155:B159)</f>
        <v>11</v>
      </c>
      <c r="C160" s="35">
        <f>SUM(C155:C159)</f>
        <v>15</v>
      </c>
      <c r="D160" s="35">
        <f>SUM(D155:D159)</f>
        <v>25</v>
      </c>
      <c r="E160" s="35">
        <f>SUM(E155:E159)</f>
        <v>24</v>
      </c>
      <c r="F160" s="36">
        <f>SUM(F155:F159)</f>
        <v>5</v>
      </c>
    </row>
    <row r="161" spans="1:6" x14ac:dyDescent="0.25">
      <c r="A161" s="116" t="s">
        <v>36</v>
      </c>
      <c r="B161" s="35">
        <f>AVERAGE(B155:B159)</f>
        <v>2.2000000000000002</v>
      </c>
      <c r="C161" s="35">
        <f>AVERAGE(C155:C159)</f>
        <v>3</v>
      </c>
      <c r="D161" s="35">
        <f>AVERAGE(D155:D159)</f>
        <v>5</v>
      </c>
      <c r="E161" s="35">
        <f>AVERAGE(E155:E159)</f>
        <v>4.8</v>
      </c>
      <c r="F161" s="36">
        <f>AVERAGE(F155:F159)</f>
        <v>1</v>
      </c>
    </row>
    <row r="162" spans="1:6" x14ac:dyDescent="0.25">
      <c r="A162" s="126">
        <v>45467</v>
      </c>
      <c r="B162" s="3">
        <f>Новак!F138</f>
        <v>1</v>
      </c>
      <c r="C162" s="3">
        <f>Засек!F122</f>
        <v>3</v>
      </c>
      <c r="D162" s="3">
        <f>Тол!F131</f>
        <v>3</v>
      </c>
      <c r="E162" s="3">
        <f>Мичу!F131</f>
        <v>1</v>
      </c>
      <c r="F162" s="22">
        <f>Сызр!F131</f>
        <v>1</v>
      </c>
    </row>
    <row r="163" spans="1:6" x14ac:dyDescent="0.25">
      <c r="A163" s="126">
        <v>45468</v>
      </c>
      <c r="B163" s="3">
        <f>Новак!F139</f>
        <v>3</v>
      </c>
      <c r="C163" s="3">
        <f>Засек!F123</f>
        <v>5</v>
      </c>
      <c r="D163" s="3">
        <f>Тол!F132</f>
        <v>8</v>
      </c>
      <c r="E163" s="3">
        <f>Мичу!F132</f>
        <v>6</v>
      </c>
      <c r="F163" s="22">
        <f>Сызр!F132</f>
        <v>0</v>
      </c>
    </row>
    <row r="164" spans="1:6" x14ac:dyDescent="0.25">
      <c r="A164" s="126">
        <v>45469</v>
      </c>
      <c r="B164" s="3">
        <f>Новак!F140</f>
        <v>2</v>
      </c>
      <c r="C164" s="3">
        <f>Засек!F124</f>
        <v>5</v>
      </c>
      <c r="D164" s="3">
        <f>Тол!F133</f>
        <v>3</v>
      </c>
      <c r="E164" s="3">
        <f>Мичу!F133</f>
        <v>2</v>
      </c>
      <c r="F164" s="22">
        <f>Сызр!F133</f>
        <v>0</v>
      </c>
    </row>
    <row r="165" spans="1:6" x14ac:dyDescent="0.25">
      <c r="A165" s="126">
        <v>45470</v>
      </c>
      <c r="B165" s="3">
        <f>Новак!F141</f>
        <v>2</v>
      </c>
      <c r="C165" s="3">
        <f>Засек!F125</f>
        <v>3</v>
      </c>
      <c r="D165" s="3">
        <f>Тол!F134</f>
        <v>4</v>
      </c>
      <c r="E165" s="3">
        <f>Мичу!F134</f>
        <v>4</v>
      </c>
      <c r="F165" s="22">
        <f>Сызр!F134</f>
        <v>1</v>
      </c>
    </row>
    <row r="166" spans="1:6" x14ac:dyDescent="0.25">
      <c r="A166" s="126">
        <v>45471</v>
      </c>
      <c r="B166" s="3">
        <f>Новак!F142</f>
        <v>3</v>
      </c>
      <c r="C166" s="3">
        <f>Засек!F126</f>
        <v>3</v>
      </c>
      <c r="D166" s="3">
        <f>Тол!F135</f>
        <v>6</v>
      </c>
      <c r="E166" s="3">
        <f>Мичу!F135</f>
        <v>2</v>
      </c>
      <c r="F166" s="22">
        <f>Сызр!F135</f>
        <v>0</v>
      </c>
    </row>
    <row r="167" spans="1:6" x14ac:dyDescent="0.25">
      <c r="A167" s="116" t="s">
        <v>35</v>
      </c>
      <c r="B167" s="35">
        <f>SUM(B162:B166)</f>
        <v>11</v>
      </c>
      <c r="C167" s="35">
        <f>SUM(C162:C166)</f>
        <v>19</v>
      </c>
      <c r="D167" s="35">
        <f>SUM(D162:D166)</f>
        <v>24</v>
      </c>
      <c r="E167" s="35">
        <f>SUM(E162:E166)</f>
        <v>15</v>
      </c>
      <c r="F167" s="36">
        <f>SUM(F162:F166)</f>
        <v>2</v>
      </c>
    </row>
    <row r="168" spans="1:6" x14ac:dyDescent="0.25">
      <c r="A168" s="116" t="s">
        <v>36</v>
      </c>
      <c r="B168" s="35">
        <f>AVERAGE(B162:B166)</f>
        <v>2.2000000000000002</v>
      </c>
      <c r="C168" s="35">
        <f>AVERAGE(C162:C166)</f>
        <v>3.8</v>
      </c>
      <c r="D168" s="35">
        <f>AVERAGE(D162:D166)</f>
        <v>4.8</v>
      </c>
      <c r="E168" s="35">
        <f>AVERAGE(E162:E166)</f>
        <v>3</v>
      </c>
      <c r="F168" s="36">
        <f>AVERAGE(F162:F166)</f>
        <v>0.4</v>
      </c>
    </row>
    <row r="169" spans="1:6" x14ac:dyDescent="0.25">
      <c r="A169" s="126">
        <v>45474</v>
      </c>
      <c r="B169" s="3">
        <f>Новак!K25</f>
        <v>2</v>
      </c>
      <c r="C169" s="3">
        <f>Засек!K9</f>
        <v>5</v>
      </c>
      <c r="D169" s="3">
        <f>Тол!K18</f>
        <v>6</v>
      </c>
      <c r="E169" s="3">
        <f>Мичу!K18</f>
        <v>8</v>
      </c>
      <c r="F169" s="22">
        <f>Сызр!K18</f>
        <v>4</v>
      </c>
    </row>
    <row r="170" spans="1:6" x14ac:dyDescent="0.25">
      <c r="A170" s="126">
        <v>45475</v>
      </c>
      <c r="B170" s="3">
        <f>Новак!K26</f>
        <v>3</v>
      </c>
      <c r="C170" s="3">
        <f>Засек!K10</f>
        <v>3</v>
      </c>
      <c r="D170" s="3">
        <f>Тол!K19</f>
        <v>6</v>
      </c>
      <c r="E170" s="3">
        <f>Мичу!K19</f>
        <v>6</v>
      </c>
      <c r="F170" s="22">
        <f>Сызр!K19</f>
        <v>1</v>
      </c>
    </row>
    <row r="171" spans="1:6" x14ac:dyDescent="0.25">
      <c r="A171" s="126">
        <v>45476</v>
      </c>
      <c r="B171" s="3">
        <f>Новак!K27</f>
        <v>3</v>
      </c>
      <c r="C171" s="3">
        <f>Засек!K11</f>
        <v>2</v>
      </c>
      <c r="D171" s="3">
        <f>Тол!K20</f>
        <v>1</v>
      </c>
      <c r="E171" s="3">
        <f>Мичу!K20</f>
        <v>2</v>
      </c>
      <c r="F171" s="22">
        <f>Сызр!K20</f>
        <v>1</v>
      </c>
    </row>
    <row r="172" spans="1:6" x14ac:dyDescent="0.25">
      <c r="A172" s="126">
        <v>45477</v>
      </c>
      <c r="B172" s="3">
        <f>Новак!K28</f>
        <v>2</v>
      </c>
      <c r="C172" s="3">
        <f>Засек!K12</f>
        <v>0</v>
      </c>
      <c r="D172" s="3">
        <f>Тол!K21</f>
        <v>6</v>
      </c>
      <c r="E172" s="3">
        <f>Мичу!K21</f>
        <v>8</v>
      </c>
      <c r="F172" s="22">
        <f>Сызр!K21</f>
        <v>3</v>
      </c>
    </row>
    <row r="173" spans="1:6" x14ac:dyDescent="0.25">
      <c r="A173" s="126">
        <v>45478</v>
      </c>
      <c r="B173" s="3">
        <f>Новак!K29</f>
        <v>2</v>
      </c>
      <c r="C173" s="3">
        <f>Засек!K13</f>
        <v>0</v>
      </c>
      <c r="D173" s="3">
        <f>Тол!K22</f>
        <v>3</v>
      </c>
      <c r="E173" s="3">
        <f>Мичу!K22</f>
        <v>8</v>
      </c>
      <c r="F173" s="22">
        <f>Сызр!K22</f>
        <v>1</v>
      </c>
    </row>
    <row r="174" spans="1:6" x14ac:dyDescent="0.25">
      <c r="A174" s="116" t="s">
        <v>35</v>
      </c>
      <c r="B174" s="35">
        <f>SUM(B169:B173)</f>
        <v>12</v>
      </c>
      <c r="C174" s="35">
        <f>SUM(C169:C173)</f>
        <v>10</v>
      </c>
      <c r="D174" s="35">
        <f>SUM(D169:D173)</f>
        <v>22</v>
      </c>
      <c r="E174" s="35">
        <f>SUM(E169:E173)</f>
        <v>32</v>
      </c>
      <c r="F174" s="36">
        <f>SUM(F169:F173)</f>
        <v>10</v>
      </c>
    </row>
    <row r="175" spans="1:6" x14ac:dyDescent="0.25">
      <c r="A175" s="116" t="s">
        <v>36</v>
      </c>
      <c r="B175" s="35">
        <f>AVERAGE(B169:B173)</f>
        <v>2.4</v>
      </c>
      <c r="C175" s="35">
        <f>AVERAGE(C169:C173)</f>
        <v>2</v>
      </c>
      <c r="D175" s="35">
        <f>AVERAGE(D169:D173)</f>
        <v>4.4000000000000004</v>
      </c>
      <c r="E175" s="35">
        <f>AVERAGE(E169:E173)</f>
        <v>6.4</v>
      </c>
      <c r="F175" s="36">
        <f>AVERAGE(F169:F173)</f>
        <v>2</v>
      </c>
    </row>
    <row r="176" spans="1:6" x14ac:dyDescent="0.25">
      <c r="A176" s="126">
        <v>45481</v>
      </c>
      <c r="B176" s="3">
        <f>Новак!K30</f>
        <v>1</v>
      </c>
      <c r="C176" s="3">
        <f>Засек!K14</f>
        <v>1</v>
      </c>
      <c r="D176" s="3">
        <f>Тол!K23</f>
        <v>8</v>
      </c>
      <c r="E176" s="3">
        <f>Мичу!K23</f>
        <v>4</v>
      </c>
      <c r="F176" s="22">
        <f>Сызр!K23</f>
        <v>3</v>
      </c>
    </row>
    <row r="177" spans="1:6" x14ac:dyDescent="0.25">
      <c r="A177" s="126">
        <v>45482</v>
      </c>
      <c r="B177" s="3">
        <f>Новак!K31</f>
        <v>3</v>
      </c>
      <c r="C177" s="3">
        <f>Засек!K15</f>
        <v>1</v>
      </c>
      <c r="D177" s="3">
        <f>Тол!K24</f>
        <v>4</v>
      </c>
      <c r="E177" s="3">
        <f>Мичу!K24</f>
        <v>6</v>
      </c>
      <c r="F177" s="22">
        <f>Сызр!K24</f>
        <v>1</v>
      </c>
    </row>
    <row r="178" spans="1:6" x14ac:dyDescent="0.25">
      <c r="A178" s="126">
        <v>45483</v>
      </c>
      <c r="B178" s="3">
        <f>Новак!K32</f>
        <v>1</v>
      </c>
      <c r="C178" s="3">
        <f>Засек!K16</f>
        <v>7</v>
      </c>
      <c r="D178" s="3">
        <f>Тол!K25</f>
        <v>8</v>
      </c>
      <c r="E178" s="3">
        <f>Мичу!K25</f>
        <v>7</v>
      </c>
      <c r="F178" s="22">
        <f>Сызр!K25</f>
        <v>1</v>
      </c>
    </row>
    <row r="179" spans="1:6" x14ac:dyDescent="0.25">
      <c r="A179" s="126">
        <v>45484</v>
      </c>
      <c r="B179" s="3">
        <f>Новак!K33</f>
        <v>2</v>
      </c>
      <c r="C179" s="3">
        <f>Засек!K17</f>
        <v>5</v>
      </c>
      <c r="D179" s="3">
        <f>Тол!K26</f>
        <v>2</v>
      </c>
      <c r="E179" s="3">
        <f>Мичу!K26</f>
        <v>6</v>
      </c>
      <c r="F179" s="22">
        <f>Сызр!K26</f>
        <v>1</v>
      </c>
    </row>
    <row r="180" spans="1:6" x14ac:dyDescent="0.25">
      <c r="A180" s="126">
        <v>45485</v>
      </c>
      <c r="B180" s="3">
        <f>Новак!K34</f>
        <v>3</v>
      </c>
      <c r="C180" s="3">
        <f>Засек!K18</f>
        <v>4</v>
      </c>
      <c r="D180" s="3">
        <f>Тол!K27</f>
        <v>4</v>
      </c>
      <c r="E180" s="3">
        <f>Мичу!K27</f>
        <v>1</v>
      </c>
      <c r="F180" s="22">
        <f>Сызр!K27</f>
        <v>0</v>
      </c>
    </row>
    <row r="181" spans="1:6" x14ac:dyDescent="0.25">
      <c r="A181" s="116" t="s">
        <v>35</v>
      </c>
      <c r="B181" s="35">
        <f>SUM(B176:B180)</f>
        <v>10</v>
      </c>
      <c r="C181" s="35">
        <f>SUM(C176:C180)</f>
        <v>18</v>
      </c>
      <c r="D181" s="35">
        <f>SUM(D176:D180)</f>
        <v>26</v>
      </c>
      <c r="E181" s="35">
        <f>SUM(E176:E180)</f>
        <v>24</v>
      </c>
      <c r="F181" s="36">
        <f>SUM(F176:F180)</f>
        <v>6</v>
      </c>
    </row>
    <row r="182" spans="1:6" x14ac:dyDescent="0.25">
      <c r="A182" s="116" t="s">
        <v>36</v>
      </c>
      <c r="B182" s="35">
        <f>AVERAGE(B176:B180)</f>
        <v>2</v>
      </c>
      <c r="C182" s="35">
        <f>AVERAGE(C176:C180)</f>
        <v>3.6</v>
      </c>
      <c r="D182" s="35">
        <f>AVERAGE(D176:D180)</f>
        <v>5.2</v>
      </c>
      <c r="E182" s="35">
        <f>AVERAGE(E176:E180)</f>
        <v>4.8</v>
      </c>
      <c r="F182" s="36">
        <f>AVERAGE(F176:F180)</f>
        <v>1.2</v>
      </c>
    </row>
    <row r="183" spans="1:6" x14ac:dyDescent="0.25">
      <c r="A183" s="126">
        <v>45488</v>
      </c>
      <c r="B183" s="3">
        <f>Новак!K35</f>
        <v>6</v>
      </c>
      <c r="C183" s="3">
        <f>Засек!K19</f>
        <v>2</v>
      </c>
      <c r="D183" s="3">
        <f>Тол!K28</f>
        <v>6</v>
      </c>
      <c r="E183" s="3">
        <f>Мичу!K28</f>
        <v>6</v>
      </c>
      <c r="F183" s="22">
        <f>Сызр!K28</f>
        <v>5</v>
      </c>
    </row>
    <row r="184" spans="1:6" x14ac:dyDescent="0.25">
      <c r="A184" s="126">
        <v>45489</v>
      </c>
      <c r="B184" s="3">
        <f>Новак!K36</f>
        <v>1</v>
      </c>
      <c r="C184" s="3">
        <f>Засек!K20</f>
        <v>2</v>
      </c>
      <c r="D184" s="3">
        <f>Тол!K29</f>
        <v>5</v>
      </c>
      <c r="E184" s="3">
        <f>Мичу!K29</f>
        <v>2</v>
      </c>
      <c r="F184" s="22">
        <f>Сызр!K29</f>
        <v>0</v>
      </c>
    </row>
    <row r="185" spans="1:6" x14ac:dyDescent="0.25">
      <c r="A185" s="126">
        <v>45490</v>
      </c>
      <c r="B185" s="3">
        <f>Новак!K37</f>
        <v>3</v>
      </c>
      <c r="C185" s="3">
        <f>Засек!K21</f>
        <v>3</v>
      </c>
      <c r="D185" s="3">
        <f>Тол!K30</f>
        <v>5</v>
      </c>
      <c r="E185" s="3">
        <f>Мичу!K30</f>
        <v>4</v>
      </c>
      <c r="F185" s="22">
        <f>Сызр!K30</f>
        <v>3</v>
      </c>
    </row>
    <row r="186" spans="1:6" x14ac:dyDescent="0.25">
      <c r="A186" s="126">
        <v>45491</v>
      </c>
      <c r="B186" s="3">
        <f>Новак!K38</f>
        <v>4</v>
      </c>
      <c r="C186" s="3">
        <f>Засек!K22</f>
        <v>1</v>
      </c>
      <c r="D186" s="3">
        <f>Тол!K31</f>
        <v>2</v>
      </c>
      <c r="E186" s="3">
        <f>Мичу!K31</f>
        <v>3</v>
      </c>
      <c r="F186" s="22">
        <f>Сызр!K31</f>
        <v>3</v>
      </c>
    </row>
    <row r="187" spans="1:6" s="68" customFormat="1" x14ac:dyDescent="0.25">
      <c r="A187" s="126">
        <v>45492</v>
      </c>
      <c r="B187" s="3">
        <f>Новак!K39</f>
        <v>0</v>
      </c>
      <c r="C187" s="3">
        <f>Засек!K23</f>
        <v>1</v>
      </c>
      <c r="D187" s="3">
        <f>Тол!K32</f>
        <v>5</v>
      </c>
      <c r="E187" s="3">
        <f>Мичу!K32</f>
        <v>7</v>
      </c>
      <c r="F187" s="22">
        <f>Сызр!K32</f>
        <v>3</v>
      </c>
    </row>
    <row r="188" spans="1:6" x14ac:dyDescent="0.25">
      <c r="A188" s="116" t="s">
        <v>35</v>
      </c>
      <c r="B188" s="35">
        <f>SUM(B183:B187)</f>
        <v>14</v>
      </c>
      <c r="C188" s="35">
        <f>SUM(C183:C187)</f>
        <v>9</v>
      </c>
      <c r="D188" s="35">
        <f>SUM(D183:D187)</f>
        <v>23</v>
      </c>
      <c r="E188" s="35">
        <f>SUM(E183:E187)</f>
        <v>22</v>
      </c>
      <c r="F188" s="36">
        <f>SUM(F183:F187)</f>
        <v>14</v>
      </c>
    </row>
    <row r="189" spans="1:6" x14ac:dyDescent="0.25">
      <c r="A189" s="116" t="s">
        <v>36</v>
      </c>
      <c r="B189" s="35">
        <f>AVERAGE(B183:B187)</f>
        <v>2.8</v>
      </c>
      <c r="C189" s="35">
        <f>AVERAGE(C183:C187)</f>
        <v>1.8</v>
      </c>
      <c r="D189" s="35">
        <f>AVERAGE(D183:D187)</f>
        <v>4.5999999999999996</v>
      </c>
      <c r="E189" s="35">
        <f>AVERAGE(E183:E187)</f>
        <v>4.4000000000000004</v>
      </c>
      <c r="F189" s="36">
        <f>AVERAGE(F183:F187)</f>
        <v>2.8</v>
      </c>
    </row>
    <row r="190" spans="1:6" x14ac:dyDescent="0.25">
      <c r="A190" s="126">
        <v>45495</v>
      </c>
      <c r="B190" s="3">
        <f>Новак!K40</f>
        <v>2</v>
      </c>
      <c r="C190" s="3">
        <f>Засек!K24</f>
        <v>9</v>
      </c>
      <c r="D190" s="3">
        <f>Тол!K33</f>
        <v>7</v>
      </c>
      <c r="E190" s="3">
        <f>Мичу!K33</f>
        <v>9</v>
      </c>
      <c r="F190" s="22">
        <f>Сызр!K33</f>
        <v>2</v>
      </c>
    </row>
    <row r="191" spans="1:6" x14ac:dyDescent="0.25">
      <c r="A191" s="126">
        <v>45496</v>
      </c>
      <c r="B191" s="3">
        <f>Новак!K41</f>
        <v>2</v>
      </c>
      <c r="C191" s="3">
        <f>Засек!K25</f>
        <v>5</v>
      </c>
      <c r="D191" s="3">
        <f>Тол!K34</f>
        <v>4</v>
      </c>
      <c r="E191" s="3">
        <f>Мичу!K34</f>
        <v>4</v>
      </c>
      <c r="F191" s="22">
        <f>Сызр!K34</f>
        <v>3</v>
      </c>
    </row>
    <row r="192" spans="1:6" x14ac:dyDescent="0.25">
      <c r="A192" s="126">
        <v>45497</v>
      </c>
      <c r="B192" s="3">
        <f>Новак!K42</f>
        <v>2</v>
      </c>
      <c r="C192" s="3">
        <f>Засек!K26</f>
        <v>6</v>
      </c>
      <c r="D192" s="3">
        <f>Тол!K35</f>
        <v>6</v>
      </c>
      <c r="E192" s="3">
        <f>Мичу!K35</f>
        <v>11</v>
      </c>
      <c r="F192" s="22">
        <f>Сызр!K35</f>
        <v>1</v>
      </c>
    </row>
    <row r="193" spans="1:6" x14ac:dyDescent="0.25">
      <c r="A193" s="126">
        <v>45498</v>
      </c>
      <c r="B193" s="3">
        <f>Новак!K43</f>
        <v>6</v>
      </c>
      <c r="C193" s="3">
        <f>Засек!K27</f>
        <v>0</v>
      </c>
      <c r="D193" s="3">
        <f>Тол!K36</f>
        <v>12</v>
      </c>
      <c r="E193" s="3">
        <f>Мичу!K36</f>
        <v>10</v>
      </c>
      <c r="F193" s="22">
        <f>Сызр!K36</f>
        <v>2</v>
      </c>
    </row>
    <row r="194" spans="1:6" x14ac:dyDescent="0.25">
      <c r="A194" s="126">
        <v>45499</v>
      </c>
      <c r="B194" s="3">
        <f>Новак!K44</f>
        <v>3</v>
      </c>
      <c r="C194" s="3">
        <f>Засек!K28</f>
        <v>1</v>
      </c>
      <c r="D194" s="3">
        <f>Тол!K37</f>
        <v>5</v>
      </c>
      <c r="E194" s="3">
        <f>Мичу!K37</f>
        <v>2</v>
      </c>
      <c r="F194" s="22">
        <f>Сызр!K37</f>
        <v>1</v>
      </c>
    </row>
    <row r="195" spans="1:6" x14ac:dyDescent="0.25">
      <c r="A195" s="116" t="s">
        <v>35</v>
      </c>
      <c r="B195" s="35">
        <f>SUM(B190:B194)</f>
        <v>15</v>
      </c>
      <c r="C195" s="35">
        <f>SUM(C190:C194)</f>
        <v>21</v>
      </c>
      <c r="D195" s="35">
        <f>SUM(D190:D194)</f>
        <v>34</v>
      </c>
      <c r="E195" s="35">
        <f>SUM(E190:E194)</f>
        <v>36</v>
      </c>
      <c r="F195" s="36">
        <f>SUM(F190:F194)</f>
        <v>9</v>
      </c>
    </row>
    <row r="196" spans="1:6" x14ac:dyDescent="0.25">
      <c r="A196" s="116" t="s">
        <v>36</v>
      </c>
      <c r="B196" s="35">
        <f>AVERAGE(B190:B194)</f>
        <v>3</v>
      </c>
      <c r="C196" s="35">
        <f>AVERAGE(C190:C194)</f>
        <v>4.2</v>
      </c>
      <c r="D196" s="35">
        <f>AVERAGE(D190:D194)</f>
        <v>6.8</v>
      </c>
      <c r="E196" s="35">
        <f>AVERAGE(E190:E194)</f>
        <v>7.2</v>
      </c>
      <c r="F196" s="36">
        <f>AVERAGE(F190:F194)</f>
        <v>1.8</v>
      </c>
    </row>
    <row r="197" spans="1:6" x14ac:dyDescent="0.25">
      <c r="A197" s="126">
        <v>45502</v>
      </c>
      <c r="B197" s="3">
        <f>Новак!K45</f>
        <v>0</v>
      </c>
      <c r="C197" s="3">
        <f>Засек!K29</f>
        <v>3</v>
      </c>
      <c r="D197" s="3">
        <f>Тол!K38</f>
        <v>3</v>
      </c>
      <c r="E197" s="3">
        <f>Мичу!K38</f>
        <v>2</v>
      </c>
      <c r="F197" s="22">
        <f>Сызр!K38</f>
        <v>2</v>
      </c>
    </row>
    <row r="198" spans="1:6" x14ac:dyDescent="0.25">
      <c r="A198" s="126">
        <v>45503</v>
      </c>
      <c r="B198" s="3">
        <f>Новак!K46</f>
        <v>2</v>
      </c>
      <c r="C198" s="3">
        <f>Засек!K30</f>
        <v>1</v>
      </c>
      <c r="D198" s="3">
        <f>Тол!K39</f>
        <v>4</v>
      </c>
      <c r="E198" s="3">
        <f>Мичу!K39</f>
        <v>5</v>
      </c>
      <c r="F198" s="22">
        <f>Сызр!K39</f>
        <v>1</v>
      </c>
    </row>
    <row r="199" spans="1:6" x14ac:dyDescent="0.25">
      <c r="A199" s="126">
        <v>45504</v>
      </c>
      <c r="B199" s="3">
        <f>Новак!K47</f>
        <v>2</v>
      </c>
      <c r="C199" s="3">
        <f>Засек!K31</f>
        <v>0</v>
      </c>
      <c r="D199" s="3">
        <f>Тол!K40</f>
        <v>6</v>
      </c>
      <c r="E199" s="3">
        <f>Мичу!K40</f>
        <v>2</v>
      </c>
      <c r="F199" s="22">
        <f>Сызр!K40</f>
        <v>1</v>
      </c>
    </row>
    <row r="200" spans="1:6" x14ac:dyDescent="0.25">
      <c r="A200" s="126">
        <v>45505</v>
      </c>
      <c r="B200" s="3">
        <f>Новак!K48</f>
        <v>0</v>
      </c>
      <c r="C200" s="3">
        <f>Засек!K32</f>
        <v>2</v>
      </c>
      <c r="D200" s="3">
        <f>Тол!K41</f>
        <v>1</v>
      </c>
      <c r="E200" s="3">
        <f>Мичу!K41</f>
        <v>2</v>
      </c>
      <c r="F200" s="22">
        <f>Сызр!K41</f>
        <v>0</v>
      </c>
    </row>
    <row r="201" spans="1:6" x14ac:dyDescent="0.25">
      <c r="A201" s="126">
        <v>45506</v>
      </c>
      <c r="B201" s="3">
        <f>Новак!K49</f>
        <v>1</v>
      </c>
      <c r="C201" s="3">
        <f>Засек!K33</f>
        <v>0</v>
      </c>
      <c r="D201" s="3">
        <f>Тол!K42</f>
        <v>4</v>
      </c>
      <c r="E201" s="3">
        <f>Мичу!K42</f>
        <v>3</v>
      </c>
      <c r="F201" s="22">
        <f>Сызр!K42</f>
        <v>0</v>
      </c>
    </row>
    <row r="202" spans="1:6" x14ac:dyDescent="0.25">
      <c r="A202" s="116" t="s">
        <v>35</v>
      </c>
      <c r="B202" s="35">
        <f>SUM(B197:B201)</f>
        <v>5</v>
      </c>
      <c r="C202" s="35">
        <f>SUM(C197:C201)</f>
        <v>6</v>
      </c>
      <c r="D202" s="35">
        <f>SUM(D197:D201)</f>
        <v>18</v>
      </c>
      <c r="E202" s="35">
        <f>SUM(E197:E201)</f>
        <v>14</v>
      </c>
      <c r="F202" s="36">
        <f>SUM(F197:F201)</f>
        <v>4</v>
      </c>
    </row>
    <row r="203" spans="1:6" x14ac:dyDescent="0.25">
      <c r="A203" s="116" t="s">
        <v>36</v>
      </c>
      <c r="B203" s="35">
        <f>AVERAGE(B197:B201)</f>
        <v>1</v>
      </c>
      <c r="C203" s="35">
        <f>AVERAGE(C197:C201)</f>
        <v>1.2</v>
      </c>
      <c r="D203" s="35">
        <f>AVERAGE(D197:D201)</f>
        <v>3.6</v>
      </c>
      <c r="E203" s="35">
        <f>AVERAGE(E197:E201)</f>
        <v>2.8</v>
      </c>
      <c r="F203" s="36">
        <f>AVERAGE(F197:F201)</f>
        <v>0.8</v>
      </c>
    </row>
    <row r="204" spans="1:6" x14ac:dyDescent="0.25">
      <c r="A204" s="126">
        <v>45509</v>
      </c>
      <c r="B204" s="3">
        <f>Новак!K50</f>
        <v>2</v>
      </c>
      <c r="C204" s="3">
        <f>Засек!K34</f>
        <v>0</v>
      </c>
      <c r="D204" s="3">
        <f>Тол!K43</f>
        <v>3</v>
      </c>
      <c r="E204" s="3">
        <f>Мичу!K43</f>
        <v>3</v>
      </c>
      <c r="F204" s="22">
        <f>Сызр!K43</f>
        <v>1</v>
      </c>
    </row>
    <row r="205" spans="1:6" x14ac:dyDescent="0.25">
      <c r="A205" s="126">
        <v>45510</v>
      </c>
      <c r="B205" s="3">
        <f>Новак!K51</f>
        <v>5</v>
      </c>
      <c r="C205" s="3">
        <f>Засек!K35</f>
        <v>1</v>
      </c>
      <c r="D205" s="3">
        <f>Тол!K44</f>
        <v>4</v>
      </c>
      <c r="E205" s="3">
        <f>Мичу!K44</f>
        <v>2</v>
      </c>
      <c r="F205" s="22">
        <f>Сызр!K44</f>
        <v>0</v>
      </c>
    </row>
    <row r="206" spans="1:6" x14ac:dyDescent="0.25">
      <c r="A206" s="126">
        <v>45511</v>
      </c>
      <c r="B206" s="3">
        <f>Новак!K52</f>
        <v>2</v>
      </c>
      <c r="C206" s="3">
        <f>Засек!K36</f>
        <v>2</v>
      </c>
      <c r="D206" s="3">
        <f>Тол!K45</f>
        <v>3</v>
      </c>
      <c r="E206" s="3">
        <f>Мичу!K45</f>
        <v>3</v>
      </c>
      <c r="F206" s="22">
        <f>Сызр!K45</f>
        <v>2</v>
      </c>
    </row>
    <row r="207" spans="1:6" x14ac:dyDescent="0.25">
      <c r="A207" s="126">
        <v>45512</v>
      </c>
      <c r="B207" s="3">
        <f>Новак!K53</f>
        <v>2</v>
      </c>
      <c r="C207" s="3">
        <f>Засек!K37</f>
        <v>1</v>
      </c>
      <c r="D207" s="3">
        <f>Тол!K46</f>
        <v>1</v>
      </c>
      <c r="E207" s="3">
        <f>Мичу!K46</f>
        <v>4</v>
      </c>
      <c r="F207" s="22">
        <f>Сызр!K46</f>
        <v>1</v>
      </c>
    </row>
    <row r="208" spans="1:6" x14ac:dyDescent="0.25">
      <c r="A208" s="126">
        <v>45513</v>
      </c>
      <c r="B208" s="3">
        <f>Новак!K54</f>
        <v>4</v>
      </c>
      <c r="C208" s="3">
        <f>Засек!K38</f>
        <v>1</v>
      </c>
      <c r="D208" s="3">
        <f>Тол!K47</f>
        <v>0</v>
      </c>
      <c r="E208" s="3">
        <f>Мичу!K47</f>
        <v>4</v>
      </c>
      <c r="F208" s="22">
        <f>Сызр!K47</f>
        <v>0</v>
      </c>
    </row>
    <row r="209" spans="1:6" x14ac:dyDescent="0.25">
      <c r="A209" s="116" t="s">
        <v>35</v>
      </c>
      <c r="B209" s="35">
        <f>SUM(B204:B208)</f>
        <v>15</v>
      </c>
      <c r="C209" s="35">
        <f>SUM(C204:C208)</f>
        <v>5</v>
      </c>
      <c r="D209" s="35">
        <f>SUM(D204:D208)</f>
        <v>11</v>
      </c>
      <c r="E209" s="35">
        <f>SUM(E204:E208)</f>
        <v>16</v>
      </c>
      <c r="F209" s="36">
        <f>SUM(F204:F208)</f>
        <v>4</v>
      </c>
    </row>
    <row r="210" spans="1:6" x14ac:dyDescent="0.25">
      <c r="A210" s="116" t="s">
        <v>36</v>
      </c>
      <c r="B210" s="35">
        <f>AVERAGE(B204:B208)</f>
        <v>3</v>
      </c>
      <c r="C210" s="35">
        <f>AVERAGE(C204:C208)</f>
        <v>1</v>
      </c>
      <c r="D210" s="35">
        <f>AVERAGE(D204:D208)</f>
        <v>2.2000000000000002</v>
      </c>
      <c r="E210" s="35">
        <f>AVERAGE(E204:E208)</f>
        <v>3.2</v>
      </c>
      <c r="F210" s="36">
        <f>AVERAGE(F204:F208)</f>
        <v>0.8</v>
      </c>
    </row>
    <row r="211" spans="1:6" x14ac:dyDescent="0.25">
      <c r="A211" s="126">
        <v>45516</v>
      </c>
      <c r="B211" s="3">
        <f>Новак!K55</f>
        <v>2</v>
      </c>
      <c r="C211" s="3">
        <f>Засек!K39</f>
        <v>1</v>
      </c>
      <c r="D211" s="3">
        <f>Тол!K48</f>
        <v>3</v>
      </c>
      <c r="E211" s="3">
        <f>Мичу!K48</f>
        <v>10</v>
      </c>
      <c r="F211" s="22">
        <f>Сызр!K48</f>
        <v>1</v>
      </c>
    </row>
    <row r="212" spans="1:6" x14ac:dyDescent="0.25">
      <c r="A212" s="126">
        <v>45517</v>
      </c>
      <c r="B212" s="3">
        <f>Новак!K56</f>
        <v>2</v>
      </c>
      <c r="C212" s="3">
        <f>Засек!K40</f>
        <v>4</v>
      </c>
      <c r="D212" s="3">
        <f>Тол!K49</f>
        <v>5</v>
      </c>
      <c r="E212" s="3">
        <f>Мичу!K49</f>
        <v>3</v>
      </c>
      <c r="F212" s="22">
        <f>Сызр!K49</f>
        <v>1</v>
      </c>
    </row>
    <row r="213" spans="1:6" x14ac:dyDescent="0.25">
      <c r="A213" s="126">
        <v>45518</v>
      </c>
      <c r="B213" s="3">
        <f>Новак!K57</f>
        <v>3</v>
      </c>
      <c r="C213" s="3">
        <f>Засек!K41</f>
        <v>1</v>
      </c>
      <c r="D213" s="3">
        <f>Тол!K50</f>
        <v>5</v>
      </c>
      <c r="E213" s="3">
        <f>Мичу!K50</f>
        <v>3</v>
      </c>
      <c r="F213" s="22">
        <f>Сызр!K50</f>
        <v>0</v>
      </c>
    </row>
    <row r="214" spans="1:6" x14ac:dyDescent="0.25">
      <c r="A214" s="126">
        <v>45519</v>
      </c>
      <c r="B214" s="3">
        <f>Новак!K58</f>
        <v>0</v>
      </c>
      <c r="C214" s="3">
        <f>Засек!K42</f>
        <v>3</v>
      </c>
      <c r="D214" s="3">
        <f>Тол!K51</f>
        <v>4</v>
      </c>
      <c r="E214" s="3">
        <f>Мичу!K51</f>
        <v>5</v>
      </c>
      <c r="F214" s="22">
        <f>Сызр!K51</f>
        <v>1</v>
      </c>
    </row>
    <row r="215" spans="1:6" x14ac:dyDescent="0.25">
      <c r="A215" s="126">
        <v>45520</v>
      </c>
      <c r="B215" s="3">
        <f>Новак!K59</f>
        <v>0</v>
      </c>
      <c r="C215" s="3">
        <f>Засек!K43</f>
        <v>2</v>
      </c>
      <c r="D215" s="3">
        <f>Тол!K52</f>
        <v>3</v>
      </c>
      <c r="E215" s="3">
        <f>Мичу!K52</f>
        <v>1</v>
      </c>
      <c r="F215" s="22">
        <f>Сызр!K52</f>
        <v>5</v>
      </c>
    </row>
    <row r="216" spans="1:6" x14ac:dyDescent="0.25">
      <c r="A216" s="116" t="s">
        <v>35</v>
      </c>
      <c r="B216" s="35">
        <f>SUM(B211:B215)</f>
        <v>7</v>
      </c>
      <c r="C216" s="35">
        <f>SUM(C211:C215)</f>
        <v>11</v>
      </c>
      <c r="D216" s="35">
        <f>SUM(D211:D215)</f>
        <v>20</v>
      </c>
      <c r="E216" s="35">
        <f>SUM(E211:E215)</f>
        <v>22</v>
      </c>
      <c r="F216" s="36">
        <f>SUM(F211:F215)</f>
        <v>8</v>
      </c>
    </row>
    <row r="217" spans="1:6" x14ac:dyDescent="0.25">
      <c r="A217" s="116" t="s">
        <v>36</v>
      </c>
      <c r="B217" s="35">
        <f>AVERAGE(B211:B215)</f>
        <v>1.4</v>
      </c>
      <c r="C217" s="35">
        <f>AVERAGE(C211:C215)</f>
        <v>2.2000000000000002</v>
      </c>
      <c r="D217" s="35">
        <f>AVERAGE(D211:D215)</f>
        <v>4</v>
      </c>
      <c r="E217" s="35">
        <f>AVERAGE(E211:E215)</f>
        <v>4.4000000000000004</v>
      </c>
      <c r="F217" s="36">
        <f>AVERAGE(F211:F215)</f>
        <v>1.6</v>
      </c>
    </row>
    <row r="218" spans="1:6" x14ac:dyDescent="0.25">
      <c r="A218" s="126">
        <v>45523</v>
      </c>
      <c r="B218" s="3">
        <f>Новак!K60</f>
        <v>1</v>
      </c>
      <c r="C218" s="3">
        <f>Засек!K44</f>
        <v>5</v>
      </c>
      <c r="D218" s="3">
        <f>Тол!K53</f>
        <v>2</v>
      </c>
      <c r="E218" s="3">
        <f>Мичу!K53</f>
        <v>2</v>
      </c>
      <c r="F218" s="22">
        <f>Сызр!K53</f>
        <v>3</v>
      </c>
    </row>
    <row r="219" spans="1:6" x14ac:dyDescent="0.25">
      <c r="A219" s="126">
        <v>45524</v>
      </c>
      <c r="B219" s="3">
        <f>Новак!K61</f>
        <v>1</v>
      </c>
      <c r="C219" s="3">
        <f>Засек!K45</f>
        <v>3</v>
      </c>
      <c r="D219" s="3">
        <f>Тол!K54</f>
        <v>5</v>
      </c>
      <c r="E219" s="3">
        <f>Мичу!K54</f>
        <v>3</v>
      </c>
      <c r="F219" s="22">
        <f>Сызр!K54</f>
        <v>3</v>
      </c>
    </row>
    <row r="220" spans="1:6" x14ac:dyDescent="0.25">
      <c r="A220" s="126">
        <v>45525</v>
      </c>
      <c r="B220" s="3">
        <f>Новак!K62</f>
        <v>1</v>
      </c>
      <c r="C220" s="3">
        <f>Засек!K46</f>
        <v>1</v>
      </c>
      <c r="D220" s="3">
        <f>Тол!K55</f>
        <v>4</v>
      </c>
      <c r="E220" s="3">
        <f>Мичу!K55</f>
        <v>5</v>
      </c>
      <c r="F220" s="22">
        <f>Сызр!K55</f>
        <v>0</v>
      </c>
    </row>
    <row r="221" spans="1:6" x14ac:dyDescent="0.25">
      <c r="A221" s="126">
        <v>45526</v>
      </c>
      <c r="B221" s="3">
        <f>Новак!K63</f>
        <v>3</v>
      </c>
      <c r="C221" s="3">
        <f>Засек!K47</f>
        <v>2</v>
      </c>
      <c r="D221" s="3">
        <f>Тол!K56</f>
        <v>5</v>
      </c>
      <c r="E221" s="3">
        <f>Мичу!K56</f>
        <v>3</v>
      </c>
      <c r="F221" s="22">
        <f>Сызр!K56</f>
        <v>0</v>
      </c>
    </row>
    <row r="222" spans="1:6" x14ac:dyDescent="0.25">
      <c r="A222" s="126">
        <v>45527</v>
      </c>
      <c r="B222" s="3">
        <f>Новак!K64</f>
        <v>1</v>
      </c>
      <c r="C222" s="3">
        <f>Засек!K48</f>
        <v>1</v>
      </c>
      <c r="D222" s="3">
        <f>Тол!K57</f>
        <v>1</v>
      </c>
      <c r="E222" s="3">
        <f>Мичу!K57</f>
        <v>4</v>
      </c>
      <c r="F222" s="22">
        <f>Сызр!K57</f>
        <v>1</v>
      </c>
    </row>
    <row r="223" spans="1:6" x14ac:dyDescent="0.25">
      <c r="A223" s="116" t="s">
        <v>35</v>
      </c>
      <c r="B223" s="35">
        <f>SUM(B218:B222)</f>
        <v>7</v>
      </c>
      <c r="C223" s="35">
        <f>SUM(C218:C222)</f>
        <v>12</v>
      </c>
      <c r="D223" s="35">
        <f>SUM(D218:D222)</f>
        <v>17</v>
      </c>
      <c r="E223" s="35">
        <f>SUM(E218:E222)</f>
        <v>17</v>
      </c>
      <c r="F223" s="36">
        <f>SUM(F218:F222)</f>
        <v>7</v>
      </c>
    </row>
    <row r="224" spans="1:6" x14ac:dyDescent="0.25">
      <c r="A224" s="116" t="s">
        <v>36</v>
      </c>
      <c r="B224" s="35">
        <f>AVERAGE(B218:B222)</f>
        <v>1.4</v>
      </c>
      <c r="C224" s="35">
        <f>AVERAGE(C218:C222)</f>
        <v>2.4</v>
      </c>
      <c r="D224" s="35">
        <f>AVERAGE(D218:D222)</f>
        <v>3.4</v>
      </c>
      <c r="E224" s="35">
        <f>AVERAGE(E218:E222)</f>
        <v>3.4</v>
      </c>
      <c r="F224" s="36">
        <f>AVERAGE(F218:F222)</f>
        <v>1.4</v>
      </c>
    </row>
    <row r="225" spans="1:6" x14ac:dyDescent="0.25">
      <c r="A225" s="126">
        <v>45530</v>
      </c>
      <c r="B225" s="3">
        <f>Новак!K65</f>
        <v>0</v>
      </c>
      <c r="C225" s="3">
        <f>Засек!K49</f>
        <v>3</v>
      </c>
      <c r="D225" s="3">
        <f>Тол!K58</f>
        <v>8</v>
      </c>
      <c r="E225" s="3">
        <f>Мичу!K58</f>
        <v>2</v>
      </c>
      <c r="F225" s="22">
        <f>Сызр!K58</f>
        <v>1</v>
      </c>
    </row>
    <row r="226" spans="1:6" x14ac:dyDescent="0.25">
      <c r="A226" s="126">
        <v>45531</v>
      </c>
      <c r="B226" s="3">
        <f>Новак!K66</f>
        <v>2</v>
      </c>
      <c r="C226" s="3">
        <f>Засек!K50</f>
        <v>3</v>
      </c>
      <c r="D226" s="3">
        <f>Тол!K59</f>
        <v>5</v>
      </c>
      <c r="E226" s="3">
        <f>Мичу!K59</f>
        <v>6</v>
      </c>
      <c r="F226" s="22">
        <f>Сызр!K59</f>
        <v>2</v>
      </c>
    </row>
    <row r="227" spans="1:6" x14ac:dyDescent="0.25">
      <c r="A227" s="126">
        <v>45532</v>
      </c>
      <c r="B227" s="3">
        <f>Новак!K67</f>
        <v>3</v>
      </c>
      <c r="C227" s="3">
        <f>Засек!K51</f>
        <v>3</v>
      </c>
      <c r="D227" s="3">
        <f>Тол!K60</f>
        <v>1</v>
      </c>
      <c r="E227" s="3">
        <f>Мичу!K60</f>
        <v>5</v>
      </c>
      <c r="F227" s="22">
        <f>Сызр!K60</f>
        <v>1</v>
      </c>
    </row>
    <row r="228" spans="1:6" x14ac:dyDescent="0.25">
      <c r="A228" s="126">
        <v>45533</v>
      </c>
      <c r="B228" s="3">
        <f>Новак!K68</f>
        <v>2</v>
      </c>
      <c r="C228" s="3">
        <f>Засек!K52</f>
        <v>5</v>
      </c>
      <c r="D228" s="3">
        <f>Тол!K61</f>
        <v>4</v>
      </c>
      <c r="E228" s="3">
        <f>Мичу!K61</f>
        <v>1</v>
      </c>
      <c r="F228" s="22">
        <f>Сызр!K61</f>
        <v>1</v>
      </c>
    </row>
    <row r="229" spans="1:6" x14ac:dyDescent="0.25">
      <c r="A229" s="126">
        <v>45534</v>
      </c>
      <c r="B229" s="3">
        <f>Новак!K69</f>
        <v>1</v>
      </c>
      <c r="C229" s="3">
        <f>Засек!K53</f>
        <v>3</v>
      </c>
      <c r="D229" s="3">
        <f>Тол!K62</f>
        <v>10</v>
      </c>
      <c r="E229" s="3">
        <f>Мичу!K62</f>
        <v>9</v>
      </c>
      <c r="F229" s="22">
        <f>Сызр!K62</f>
        <v>2</v>
      </c>
    </row>
    <row r="230" spans="1:6" x14ac:dyDescent="0.25">
      <c r="A230" s="116" t="s">
        <v>35</v>
      </c>
      <c r="B230" s="35">
        <f>SUM(B225:B229)</f>
        <v>8</v>
      </c>
      <c r="C230" s="35">
        <f>SUM(C225:C229)</f>
        <v>17</v>
      </c>
      <c r="D230" s="35">
        <f>SUM(D225:D229)</f>
        <v>28</v>
      </c>
      <c r="E230" s="35">
        <f>SUM(E225:E229)</f>
        <v>23</v>
      </c>
      <c r="F230" s="36">
        <f>SUM(F225:F229)</f>
        <v>7</v>
      </c>
    </row>
    <row r="231" spans="1:6" x14ac:dyDescent="0.25">
      <c r="A231" s="116" t="s">
        <v>36</v>
      </c>
      <c r="B231" s="35">
        <f>AVERAGE(B225:B229)</f>
        <v>1.6</v>
      </c>
      <c r="C231" s="35">
        <f>AVERAGE(C225:C229)</f>
        <v>3.4</v>
      </c>
      <c r="D231" s="35">
        <f>AVERAGE(D225:D229)</f>
        <v>5.6</v>
      </c>
      <c r="E231" s="35">
        <f>AVERAGE(E225:E229)</f>
        <v>4.5999999999999996</v>
      </c>
      <c r="F231" s="36">
        <f>AVERAGE(F225:F229)</f>
        <v>1.4</v>
      </c>
    </row>
    <row r="232" spans="1:6" x14ac:dyDescent="0.25">
      <c r="A232" s="126">
        <v>45537</v>
      </c>
      <c r="B232" s="3">
        <f>Новак!K70</f>
        <v>1</v>
      </c>
      <c r="C232" s="3">
        <f>Засек!K54</f>
        <v>4</v>
      </c>
      <c r="D232" s="3">
        <f>Тол!K63</f>
        <v>6</v>
      </c>
      <c r="E232" s="3">
        <f>Мичу!K63</f>
        <v>2</v>
      </c>
      <c r="F232" s="22">
        <f>Сызр!K63</f>
        <v>1</v>
      </c>
    </row>
    <row r="233" spans="1:6" x14ac:dyDescent="0.25">
      <c r="A233" s="126">
        <v>45538</v>
      </c>
      <c r="B233" s="3">
        <f>Новак!K71</f>
        <v>0</v>
      </c>
      <c r="C233" s="3">
        <f>Засек!K55</f>
        <v>3</v>
      </c>
      <c r="D233" s="3">
        <f>Тол!K64</f>
        <v>5</v>
      </c>
      <c r="E233" s="3">
        <f>Мичу!K64</f>
        <v>1</v>
      </c>
      <c r="F233" s="22">
        <f>Сызр!K64</f>
        <v>1</v>
      </c>
    </row>
    <row r="234" spans="1:6" x14ac:dyDescent="0.25">
      <c r="A234" s="126">
        <v>45539</v>
      </c>
      <c r="B234" s="3">
        <f>Новак!K72</f>
        <v>2</v>
      </c>
      <c r="C234" s="3">
        <f>Засек!K56</f>
        <v>4</v>
      </c>
      <c r="D234" s="3">
        <f>Тол!K65</f>
        <v>3</v>
      </c>
      <c r="E234" s="3">
        <f>Мичу!K65</f>
        <v>6</v>
      </c>
      <c r="F234" s="22">
        <f>Сызр!K65</f>
        <v>1</v>
      </c>
    </row>
    <row r="235" spans="1:6" x14ac:dyDescent="0.25">
      <c r="A235" s="126">
        <v>45540</v>
      </c>
      <c r="B235" s="3">
        <f>Новак!K73</f>
        <v>2</v>
      </c>
      <c r="C235" s="3">
        <f>Засек!K57</f>
        <v>2</v>
      </c>
      <c r="D235" s="3">
        <f>Тол!K66</f>
        <v>7</v>
      </c>
      <c r="E235" s="3">
        <f>Мичу!K66</f>
        <v>3</v>
      </c>
      <c r="F235" s="22">
        <f>Сызр!K66</f>
        <v>3</v>
      </c>
    </row>
    <row r="236" spans="1:6" x14ac:dyDescent="0.25">
      <c r="A236" s="126">
        <v>45541</v>
      </c>
      <c r="B236" s="3">
        <f>Новак!K74</f>
        <v>3</v>
      </c>
      <c r="C236" s="3">
        <f>Засек!K58</f>
        <v>0</v>
      </c>
      <c r="D236" s="3">
        <f>Тол!K67</f>
        <v>6</v>
      </c>
      <c r="E236" s="3">
        <f>Мичу!K67</f>
        <v>1</v>
      </c>
      <c r="F236" s="22">
        <f>Сызр!K67</f>
        <v>1</v>
      </c>
    </row>
    <row r="237" spans="1:6" x14ac:dyDescent="0.25">
      <c r="A237" s="116" t="s">
        <v>35</v>
      </c>
      <c r="B237" s="35">
        <f>SUM(B232:B236)</f>
        <v>8</v>
      </c>
      <c r="C237" s="35">
        <f>SUM(C232:C236)</f>
        <v>13</v>
      </c>
      <c r="D237" s="35">
        <f>SUM(D232:D236)</f>
        <v>27</v>
      </c>
      <c r="E237" s="35">
        <f>SUM(E232:E236)</f>
        <v>13</v>
      </c>
      <c r="F237" s="36">
        <f>SUM(F232:F236)</f>
        <v>7</v>
      </c>
    </row>
    <row r="238" spans="1:6" x14ac:dyDescent="0.25">
      <c r="A238" s="116" t="s">
        <v>36</v>
      </c>
      <c r="B238" s="35">
        <f>AVERAGE(B232:B236)</f>
        <v>1.6</v>
      </c>
      <c r="C238" s="35">
        <f>AVERAGE(C232:C236)</f>
        <v>2.6</v>
      </c>
      <c r="D238" s="35">
        <f>AVERAGE(D232:D236)</f>
        <v>5.4</v>
      </c>
      <c r="E238" s="35">
        <f>AVERAGE(E232:E236)</f>
        <v>2.6</v>
      </c>
      <c r="F238" s="36">
        <f>AVERAGE(F232:F236)</f>
        <v>1.4</v>
      </c>
    </row>
    <row r="239" spans="1:6" x14ac:dyDescent="0.25">
      <c r="A239" s="126">
        <v>45544</v>
      </c>
      <c r="B239" s="3">
        <f>Новак!K75</f>
        <v>2</v>
      </c>
      <c r="C239" s="3">
        <f>Засек!K59</f>
        <v>3</v>
      </c>
      <c r="D239" s="3">
        <f>Тол!K68</f>
        <v>5</v>
      </c>
      <c r="E239" s="3">
        <f>Мичу!K68</f>
        <v>7</v>
      </c>
      <c r="F239" s="22">
        <f>Сызр!K68</f>
        <v>4</v>
      </c>
    </row>
    <row r="240" spans="1:6" x14ac:dyDescent="0.25">
      <c r="A240" s="126">
        <v>45545</v>
      </c>
      <c r="B240" s="3">
        <f>Новак!K76</f>
        <v>1</v>
      </c>
      <c r="C240" s="3">
        <f>Засек!K60</f>
        <v>8</v>
      </c>
      <c r="D240" s="3">
        <f>Тол!K69</f>
        <v>1</v>
      </c>
      <c r="E240" s="3">
        <f>Мичу!K69</f>
        <v>1</v>
      </c>
      <c r="F240" s="22">
        <f>Сызр!K69</f>
        <v>3</v>
      </c>
    </row>
    <row r="241" spans="1:6" x14ac:dyDescent="0.25">
      <c r="A241" s="126">
        <v>45546</v>
      </c>
      <c r="B241" s="3">
        <f>Новак!K77</f>
        <v>2</v>
      </c>
      <c r="C241" s="3">
        <f>Засек!K61</f>
        <v>4</v>
      </c>
      <c r="D241" s="3">
        <f>Тол!K70</f>
        <v>3</v>
      </c>
      <c r="E241" s="3">
        <f>Мичу!K70</f>
        <v>5</v>
      </c>
      <c r="F241" s="22">
        <f>Сызр!K70</f>
        <v>0</v>
      </c>
    </row>
    <row r="242" spans="1:6" x14ac:dyDescent="0.25">
      <c r="A242" s="126">
        <v>45547</v>
      </c>
      <c r="B242" s="3">
        <f>Новак!K78</f>
        <v>3</v>
      </c>
      <c r="C242" s="3">
        <f>Засек!K62</f>
        <v>5</v>
      </c>
      <c r="D242" s="3">
        <f>Тол!K71</f>
        <v>4</v>
      </c>
      <c r="E242" s="3">
        <f>Мичу!K71</f>
        <v>5</v>
      </c>
      <c r="F242" s="22">
        <f>Сызр!K71</f>
        <v>1</v>
      </c>
    </row>
    <row r="243" spans="1:6" x14ac:dyDescent="0.25">
      <c r="A243" s="126">
        <v>45548</v>
      </c>
      <c r="B243" s="3">
        <f>Новак!K79</f>
        <v>2</v>
      </c>
      <c r="C243" s="3">
        <f>Засек!K63</f>
        <v>2</v>
      </c>
      <c r="D243" s="3">
        <f>Тол!K72</f>
        <v>0</v>
      </c>
      <c r="E243" s="3">
        <f>Мичу!K72</f>
        <v>7</v>
      </c>
      <c r="F243" s="22">
        <f>Сызр!K72</f>
        <v>4</v>
      </c>
    </row>
    <row r="244" spans="1:6" x14ac:dyDescent="0.25">
      <c r="A244" s="116" t="s">
        <v>35</v>
      </c>
      <c r="B244" s="35">
        <f>SUM(B239:B243)</f>
        <v>10</v>
      </c>
      <c r="C244" s="35">
        <f>SUM(C239:C243)</f>
        <v>22</v>
      </c>
      <c r="D244" s="35">
        <f>SUM(D239:D243)</f>
        <v>13</v>
      </c>
      <c r="E244" s="35">
        <f>SUM(E239:E243)</f>
        <v>25</v>
      </c>
      <c r="F244" s="36">
        <f>SUM(F239:F243)</f>
        <v>12</v>
      </c>
    </row>
    <row r="245" spans="1:6" x14ac:dyDescent="0.25">
      <c r="A245" s="116" t="s">
        <v>36</v>
      </c>
      <c r="B245" s="35">
        <f>AVERAGE(B239:B243)</f>
        <v>2</v>
      </c>
      <c r="C245" s="35">
        <f>AVERAGE(C239:C243)</f>
        <v>4.4000000000000004</v>
      </c>
      <c r="D245" s="35">
        <f>AVERAGE(D239:D243)</f>
        <v>2.6</v>
      </c>
      <c r="E245" s="35">
        <f>AVERAGE(E239:E243)</f>
        <v>5</v>
      </c>
      <c r="F245" s="36">
        <f>AVERAGE(F239:F243)</f>
        <v>2.4</v>
      </c>
    </row>
    <row r="246" spans="1:6" x14ac:dyDescent="0.25">
      <c r="A246" s="126">
        <v>45551</v>
      </c>
      <c r="B246" s="3">
        <f>Новак!K80</f>
        <v>1</v>
      </c>
      <c r="C246" s="3">
        <f>Засек!K64</f>
        <v>4</v>
      </c>
      <c r="D246" s="3">
        <f>Тол!K73</f>
        <v>2</v>
      </c>
      <c r="E246" s="3">
        <f>Мичу!K73</f>
        <v>5</v>
      </c>
      <c r="F246" s="22">
        <f>Сызр!K73</f>
        <v>5</v>
      </c>
    </row>
    <row r="247" spans="1:6" x14ac:dyDescent="0.25">
      <c r="A247" s="126">
        <v>45552</v>
      </c>
      <c r="B247" s="3">
        <f>Новак!K81</f>
        <v>2</v>
      </c>
      <c r="C247" s="3">
        <f>Засек!K65</f>
        <v>2</v>
      </c>
      <c r="D247" s="3">
        <f>Тол!K74</f>
        <v>4</v>
      </c>
      <c r="E247" s="3">
        <f>Мичу!K74</f>
        <v>4</v>
      </c>
      <c r="F247" s="22">
        <f>Сызр!K74</f>
        <v>1</v>
      </c>
    </row>
    <row r="248" spans="1:6" x14ac:dyDescent="0.25">
      <c r="A248" s="126">
        <v>45553</v>
      </c>
      <c r="B248" s="3">
        <f>Новак!K82</f>
        <v>1</v>
      </c>
      <c r="C248" s="3">
        <f>Засек!K66</f>
        <v>4</v>
      </c>
      <c r="D248" s="3">
        <f>Тол!K75</f>
        <v>3</v>
      </c>
      <c r="E248" s="3">
        <f>Мичу!K75</f>
        <v>2</v>
      </c>
      <c r="F248" s="22">
        <f>Сызр!K75</f>
        <v>3</v>
      </c>
    </row>
    <row r="249" spans="1:6" x14ac:dyDescent="0.25">
      <c r="A249" s="126">
        <v>45554</v>
      </c>
      <c r="B249" s="3">
        <f>Новак!K83</f>
        <v>5</v>
      </c>
      <c r="C249" s="3">
        <f>Засек!K67</f>
        <v>1</v>
      </c>
      <c r="D249" s="3">
        <f>Тол!K76</f>
        <v>1</v>
      </c>
      <c r="E249" s="3">
        <f>Мичу!K76</f>
        <v>8</v>
      </c>
      <c r="F249" s="22">
        <f>Сызр!K76</f>
        <v>1</v>
      </c>
    </row>
    <row r="250" spans="1:6" x14ac:dyDescent="0.25">
      <c r="A250" s="126">
        <v>45555</v>
      </c>
      <c r="B250" s="3">
        <f>Новак!K84</f>
        <v>1</v>
      </c>
      <c r="C250" s="3">
        <f>Засек!K68</f>
        <v>6</v>
      </c>
      <c r="D250" s="3">
        <f>Тол!K77</f>
        <v>4</v>
      </c>
      <c r="E250" s="3">
        <f>Мичу!K77</f>
        <v>2</v>
      </c>
      <c r="F250" s="22">
        <f>Сызр!K77</f>
        <v>0</v>
      </c>
    </row>
    <row r="251" spans="1:6" x14ac:dyDescent="0.25">
      <c r="A251" s="116" t="s">
        <v>35</v>
      </c>
      <c r="B251" s="35">
        <f>SUM(B246:B250)</f>
        <v>10</v>
      </c>
      <c r="C251" s="35">
        <f>SUM(C246:C250)</f>
        <v>17</v>
      </c>
      <c r="D251" s="35">
        <f>SUM(D246:D250)</f>
        <v>14</v>
      </c>
      <c r="E251" s="35">
        <f>SUM(E246:E250)</f>
        <v>21</v>
      </c>
      <c r="F251" s="36">
        <f>SUM(F246:F250)</f>
        <v>10</v>
      </c>
    </row>
    <row r="252" spans="1:6" x14ac:dyDescent="0.25">
      <c r="A252" s="116" t="s">
        <v>36</v>
      </c>
      <c r="B252" s="35">
        <f>AVERAGE(B246:B250)</f>
        <v>2</v>
      </c>
      <c r="C252" s="35">
        <f>AVERAGE(C246:C250)</f>
        <v>3.4</v>
      </c>
      <c r="D252" s="35">
        <f>AVERAGE(D246:D250)</f>
        <v>2.8</v>
      </c>
      <c r="E252" s="35">
        <f>AVERAGE(E246:E250)</f>
        <v>4.2</v>
      </c>
      <c r="F252" s="36">
        <f>AVERAGE(F246:F250)</f>
        <v>2</v>
      </c>
    </row>
    <row r="253" spans="1:6" x14ac:dyDescent="0.25">
      <c r="A253" s="126">
        <v>45558</v>
      </c>
      <c r="B253" s="3">
        <f>Новак!K85</f>
        <v>2</v>
      </c>
      <c r="C253" s="3">
        <f>Засек!K69</f>
        <v>7</v>
      </c>
      <c r="D253" s="3">
        <f>Тол!K78</f>
        <v>3</v>
      </c>
      <c r="E253" s="3">
        <f>Мичу!K78</f>
        <v>4</v>
      </c>
      <c r="F253" s="22">
        <f>Сызр!K78</f>
        <v>4</v>
      </c>
    </row>
    <row r="254" spans="1:6" x14ac:dyDescent="0.25">
      <c r="A254" s="126">
        <v>45559</v>
      </c>
      <c r="B254" s="3">
        <f>Новак!K86</f>
        <v>1</v>
      </c>
      <c r="C254" s="3">
        <f>Засек!K70</f>
        <v>5</v>
      </c>
      <c r="D254" s="3">
        <f>Тол!K79</f>
        <v>6</v>
      </c>
      <c r="E254" s="3">
        <f>Мичу!K79</f>
        <v>4</v>
      </c>
      <c r="F254" s="22">
        <f>Сызр!K79</f>
        <v>2</v>
      </c>
    </row>
    <row r="255" spans="1:6" x14ac:dyDescent="0.25">
      <c r="A255" s="126">
        <v>45560</v>
      </c>
      <c r="B255" s="3">
        <f>Новак!K87</f>
        <v>1</v>
      </c>
      <c r="C255" s="3">
        <f>Засек!K71</f>
        <v>4</v>
      </c>
      <c r="D255" s="3">
        <f>Тол!K80</f>
        <v>1</v>
      </c>
      <c r="E255" s="3">
        <f>Мичу!K80</f>
        <v>5</v>
      </c>
      <c r="F255" s="22">
        <f>Сызр!K80</f>
        <v>2</v>
      </c>
    </row>
    <row r="256" spans="1:6" x14ac:dyDescent="0.25">
      <c r="A256" s="126">
        <v>45561</v>
      </c>
      <c r="B256" s="3">
        <f>Новак!K88</f>
        <v>1</v>
      </c>
      <c r="C256" s="3">
        <f>Засек!K72</f>
        <v>0</v>
      </c>
      <c r="D256" s="3">
        <f>Тол!K81</f>
        <v>3</v>
      </c>
      <c r="E256" s="3">
        <f>Мичу!K81</f>
        <v>5</v>
      </c>
      <c r="F256" s="22">
        <f>Сызр!K81</f>
        <v>2</v>
      </c>
    </row>
    <row r="257" spans="1:6" x14ac:dyDescent="0.25">
      <c r="A257" s="126">
        <v>45562</v>
      </c>
      <c r="B257" s="3">
        <f>Новак!K89</f>
        <v>0</v>
      </c>
      <c r="C257" s="3">
        <f>Засек!K73</f>
        <v>3</v>
      </c>
      <c r="D257" s="3">
        <f>Тол!K82</f>
        <v>1</v>
      </c>
      <c r="E257" s="3">
        <f>Мичу!K82</f>
        <v>4</v>
      </c>
      <c r="F257" s="22">
        <f>Сызр!K82</f>
        <v>2</v>
      </c>
    </row>
    <row r="258" spans="1:6" x14ac:dyDescent="0.25">
      <c r="A258" s="116" t="s">
        <v>35</v>
      </c>
      <c r="B258" s="35">
        <f>SUM(B253:B257)</f>
        <v>5</v>
      </c>
      <c r="C258" s="35">
        <f>SUM(C253:C257)</f>
        <v>19</v>
      </c>
      <c r="D258" s="35">
        <f>SUM(D253:D257)</f>
        <v>14</v>
      </c>
      <c r="E258" s="35">
        <f>SUM(E253:E257)</f>
        <v>22</v>
      </c>
      <c r="F258" s="36">
        <f>SUM(F253:F257)</f>
        <v>12</v>
      </c>
    </row>
    <row r="259" spans="1:6" x14ac:dyDescent="0.25">
      <c r="A259" s="116" t="s">
        <v>36</v>
      </c>
      <c r="B259" s="35">
        <f>AVERAGE(B253:B257)</f>
        <v>1</v>
      </c>
      <c r="C259" s="35">
        <f>AVERAGE(C253:C257)</f>
        <v>3.8</v>
      </c>
      <c r="D259" s="35">
        <f>AVERAGE(D253:D257)</f>
        <v>2.8</v>
      </c>
      <c r="E259" s="35">
        <f>AVERAGE(E253:E257)</f>
        <v>4.4000000000000004</v>
      </c>
      <c r="F259" s="36">
        <f>AVERAGE(F253:F257)</f>
        <v>2.4</v>
      </c>
    </row>
    <row r="260" spans="1:6" x14ac:dyDescent="0.25">
      <c r="A260" s="126">
        <v>45565</v>
      </c>
      <c r="B260" s="3">
        <f>Новак!K90</f>
        <v>1</v>
      </c>
      <c r="C260" s="3">
        <f>Засек!K74</f>
        <v>7</v>
      </c>
      <c r="D260" s="3">
        <f>Тол!K83</f>
        <v>3</v>
      </c>
      <c r="E260" s="3">
        <f>Мичу!K83</f>
        <v>2</v>
      </c>
      <c r="F260" s="22">
        <f>Сызр!K83</f>
        <v>2</v>
      </c>
    </row>
    <row r="261" spans="1:6" x14ac:dyDescent="0.25">
      <c r="A261" s="126">
        <v>45566</v>
      </c>
      <c r="B261" s="3">
        <f>Новак!K91</f>
        <v>2</v>
      </c>
      <c r="C261" s="3">
        <f>Засек!K75</f>
        <v>2</v>
      </c>
      <c r="D261" s="3">
        <f>Тол!K84</f>
        <v>1</v>
      </c>
      <c r="E261" s="3">
        <f>Мичу!K84</f>
        <v>4</v>
      </c>
      <c r="F261" s="22">
        <f>Сызр!K84</f>
        <v>0</v>
      </c>
    </row>
    <row r="262" spans="1:6" x14ac:dyDescent="0.25">
      <c r="A262" s="126">
        <v>45567</v>
      </c>
      <c r="B262" s="3">
        <f>Новак!K92</f>
        <v>2</v>
      </c>
      <c r="C262" s="3">
        <f>Засек!K76</f>
        <v>2</v>
      </c>
      <c r="D262" s="3">
        <f>Тол!K85</f>
        <v>1</v>
      </c>
      <c r="E262" s="3">
        <f>Мичу!K85</f>
        <v>2</v>
      </c>
      <c r="F262" s="22">
        <f>Сызр!K85</f>
        <v>3</v>
      </c>
    </row>
    <row r="263" spans="1:6" x14ac:dyDescent="0.25">
      <c r="A263" s="126">
        <v>45568</v>
      </c>
      <c r="B263" s="3">
        <f>Новак!K93</f>
        <v>4</v>
      </c>
      <c r="C263" s="3">
        <f>Засек!K77</f>
        <v>3</v>
      </c>
      <c r="D263" s="3">
        <f>Тол!K86</f>
        <v>2</v>
      </c>
      <c r="E263" s="3">
        <f>Мичу!K86</f>
        <v>4</v>
      </c>
      <c r="F263" s="22">
        <f>Сызр!K86</f>
        <v>0</v>
      </c>
    </row>
    <row r="264" spans="1:6" x14ac:dyDescent="0.25">
      <c r="A264" s="126">
        <v>45569</v>
      </c>
      <c r="B264" s="3">
        <f>Новак!K94</f>
        <v>1</v>
      </c>
      <c r="C264" s="3">
        <f>Засек!K78</f>
        <v>1</v>
      </c>
      <c r="D264" s="3">
        <f>Тол!K87</f>
        <v>1</v>
      </c>
      <c r="E264" s="3">
        <f>Мичу!K87</f>
        <v>4</v>
      </c>
      <c r="F264" s="22">
        <f>Сызр!K87</f>
        <v>1</v>
      </c>
    </row>
    <row r="265" spans="1:6" x14ac:dyDescent="0.25">
      <c r="A265" s="116" t="s">
        <v>35</v>
      </c>
      <c r="B265" s="35">
        <f>SUM(B260:B264)</f>
        <v>10</v>
      </c>
      <c r="C265" s="35">
        <f>SUM(C260:C264)</f>
        <v>15</v>
      </c>
      <c r="D265" s="35">
        <f>SUM(D260:D264)</f>
        <v>8</v>
      </c>
      <c r="E265" s="35">
        <f>SUM(E260:E264)</f>
        <v>16</v>
      </c>
      <c r="F265" s="36">
        <f>SUM(F260:F264)</f>
        <v>6</v>
      </c>
    </row>
    <row r="266" spans="1:6" x14ac:dyDescent="0.25">
      <c r="A266" s="116" t="s">
        <v>36</v>
      </c>
      <c r="B266" s="35">
        <f>AVERAGE(B260:B264)</f>
        <v>2</v>
      </c>
      <c r="C266" s="35">
        <f>AVERAGE(C260:C264)</f>
        <v>3</v>
      </c>
      <c r="D266" s="35">
        <f>AVERAGE(D260:D264)</f>
        <v>1.6</v>
      </c>
      <c r="E266" s="35">
        <f>AVERAGE(E260:E264)</f>
        <v>3.2</v>
      </c>
      <c r="F266" s="36">
        <f>AVERAGE(F260:F264)</f>
        <v>1.2</v>
      </c>
    </row>
    <row r="267" spans="1:6" x14ac:dyDescent="0.25">
      <c r="A267" s="126">
        <v>45572</v>
      </c>
      <c r="B267" s="3">
        <f>Новак!K95</f>
        <v>3</v>
      </c>
      <c r="C267" s="3">
        <f>Засек!K79</f>
        <v>0</v>
      </c>
      <c r="D267" s="3">
        <f>Тол!K88</f>
        <v>1</v>
      </c>
      <c r="E267" s="3">
        <f>Мичу!K88</f>
        <v>1</v>
      </c>
      <c r="F267" s="22">
        <f>Сызр!K88</f>
        <v>0</v>
      </c>
    </row>
    <row r="268" spans="1:6" x14ac:dyDescent="0.25">
      <c r="A268" s="126">
        <v>45573</v>
      </c>
      <c r="B268" s="3">
        <f>Новак!K96</f>
        <v>2</v>
      </c>
      <c r="C268" s="3">
        <f>Засек!K80</f>
        <v>2</v>
      </c>
      <c r="D268" s="3">
        <f>Тол!K89</f>
        <v>6</v>
      </c>
      <c r="E268" s="3">
        <f>Мичу!K89</f>
        <v>5</v>
      </c>
      <c r="F268" s="22">
        <f>Сызр!K89</f>
        <v>1</v>
      </c>
    </row>
    <row r="269" spans="1:6" x14ac:dyDescent="0.25">
      <c r="A269" s="126">
        <v>45574</v>
      </c>
      <c r="B269" s="3">
        <f>Новак!K97</f>
        <v>2</v>
      </c>
      <c r="C269" s="3">
        <f>Засек!K81</f>
        <v>7</v>
      </c>
      <c r="D269" s="3">
        <f>Тол!K90</f>
        <v>2</v>
      </c>
      <c r="E269" s="3">
        <f>Мичу!K90</f>
        <v>2</v>
      </c>
      <c r="F269" s="22">
        <f>Сызр!K90</f>
        <v>5</v>
      </c>
    </row>
    <row r="270" spans="1:6" x14ac:dyDescent="0.25">
      <c r="A270" s="126">
        <v>45575</v>
      </c>
      <c r="B270" s="3">
        <f>Новак!K98</f>
        <v>2</v>
      </c>
      <c r="C270" s="3">
        <f>Засек!K82</f>
        <v>4</v>
      </c>
      <c r="D270" s="3">
        <f>Тол!K91</f>
        <v>6</v>
      </c>
      <c r="E270" s="3">
        <f>Мичу!K91</f>
        <v>2</v>
      </c>
      <c r="F270" s="22">
        <f>Сызр!K91</f>
        <v>1</v>
      </c>
    </row>
    <row r="271" spans="1:6" x14ac:dyDescent="0.25">
      <c r="A271" s="126">
        <v>45576</v>
      </c>
      <c r="B271" s="3">
        <f>Новак!K99</f>
        <v>2</v>
      </c>
      <c r="C271" s="3">
        <f>Засек!K83</f>
        <v>0</v>
      </c>
      <c r="D271" s="3">
        <f>Тол!K92</f>
        <v>4</v>
      </c>
      <c r="E271" s="3">
        <f>Мичу!K92</f>
        <v>2</v>
      </c>
      <c r="F271" s="22">
        <f>Сызр!K92</f>
        <v>2</v>
      </c>
    </row>
    <row r="272" spans="1:6" x14ac:dyDescent="0.25">
      <c r="A272" s="116" t="s">
        <v>35</v>
      </c>
      <c r="B272" s="35">
        <f>SUM(B267:B271)</f>
        <v>11</v>
      </c>
      <c r="C272" s="35">
        <f>SUM(C267:C271)</f>
        <v>13</v>
      </c>
      <c r="D272" s="35">
        <f>SUM(D267:D271)</f>
        <v>19</v>
      </c>
      <c r="E272" s="35">
        <f>SUM(E267:E271)</f>
        <v>12</v>
      </c>
      <c r="F272" s="36">
        <f>SUM(F267:F271)</f>
        <v>9</v>
      </c>
    </row>
    <row r="273" spans="1:6" x14ac:dyDescent="0.25">
      <c r="A273" s="116" t="s">
        <v>36</v>
      </c>
      <c r="B273" s="35">
        <f>AVERAGE(B267:B271)</f>
        <v>2.2000000000000002</v>
      </c>
      <c r="C273" s="35">
        <f>AVERAGE(C267:C271)</f>
        <v>2.6</v>
      </c>
      <c r="D273" s="35">
        <f>AVERAGE(D267:D271)</f>
        <v>3.8</v>
      </c>
      <c r="E273" s="35">
        <f>AVERAGE(E267:E271)</f>
        <v>2.4</v>
      </c>
      <c r="F273" s="36">
        <f>AVERAGE(F267:F271)</f>
        <v>1.8</v>
      </c>
    </row>
    <row r="274" spans="1:6" x14ac:dyDescent="0.25">
      <c r="A274" s="126">
        <v>45579</v>
      </c>
      <c r="B274" s="3">
        <f>Новак!K100</f>
        <v>3</v>
      </c>
      <c r="C274" s="3">
        <f>Засек!K84</f>
        <v>3</v>
      </c>
      <c r="D274" s="3">
        <f>Тол!K93</f>
        <v>7</v>
      </c>
      <c r="E274" s="3">
        <f>Мичу!K93</f>
        <v>4</v>
      </c>
      <c r="F274" s="22">
        <f>Сызр!K93</f>
        <v>0</v>
      </c>
    </row>
    <row r="275" spans="1:6" x14ac:dyDescent="0.25">
      <c r="A275" s="126">
        <v>45580</v>
      </c>
      <c r="B275" s="3">
        <f>Новак!K101</f>
        <v>3</v>
      </c>
      <c r="C275" s="3">
        <f>Засек!K85</f>
        <v>5</v>
      </c>
      <c r="D275" s="3">
        <f>Тол!K94</f>
        <v>2</v>
      </c>
      <c r="E275" s="3">
        <f>Мичу!K94</f>
        <v>3</v>
      </c>
      <c r="F275" s="22">
        <f>Сызр!K94</f>
        <v>1</v>
      </c>
    </row>
    <row r="276" spans="1:6" x14ac:dyDescent="0.25">
      <c r="A276" s="126">
        <v>45581</v>
      </c>
      <c r="B276" s="3">
        <f>Новак!K102</f>
        <v>4</v>
      </c>
      <c r="C276" s="3">
        <f>Засек!K86</f>
        <v>4</v>
      </c>
      <c r="D276" s="3">
        <f>Тол!K95</f>
        <v>2</v>
      </c>
      <c r="E276" s="3">
        <f>Мичу!K95</f>
        <v>9</v>
      </c>
      <c r="F276" s="22">
        <f>Сызр!K95</f>
        <v>3</v>
      </c>
    </row>
    <row r="277" spans="1:6" x14ac:dyDescent="0.25">
      <c r="A277" s="126">
        <v>45582</v>
      </c>
      <c r="B277" s="3">
        <f>Новак!K103</f>
        <v>3</v>
      </c>
      <c r="C277" s="3">
        <f>Засек!K87</f>
        <v>6</v>
      </c>
      <c r="D277" s="3">
        <f>Тол!K96</f>
        <v>3</v>
      </c>
      <c r="E277" s="3">
        <f>Мичу!K96</f>
        <v>6</v>
      </c>
      <c r="F277" s="22">
        <f>Сызр!K96</f>
        <v>5</v>
      </c>
    </row>
    <row r="278" spans="1:6" x14ac:dyDescent="0.25">
      <c r="A278" s="126">
        <v>45583</v>
      </c>
      <c r="B278" s="3">
        <f>Новак!K104</f>
        <v>1</v>
      </c>
      <c r="C278" s="3">
        <f>Засек!K88</f>
        <v>1</v>
      </c>
      <c r="D278" s="3">
        <f>Тол!K97</f>
        <v>7</v>
      </c>
      <c r="E278" s="3">
        <f>Мичу!K97</f>
        <v>3</v>
      </c>
      <c r="F278" s="22">
        <f>Сызр!K97</f>
        <v>0</v>
      </c>
    </row>
    <row r="279" spans="1:6" x14ac:dyDescent="0.25">
      <c r="A279" s="116" t="s">
        <v>35</v>
      </c>
      <c r="B279" s="35">
        <f>SUM(B274:B278)</f>
        <v>14</v>
      </c>
      <c r="C279" s="35">
        <f>SUM(C274:C278)</f>
        <v>19</v>
      </c>
      <c r="D279" s="35">
        <f>SUM(D274:D278)</f>
        <v>21</v>
      </c>
      <c r="E279" s="35">
        <f>SUM(E274:E278)</f>
        <v>25</v>
      </c>
      <c r="F279" s="36">
        <f>SUM(F274:F278)</f>
        <v>9</v>
      </c>
    </row>
    <row r="280" spans="1:6" x14ac:dyDescent="0.25">
      <c r="A280" s="116" t="s">
        <v>36</v>
      </c>
      <c r="B280" s="35">
        <f>AVERAGE(B274:B278)</f>
        <v>2.8</v>
      </c>
      <c r="C280" s="35">
        <f>AVERAGE(C274:C278)</f>
        <v>3.8</v>
      </c>
      <c r="D280" s="35">
        <f>AVERAGE(D274:D278)</f>
        <v>4.2</v>
      </c>
      <c r="E280" s="35">
        <f>AVERAGE(E274:E278)</f>
        <v>5</v>
      </c>
      <c r="F280" s="36">
        <f>AVERAGE(F274:F278)</f>
        <v>1.8</v>
      </c>
    </row>
    <row r="281" spans="1:6" x14ac:dyDescent="0.25">
      <c r="A281" s="126">
        <v>45586</v>
      </c>
      <c r="B281" s="3">
        <f>Новак!K105</f>
        <v>6</v>
      </c>
      <c r="C281" s="3">
        <f>Засек!K89</f>
        <v>1</v>
      </c>
      <c r="D281" s="3">
        <f>Тол!K98</f>
        <v>6</v>
      </c>
      <c r="E281" s="3">
        <f>Мичу!K98</f>
        <v>9</v>
      </c>
      <c r="F281" s="22">
        <f>Сызр!K98</f>
        <v>0</v>
      </c>
    </row>
    <row r="282" spans="1:6" x14ac:dyDescent="0.25">
      <c r="A282" s="126">
        <v>45587</v>
      </c>
      <c r="B282" s="3">
        <f>Новак!K106</f>
        <v>1</v>
      </c>
      <c r="C282" s="3">
        <f>Засек!K90</f>
        <v>1</v>
      </c>
      <c r="D282" s="3">
        <f>Тол!K99</f>
        <v>8</v>
      </c>
      <c r="E282" s="3">
        <f>Мичу!K99</f>
        <v>6</v>
      </c>
      <c r="F282" s="22">
        <f>Сызр!K99</f>
        <v>2</v>
      </c>
    </row>
    <row r="283" spans="1:6" x14ac:dyDescent="0.25">
      <c r="A283" s="126">
        <v>45588</v>
      </c>
      <c r="B283" s="3">
        <f>Новак!K107</f>
        <v>0</v>
      </c>
      <c r="C283" s="3">
        <f>Засек!K91</f>
        <v>3</v>
      </c>
      <c r="D283" s="3">
        <f>Тол!K100</f>
        <v>1</v>
      </c>
      <c r="E283" s="3">
        <f>Мичу!K100</f>
        <v>6</v>
      </c>
      <c r="F283" s="22">
        <f>Сызр!K100</f>
        <v>0</v>
      </c>
    </row>
    <row r="284" spans="1:6" x14ac:dyDescent="0.25">
      <c r="A284" s="126">
        <v>45589</v>
      </c>
      <c r="B284" s="3">
        <f>Новак!K108</f>
        <v>3</v>
      </c>
      <c r="C284" s="3">
        <f>Засек!K92</f>
        <v>3</v>
      </c>
      <c r="D284" s="3">
        <f>Тол!K101</f>
        <v>6</v>
      </c>
      <c r="E284" s="3">
        <f>Мичу!K101</f>
        <v>12</v>
      </c>
      <c r="F284" s="22">
        <f>Сызр!K101</f>
        <v>0</v>
      </c>
    </row>
    <row r="285" spans="1:6" x14ac:dyDescent="0.25">
      <c r="A285" s="126">
        <v>45590</v>
      </c>
      <c r="B285" s="3">
        <f>Новак!K109</f>
        <v>1</v>
      </c>
      <c r="C285" s="3">
        <f>Засек!K93</f>
        <v>2</v>
      </c>
      <c r="D285" s="3">
        <f>Тол!K102</f>
        <v>1</v>
      </c>
      <c r="E285" s="3">
        <f>Мичу!K102</f>
        <v>6</v>
      </c>
      <c r="F285" s="22">
        <f>Сызр!K102</f>
        <v>1</v>
      </c>
    </row>
    <row r="286" spans="1:6" x14ac:dyDescent="0.25">
      <c r="A286" s="116" t="s">
        <v>35</v>
      </c>
      <c r="B286" s="35">
        <f>SUM(B281:B285)</f>
        <v>11</v>
      </c>
      <c r="C286" s="35">
        <f>SUM(C281:C285)</f>
        <v>10</v>
      </c>
      <c r="D286" s="35">
        <f>SUM(D281:D285)</f>
        <v>22</v>
      </c>
      <c r="E286" s="35">
        <f>SUM(E281:E285)</f>
        <v>39</v>
      </c>
      <c r="F286" s="36">
        <f>SUM(F281:F285)</f>
        <v>3</v>
      </c>
    </row>
    <row r="287" spans="1:6" x14ac:dyDescent="0.25">
      <c r="A287" s="116" t="s">
        <v>36</v>
      </c>
      <c r="B287" s="35">
        <f>AVERAGE(B281:B285)</f>
        <v>2.2000000000000002</v>
      </c>
      <c r="C287" s="35">
        <f>AVERAGE(C281:C285)</f>
        <v>2</v>
      </c>
      <c r="D287" s="35">
        <f>AVERAGE(D281:D285)</f>
        <v>4.4000000000000004</v>
      </c>
      <c r="E287" s="35">
        <f>AVERAGE(E281:E285)</f>
        <v>7.8</v>
      </c>
      <c r="F287" s="36">
        <f>AVERAGE(F281:F285)</f>
        <v>0.6</v>
      </c>
    </row>
    <row r="288" spans="1:6" x14ac:dyDescent="0.25">
      <c r="A288" s="126">
        <v>45593</v>
      </c>
      <c r="B288" s="3">
        <f>Новак!K110</f>
        <v>2</v>
      </c>
      <c r="C288" s="3">
        <f>Засек!K94</f>
        <v>2</v>
      </c>
      <c r="D288" s="3">
        <f>Тол!K103</f>
        <v>5</v>
      </c>
      <c r="E288" s="3">
        <f>Мичу!K103</f>
        <v>6</v>
      </c>
      <c r="F288" s="22">
        <f>Сызр!K103</f>
        <v>1</v>
      </c>
    </row>
    <row r="289" spans="1:6" x14ac:dyDescent="0.25">
      <c r="A289" s="126">
        <v>45594</v>
      </c>
      <c r="B289" s="3">
        <f>Новак!K111</f>
        <v>1</v>
      </c>
      <c r="C289" s="3">
        <f>Засек!K95</f>
        <v>4</v>
      </c>
      <c r="D289" s="3">
        <f>Тол!K104</f>
        <v>4</v>
      </c>
      <c r="E289" s="3">
        <f>Мичу!K104</f>
        <v>6</v>
      </c>
      <c r="F289" s="22">
        <f>Сызр!K104</f>
        <v>0</v>
      </c>
    </row>
    <row r="290" spans="1:6" x14ac:dyDescent="0.25">
      <c r="A290" s="126">
        <v>45595</v>
      </c>
      <c r="B290" s="3">
        <f>Новак!K112</f>
        <v>0</v>
      </c>
      <c r="C290" s="3">
        <f>Засек!K96</f>
        <v>2</v>
      </c>
      <c r="D290" s="3">
        <f>Тол!K105</f>
        <v>2</v>
      </c>
      <c r="E290" s="3">
        <f>Мичу!K105</f>
        <v>6</v>
      </c>
      <c r="F290" s="22">
        <f>Сызр!K105</f>
        <v>1</v>
      </c>
    </row>
    <row r="291" spans="1:6" x14ac:dyDescent="0.25">
      <c r="A291" s="126">
        <v>45596</v>
      </c>
      <c r="B291" s="3">
        <f>Новак!K113</f>
        <v>0</v>
      </c>
      <c r="C291" s="3">
        <f>Засек!K97</f>
        <v>6</v>
      </c>
      <c r="D291" s="3">
        <f>Тол!K106</f>
        <v>0</v>
      </c>
      <c r="E291" s="3">
        <f>Мичу!K106</f>
        <v>7</v>
      </c>
      <c r="F291" s="22">
        <f>Сызр!K106</f>
        <v>1</v>
      </c>
    </row>
    <row r="292" spans="1:6" x14ac:dyDescent="0.25">
      <c r="A292" s="126">
        <v>45597</v>
      </c>
      <c r="B292" s="3">
        <f>Новак!K114</f>
        <v>1</v>
      </c>
      <c r="C292" s="3">
        <f>Засек!K98</f>
        <v>1</v>
      </c>
      <c r="D292" s="3">
        <f>Тол!K107</f>
        <v>1</v>
      </c>
      <c r="E292" s="3">
        <f>Мичу!K107</f>
        <v>2</v>
      </c>
      <c r="F292" s="22">
        <f>Сызр!K107</f>
        <v>3</v>
      </c>
    </row>
    <row r="293" spans="1:6" x14ac:dyDescent="0.25">
      <c r="A293" s="126">
        <v>45598</v>
      </c>
      <c r="B293" s="3">
        <f>Новак!K115</f>
        <v>1</v>
      </c>
      <c r="C293" s="3">
        <f>Засек!K99</f>
        <v>0</v>
      </c>
      <c r="D293" s="3">
        <f>Тол!K108</f>
        <v>0</v>
      </c>
      <c r="E293" s="3">
        <f>Мичу!K108</f>
        <v>3</v>
      </c>
      <c r="F293" s="22">
        <f>Сызр!K108</f>
        <v>1</v>
      </c>
    </row>
    <row r="294" spans="1:6" x14ac:dyDescent="0.25">
      <c r="A294" s="116" t="s">
        <v>35</v>
      </c>
      <c r="B294" s="35">
        <f>SUM(B288:B293)</f>
        <v>5</v>
      </c>
      <c r="C294" s="35">
        <f>SUM(C288:C293)</f>
        <v>15</v>
      </c>
      <c r="D294" s="35">
        <f>SUM(D288:D293)</f>
        <v>12</v>
      </c>
      <c r="E294" s="35">
        <f>SUM(E288:E293)</f>
        <v>30</v>
      </c>
      <c r="F294" s="36">
        <f>SUM(F288:F293)</f>
        <v>7</v>
      </c>
    </row>
    <row r="295" spans="1:6" x14ac:dyDescent="0.25">
      <c r="A295" s="116" t="s">
        <v>36</v>
      </c>
      <c r="B295" s="35">
        <f>AVERAGE(B288:B293)</f>
        <v>0.83333333333333337</v>
      </c>
      <c r="C295" s="35">
        <f>AVERAGE(C288:C293)</f>
        <v>2.5</v>
      </c>
      <c r="D295" s="35">
        <f>AVERAGE(D288:D293)</f>
        <v>2</v>
      </c>
      <c r="E295" s="35">
        <f>AVERAGE(E288:E293)</f>
        <v>5</v>
      </c>
      <c r="F295" s="36">
        <f>AVERAGE(F288:F293)</f>
        <v>1.1666666666666667</v>
      </c>
    </row>
    <row r="296" spans="1:6" x14ac:dyDescent="0.25">
      <c r="A296" s="126">
        <v>45601</v>
      </c>
      <c r="B296" s="3">
        <f>Новак!K116</f>
        <v>5</v>
      </c>
      <c r="C296" s="3">
        <f>Засек!K100</f>
        <v>2</v>
      </c>
      <c r="D296" s="3">
        <f>Тол!K109</f>
        <v>3</v>
      </c>
      <c r="E296" s="3">
        <f>Мичу!K109</f>
        <v>6</v>
      </c>
      <c r="F296" s="22">
        <f>Сызр!K109</f>
        <v>2</v>
      </c>
    </row>
    <row r="297" spans="1:6" x14ac:dyDescent="0.25">
      <c r="A297" s="126">
        <v>45602</v>
      </c>
      <c r="B297" s="3">
        <f>Новак!K117</f>
        <v>1</v>
      </c>
      <c r="C297" s="3">
        <f>Засек!K101</f>
        <v>3</v>
      </c>
      <c r="D297" s="3">
        <f>Тол!K110</f>
        <v>2</v>
      </c>
      <c r="E297" s="3">
        <f>Мичу!K110</f>
        <v>6</v>
      </c>
      <c r="F297" s="22">
        <f>Сызр!K110</f>
        <v>4</v>
      </c>
    </row>
    <row r="298" spans="1:6" x14ac:dyDescent="0.25">
      <c r="A298" s="126">
        <v>45603</v>
      </c>
      <c r="B298" s="3">
        <f>Новак!K118</f>
        <v>1</v>
      </c>
      <c r="C298" s="3">
        <f>Засек!K102</f>
        <v>8</v>
      </c>
      <c r="D298" s="3">
        <f>Тол!K111</f>
        <v>0</v>
      </c>
      <c r="E298" s="3">
        <f>Мичу!K111</f>
        <v>0</v>
      </c>
      <c r="F298" s="22">
        <f>Сызр!K111</f>
        <v>0</v>
      </c>
    </row>
    <row r="299" spans="1:6" x14ac:dyDescent="0.25">
      <c r="A299" s="126">
        <v>45604</v>
      </c>
      <c r="B299" s="3">
        <f>Новак!K119</f>
        <v>2</v>
      </c>
      <c r="C299" s="3">
        <f>Засек!K103</f>
        <v>3</v>
      </c>
      <c r="D299" s="3">
        <f>Тол!K112</f>
        <v>6</v>
      </c>
      <c r="E299" s="3">
        <f>Мичу!K112</f>
        <v>4</v>
      </c>
      <c r="F299" s="22">
        <f>Сызр!K112</f>
        <v>0</v>
      </c>
    </row>
    <row r="300" spans="1:6" x14ac:dyDescent="0.25">
      <c r="A300" s="116" t="s">
        <v>35</v>
      </c>
      <c r="B300" s="35">
        <f>SUM(B296:B299)</f>
        <v>9</v>
      </c>
      <c r="C300" s="35">
        <f>SUM(C296:C299)</f>
        <v>16</v>
      </c>
      <c r="D300" s="35">
        <f>SUM(D296:D299)</f>
        <v>11</v>
      </c>
      <c r="E300" s="35">
        <f>SUM(E296:E299)</f>
        <v>16</v>
      </c>
      <c r="F300" s="35">
        <f>SUM(F296:F299)</f>
        <v>6</v>
      </c>
    </row>
    <row r="301" spans="1:6" x14ac:dyDescent="0.25">
      <c r="A301" s="116" t="s">
        <v>36</v>
      </c>
      <c r="B301" s="35">
        <f>AVERAGE(B296:B299)</f>
        <v>2.25</v>
      </c>
      <c r="C301" s="35">
        <f>AVERAGE(C296:C299)</f>
        <v>4</v>
      </c>
      <c r="D301" s="35">
        <f>AVERAGE(D296:D299)</f>
        <v>2.75</v>
      </c>
      <c r="E301" s="35">
        <f>AVERAGE(E296:E299)</f>
        <v>4</v>
      </c>
      <c r="F301" s="35">
        <f>AVERAGE(F296:F299)</f>
        <v>1.5</v>
      </c>
    </row>
    <row r="302" spans="1:6" x14ac:dyDescent="0.25">
      <c r="A302" s="126">
        <v>45607</v>
      </c>
      <c r="B302" s="3">
        <f>Новак!K120</f>
        <v>2</v>
      </c>
      <c r="C302" s="3">
        <f>Засек!K104</f>
        <v>2</v>
      </c>
      <c r="D302" s="3">
        <f>Тол!K113</f>
        <v>2</v>
      </c>
      <c r="E302" s="3">
        <f>Мичу!K113</f>
        <v>7</v>
      </c>
      <c r="F302" s="22">
        <f>Сызр!K113</f>
        <v>2</v>
      </c>
    </row>
    <row r="303" spans="1:6" x14ac:dyDescent="0.25">
      <c r="A303" s="126">
        <v>45608</v>
      </c>
      <c r="B303" s="3">
        <f>Новак!K121</f>
        <v>1</v>
      </c>
      <c r="C303" s="3">
        <f>Засек!K105</f>
        <v>5</v>
      </c>
      <c r="D303" s="3">
        <f>Тол!K114</f>
        <v>3</v>
      </c>
      <c r="E303" s="3">
        <f>Мичу!K114</f>
        <v>5</v>
      </c>
      <c r="F303" s="22">
        <f>Сызр!K114</f>
        <v>1</v>
      </c>
    </row>
    <row r="304" spans="1:6" x14ac:dyDescent="0.25">
      <c r="A304" s="126">
        <v>45609</v>
      </c>
      <c r="B304" s="3">
        <f>Новак!K122</f>
        <v>1</v>
      </c>
      <c r="C304" s="3">
        <f>Засек!K106</f>
        <v>2</v>
      </c>
      <c r="D304" s="3">
        <f>Тол!K115</f>
        <v>5</v>
      </c>
      <c r="E304" s="3">
        <f>Мичу!K115</f>
        <v>3</v>
      </c>
      <c r="F304" s="22">
        <f>Сызр!K115</f>
        <v>2</v>
      </c>
    </row>
    <row r="305" spans="1:6" x14ac:dyDescent="0.25">
      <c r="A305" s="126">
        <v>45610</v>
      </c>
      <c r="B305" s="3">
        <f>Новак!K123</f>
        <v>4</v>
      </c>
      <c r="C305" s="3">
        <f>Засек!K107</f>
        <v>3</v>
      </c>
      <c r="D305" s="3">
        <f>Тол!K116</f>
        <v>4</v>
      </c>
      <c r="E305" s="3">
        <f>Мичу!K116</f>
        <v>0</v>
      </c>
      <c r="F305" s="22">
        <f>Сызр!K116</f>
        <v>1</v>
      </c>
    </row>
    <row r="306" spans="1:6" x14ac:dyDescent="0.25">
      <c r="A306" s="126">
        <v>45611</v>
      </c>
      <c r="B306" s="3">
        <f>Новак!K124</f>
        <v>1</v>
      </c>
      <c r="C306" s="3">
        <f>Засек!K108</f>
        <v>1</v>
      </c>
      <c r="D306" s="3">
        <f>Тол!K117</f>
        <v>2</v>
      </c>
      <c r="E306" s="3">
        <f>Мичу!K117</f>
        <v>5</v>
      </c>
      <c r="F306" s="22">
        <f>Сызр!K117</f>
        <v>2</v>
      </c>
    </row>
    <row r="307" spans="1:6" x14ac:dyDescent="0.25">
      <c r="A307" s="116" t="s">
        <v>35</v>
      </c>
      <c r="B307" s="35">
        <f>SUM(B302:B306)</f>
        <v>9</v>
      </c>
      <c r="C307" s="35">
        <f>SUM(C302:C306)</f>
        <v>13</v>
      </c>
      <c r="D307" s="35">
        <f>SUM(D302:D306)</f>
        <v>16</v>
      </c>
      <c r="E307" s="35">
        <f>SUM(E302:E306)</f>
        <v>20</v>
      </c>
      <c r="F307" s="36">
        <f>SUM(F302:F306)</f>
        <v>8</v>
      </c>
    </row>
    <row r="308" spans="1:6" x14ac:dyDescent="0.25">
      <c r="A308" s="116" t="s">
        <v>36</v>
      </c>
      <c r="B308" s="35">
        <f>AVERAGE(B302:B306)</f>
        <v>1.8</v>
      </c>
      <c r="C308" s="35">
        <f>AVERAGE(C302:C306)</f>
        <v>2.6</v>
      </c>
      <c r="D308" s="35">
        <f>AVERAGE(D302:D306)</f>
        <v>3.2</v>
      </c>
      <c r="E308" s="35">
        <f>AVERAGE(E302:E306)</f>
        <v>4</v>
      </c>
      <c r="F308" s="36">
        <f>AVERAGE(F302:F306)</f>
        <v>1.6</v>
      </c>
    </row>
    <row r="309" spans="1:6" x14ac:dyDescent="0.25">
      <c r="A309" s="126">
        <v>45614</v>
      </c>
      <c r="B309" s="3">
        <f>Новак!K125</f>
        <v>2</v>
      </c>
      <c r="C309" s="3">
        <f>Засек!K109</f>
        <v>1</v>
      </c>
      <c r="D309" s="3">
        <f>Тол!K118</f>
        <v>4</v>
      </c>
      <c r="E309" s="3">
        <f>Мичу!K118</f>
        <v>7</v>
      </c>
      <c r="F309" s="22">
        <f>Сызр!K118</f>
        <v>0</v>
      </c>
    </row>
    <row r="310" spans="1:6" x14ac:dyDescent="0.25">
      <c r="A310" s="126">
        <v>45615</v>
      </c>
      <c r="B310" s="3">
        <f>Новак!K126</f>
        <v>0</v>
      </c>
      <c r="C310" s="3">
        <f>Засек!K110</f>
        <v>2</v>
      </c>
      <c r="D310" s="3">
        <f>Тол!K119</f>
        <v>3</v>
      </c>
      <c r="E310" s="3">
        <f>Мичу!K119</f>
        <v>0</v>
      </c>
      <c r="F310" s="22">
        <f>Сызр!K119</f>
        <v>0</v>
      </c>
    </row>
    <row r="311" spans="1:6" x14ac:dyDescent="0.25">
      <c r="A311" s="126">
        <v>45616</v>
      </c>
      <c r="B311" s="3">
        <f>Новак!K127</f>
        <v>4</v>
      </c>
      <c r="C311" s="3">
        <f>Засек!K111</f>
        <v>3</v>
      </c>
      <c r="D311" s="3">
        <f>Тол!K120</f>
        <v>2</v>
      </c>
      <c r="E311" s="3">
        <f>Мичу!K120</f>
        <v>5</v>
      </c>
      <c r="F311" s="22">
        <f>Сызр!K120</f>
        <v>2</v>
      </c>
    </row>
    <row r="312" spans="1:6" x14ac:dyDescent="0.25">
      <c r="A312" s="126">
        <v>45617</v>
      </c>
      <c r="B312" s="3">
        <f>Новак!K128</f>
        <v>3</v>
      </c>
      <c r="C312" s="3">
        <f>Засек!K112</f>
        <v>3</v>
      </c>
      <c r="D312" s="3">
        <f>Тол!K121</f>
        <v>5</v>
      </c>
      <c r="E312" s="3">
        <f>Мичу!K121</f>
        <v>2</v>
      </c>
      <c r="F312" s="22">
        <f>Сызр!K121</f>
        <v>0</v>
      </c>
    </row>
    <row r="313" spans="1:6" x14ac:dyDescent="0.25">
      <c r="A313" s="126">
        <v>45618</v>
      </c>
      <c r="B313" s="3">
        <f>Новак!K129</f>
        <v>2</v>
      </c>
      <c r="C313" s="3">
        <f>Засек!K113</f>
        <v>4</v>
      </c>
      <c r="D313" s="3">
        <f>Тол!K122</f>
        <v>5</v>
      </c>
      <c r="E313" s="3">
        <f>Мичу!K122</f>
        <v>5</v>
      </c>
      <c r="F313" s="22">
        <f>Сызр!K122</f>
        <v>0</v>
      </c>
    </row>
    <row r="314" spans="1:6" x14ac:dyDescent="0.25">
      <c r="A314" s="116" t="s">
        <v>35</v>
      </c>
      <c r="B314" s="35">
        <f>SUM(B309:B313)</f>
        <v>11</v>
      </c>
      <c r="C314" s="35">
        <f>SUM(C309:C313)</f>
        <v>13</v>
      </c>
      <c r="D314" s="35">
        <f>SUM(D309:D313)</f>
        <v>19</v>
      </c>
      <c r="E314" s="35">
        <f>SUM(E309:E313)</f>
        <v>19</v>
      </c>
      <c r="F314" s="36">
        <f>SUM(F309:F313)</f>
        <v>2</v>
      </c>
    </row>
    <row r="315" spans="1:6" x14ac:dyDescent="0.25">
      <c r="A315" s="116" t="s">
        <v>36</v>
      </c>
      <c r="B315" s="35">
        <f>AVERAGE(B309:B313)</f>
        <v>2.2000000000000002</v>
      </c>
      <c r="C315" s="35">
        <f>AVERAGE(C309:C313)</f>
        <v>2.6</v>
      </c>
      <c r="D315" s="35">
        <f>AVERAGE(D309:D313)</f>
        <v>3.8</v>
      </c>
      <c r="E315" s="35">
        <f>AVERAGE(E309:E313)</f>
        <v>3.8</v>
      </c>
      <c r="F315" s="36">
        <f>AVERAGE(F309:F313)</f>
        <v>0.4</v>
      </c>
    </row>
    <row r="316" spans="1:6" x14ac:dyDescent="0.25">
      <c r="A316" s="126">
        <v>45621</v>
      </c>
      <c r="B316" s="3">
        <f>Новак!K130</f>
        <v>6</v>
      </c>
      <c r="C316" s="3">
        <f>Засек!K114</f>
        <v>1</v>
      </c>
      <c r="D316" s="3">
        <f>Тол!K123</f>
        <v>6</v>
      </c>
      <c r="E316" s="3">
        <f>Мичу!K123</f>
        <v>3</v>
      </c>
      <c r="F316" s="22">
        <f>Сызр!K123</f>
        <v>1</v>
      </c>
    </row>
    <row r="317" spans="1:6" x14ac:dyDescent="0.25">
      <c r="A317" s="126">
        <v>45622</v>
      </c>
      <c r="B317" s="3">
        <f>Новак!K131</f>
        <v>3</v>
      </c>
      <c r="C317" s="3">
        <f>Засек!K115</f>
        <v>2</v>
      </c>
      <c r="D317" s="3">
        <f>Тол!K124</f>
        <v>3</v>
      </c>
      <c r="E317" s="3">
        <f>Мичу!K124</f>
        <v>7</v>
      </c>
      <c r="F317" s="22">
        <f>Сызр!K124</f>
        <v>2</v>
      </c>
    </row>
    <row r="318" spans="1:6" x14ac:dyDescent="0.25">
      <c r="A318" s="126">
        <v>45623</v>
      </c>
      <c r="B318" s="3">
        <f>Новак!K132</f>
        <v>4</v>
      </c>
      <c r="C318" s="3">
        <f>Засек!K116</f>
        <v>1</v>
      </c>
      <c r="D318" s="3">
        <f>Тол!K125</f>
        <v>1</v>
      </c>
      <c r="E318" s="3">
        <f>Мичу!K125</f>
        <v>2</v>
      </c>
      <c r="F318" s="22">
        <f>Сызр!K125</f>
        <v>0</v>
      </c>
    </row>
    <row r="319" spans="1:6" x14ac:dyDescent="0.25">
      <c r="A319" s="126">
        <v>45624</v>
      </c>
      <c r="B319" s="3">
        <f>Новак!K133</f>
        <v>1</v>
      </c>
      <c r="C319" s="3">
        <f>Засек!K117</f>
        <v>3</v>
      </c>
      <c r="D319" s="3">
        <f>Тол!K126</f>
        <v>2</v>
      </c>
      <c r="E319" s="3">
        <f>Мичу!K126</f>
        <v>5</v>
      </c>
      <c r="F319" s="22">
        <f>Сызр!K126</f>
        <v>2</v>
      </c>
    </row>
    <row r="320" spans="1:6" x14ac:dyDescent="0.25">
      <c r="A320" s="126">
        <v>45625</v>
      </c>
      <c r="B320" s="3">
        <f>Новак!K134</f>
        <v>3</v>
      </c>
      <c r="C320" s="3">
        <f>Засек!K118</f>
        <v>2</v>
      </c>
      <c r="D320" s="3">
        <f>Тол!K127</f>
        <v>3</v>
      </c>
      <c r="E320" s="3">
        <f>Мичу!K127</f>
        <v>5</v>
      </c>
      <c r="F320" s="22">
        <f>Сызр!K127</f>
        <v>2</v>
      </c>
    </row>
    <row r="321" spans="1:6" x14ac:dyDescent="0.25">
      <c r="A321" s="116" t="s">
        <v>35</v>
      </c>
      <c r="B321" s="35">
        <f>SUM(B316:B320)</f>
        <v>17</v>
      </c>
      <c r="C321" s="35">
        <f>SUM(C316:C320)</f>
        <v>9</v>
      </c>
      <c r="D321" s="35">
        <f>SUM(D316:D320)</f>
        <v>15</v>
      </c>
      <c r="E321" s="35">
        <f>SUM(E316:E320)</f>
        <v>22</v>
      </c>
      <c r="F321" s="36">
        <f>SUM(F316:F320)</f>
        <v>7</v>
      </c>
    </row>
    <row r="322" spans="1:6" x14ac:dyDescent="0.25">
      <c r="A322" s="116" t="s">
        <v>36</v>
      </c>
      <c r="B322" s="35">
        <f>AVERAGE(B316:B320)</f>
        <v>3.4</v>
      </c>
      <c r="C322" s="35">
        <f>AVERAGE(C316:C320)</f>
        <v>1.8</v>
      </c>
      <c r="D322" s="35">
        <f>AVERAGE(D316:D320)</f>
        <v>3</v>
      </c>
      <c r="E322" s="35">
        <f>AVERAGE(E316:E320)</f>
        <v>4.4000000000000004</v>
      </c>
      <c r="F322" s="36">
        <f>AVERAGE(F316:F320)</f>
        <v>1.4</v>
      </c>
    </row>
    <row r="323" spans="1:6" x14ac:dyDescent="0.25">
      <c r="A323" s="126">
        <v>45628</v>
      </c>
      <c r="B323" s="3">
        <f>Новак!K135</f>
        <v>3</v>
      </c>
      <c r="C323" s="3">
        <f>Засек!K119</f>
        <v>2</v>
      </c>
      <c r="D323" s="3">
        <f>Тол!K128</f>
        <v>6</v>
      </c>
      <c r="E323" s="3">
        <f>Мичу!K128</f>
        <v>5</v>
      </c>
      <c r="F323" s="22">
        <f>Сызр!K128</f>
        <v>0</v>
      </c>
    </row>
    <row r="324" spans="1:6" x14ac:dyDescent="0.25">
      <c r="A324" s="126">
        <v>45629</v>
      </c>
      <c r="B324" s="3">
        <f>Новак!K136</f>
        <v>3</v>
      </c>
      <c r="C324" s="3">
        <f>Засек!K120</f>
        <v>2</v>
      </c>
      <c r="D324" s="3">
        <f>Тол!K129</f>
        <v>8</v>
      </c>
      <c r="E324" s="3">
        <f>Мичу!K129</f>
        <v>1</v>
      </c>
      <c r="F324" s="22">
        <f>Сызр!K129</f>
        <v>0</v>
      </c>
    </row>
    <row r="325" spans="1:6" x14ac:dyDescent="0.25">
      <c r="A325" s="126">
        <v>45630</v>
      </c>
      <c r="B325" s="3">
        <f>Новак!K137</f>
        <v>2</v>
      </c>
      <c r="C325" s="3">
        <f>Засек!K121</f>
        <v>4</v>
      </c>
      <c r="D325" s="3">
        <f>Тол!K130</f>
        <v>2</v>
      </c>
      <c r="E325" s="3">
        <f>Мичу!K130</f>
        <v>5</v>
      </c>
      <c r="F325" s="22">
        <f>Сызр!K130</f>
        <v>2</v>
      </c>
    </row>
    <row r="326" spans="1:6" x14ac:dyDescent="0.25">
      <c r="A326" s="126">
        <v>45631</v>
      </c>
      <c r="B326" s="3">
        <f>Новак!K138</f>
        <v>3</v>
      </c>
      <c r="C326" s="3">
        <f>Засек!K122</f>
        <v>0</v>
      </c>
      <c r="D326" s="3">
        <f>Тол!K131</f>
        <v>0</v>
      </c>
      <c r="E326" s="3">
        <f>Мичу!K131</f>
        <v>6</v>
      </c>
      <c r="F326" s="22">
        <f>Сызр!K131</f>
        <v>3</v>
      </c>
    </row>
    <row r="327" spans="1:6" x14ac:dyDescent="0.25">
      <c r="A327" s="126">
        <v>45632</v>
      </c>
      <c r="B327" s="3">
        <f>Новак!K139</f>
        <v>1</v>
      </c>
      <c r="C327" s="3">
        <f>Засек!K123</f>
        <v>6</v>
      </c>
      <c r="D327" s="3">
        <f>Тол!K132</f>
        <v>3</v>
      </c>
      <c r="E327" s="3">
        <f>Мичу!K132</f>
        <v>4</v>
      </c>
      <c r="F327" s="22">
        <f>Сызр!K132</f>
        <v>4</v>
      </c>
    </row>
    <row r="328" spans="1:6" x14ac:dyDescent="0.25">
      <c r="A328" s="116" t="s">
        <v>35</v>
      </c>
      <c r="B328" s="35">
        <f>SUM(B323:B327)</f>
        <v>12</v>
      </c>
      <c r="C328" s="35">
        <f>SUM(C323:C327)</f>
        <v>14</v>
      </c>
      <c r="D328" s="35">
        <f>SUM(D323:D327)</f>
        <v>19</v>
      </c>
      <c r="E328" s="35">
        <f>SUM(E323:E327)</f>
        <v>21</v>
      </c>
      <c r="F328" s="36">
        <f>SUM(F323:F327)</f>
        <v>9</v>
      </c>
    </row>
    <row r="329" spans="1:6" x14ac:dyDescent="0.25">
      <c r="A329" s="116" t="s">
        <v>36</v>
      </c>
      <c r="B329" s="35">
        <f>AVERAGE(B323:B327)</f>
        <v>2.4</v>
      </c>
      <c r="C329" s="35">
        <f>AVERAGE(C323:C327)</f>
        <v>2.8</v>
      </c>
      <c r="D329" s="35">
        <f>AVERAGE(D323:D327)</f>
        <v>3.8</v>
      </c>
      <c r="E329" s="35">
        <f>AVERAGE(E323:E327)</f>
        <v>4.2</v>
      </c>
      <c r="F329" s="36">
        <f>AVERAGE(F323:F327)</f>
        <v>1.8</v>
      </c>
    </row>
    <row r="330" spans="1:6" x14ac:dyDescent="0.25">
      <c r="A330" s="126">
        <v>45635</v>
      </c>
      <c r="B330" s="3">
        <f>Новак!K140</f>
        <v>2</v>
      </c>
      <c r="C330" s="3">
        <f>Засек!K124</f>
        <v>4</v>
      </c>
      <c r="D330" s="3">
        <f>Тол!K133</f>
        <v>5</v>
      </c>
      <c r="E330" s="3">
        <f>Мичу!K133</f>
        <v>5</v>
      </c>
      <c r="F330" s="22">
        <f>Сызр!K133</f>
        <v>2</v>
      </c>
    </row>
    <row r="331" spans="1:6" x14ac:dyDescent="0.25">
      <c r="A331" s="126">
        <v>45636</v>
      </c>
      <c r="B331" s="3">
        <f>Новак!K141</f>
        <v>1</v>
      </c>
      <c r="C331" s="3">
        <f>Засек!K125</f>
        <v>2</v>
      </c>
      <c r="D331" s="3">
        <f>Тол!K134</f>
        <v>4</v>
      </c>
      <c r="E331" s="3">
        <f>Мичу!K134</f>
        <v>5</v>
      </c>
      <c r="F331" s="22">
        <f>Сызр!K134</f>
        <v>2</v>
      </c>
    </row>
    <row r="332" spans="1:6" x14ac:dyDescent="0.25">
      <c r="A332" s="126">
        <v>45637</v>
      </c>
      <c r="B332" s="3">
        <f>Новак!K142</f>
        <v>5</v>
      </c>
      <c r="C332" s="3">
        <f>Засек!K126</f>
        <v>0</v>
      </c>
      <c r="D332" s="3">
        <f>Тол!K135</f>
        <v>10</v>
      </c>
      <c r="E332" s="3">
        <f>Мичу!K135</f>
        <v>5</v>
      </c>
      <c r="F332" s="22">
        <f>Сызр!K135</f>
        <v>0</v>
      </c>
    </row>
    <row r="333" spans="1:6" x14ac:dyDescent="0.25">
      <c r="A333" s="126">
        <v>45638</v>
      </c>
      <c r="B333" s="3">
        <f>Новак!K143</f>
        <v>3</v>
      </c>
      <c r="C333" s="3">
        <f>Засек!K127</f>
        <v>3</v>
      </c>
      <c r="D333" s="3">
        <f>Тол!K136</f>
        <v>8</v>
      </c>
      <c r="E333" s="3">
        <f>Мичу!K136</f>
        <v>7</v>
      </c>
      <c r="F333" s="22">
        <f>Сызр!K136</f>
        <v>2</v>
      </c>
    </row>
    <row r="334" spans="1:6" x14ac:dyDescent="0.25">
      <c r="A334" s="126">
        <v>45639</v>
      </c>
      <c r="B334" s="3">
        <f>Новак!K144</f>
        <v>0</v>
      </c>
      <c r="C334" s="3">
        <f>Засек!K128</f>
        <v>3</v>
      </c>
      <c r="D334" s="3">
        <f>Тол!K137</f>
        <v>9</v>
      </c>
      <c r="E334" s="3">
        <f>Мичу!K137</f>
        <v>4</v>
      </c>
      <c r="F334" s="22">
        <f>Сызр!K137</f>
        <v>4</v>
      </c>
    </row>
    <row r="335" spans="1:6" x14ac:dyDescent="0.25">
      <c r="A335" s="116" t="s">
        <v>35</v>
      </c>
      <c r="B335" s="35">
        <f>SUM(B330:B334)</f>
        <v>11</v>
      </c>
      <c r="C335" s="35">
        <f>SUM(C330:C334)</f>
        <v>12</v>
      </c>
      <c r="D335" s="35">
        <f>SUM(D330:D334)</f>
        <v>36</v>
      </c>
      <c r="E335" s="35">
        <f>SUM(E330:E334)</f>
        <v>26</v>
      </c>
      <c r="F335" s="36">
        <f>SUM(F330:F334)</f>
        <v>10</v>
      </c>
    </row>
    <row r="336" spans="1:6" x14ac:dyDescent="0.25">
      <c r="A336" s="116" t="s">
        <v>36</v>
      </c>
      <c r="B336" s="35">
        <f>AVERAGE(B330:B334)</f>
        <v>2.2000000000000002</v>
      </c>
      <c r="C336" s="35">
        <f>AVERAGE(C330:C334)</f>
        <v>2.4</v>
      </c>
      <c r="D336" s="35">
        <f>AVERAGE(D330:D334)</f>
        <v>7.2</v>
      </c>
      <c r="E336" s="35">
        <f>AVERAGE(E330:E334)</f>
        <v>5.2</v>
      </c>
      <c r="F336" s="36">
        <f>AVERAGE(F330:F334)</f>
        <v>2</v>
      </c>
    </row>
    <row r="337" spans="1:6" x14ac:dyDescent="0.25">
      <c r="A337" s="126">
        <v>45642</v>
      </c>
      <c r="B337" s="3">
        <f>Новак!K145</f>
        <v>2</v>
      </c>
      <c r="C337" s="3">
        <f>Засек!K129</f>
        <v>3</v>
      </c>
      <c r="D337" s="3">
        <f>Тол!K138</f>
        <v>1</v>
      </c>
      <c r="E337" s="3">
        <f>Мичу!K138</f>
        <v>5</v>
      </c>
      <c r="F337" s="22">
        <f>Сызр!K138</f>
        <v>2</v>
      </c>
    </row>
    <row r="338" spans="1:6" x14ac:dyDescent="0.25">
      <c r="A338" s="126">
        <v>45643</v>
      </c>
      <c r="B338" s="3">
        <f>Новак!K146</f>
        <v>0</v>
      </c>
      <c r="C338" s="3">
        <f>Засек!K130</f>
        <v>1</v>
      </c>
      <c r="D338" s="3">
        <f>Тол!K139</f>
        <v>2</v>
      </c>
      <c r="E338" s="3">
        <f>Мичу!K139</f>
        <v>6</v>
      </c>
      <c r="F338" s="22">
        <f>Сызр!K139</f>
        <v>3</v>
      </c>
    </row>
    <row r="339" spans="1:6" x14ac:dyDescent="0.25">
      <c r="A339" s="126">
        <v>45644</v>
      </c>
      <c r="B339" s="3">
        <f>Новак!K147</f>
        <v>3</v>
      </c>
      <c r="C339" s="3">
        <f>Засек!K131</f>
        <v>3</v>
      </c>
      <c r="D339" s="3">
        <f>Тол!K140</f>
        <v>4</v>
      </c>
      <c r="E339" s="3">
        <f>Мичу!K140</f>
        <v>4</v>
      </c>
      <c r="F339" s="22">
        <f>Сызр!K140</f>
        <v>1</v>
      </c>
    </row>
    <row r="340" spans="1:6" x14ac:dyDescent="0.25">
      <c r="A340" s="126">
        <v>45645</v>
      </c>
      <c r="B340" s="3">
        <f>Новак!K148</f>
        <v>2</v>
      </c>
      <c r="C340" s="3">
        <f>Засек!K132</f>
        <v>8</v>
      </c>
      <c r="D340" s="3">
        <f>Тол!K141</f>
        <v>4</v>
      </c>
      <c r="E340" s="3">
        <f>Мичу!K141</f>
        <v>3</v>
      </c>
      <c r="F340" s="22">
        <f>Сызр!K141</f>
        <v>0</v>
      </c>
    </row>
    <row r="341" spans="1:6" x14ac:dyDescent="0.25">
      <c r="A341" s="126">
        <v>45646</v>
      </c>
      <c r="B341" s="3">
        <f>Новак!K149</f>
        <v>1</v>
      </c>
      <c r="C341" s="3">
        <f>Засек!K133</f>
        <v>3</v>
      </c>
      <c r="D341" s="3">
        <f>Тол!K142</f>
        <v>1</v>
      </c>
      <c r="E341" s="3">
        <f>Мичу!K142</f>
        <v>5</v>
      </c>
      <c r="F341" s="22">
        <f>Сызр!K142</f>
        <v>0</v>
      </c>
    </row>
    <row r="342" spans="1:6" x14ac:dyDescent="0.25">
      <c r="A342" s="116" t="s">
        <v>35</v>
      </c>
      <c r="B342" s="35">
        <f>SUM(B337:B341)</f>
        <v>8</v>
      </c>
      <c r="C342" s="35">
        <f>SUM(C337:C341)</f>
        <v>18</v>
      </c>
      <c r="D342" s="35">
        <f>SUM(D337:D341)</f>
        <v>12</v>
      </c>
      <c r="E342" s="35">
        <f>SUM(E337:E341)</f>
        <v>23</v>
      </c>
      <c r="F342" s="36">
        <f>SUM(F337:F341)</f>
        <v>6</v>
      </c>
    </row>
    <row r="343" spans="1:6" x14ac:dyDescent="0.25">
      <c r="A343" s="116" t="s">
        <v>36</v>
      </c>
      <c r="B343" s="35">
        <f>AVERAGE(B337:B341)</f>
        <v>1.6</v>
      </c>
      <c r="C343" s="35">
        <f>AVERAGE(C337:C341)</f>
        <v>3.6</v>
      </c>
      <c r="D343" s="35">
        <f>AVERAGE(D337:D341)</f>
        <v>2.4</v>
      </c>
      <c r="E343" s="35">
        <f>AVERAGE(E337:E341)</f>
        <v>4.5999999999999996</v>
      </c>
      <c r="F343" s="36">
        <f>AVERAGE(F337:F341)</f>
        <v>1.2</v>
      </c>
    </row>
    <row r="344" spans="1:6" x14ac:dyDescent="0.25">
      <c r="A344" s="126">
        <v>45649</v>
      </c>
      <c r="B344" s="3">
        <f>Новак!K150</f>
        <v>1</v>
      </c>
      <c r="C344" s="3">
        <f>Засек!K134</f>
        <v>4</v>
      </c>
      <c r="D344" s="3">
        <f>Тол!K143</f>
        <v>3</v>
      </c>
      <c r="E344" s="3">
        <f>Мичу!K143</f>
        <v>3</v>
      </c>
      <c r="F344" s="22">
        <f>Сызр!K143</f>
        <v>1</v>
      </c>
    </row>
    <row r="345" spans="1:6" x14ac:dyDescent="0.25">
      <c r="A345" s="126">
        <v>45650</v>
      </c>
      <c r="B345" s="3">
        <f>Новак!K151</f>
        <v>2</v>
      </c>
      <c r="C345" s="3">
        <f>Засек!K135</f>
        <v>3</v>
      </c>
      <c r="D345" s="3">
        <f>Тол!K144</f>
        <v>10</v>
      </c>
      <c r="E345" s="3">
        <f>Мичу!K144</f>
        <v>4</v>
      </c>
      <c r="F345" s="22">
        <f>Сызр!K144</f>
        <v>1</v>
      </c>
    </row>
    <row r="346" spans="1:6" x14ac:dyDescent="0.25">
      <c r="A346" s="126">
        <v>45651</v>
      </c>
      <c r="B346" s="3">
        <f>Новак!K152</f>
        <v>3</v>
      </c>
      <c r="C346" s="3">
        <f>Засек!K136</f>
        <v>5</v>
      </c>
      <c r="D346" s="3">
        <f>Тол!K145</f>
        <v>4</v>
      </c>
      <c r="E346" s="3">
        <f>Мичу!K145</f>
        <v>5</v>
      </c>
      <c r="F346" s="22">
        <f>Сызр!K145</f>
        <v>3</v>
      </c>
    </row>
    <row r="347" spans="1:6" x14ac:dyDescent="0.25">
      <c r="A347" s="126">
        <v>45652</v>
      </c>
      <c r="B347" s="3">
        <f>Новак!K153</f>
        <v>3</v>
      </c>
      <c r="C347" s="3">
        <f>Засек!K137</f>
        <v>5</v>
      </c>
      <c r="D347" s="3">
        <f>Тол!K146</f>
        <v>9</v>
      </c>
      <c r="E347" s="3">
        <f>Мичу!K146</f>
        <v>5</v>
      </c>
      <c r="F347" s="22">
        <f>Сызр!K146</f>
        <v>0</v>
      </c>
    </row>
    <row r="348" spans="1:6" x14ac:dyDescent="0.25">
      <c r="A348" s="126">
        <v>45653</v>
      </c>
      <c r="B348" s="3">
        <f>Новак!K154</f>
        <v>5</v>
      </c>
      <c r="C348" s="3">
        <f>Засек!K138</f>
        <v>2</v>
      </c>
      <c r="D348" s="3">
        <f>Тол!K147</f>
        <v>5</v>
      </c>
      <c r="E348" s="3">
        <f>Мичу!K147</f>
        <v>8</v>
      </c>
      <c r="F348" s="22">
        <f>Сызр!K147</f>
        <v>0</v>
      </c>
    </row>
    <row r="349" spans="1:6" x14ac:dyDescent="0.25">
      <c r="A349" s="126">
        <v>45654</v>
      </c>
      <c r="B349" s="3">
        <f>Новак!K155</f>
        <v>2</v>
      </c>
      <c r="C349" s="3">
        <f>Засек!K139</f>
        <v>0</v>
      </c>
      <c r="D349" s="3">
        <f>Тол!K148</f>
        <v>4</v>
      </c>
      <c r="E349" s="3">
        <f>Мичу!K148</f>
        <v>5</v>
      </c>
      <c r="F349" s="22">
        <f>Сызр!K148</f>
        <v>1</v>
      </c>
    </row>
    <row r="350" spans="1:6" x14ac:dyDescent="0.25">
      <c r="A350" s="139" t="s">
        <v>35</v>
      </c>
      <c r="B350" s="140">
        <f>SUM(B344:B349)</f>
        <v>16</v>
      </c>
      <c r="C350" s="140">
        <f>SUM(C344:C349)</f>
        <v>19</v>
      </c>
      <c r="D350" s="140">
        <f>SUM(D344:D349)</f>
        <v>35</v>
      </c>
      <c r="E350" s="140">
        <f>SUM(E344:E349)</f>
        <v>30</v>
      </c>
      <c r="F350" s="141">
        <f>SUM(F344:F349)</f>
        <v>6</v>
      </c>
    </row>
    <row r="351" spans="1:6" ht="15.75" thickBot="1" x14ac:dyDescent="0.3">
      <c r="A351" s="37" t="s">
        <v>36</v>
      </c>
      <c r="B351" s="38">
        <f>AVERAGE(B344:B349)</f>
        <v>2.6666666666666665</v>
      </c>
      <c r="C351" s="38">
        <f>AVERAGE(C344:C349)</f>
        <v>3.1666666666666665</v>
      </c>
      <c r="D351" s="38">
        <f>AVERAGE(D344:D349)</f>
        <v>5.833333333333333</v>
      </c>
      <c r="E351" s="38">
        <f>AVERAGE(E344:E349)</f>
        <v>5</v>
      </c>
      <c r="F351" s="39">
        <f>AVERAGE(F344:F349)</f>
        <v>1</v>
      </c>
    </row>
  </sheetData>
  <mergeCells count="13">
    <mergeCell ref="O1:Q1"/>
    <mergeCell ref="H24:H25"/>
    <mergeCell ref="H22:H23"/>
    <mergeCell ref="H20:H21"/>
    <mergeCell ref="H18:H19"/>
    <mergeCell ref="H16:H17"/>
    <mergeCell ref="H14:H15"/>
    <mergeCell ref="H12:H13"/>
    <mergeCell ref="H10:H11"/>
    <mergeCell ref="H8:H9"/>
    <mergeCell ref="H6:H7"/>
    <mergeCell ref="H4:H5"/>
    <mergeCell ref="H2:H3"/>
  </mergeCells>
  <conditionalFormatting sqref="P3:P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6"/>
  <sheetViews>
    <sheetView zoomScale="85" zoomScaleNormal="85" workbookViewId="0">
      <selection activeCell="E10" sqref="E10"/>
    </sheetView>
  </sheetViews>
  <sheetFormatPr defaultRowHeight="15" x14ac:dyDescent="0.25"/>
  <cols>
    <col min="1" max="1" width="15.42578125" customWidth="1"/>
    <col min="2" max="2" width="17.5703125" customWidth="1"/>
    <col min="3" max="3" width="11.5703125" customWidth="1"/>
    <col min="4" max="4" width="14.140625" customWidth="1"/>
    <col min="5" max="5" width="14" customWidth="1"/>
    <col min="6" max="6" width="10.7109375" customWidth="1"/>
    <col min="7" max="7" width="9.42578125" customWidth="1"/>
    <col min="8" max="8" width="8.7109375" customWidth="1"/>
    <col min="9" max="9" width="10" customWidth="1"/>
    <col min="10" max="10" width="10.140625" customWidth="1"/>
    <col min="11" max="11" width="13.5703125" customWidth="1"/>
    <col min="12" max="12" width="13.7109375" customWidth="1"/>
    <col min="13" max="13" width="12" customWidth="1"/>
    <col min="14" max="14" width="11.7109375" customWidth="1"/>
    <col min="15" max="15" width="10.5703125" customWidth="1"/>
    <col min="16" max="16" width="11.140625" customWidth="1"/>
    <col min="17" max="17" width="11.85546875" customWidth="1"/>
    <col min="18" max="18" width="13.5703125" customWidth="1"/>
  </cols>
  <sheetData>
    <row r="1" spans="1:18" ht="15.75" thickBot="1" x14ac:dyDescent="0.3">
      <c r="A1" s="11" t="s">
        <v>0</v>
      </c>
      <c r="B1" s="12" t="s">
        <v>1</v>
      </c>
      <c r="C1" s="13" t="s">
        <v>2</v>
      </c>
      <c r="F1" s="166" t="s">
        <v>85</v>
      </c>
      <c r="G1" s="167"/>
      <c r="H1" s="113">
        <v>61412.040000000037</v>
      </c>
      <c r="I1" s="93"/>
      <c r="K1" s="17" t="s">
        <v>22</v>
      </c>
    </row>
    <row r="2" spans="1:18" ht="15.75" thickBot="1" x14ac:dyDescent="0.3">
      <c r="A2" s="18">
        <f>SUM(B14:B27)</f>
        <v>631</v>
      </c>
      <c r="B2" s="19">
        <f>H24</f>
        <v>543</v>
      </c>
      <c r="C2" s="20">
        <f>A2-B2</f>
        <v>88</v>
      </c>
      <c r="K2" s="23">
        <f>H1+(G16-(G16*L6))-SUM(P24:Q39)-SUM(L9:P20)-O6-P6-Q6-M6+M10+M11-R6</f>
        <v>50239.580000000016</v>
      </c>
    </row>
    <row r="3" spans="1:18" ht="15.75" thickBot="1" x14ac:dyDescent="0.3">
      <c r="F3" s="14" t="s">
        <v>3</v>
      </c>
      <c r="G3" s="15" t="s">
        <v>4</v>
      </c>
      <c r="H3" s="15" t="s">
        <v>5</v>
      </c>
      <c r="I3" s="16" t="s">
        <v>6</v>
      </c>
    </row>
    <row r="4" spans="1:18" x14ac:dyDescent="0.25">
      <c r="A4" s="11" t="s">
        <v>25</v>
      </c>
      <c r="B4" s="98" t="s">
        <v>40</v>
      </c>
      <c r="C4" s="98" t="s">
        <v>60</v>
      </c>
      <c r="F4" s="40" t="s">
        <v>51</v>
      </c>
      <c r="G4" s="27">
        <v>66000</v>
      </c>
      <c r="H4" s="27">
        <f>(G4*L6)+SUM(L9:P9)</f>
        <v>49682</v>
      </c>
      <c r="I4" s="28">
        <f t="shared" ref="I4:I9" si="0">G4-H4</f>
        <v>16318</v>
      </c>
      <c r="K4" s="25" t="s">
        <v>7</v>
      </c>
    </row>
    <row r="5" spans="1:18" ht="15.75" thickBot="1" x14ac:dyDescent="0.3">
      <c r="A5" s="24"/>
      <c r="B5" s="70">
        <v>100</v>
      </c>
      <c r="C5" s="3">
        <v>0</v>
      </c>
      <c r="F5" s="21" t="s">
        <v>23</v>
      </c>
      <c r="G5" s="3">
        <v>112000</v>
      </c>
      <c r="H5" s="41">
        <f>(G5*L7)+SUM(L10:P10)</f>
        <v>21870</v>
      </c>
      <c r="I5" s="78">
        <f t="shared" si="0"/>
        <v>90130</v>
      </c>
      <c r="K5" s="98" t="s">
        <v>9</v>
      </c>
      <c r="L5" s="105" t="s">
        <v>57</v>
      </c>
      <c r="M5" s="98" t="s">
        <v>11</v>
      </c>
      <c r="N5" s="98" t="s">
        <v>26</v>
      </c>
      <c r="O5" s="98" t="s">
        <v>10</v>
      </c>
      <c r="P5" s="98" t="s">
        <v>63</v>
      </c>
      <c r="Q5" s="98" t="s">
        <v>61</v>
      </c>
      <c r="R5" s="98" t="s">
        <v>66</v>
      </c>
    </row>
    <row r="6" spans="1:18" x14ac:dyDescent="0.25">
      <c r="F6" s="21" t="s">
        <v>24</v>
      </c>
      <c r="G6" s="3">
        <v>110000</v>
      </c>
      <c r="H6" s="41">
        <f>(G6*L6)+SUM(L11:P11)</f>
        <v>24840</v>
      </c>
      <c r="I6" s="78">
        <f t="shared" si="0"/>
        <v>85160</v>
      </c>
      <c r="K6" s="3">
        <v>1013.65</v>
      </c>
      <c r="L6" s="5">
        <v>2.7E-2</v>
      </c>
      <c r="M6" s="3">
        <v>1300</v>
      </c>
      <c r="N6" s="56">
        <v>900</v>
      </c>
      <c r="O6" s="56">
        <v>1260</v>
      </c>
      <c r="P6" s="56">
        <v>1600</v>
      </c>
      <c r="Q6" s="70">
        <v>4030</v>
      </c>
      <c r="R6" s="3">
        <v>5063.8100000000004</v>
      </c>
    </row>
    <row r="7" spans="1:18" ht="15.75" thickBot="1" x14ac:dyDescent="0.3">
      <c r="A7" s="3" t="s">
        <v>86</v>
      </c>
      <c r="B7" s="3" t="s">
        <v>58</v>
      </c>
      <c r="F7" s="21" t="s">
        <v>8</v>
      </c>
      <c r="G7" s="3">
        <v>112000</v>
      </c>
      <c r="H7" s="41">
        <f>(G7*L6)+SUM(L12:P12)</f>
        <v>162997.65</v>
      </c>
      <c r="I7" s="78">
        <f t="shared" si="0"/>
        <v>-50997.649999999994</v>
      </c>
    </row>
    <row r="8" spans="1:18" x14ac:dyDescent="0.25">
      <c r="A8" s="3">
        <v>3000</v>
      </c>
      <c r="B8" s="162">
        <f>($H$24/A8)</f>
        <v>0.18099999999999999</v>
      </c>
      <c r="F8" s="21" t="s">
        <v>12</v>
      </c>
      <c r="G8" s="3">
        <v>74000</v>
      </c>
      <c r="H8" s="41">
        <f>(G8*L6)+SUM(L13:P13)</f>
        <v>23911.65</v>
      </c>
      <c r="I8" s="78">
        <f t="shared" si="0"/>
        <v>50088.35</v>
      </c>
      <c r="K8" s="40"/>
      <c r="L8" s="12" t="s">
        <v>26</v>
      </c>
      <c r="M8" s="12" t="s">
        <v>28</v>
      </c>
      <c r="N8" s="12" t="s">
        <v>29</v>
      </c>
      <c r="O8" s="12" t="s">
        <v>30</v>
      </c>
      <c r="P8" s="13" t="s">
        <v>27</v>
      </c>
      <c r="Q8" s="131"/>
    </row>
    <row r="9" spans="1:18" x14ac:dyDescent="0.25">
      <c r="A9" s="3">
        <v>1114</v>
      </c>
      <c r="B9" s="162">
        <f>($H$24/A9)</f>
        <v>0.4874326750448833</v>
      </c>
      <c r="F9" s="21" t="s">
        <v>13</v>
      </c>
      <c r="G9" s="3">
        <v>72000</v>
      </c>
      <c r="H9" s="41">
        <f>(G9*L6)+SUM(L14:P14)</f>
        <v>23857.65</v>
      </c>
      <c r="I9" s="78">
        <f t="shared" si="0"/>
        <v>48142.35</v>
      </c>
      <c r="K9" s="29" t="s">
        <v>51</v>
      </c>
      <c r="L9" s="90">
        <v>900</v>
      </c>
      <c r="M9" s="90">
        <v>970</v>
      </c>
      <c r="N9" s="90">
        <v>26030</v>
      </c>
      <c r="O9" s="90"/>
      <c r="P9" s="110">
        <v>20000</v>
      </c>
    </row>
    <row r="10" spans="1:18" x14ac:dyDescent="0.25">
      <c r="B10" s="161"/>
      <c r="F10" s="21" t="s">
        <v>16</v>
      </c>
      <c r="G10" s="3">
        <v>110000</v>
      </c>
      <c r="H10" s="41">
        <f>(G10*L6)+SUM(L15:P15)</f>
        <v>24883.65</v>
      </c>
      <c r="I10" s="78">
        <f t="shared" ref="I10" si="1">G10-H10</f>
        <v>85116.35</v>
      </c>
      <c r="K10" s="29" t="s">
        <v>23</v>
      </c>
      <c r="L10" s="70">
        <v>900</v>
      </c>
      <c r="M10" s="90">
        <v>970</v>
      </c>
      <c r="N10" s="90"/>
      <c r="O10" s="90"/>
      <c r="P10" s="110">
        <v>20000</v>
      </c>
    </row>
    <row r="11" spans="1:18" x14ac:dyDescent="0.25">
      <c r="D11" s="43"/>
      <c r="F11" s="21" t="s">
        <v>17</v>
      </c>
      <c r="G11" s="3">
        <v>76000</v>
      </c>
      <c r="H11" s="41">
        <f>(G11*L6)+SUM(L16:P16)</f>
        <v>23965.65</v>
      </c>
      <c r="I11" s="78">
        <f t="shared" ref="I11" si="2">G11-H11</f>
        <v>52034.35</v>
      </c>
      <c r="K11" s="29" t="s">
        <v>24</v>
      </c>
      <c r="L11" s="90">
        <v>900</v>
      </c>
      <c r="M11" s="90">
        <v>970</v>
      </c>
      <c r="N11" s="70"/>
      <c r="O11" s="70"/>
      <c r="P11" s="91">
        <v>20000</v>
      </c>
    </row>
    <row r="12" spans="1:18" ht="15.75" thickBot="1" x14ac:dyDescent="0.3">
      <c r="C12" s="43"/>
      <c r="F12" s="21" t="s">
        <v>18</v>
      </c>
      <c r="G12" s="3">
        <v>68000</v>
      </c>
      <c r="H12" s="41">
        <f>(G12*L6)+SUM(L17:P17)</f>
        <v>23749.7</v>
      </c>
      <c r="I12" s="78">
        <f t="shared" ref="I12" si="3">G12-H12</f>
        <v>44250.3</v>
      </c>
      <c r="K12" s="29" t="s">
        <v>8</v>
      </c>
      <c r="L12" s="90">
        <v>900</v>
      </c>
      <c r="M12" s="3">
        <v>1043.6500000000001</v>
      </c>
      <c r="N12" s="90">
        <v>132000</v>
      </c>
      <c r="O12" s="90">
        <v>6000</v>
      </c>
      <c r="P12" s="110">
        <v>20030</v>
      </c>
    </row>
    <row r="13" spans="1:18" x14ac:dyDescent="0.25">
      <c r="A13" s="11" t="s">
        <v>14</v>
      </c>
      <c r="B13" s="12" t="s">
        <v>15</v>
      </c>
      <c r="D13" s="43"/>
      <c r="F13" s="21" t="s">
        <v>19</v>
      </c>
      <c r="G13" s="3">
        <v>96300</v>
      </c>
      <c r="H13" s="41">
        <f>(G13*$L$6)+SUM(L18:P18)</f>
        <v>24513.449999999997</v>
      </c>
      <c r="I13" s="78">
        <f>G13-H13</f>
        <v>71786.55</v>
      </c>
      <c r="K13" s="29" t="s">
        <v>12</v>
      </c>
      <c r="L13" s="90">
        <v>900</v>
      </c>
      <c r="M13" s="3">
        <v>1013.65</v>
      </c>
      <c r="N13" s="90"/>
      <c r="O13" s="90"/>
      <c r="P13" s="110">
        <v>20000</v>
      </c>
    </row>
    <row r="14" spans="1:18" x14ac:dyDescent="0.25">
      <c r="A14" s="94" t="s">
        <v>67</v>
      </c>
      <c r="B14" s="3">
        <v>24</v>
      </c>
      <c r="F14" s="21" t="s">
        <v>20</v>
      </c>
      <c r="G14" s="3">
        <v>101100</v>
      </c>
      <c r="H14" s="41">
        <f>(G14*$L$6)+SUM(L19:P19)</f>
        <v>121643.34999999999</v>
      </c>
      <c r="I14" s="78">
        <f>G14-H14</f>
        <v>-20543.349999999991</v>
      </c>
      <c r="K14" s="29" t="s">
        <v>13</v>
      </c>
      <c r="L14" s="90">
        <v>900</v>
      </c>
      <c r="M14" s="3">
        <v>1013.65</v>
      </c>
      <c r="N14" s="90"/>
      <c r="O14" s="90"/>
      <c r="P14" s="110">
        <v>20000</v>
      </c>
    </row>
    <row r="15" spans="1:18" x14ac:dyDescent="0.25">
      <c r="A15" s="9">
        <v>45314</v>
      </c>
      <c r="B15" s="3">
        <v>100</v>
      </c>
      <c r="C15" s="68"/>
      <c r="F15" s="21" t="s">
        <v>21</v>
      </c>
      <c r="G15" s="3">
        <v>99700</v>
      </c>
      <c r="H15" s="41">
        <f>(G15*$L$6)+SUM(L20:P20)</f>
        <v>88659.9</v>
      </c>
      <c r="I15" s="78">
        <f>G15-H15</f>
        <v>11040.100000000006</v>
      </c>
      <c r="K15" s="29" t="s">
        <v>16</v>
      </c>
      <c r="L15" s="90">
        <v>900</v>
      </c>
      <c r="M15" s="3">
        <v>1013.65</v>
      </c>
      <c r="N15" s="90"/>
      <c r="O15" s="90"/>
      <c r="P15" s="110">
        <v>20000</v>
      </c>
    </row>
    <row r="16" spans="1:18" ht="15.75" thickBot="1" x14ac:dyDescent="0.3">
      <c r="A16" s="10">
        <v>45344</v>
      </c>
      <c r="B16" s="3">
        <v>100</v>
      </c>
      <c r="F16" s="18">
        <v>2023</v>
      </c>
      <c r="G16" s="19">
        <f>SUM(G4:G15)</f>
        <v>1097100</v>
      </c>
      <c r="H16" s="19">
        <f>SUM(H4:H15)</f>
        <v>614574.65000000014</v>
      </c>
      <c r="I16" s="20">
        <f>SUM(I4:I15)</f>
        <v>482525.35</v>
      </c>
      <c r="K16" s="29" t="s">
        <v>17</v>
      </c>
      <c r="L16" s="90">
        <v>900</v>
      </c>
      <c r="M16" s="3">
        <v>1013.65</v>
      </c>
      <c r="N16" s="90"/>
      <c r="O16" s="90"/>
      <c r="P16" s="110">
        <v>20000</v>
      </c>
    </row>
    <row r="17" spans="1:18" x14ac:dyDescent="0.25">
      <c r="A17" s="10">
        <v>45366</v>
      </c>
      <c r="B17" s="56"/>
      <c r="K17" s="29" t="s">
        <v>18</v>
      </c>
      <c r="L17" s="90">
        <v>900</v>
      </c>
      <c r="M17" s="3">
        <v>1013.7</v>
      </c>
      <c r="N17" s="90"/>
      <c r="O17" s="90"/>
      <c r="P17" s="110">
        <v>20000</v>
      </c>
    </row>
    <row r="18" spans="1:18" x14ac:dyDescent="0.25">
      <c r="A18" s="10">
        <v>45369</v>
      </c>
      <c r="B18" s="56">
        <v>100</v>
      </c>
      <c r="C18" t="s">
        <v>60</v>
      </c>
      <c r="K18" s="29" t="s">
        <v>19</v>
      </c>
      <c r="L18" s="90">
        <v>900</v>
      </c>
      <c r="M18" s="3">
        <v>1013.35</v>
      </c>
      <c r="N18" s="90"/>
      <c r="O18" s="90"/>
      <c r="P18" s="110">
        <v>20000</v>
      </c>
    </row>
    <row r="19" spans="1:18" x14ac:dyDescent="0.25">
      <c r="A19" s="61">
        <v>45485</v>
      </c>
      <c r="B19" s="62">
        <v>100</v>
      </c>
      <c r="K19" s="29" t="s">
        <v>20</v>
      </c>
      <c r="L19" s="90">
        <v>900</v>
      </c>
      <c r="M19" s="3">
        <v>1013.65</v>
      </c>
      <c r="N19" s="90">
        <v>97000</v>
      </c>
      <c r="O19" s="90"/>
      <c r="P19" s="110">
        <v>20000</v>
      </c>
    </row>
    <row r="20" spans="1:18" ht="15.75" thickBot="1" x14ac:dyDescent="0.3">
      <c r="A20" s="10">
        <v>45552</v>
      </c>
      <c r="B20" s="56">
        <v>110</v>
      </c>
      <c r="K20" s="31" t="s">
        <v>21</v>
      </c>
      <c r="L20" s="92">
        <v>900</v>
      </c>
      <c r="M20" s="3">
        <v>1013</v>
      </c>
      <c r="N20" s="92">
        <v>63344</v>
      </c>
      <c r="O20" s="92">
        <v>711</v>
      </c>
      <c r="P20" s="111">
        <v>20000</v>
      </c>
    </row>
    <row r="21" spans="1:18" ht="15.75" thickBot="1" x14ac:dyDescent="0.3">
      <c r="A21" s="89">
        <v>45593</v>
      </c>
      <c r="B21" s="56">
        <v>97</v>
      </c>
    </row>
    <row r="22" spans="1:18" x14ac:dyDescent="0.25">
      <c r="A22" s="10">
        <v>45628</v>
      </c>
      <c r="B22" s="3" t="s">
        <v>79</v>
      </c>
      <c r="C22" s="69"/>
      <c r="O22" s="11" t="s">
        <v>31</v>
      </c>
      <c r="P22" s="27"/>
      <c r="Q22" s="28"/>
    </row>
    <row r="23" spans="1:18" ht="15.75" thickBot="1" x14ac:dyDescent="0.3">
      <c r="A23" s="10">
        <v>45632</v>
      </c>
      <c r="B23" s="3" t="s">
        <v>79</v>
      </c>
      <c r="C23" s="68"/>
      <c r="O23" s="64" t="s">
        <v>32</v>
      </c>
      <c r="P23" s="2" t="s">
        <v>33</v>
      </c>
      <c r="Q23" s="65" t="s">
        <v>34</v>
      </c>
    </row>
    <row r="24" spans="1:18" ht="15.75" thickBot="1" x14ac:dyDescent="0.3">
      <c r="A24" s="10"/>
      <c r="B24" s="3"/>
      <c r="C24" s="69"/>
      <c r="D24" s="63"/>
      <c r="G24" s="40" t="s">
        <v>37</v>
      </c>
      <c r="H24" s="27">
        <f>SUM(F26:F142,K25:K155)</f>
        <v>543</v>
      </c>
      <c r="O24" s="66" t="s">
        <v>69</v>
      </c>
      <c r="P24" s="27">
        <v>33000</v>
      </c>
      <c r="Q24" s="67"/>
    </row>
    <row r="25" spans="1:18" ht="15.75" thickBot="1" x14ac:dyDescent="0.3">
      <c r="A25" s="10"/>
      <c r="B25" s="3"/>
      <c r="C25" s="68"/>
      <c r="E25" s="52"/>
      <c r="F25" s="33" t="s">
        <v>38</v>
      </c>
      <c r="G25" s="21" t="s">
        <v>36</v>
      </c>
      <c r="H25" s="44">
        <f>AVERAGE(F26:F142,K25:K155)</f>
        <v>2.189516129032258</v>
      </c>
      <c r="J25" s="88">
        <v>45474</v>
      </c>
      <c r="K25" s="79">
        <v>2</v>
      </c>
      <c r="L25" s="45"/>
      <c r="M25" s="46"/>
      <c r="O25" s="9">
        <v>45314</v>
      </c>
      <c r="P25" s="3">
        <v>17000</v>
      </c>
      <c r="Q25" s="22">
        <v>30</v>
      </c>
    </row>
    <row r="26" spans="1:18" x14ac:dyDescent="0.25">
      <c r="A26" s="61"/>
      <c r="B26" s="62"/>
      <c r="E26" s="123">
        <v>45300</v>
      </c>
      <c r="F26" s="28">
        <v>1</v>
      </c>
      <c r="G26" s="43"/>
      <c r="H26" s="124"/>
      <c r="J26" s="47">
        <v>45475</v>
      </c>
      <c r="K26" s="22">
        <v>3</v>
      </c>
      <c r="L26" s="43"/>
      <c r="M26" s="48"/>
      <c r="O26" s="9">
        <v>45327</v>
      </c>
      <c r="P26" s="3">
        <v>270</v>
      </c>
      <c r="Q26" s="22">
        <v>30</v>
      </c>
      <c r="R26" t="s">
        <v>73</v>
      </c>
    </row>
    <row r="27" spans="1:18" x14ac:dyDescent="0.25">
      <c r="A27" s="61"/>
      <c r="B27" s="62"/>
      <c r="E27" s="47">
        <v>45301</v>
      </c>
      <c r="F27" s="22">
        <v>4</v>
      </c>
      <c r="G27" s="43"/>
      <c r="H27" s="48"/>
      <c r="J27" s="47">
        <v>45476</v>
      </c>
      <c r="K27" s="22">
        <v>3</v>
      </c>
      <c r="L27" s="43"/>
      <c r="M27" s="48"/>
      <c r="O27" s="9">
        <v>45335</v>
      </c>
      <c r="P27" s="3">
        <v>45000</v>
      </c>
      <c r="Q27" s="22">
        <v>30</v>
      </c>
    </row>
    <row r="28" spans="1:18" x14ac:dyDescent="0.25">
      <c r="A28" s="61"/>
      <c r="B28" s="62"/>
      <c r="E28" s="73">
        <v>45302</v>
      </c>
      <c r="F28" s="22">
        <v>2</v>
      </c>
      <c r="G28" s="54" t="s">
        <v>35</v>
      </c>
      <c r="H28" s="49">
        <f>SUM(F26:F29)</f>
        <v>7</v>
      </c>
      <c r="J28" s="47">
        <v>45477</v>
      </c>
      <c r="K28" s="22">
        <v>2</v>
      </c>
      <c r="L28" s="54" t="s">
        <v>35</v>
      </c>
      <c r="M28" s="49">
        <f>SUM(K25:K29)</f>
        <v>12</v>
      </c>
      <c r="O28" s="9">
        <v>45355</v>
      </c>
      <c r="P28" s="3">
        <v>45000</v>
      </c>
      <c r="Q28" s="22">
        <v>30</v>
      </c>
    </row>
    <row r="29" spans="1:18" ht="15.75" thickBot="1" x14ac:dyDescent="0.3">
      <c r="A29" s="61"/>
      <c r="B29" s="62"/>
      <c r="D29" s="43"/>
      <c r="E29" s="59">
        <v>45303</v>
      </c>
      <c r="F29" s="80">
        <v>0</v>
      </c>
      <c r="G29" s="76" t="s">
        <v>36</v>
      </c>
      <c r="H29" s="51">
        <f>AVERAGE(F27:F29)</f>
        <v>2</v>
      </c>
      <c r="J29" s="59">
        <v>45478</v>
      </c>
      <c r="K29" s="80">
        <v>2</v>
      </c>
      <c r="L29" s="76" t="s">
        <v>36</v>
      </c>
      <c r="M29" s="51">
        <f>AVERAGE(K25:K29)</f>
        <v>2.4</v>
      </c>
      <c r="O29" s="9">
        <v>45400</v>
      </c>
      <c r="P29" s="3">
        <v>30000</v>
      </c>
      <c r="Q29" s="22">
        <v>30</v>
      </c>
    </row>
    <row r="30" spans="1:18" x14ac:dyDescent="0.25">
      <c r="D30" s="43"/>
      <c r="E30" s="122">
        <v>45306</v>
      </c>
      <c r="F30" s="78">
        <v>1</v>
      </c>
      <c r="G30" s="43"/>
      <c r="H30" s="48"/>
      <c r="J30" s="73">
        <v>45481</v>
      </c>
      <c r="K30" s="79">
        <v>1</v>
      </c>
      <c r="L30" s="43"/>
      <c r="M30" s="48"/>
      <c r="O30" s="9">
        <v>45408</v>
      </c>
      <c r="P30" s="3">
        <v>12000</v>
      </c>
      <c r="Q30" s="22">
        <v>240</v>
      </c>
    </row>
    <row r="31" spans="1:18" x14ac:dyDescent="0.25">
      <c r="D31" s="43"/>
      <c r="E31" s="50">
        <v>45307</v>
      </c>
      <c r="F31" s="22">
        <v>2</v>
      </c>
      <c r="G31" s="43"/>
      <c r="H31" s="48"/>
      <c r="J31" s="73">
        <v>45482</v>
      </c>
      <c r="K31" s="22">
        <v>3</v>
      </c>
      <c r="L31" s="43"/>
      <c r="M31" s="48"/>
      <c r="O31" s="9">
        <v>45449</v>
      </c>
      <c r="P31" s="3">
        <v>45000</v>
      </c>
      <c r="Q31" s="22">
        <v>30</v>
      </c>
    </row>
    <row r="32" spans="1:18" x14ac:dyDescent="0.25">
      <c r="A32" t="s">
        <v>82</v>
      </c>
      <c r="B32">
        <f>SUM(B33:B38)-K2</f>
        <v>-982.40000000001601</v>
      </c>
      <c r="C32">
        <f>B32/1946</f>
        <v>-0.50483042137719214</v>
      </c>
      <c r="E32" s="50">
        <v>45308</v>
      </c>
      <c r="F32" s="22">
        <v>0</v>
      </c>
      <c r="G32" s="43"/>
      <c r="H32" s="48"/>
      <c r="J32" s="73">
        <v>45483</v>
      </c>
      <c r="K32" s="22">
        <v>1</v>
      </c>
      <c r="L32" s="43"/>
      <c r="M32" s="48"/>
      <c r="O32" s="9">
        <v>45469</v>
      </c>
      <c r="P32" s="56">
        <v>45000</v>
      </c>
      <c r="Q32" s="30">
        <v>30</v>
      </c>
    </row>
    <row r="33" spans="1:17" x14ac:dyDescent="0.25">
      <c r="A33" s="68" t="s">
        <v>55</v>
      </c>
      <c r="B33" s="68">
        <v>900</v>
      </c>
      <c r="E33" s="50">
        <v>45309</v>
      </c>
      <c r="F33" s="22">
        <v>3</v>
      </c>
      <c r="G33" s="54" t="s">
        <v>35</v>
      </c>
      <c r="H33" s="49">
        <f>SUM(F30:F34)</f>
        <v>9</v>
      </c>
      <c r="J33" s="73">
        <v>45484</v>
      </c>
      <c r="K33" s="22">
        <v>2</v>
      </c>
      <c r="L33" s="54" t="s">
        <v>35</v>
      </c>
      <c r="M33" s="49">
        <f>SUM(K30:K34)</f>
        <v>10</v>
      </c>
      <c r="O33" s="9">
        <v>45492</v>
      </c>
      <c r="P33" s="3">
        <v>45000</v>
      </c>
      <c r="Q33" s="22">
        <v>30</v>
      </c>
    </row>
    <row r="34" spans="1:17" ht="15.75" thickBot="1" x14ac:dyDescent="0.3">
      <c r="A34" s="68" t="s">
        <v>56</v>
      </c>
      <c r="B34" s="68"/>
      <c r="C34" s="68"/>
      <c r="E34" s="73">
        <v>45310</v>
      </c>
      <c r="F34" s="53">
        <v>3</v>
      </c>
      <c r="G34" s="76" t="s">
        <v>36</v>
      </c>
      <c r="H34" s="51">
        <f>AVERAGE(F30:F34)</f>
        <v>1.8</v>
      </c>
      <c r="J34" s="74">
        <v>45485</v>
      </c>
      <c r="K34" s="80">
        <v>3</v>
      </c>
      <c r="L34" s="76" t="s">
        <v>36</v>
      </c>
      <c r="M34" s="51">
        <f>AVERAGE(K30:K34)</f>
        <v>2</v>
      </c>
      <c r="O34" s="9">
        <v>45520</v>
      </c>
      <c r="P34" s="3">
        <v>45000</v>
      </c>
      <c r="Q34" s="22">
        <v>30</v>
      </c>
    </row>
    <row r="35" spans="1:17" ht="15.75" thickTop="1" x14ac:dyDescent="0.25">
      <c r="A35" t="s">
        <v>65</v>
      </c>
      <c r="B35">
        <v>20000</v>
      </c>
      <c r="E35" s="122">
        <v>45313</v>
      </c>
      <c r="F35" s="78">
        <v>3</v>
      </c>
      <c r="G35" s="43"/>
      <c r="H35" s="48"/>
      <c r="J35" s="73">
        <v>45488</v>
      </c>
      <c r="K35" s="79">
        <v>6</v>
      </c>
      <c r="L35" s="43"/>
      <c r="M35" s="48"/>
      <c r="O35" s="9">
        <v>45540</v>
      </c>
      <c r="P35" s="3">
        <v>45000</v>
      </c>
      <c r="Q35" s="22">
        <v>30</v>
      </c>
    </row>
    <row r="36" spans="1:17" x14ac:dyDescent="0.25">
      <c r="A36" s="68" t="s">
        <v>59</v>
      </c>
      <c r="B36">
        <v>28000</v>
      </c>
      <c r="E36" s="50">
        <v>45314</v>
      </c>
      <c r="F36" s="22">
        <v>1</v>
      </c>
      <c r="G36" s="43"/>
      <c r="H36" s="48"/>
      <c r="J36" s="73">
        <v>45489</v>
      </c>
      <c r="K36" s="22">
        <v>1</v>
      </c>
      <c r="L36" s="43"/>
      <c r="M36" s="48"/>
      <c r="O36" s="9">
        <v>45572</v>
      </c>
      <c r="P36" s="3">
        <v>15460</v>
      </c>
      <c r="Q36" s="22">
        <v>30</v>
      </c>
    </row>
    <row r="37" spans="1:17" x14ac:dyDescent="0.25">
      <c r="A37" t="s">
        <v>66</v>
      </c>
      <c r="B37">
        <v>357.18</v>
      </c>
      <c r="E37" s="50">
        <v>45315</v>
      </c>
      <c r="F37" s="22">
        <v>0</v>
      </c>
      <c r="G37" s="43"/>
      <c r="H37" s="48"/>
      <c r="J37" s="73">
        <v>45490</v>
      </c>
      <c r="K37" s="22">
        <v>3</v>
      </c>
      <c r="L37" s="43"/>
      <c r="M37" s="48"/>
      <c r="O37" s="9">
        <v>45610</v>
      </c>
      <c r="P37" s="56">
        <v>28000</v>
      </c>
      <c r="Q37" s="30">
        <v>30</v>
      </c>
    </row>
    <row r="38" spans="1:17" x14ac:dyDescent="0.25">
      <c r="A38" s="128" t="s">
        <v>28</v>
      </c>
      <c r="E38" s="50">
        <v>45316</v>
      </c>
      <c r="F38" s="22">
        <v>5</v>
      </c>
      <c r="G38" s="54" t="s">
        <v>35</v>
      </c>
      <c r="H38" s="49">
        <f>SUM(F35:F39)</f>
        <v>10</v>
      </c>
      <c r="J38" s="73">
        <v>45491</v>
      </c>
      <c r="K38" s="22">
        <v>4</v>
      </c>
      <c r="L38" s="54" t="s">
        <v>35</v>
      </c>
      <c r="M38" s="49">
        <f>SUM(K35:K39)</f>
        <v>14</v>
      </c>
      <c r="O38" s="9">
        <v>45642</v>
      </c>
      <c r="P38" s="3">
        <v>28000</v>
      </c>
      <c r="Q38" s="22">
        <v>30</v>
      </c>
    </row>
    <row r="39" spans="1:17" ht="15.75" thickBot="1" x14ac:dyDescent="0.3">
      <c r="E39" s="73">
        <v>45317</v>
      </c>
      <c r="F39" s="53">
        <v>1</v>
      </c>
      <c r="G39" s="76" t="s">
        <v>36</v>
      </c>
      <c r="H39" s="51">
        <f>AVERAGE(F35:F39)</f>
        <v>2</v>
      </c>
      <c r="J39" s="73">
        <v>45492</v>
      </c>
      <c r="K39" s="80">
        <v>0</v>
      </c>
      <c r="L39" s="76" t="s">
        <v>36</v>
      </c>
      <c r="M39" s="51">
        <f>AVERAGE(K35:K39)</f>
        <v>2.8</v>
      </c>
      <c r="O39" s="112"/>
      <c r="P39" s="19"/>
      <c r="Q39" s="20"/>
    </row>
    <row r="40" spans="1:17" ht="15.75" thickTop="1" x14ac:dyDescent="0.25">
      <c r="A40" s="99" t="s">
        <v>68</v>
      </c>
      <c r="E40" s="122">
        <v>45320</v>
      </c>
      <c r="F40" s="78">
        <v>1</v>
      </c>
      <c r="G40" s="43"/>
      <c r="H40" s="48"/>
      <c r="J40" s="88">
        <v>45495</v>
      </c>
      <c r="K40" s="79">
        <v>2</v>
      </c>
      <c r="L40" s="43"/>
      <c r="M40" s="48"/>
    </row>
    <row r="41" spans="1:17" x14ac:dyDescent="0.25">
      <c r="A41" s="99" t="s">
        <v>74</v>
      </c>
      <c r="E41" s="50">
        <v>45321</v>
      </c>
      <c r="F41" s="22">
        <v>3</v>
      </c>
      <c r="G41" s="43"/>
      <c r="H41" s="48"/>
      <c r="J41" s="73">
        <v>45496</v>
      </c>
      <c r="K41" s="22">
        <v>2</v>
      </c>
      <c r="L41" s="43"/>
      <c r="M41" s="48"/>
    </row>
    <row r="42" spans="1:17" x14ac:dyDescent="0.25">
      <c r="A42" s="99"/>
      <c r="E42" s="50">
        <v>45322</v>
      </c>
      <c r="F42" s="22">
        <v>3</v>
      </c>
      <c r="G42" s="43"/>
      <c r="H42" s="48"/>
      <c r="J42" s="73">
        <v>45497</v>
      </c>
      <c r="K42" s="22">
        <v>2</v>
      </c>
      <c r="L42" s="43"/>
      <c r="M42" s="48"/>
    </row>
    <row r="43" spans="1:17" x14ac:dyDescent="0.25">
      <c r="A43" s="68" t="s">
        <v>83</v>
      </c>
      <c r="B43" s="68">
        <f>SUM(B44:B54)-K2</f>
        <v>380191.42</v>
      </c>
      <c r="C43" s="68">
        <f>B43/2050</f>
        <v>185.45922926829269</v>
      </c>
      <c r="E43" s="50">
        <v>45323</v>
      </c>
      <c r="F43" s="22">
        <v>1</v>
      </c>
      <c r="G43" s="54" t="s">
        <v>35</v>
      </c>
      <c r="H43" s="49">
        <f>SUM(F40:F44)</f>
        <v>13</v>
      </c>
      <c r="J43" s="73">
        <v>45498</v>
      </c>
      <c r="K43" s="22">
        <v>6</v>
      </c>
      <c r="L43" s="54" t="s">
        <v>35</v>
      </c>
      <c r="M43" s="49">
        <f>SUM(K40:K44)</f>
        <v>15</v>
      </c>
    </row>
    <row r="44" spans="1:17" ht="15.75" thickBot="1" x14ac:dyDescent="0.3">
      <c r="A44" s="68" t="s">
        <v>55</v>
      </c>
      <c r="B44" s="68">
        <v>900</v>
      </c>
      <c r="E44" s="73">
        <v>45324</v>
      </c>
      <c r="F44" s="53">
        <v>5</v>
      </c>
      <c r="G44" s="76" t="s">
        <v>36</v>
      </c>
      <c r="H44" s="51">
        <f>AVERAGE(F40:F44)</f>
        <v>2.6</v>
      </c>
      <c r="J44" s="74">
        <v>45499</v>
      </c>
      <c r="K44" s="80">
        <v>3</v>
      </c>
      <c r="L44" s="76" t="s">
        <v>36</v>
      </c>
      <c r="M44" s="51">
        <f>AVERAGE(K40:K44)</f>
        <v>3</v>
      </c>
    </row>
    <row r="45" spans="1:17" ht="15.75" thickTop="1" x14ac:dyDescent="0.25">
      <c r="A45" s="68" t="s">
        <v>56</v>
      </c>
      <c r="B45" s="68"/>
      <c r="C45" s="68"/>
      <c r="E45" s="122">
        <v>45327</v>
      </c>
      <c r="F45" s="78">
        <v>3</v>
      </c>
      <c r="G45" s="43"/>
      <c r="H45" s="48"/>
      <c r="J45" s="73">
        <v>45502</v>
      </c>
      <c r="K45" s="79">
        <v>0</v>
      </c>
      <c r="L45" s="43"/>
      <c r="M45" s="48"/>
    </row>
    <row r="46" spans="1:17" x14ac:dyDescent="0.25">
      <c r="A46" s="68" t="s">
        <v>65</v>
      </c>
      <c r="B46" s="68">
        <v>60000</v>
      </c>
      <c r="C46" s="68"/>
      <c r="E46" s="50">
        <v>45328</v>
      </c>
      <c r="F46" s="22">
        <v>3</v>
      </c>
      <c r="G46" s="43"/>
      <c r="H46" s="48"/>
      <c r="J46" s="73">
        <v>45503</v>
      </c>
      <c r="K46" s="22">
        <v>2</v>
      </c>
      <c r="L46" s="43"/>
      <c r="M46" s="48"/>
    </row>
    <row r="47" spans="1:17" x14ac:dyDescent="0.25">
      <c r="A47" s="68" t="s">
        <v>59</v>
      </c>
      <c r="B47" s="68">
        <v>144000</v>
      </c>
      <c r="C47" s="68"/>
      <c r="E47" s="50">
        <v>45329</v>
      </c>
      <c r="F47" s="22">
        <v>4</v>
      </c>
      <c r="G47" s="43"/>
      <c r="H47" s="48"/>
      <c r="J47" s="73">
        <v>45504</v>
      </c>
      <c r="K47" s="22">
        <v>2</v>
      </c>
      <c r="L47" s="43"/>
      <c r="M47" s="48"/>
    </row>
    <row r="48" spans="1:17" x14ac:dyDescent="0.25">
      <c r="A48" s="68" t="s">
        <v>84</v>
      </c>
      <c r="B48" s="68">
        <v>225531</v>
      </c>
      <c r="C48" s="68"/>
      <c r="E48" s="50">
        <v>45330</v>
      </c>
      <c r="F48" s="22">
        <v>2</v>
      </c>
      <c r="G48" s="54" t="s">
        <v>35</v>
      </c>
      <c r="H48" s="49">
        <f>SUM(F47:F49,F45:F46)</f>
        <v>12</v>
      </c>
      <c r="J48" s="73">
        <v>45505</v>
      </c>
      <c r="K48" s="22">
        <v>0</v>
      </c>
      <c r="L48" s="54" t="s">
        <v>35</v>
      </c>
      <c r="M48" s="49">
        <f>SUM(K45:K49)</f>
        <v>5</v>
      </c>
    </row>
    <row r="49" spans="1:13" ht="15.75" thickBot="1" x14ac:dyDescent="0.3">
      <c r="A49" s="68" t="s">
        <v>66</v>
      </c>
      <c r="C49" s="68"/>
      <c r="E49" s="73">
        <v>45331</v>
      </c>
      <c r="F49" s="53">
        <v>0</v>
      </c>
      <c r="G49" s="76" t="s">
        <v>36</v>
      </c>
      <c r="H49" s="51">
        <f>AVERAGE(F47:F49,F45:F46)</f>
        <v>2.4</v>
      </c>
      <c r="J49" s="74">
        <v>45506</v>
      </c>
      <c r="K49" s="80">
        <v>1</v>
      </c>
      <c r="L49" s="76" t="s">
        <v>36</v>
      </c>
      <c r="M49" s="51">
        <f>AVERAGE(K45:K49)</f>
        <v>1</v>
      </c>
    </row>
    <row r="50" spans="1:13" ht="15.75" thickTop="1" x14ac:dyDescent="0.25">
      <c r="A50" t="s">
        <v>28</v>
      </c>
      <c r="E50" s="122">
        <v>45334</v>
      </c>
      <c r="F50" s="78">
        <v>4</v>
      </c>
      <c r="G50" s="43"/>
      <c r="H50" s="48"/>
      <c r="J50" s="73">
        <v>45509</v>
      </c>
      <c r="K50" s="79">
        <v>2</v>
      </c>
      <c r="L50" s="43"/>
      <c r="M50" s="48"/>
    </row>
    <row r="51" spans="1:13" x14ac:dyDescent="0.25">
      <c r="A51" t="s">
        <v>71</v>
      </c>
      <c r="E51" s="50">
        <v>45335</v>
      </c>
      <c r="F51" s="22">
        <v>1</v>
      </c>
      <c r="G51" s="43"/>
      <c r="H51" s="48"/>
      <c r="J51" s="73">
        <v>45510</v>
      </c>
      <c r="K51" s="22">
        <v>5</v>
      </c>
      <c r="L51" s="43"/>
      <c r="M51" s="48"/>
    </row>
    <row r="52" spans="1:13" x14ac:dyDescent="0.25">
      <c r="A52" t="s">
        <v>72</v>
      </c>
      <c r="E52" s="50">
        <v>45336</v>
      </c>
      <c r="F52" s="22">
        <v>2</v>
      </c>
      <c r="G52" s="43"/>
      <c r="H52" s="48"/>
      <c r="J52" s="73">
        <v>45511</v>
      </c>
      <c r="K52" s="22">
        <v>2</v>
      </c>
      <c r="L52" s="43"/>
      <c r="M52" s="48"/>
    </row>
    <row r="53" spans="1:13" x14ac:dyDescent="0.25">
      <c r="A53" t="s">
        <v>10</v>
      </c>
      <c r="E53" s="50">
        <v>45337</v>
      </c>
      <c r="F53" s="22">
        <v>5</v>
      </c>
      <c r="G53" s="54" t="s">
        <v>35</v>
      </c>
      <c r="H53" s="49">
        <f>SUM(F50:F54)</f>
        <v>14</v>
      </c>
      <c r="J53" s="73">
        <v>45512</v>
      </c>
      <c r="K53" s="22">
        <v>2</v>
      </c>
      <c r="L53" s="54" t="s">
        <v>35</v>
      </c>
      <c r="M53" s="49">
        <f>SUM(K50:K54)</f>
        <v>15</v>
      </c>
    </row>
    <row r="54" spans="1:13" ht="15.75" thickBot="1" x14ac:dyDescent="0.3">
      <c r="A54" t="s">
        <v>61</v>
      </c>
      <c r="E54" s="73">
        <v>45338</v>
      </c>
      <c r="F54" s="53">
        <v>2</v>
      </c>
      <c r="G54" s="76" t="s">
        <v>36</v>
      </c>
      <c r="H54" s="51">
        <f>AVERAGE(F50:F54)</f>
        <v>2.8</v>
      </c>
      <c r="J54" s="73">
        <v>45513</v>
      </c>
      <c r="K54" s="80">
        <v>4</v>
      </c>
      <c r="L54" s="76" t="s">
        <v>36</v>
      </c>
      <c r="M54" s="51">
        <f>AVERAGE(K50:K54)</f>
        <v>3</v>
      </c>
    </row>
    <row r="55" spans="1:13" ht="15.75" thickTop="1" x14ac:dyDescent="0.25">
      <c r="E55" s="122">
        <v>45341</v>
      </c>
      <c r="F55" s="78">
        <v>5</v>
      </c>
      <c r="G55" s="43"/>
      <c r="H55" s="48"/>
      <c r="J55" s="88">
        <v>45516</v>
      </c>
      <c r="K55" s="79">
        <v>2</v>
      </c>
      <c r="L55" s="43"/>
      <c r="M55" s="48"/>
    </row>
    <row r="56" spans="1:13" x14ac:dyDescent="0.25">
      <c r="E56" s="50">
        <v>45342</v>
      </c>
      <c r="F56" s="22">
        <v>2</v>
      </c>
      <c r="J56" s="73">
        <v>45517</v>
      </c>
      <c r="K56" s="22">
        <v>2</v>
      </c>
      <c r="L56" s="43"/>
      <c r="M56" s="48"/>
    </row>
    <row r="57" spans="1:13" x14ac:dyDescent="0.25">
      <c r="E57" s="50">
        <v>45343</v>
      </c>
      <c r="F57" s="129">
        <v>2</v>
      </c>
      <c r="G57" s="34" t="s">
        <v>35</v>
      </c>
      <c r="H57" s="49">
        <f>SUM(F55:F58)</f>
        <v>14</v>
      </c>
      <c r="J57" s="73">
        <v>45518</v>
      </c>
      <c r="K57" s="22">
        <v>3</v>
      </c>
      <c r="L57" s="43"/>
      <c r="M57" s="48"/>
    </row>
    <row r="58" spans="1:13" ht="15.75" thickBot="1" x14ac:dyDescent="0.3">
      <c r="E58" s="73">
        <v>45344</v>
      </c>
      <c r="F58" s="80">
        <v>5</v>
      </c>
      <c r="G58" s="76" t="s">
        <v>36</v>
      </c>
      <c r="H58" s="51">
        <f>AVERAGE(F55:F58)</f>
        <v>3.5</v>
      </c>
      <c r="J58" s="73">
        <v>45519</v>
      </c>
      <c r="K58" s="22">
        <v>0</v>
      </c>
      <c r="L58" s="54" t="s">
        <v>35</v>
      </c>
      <c r="M58" s="49">
        <f>SUM(K55:K59)</f>
        <v>7</v>
      </c>
    </row>
    <row r="59" spans="1:13" ht="15.75" thickBot="1" x14ac:dyDescent="0.3">
      <c r="E59" s="122">
        <v>45348</v>
      </c>
      <c r="F59" s="78">
        <v>1</v>
      </c>
      <c r="G59" s="43"/>
      <c r="H59" s="48"/>
      <c r="J59" s="74">
        <v>45520</v>
      </c>
      <c r="K59" s="80">
        <v>0</v>
      </c>
      <c r="L59" s="76" t="s">
        <v>36</v>
      </c>
      <c r="M59" s="51">
        <f>AVERAGE(K55:K59)</f>
        <v>1.4</v>
      </c>
    </row>
    <row r="60" spans="1:13" x14ac:dyDescent="0.25">
      <c r="E60" s="50">
        <v>45349</v>
      </c>
      <c r="F60" s="22">
        <v>2</v>
      </c>
      <c r="G60" s="43"/>
      <c r="H60" s="48"/>
      <c r="J60" s="73">
        <v>45523</v>
      </c>
      <c r="K60" s="79">
        <v>1</v>
      </c>
      <c r="L60" s="43"/>
      <c r="M60" s="48"/>
    </row>
    <row r="61" spans="1:13" x14ac:dyDescent="0.25">
      <c r="E61" s="50">
        <v>45350</v>
      </c>
      <c r="F61" s="22">
        <v>4</v>
      </c>
      <c r="G61" s="43"/>
      <c r="H61" s="48"/>
      <c r="J61" s="73">
        <v>45524</v>
      </c>
      <c r="K61" s="22">
        <v>1</v>
      </c>
      <c r="L61" s="43"/>
      <c r="M61" s="48"/>
    </row>
    <row r="62" spans="1:13" x14ac:dyDescent="0.25">
      <c r="E62" s="50">
        <v>45351</v>
      </c>
      <c r="F62" s="22">
        <v>3</v>
      </c>
      <c r="G62" s="54" t="s">
        <v>35</v>
      </c>
      <c r="H62" s="49">
        <f>SUM(F59:F63)</f>
        <v>16</v>
      </c>
      <c r="J62" s="73">
        <v>45525</v>
      </c>
      <c r="K62" s="22">
        <v>1</v>
      </c>
      <c r="L62" s="43"/>
      <c r="M62" s="48"/>
    </row>
    <row r="63" spans="1:13" ht="15.75" thickBot="1" x14ac:dyDescent="0.3">
      <c r="E63" s="73">
        <v>45352</v>
      </c>
      <c r="F63" s="53">
        <v>6</v>
      </c>
      <c r="G63" s="76" t="s">
        <v>36</v>
      </c>
      <c r="H63" s="51">
        <f>AVERAGE(F59:F63)</f>
        <v>3.2</v>
      </c>
      <c r="J63" s="73">
        <v>45526</v>
      </c>
      <c r="K63" s="22">
        <v>3</v>
      </c>
      <c r="L63" s="54" t="s">
        <v>35</v>
      </c>
      <c r="M63" s="49">
        <f>SUM(K60:K64)</f>
        <v>7</v>
      </c>
    </row>
    <row r="64" spans="1:13" ht="16.5" thickTop="1" thickBot="1" x14ac:dyDescent="0.3">
      <c r="E64" s="122">
        <v>45355</v>
      </c>
      <c r="F64" s="78">
        <v>6</v>
      </c>
      <c r="G64" s="43"/>
      <c r="H64" s="48"/>
      <c r="J64" s="73">
        <v>45527</v>
      </c>
      <c r="K64" s="80">
        <v>1</v>
      </c>
      <c r="L64" s="76" t="s">
        <v>36</v>
      </c>
      <c r="M64" s="51">
        <f>AVERAGE(K60:K64)</f>
        <v>1.4</v>
      </c>
    </row>
    <row r="65" spans="5:13" x14ac:dyDescent="0.25">
      <c r="E65" s="50">
        <v>45356</v>
      </c>
      <c r="F65" s="22">
        <v>1</v>
      </c>
      <c r="G65" s="43"/>
      <c r="H65" s="48"/>
      <c r="J65" s="88">
        <v>45530</v>
      </c>
      <c r="K65" s="79">
        <v>0</v>
      </c>
      <c r="L65" s="43"/>
      <c r="M65" s="48"/>
    </row>
    <row r="66" spans="5:13" x14ac:dyDescent="0.25">
      <c r="E66" s="50">
        <v>45357</v>
      </c>
      <c r="F66" s="22">
        <v>2</v>
      </c>
      <c r="G66" s="54" t="s">
        <v>35</v>
      </c>
      <c r="H66" s="49">
        <f>SUM(F64:F67)</f>
        <v>11</v>
      </c>
      <c r="J66" s="73">
        <v>45531</v>
      </c>
      <c r="K66" s="22">
        <v>2</v>
      </c>
      <c r="L66" s="43"/>
      <c r="M66" s="48"/>
    </row>
    <row r="67" spans="5:13" ht="15.75" thickBot="1" x14ac:dyDescent="0.3">
      <c r="E67" s="73">
        <v>45358</v>
      </c>
      <c r="F67" s="80">
        <v>2</v>
      </c>
      <c r="G67" s="76" t="s">
        <v>36</v>
      </c>
      <c r="H67" s="51">
        <f>AVERAGE(F64:F67)</f>
        <v>2.75</v>
      </c>
      <c r="J67" s="73">
        <v>45532</v>
      </c>
      <c r="K67" s="22">
        <v>3</v>
      </c>
      <c r="L67" s="43"/>
      <c r="M67" s="48"/>
    </row>
    <row r="68" spans="5:13" x14ac:dyDescent="0.25">
      <c r="E68" s="122">
        <v>45362</v>
      </c>
      <c r="F68" s="78">
        <v>4</v>
      </c>
      <c r="G68" s="43"/>
      <c r="H68" s="48"/>
      <c r="J68" s="73">
        <v>45533</v>
      </c>
      <c r="K68" s="22">
        <v>2</v>
      </c>
      <c r="L68" s="54" t="s">
        <v>35</v>
      </c>
      <c r="M68" s="49">
        <f>SUM(K65:K69)</f>
        <v>8</v>
      </c>
    </row>
    <row r="69" spans="5:13" ht="15.75" thickBot="1" x14ac:dyDescent="0.3">
      <c r="E69" s="50">
        <v>45363</v>
      </c>
      <c r="F69" s="22">
        <v>2</v>
      </c>
      <c r="G69" s="43"/>
      <c r="H69" s="48"/>
      <c r="J69" s="73">
        <v>45534</v>
      </c>
      <c r="K69" s="80">
        <v>1</v>
      </c>
      <c r="L69" s="76" t="s">
        <v>36</v>
      </c>
      <c r="M69" s="51">
        <f>AVERAGE(K65:K69)</f>
        <v>1.6</v>
      </c>
    </row>
    <row r="70" spans="5:13" x14ac:dyDescent="0.25">
      <c r="E70" s="50">
        <v>45364</v>
      </c>
      <c r="F70" s="22">
        <v>3</v>
      </c>
      <c r="G70" s="43"/>
      <c r="H70" s="48"/>
      <c r="J70" s="88">
        <v>45537</v>
      </c>
      <c r="K70" s="79">
        <v>1</v>
      </c>
      <c r="L70" s="43"/>
      <c r="M70" s="48"/>
    </row>
    <row r="71" spans="5:13" x14ac:dyDescent="0.25">
      <c r="E71" s="50">
        <v>45365</v>
      </c>
      <c r="F71" s="22">
        <v>4</v>
      </c>
      <c r="G71" s="54" t="s">
        <v>35</v>
      </c>
      <c r="H71" s="49">
        <f>SUM(F68:F72)</f>
        <v>16</v>
      </c>
      <c r="J71" s="73">
        <v>45538</v>
      </c>
      <c r="K71" s="22">
        <v>0</v>
      </c>
      <c r="L71" s="43"/>
      <c r="M71" s="48"/>
    </row>
    <row r="72" spans="5:13" ht="15.75" thickBot="1" x14ac:dyDescent="0.3">
      <c r="E72" s="59">
        <v>45366</v>
      </c>
      <c r="F72" s="53">
        <v>3</v>
      </c>
      <c r="G72" s="76" t="s">
        <v>36</v>
      </c>
      <c r="H72" s="51">
        <f>AVERAGE(F68:F72)</f>
        <v>3.2</v>
      </c>
      <c r="J72" s="73">
        <v>45539</v>
      </c>
      <c r="K72" s="22">
        <v>2</v>
      </c>
      <c r="L72" s="43"/>
      <c r="M72" s="48"/>
    </row>
    <row r="73" spans="5:13" x14ac:dyDescent="0.25">
      <c r="E73" s="50">
        <v>45369</v>
      </c>
      <c r="F73" s="78">
        <v>0</v>
      </c>
      <c r="G73" s="43"/>
      <c r="H73" s="48"/>
      <c r="J73" s="73">
        <v>45540</v>
      </c>
      <c r="K73" s="22">
        <v>2</v>
      </c>
      <c r="L73" s="54" t="s">
        <v>35</v>
      </c>
      <c r="M73" s="49">
        <f>SUM(K70:K74)</f>
        <v>8</v>
      </c>
    </row>
    <row r="74" spans="5:13" ht="15.75" thickBot="1" x14ac:dyDescent="0.3">
      <c r="E74" s="50">
        <v>45370</v>
      </c>
      <c r="F74" s="22">
        <v>1</v>
      </c>
      <c r="G74" s="43"/>
      <c r="H74" s="48"/>
      <c r="J74" s="73">
        <v>45541</v>
      </c>
      <c r="K74" s="80">
        <v>3</v>
      </c>
      <c r="L74" s="76" t="s">
        <v>36</v>
      </c>
      <c r="M74" s="51">
        <f>AVERAGE(K70:K74)</f>
        <v>1.6</v>
      </c>
    </row>
    <row r="75" spans="5:13" x14ac:dyDescent="0.25">
      <c r="E75" s="50">
        <v>45371</v>
      </c>
      <c r="F75" s="22">
        <v>6</v>
      </c>
      <c r="G75" s="43"/>
      <c r="H75" s="48"/>
      <c r="J75" s="88">
        <v>45544</v>
      </c>
      <c r="K75" s="79">
        <v>2</v>
      </c>
      <c r="L75" s="43"/>
      <c r="M75" s="48"/>
    </row>
    <row r="76" spans="5:13" x14ac:dyDescent="0.25">
      <c r="E76" s="50">
        <v>45372</v>
      </c>
      <c r="F76" s="22">
        <v>3</v>
      </c>
      <c r="G76" s="54" t="s">
        <v>35</v>
      </c>
      <c r="H76" s="49">
        <f>SUM(F73:F77)</f>
        <v>13</v>
      </c>
      <c r="J76" s="73">
        <v>45545</v>
      </c>
      <c r="K76" s="22">
        <v>1</v>
      </c>
      <c r="L76" s="43"/>
      <c r="M76" s="48"/>
    </row>
    <row r="77" spans="5:13" ht="15.75" thickBot="1" x14ac:dyDescent="0.3">
      <c r="E77" s="73">
        <v>45373</v>
      </c>
      <c r="F77" s="53">
        <v>3</v>
      </c>
      <c r="G77" s="76" t="s">
        <v>36</v>
      </c>
      <c r="H77" s="51">
        <f>AVERAGE(F73:F77)</f>
        <v>2.6</v>
      </c>
      <c r="J77" s="73">
        <v>45546</v>
      </c>
      <c r="K77" s="22">
        <v>2</v>
      </c>
      <c r="L77" s="43"/>
      <c r="M77" s="48"/>
    </row>
    <row r="78" spans="5:13" ht="15.75" thickTop="1" x14ac:dyDescent="0.25">
      <c r="E78" s="122">
        <v>45376</v>
      </c>
      <c r="F78" s="78">
        <v>2</v>
      </c>
      <c r="G78" s="43"/>
      <c r="H78" s="48"/>
      <c r="J78" s="73">
        <v>45547</v>
      </c>
      <c r="K78" s="22">
        <v>3</v>
      </c>
      <c r="L78" s="54" t="s">
        <v>35</v>
      </c>
      <c r="M78" s="49">
        <f>SUM(K75:K79)</f>
        <v>10</v>
      </c>
    </row>
    <row r="79" spans="5:13" ht="15.75" thickBot="1" x14ac:dyDescent="0.3">
      <c r="E79" s="50">
        <v>45377</v>
      </c>
      <c r="F79" s="22">
        <v>3</v>
      </c>
      <c r="G79" s="43"/>
      <c r="H79" s="48"/>
      <c r="J79" s="74">
        <v>45548</v>
      </c>
      <c r="K79" s="80">
        <v>2</v>
      </c>
      <c r="L79" s="76" t="s">
        <v>36</v>
      </c>
      <c r="M79" s="51">
        <f>AVERAGE(K75:K79)</f>
        <v>2</v>
      </c>
    </row>
    <row r="80" spans="5:13" x14ac:dyDescent="0.25">
      <c r="E80" s="50">
        <v>45378</v>
      </c>
      <c r="F80" s="22">
        <v>1</v>
      </c>
      <c r="G80" s="43"/>
      <c r="H80" s="48"/>
      <c r="J80" s="73">
        <v>45551</v>
      </c>
      <c r="K80" s="79">
        <v>1</v>
      </c>
      <c r="L80" s="43"/>
      <c r="M80" s="48"/>
    </row>
    <row r="81" spans="5:13" x14ac:dyDescent="0.25">
      <c r="E81" s="50">
        <v>45379</v>
      </c>
      <c r="F81" s="22">
        <v>3</v>
      </c>
      <c r="G81" s="54" t="s">
        <v>35</v>
      </c>
      <c r="H81" s="49">
        <f>SUM(F78:F82)</f>
        <v>9</v>
      </c>
      <c r="J81" s="73">
        <v>45552</v>
      </c>
      <c r="K81" s="22">
        <v>2</v>
      </c>
      <c r="L81" s="43"/>
      <c r="M81" s="48"/>
    </row>
    <row r="82" spans="5:13" ht="15.75" thickBot="1" x14ac:dyDescent="0.3">
      <c r="E82" s="73">
        <v>45380</v>
      </c>
      <c r="F82" s="26">
        <v>0</v>
      </c>
      <c r="G82" s="71" t="s">
        <v>36</v>
      </c>
      <c r="H82" s="58">
        <f>AVERAGE(F78:F82)</f>
        <v>1.8</v>
      </c>
      <c r="J82" s="73">
        <v>45553</v>
      </c>
      <c r="K82" s="22">
        <v>1</v>
      </c>
      <c r="L82" s="43"/>
      <c r="M82" s="48"/>
    </row>
    <row r="83" spans="5:13" x14ac:dyDescent="0.25">
      <c r="E83" s="122">
        <v>45383</v>
      </c>
      <c r="F83" s="79">
        <v>2</v>
      </c>
      <c r="G83" s="45"/>
      <c r="H83" s="46"/>
      <c r="J83" s="73">
        <v>45554</v>
      </c>
      <c r="K83" s="22">
        <v>5</v>
      </c>
      <c r="L83" s="54" t="s">
        <v>35</v>
      </c>
      <c r="M83" s="49">
        <f>SUM(K80:K84)</f>
        <v>10</v>
      </c>
    </row>
    <row r="84" spans="5:13" ht="15.75" thickBot="1" x14ac:dyDescent="0.3">
      <c r="E84" s="50">
        <v>45384</v>
      </c>
      <c r="F84" s="22">
        <v>3</v>
      </c>
      <c r="G84" s="43"/>
      <c r="H84" s="48"/>
      <c r="J84" s="73">
        <v>45555</v>
      </c>
      <c r="K84" s="80">
        <v>1</v>
      </c>
      <c r="L84" s="76" t="s">
        <v>36</v>
      </c>
      <c r="M84" s="51">
        <f>AVERAGE(K80:K84)</f>
        <v>2</v>
      </c>
    </row>
    <row r="85" spans="5:13" x14ac:dyDescent="0.25">
      <c r="E85" s="50">
        <v>45385</v>
      </c>
      <c r="F85" s="22">
        <v>1</v>
      </c>
      <c r="G85" s="43"/>
      <c r="H85" s="48"/>
      <c r="J85" s="88">
        <v>45558</v>
      </c>
      <c r="K85" s="79">
        <v>2</v>
      </c>
      <c r="L85" s="43"/>
      <c r="M85" s="48"/>
    </row>
    <row r="86" spans="5:13" x14ac:dyDescent="0.25">
      <c r="E86" s="50">
        <v>45386</v>
      </c>
      <c r="F86" s="22">
        <v>2</v>
      </c>
      <c r="G86" s="54" t="s">
        <v>35</v>
      </c>
      <c r="H86" s="49">
        <f>SUM(F83:F87)</f>
        <v>9</v>
      </c>
      <c r="J86" s="73">
        <v>45559</v>
      </c>
      <c r="K86" s="22">
        <v>1</v>
      </c>
      <c r="L86" s="43"/>
      <c r="M86" s="48"/>
    </row>
    <row r="87" spans="5:13" ht="15.75" thickBot="1" x14ac:dyDescent="0.3">
      <c r="E87" s="73">
        <v>45387</v>
      </c>
      <c r="F87" s="80">
        <v>1</v>
      </c>
      <c r="G87" s="72" t="s">
        <v>36</v>
      </c>
      <c r="H87" s="60">
        <f>AVERAGE(F83:F87)</f>
        <v>1.8</v>
      </c>
      <c r="J87" s="73">
        <v>45560</v>
      </c>
      <c r="K87" s="22">
        <v>1</v>
      </c>
      <c r="L87" s="43"/>
      <c r="M87" s="48"/>
    </row>
    <row r="88" spans="5:13" x14ac:dyDescent="0.25">
      <c r="E88" s="122">
        <v>45390</v>
      </c>
      <c r="F88" s="79">
        <v>5</v>
      </c>
      <c r="G88" s="43"/>
      <c r="H88" s="48"/>
      <c r="J88" s="73">
        <v>45561</v>
      </c>
      <c r="K88" s="22">
        <v>1</v>
      </c>
      <c r="L88" s="54" t="s">
        <v>35</v>
      </c>
      <c r="M88" s="49">
        <f>SUM(K85:K89)</f>
        <v>5</v>
      </c>
    </row>
    <row r="89" spans="5:13" ht="15.75" thickBot="1" x14ac:dyDescent="0.3">
      <c r="E89" s="50">
        <v>45391</v>
      </c>
      <c r="F89" s="22">
        <v>3</v>
      </c>
      <c r="G89" s="43"/>
      <c r="H89" s="48"/>
      <c r="J89" s="74">
        <v>45562</v>
      </c>
      <c r="K89" s="80">
        <v>0</v>
      </c>
      <c r="L89" s="76" t="s">
        <v>36</v>
      </c>
      <c r="M89" s="51">
        <f>AVERAGE(K85:K89)</f>
        <v>1</v>
      </c>
    </row>
    <row r="90" spans="5:13" x14ac:dyDescent="0.25">
      <c r="E90" s="50">
        <v>45392</v>
      </c>
      <c r="F90" s="22">
        <v>4</v>
      </c>
      <c r="G90" s="43"/>
      <c r="H90" s="48"/>
      <c r="J90" s="73">
        <v>45565</v>
      </c>
      <c r="K90" s="79">
        <v>1</v>
      </c>
      <c r="L90" s="45"/>
      <c r="M90" s="46"/>
    </row>
    <row r="91" spans="5:13" x14ac:dyDescent="0.25">
      <c r="E91" s="50">
        <v>45393</v>
      </c>
      <c r="F91" s="22">
        <v>3</v>
      </c>
      <c r="G91" s="54" t="s">
        <v>35</v>
      </c>
      <c r="H91" s="49">
        <f>SUM(F88:F92)</f>
        <v>17</v>
      </c>
      <c r="J91" s="73">
        <v>45566</v>
      </c>
      <c r="K91" s="22">
        <v>2</v>
      </c>
      <c r="L91" s="43"/>
      <c r="M91" s="48"/>
    </row>
    <row r="92" spans="5:13" ht="15.75" thickBot="1" x14ac:dyDescent="0.3">
      <c r="E92" s="73">
        <v>45394</v>
      </c>
      <c r="F92" s="26">
        <v>2</v>
      </c>
      <c r="G92" s="76" t="s">
        <v>36</v>
      </c>
      <c r="H92" s="51">
        <f>AVERAGE(F88:F92)</f>
        <v>3.4</v>
      </c>
      <c r="J92" s="73">
        <v>45567</v>
      </c>
      <c r="K92" s="22">
        <v>2</v>
      </c>
      <c r="L92" s="77"/>
      <c r="M92" s="75"/>
    </row>
    <row r="93" spans="5:13" ht="15.75" thickTop="1" x14ac:dyDescent="0.25">
      <c r="E93" s="122">
        <v>45397</v>
      </c>
      <c r="F93" s="79">
        <v>1</v>
      </c>
      <c r="G93" s="43"/>
      <c r="H93" s="48"/>
      <c r="J93" s="73">
        <v>45568</v>
      </c>
      <c r="K93" s="22">
        <v>4</v>
      </c>
      <c r="L93" s="54" t="s">
        <v>35</v>
      </c>
      <c r="M93" s="49">
        <f>SUM(K90:K94)</f>
        <v>10</v>
      </c>
    </row>
    <row r="94" spans="5:13" ht="15.75" thickBot="1" x14ac:dyDescent="0.3">
      <c r="E94" s="50">
        <v>45398</v>
      </c>
      <c r="F94" s="22">
        <v>2</v>
      </c>
      <c r="G94" s="43"/>
      <c r="H94" s="48"/>
      <c r="J94" s="73">
        <v>45569</v>
      </c>
      <c r="K94" s="80">
        <v>1</v>
      </c>
      <c r="L94" s="72" t="s">
        <v>36</v>
      </c>
      <c r="M94" s="60">
        <f>AVERAGE(K90:K94)</f>
        <v>2</v>
      </c>
    </row>
    <row r="95" spans="5:13" x14ac:dyDescent="0.25">
      <c r="E95" s="50">
        <v>45399</v>
      </c>
      <c r="F95" s="22">
        <v>0</v>
      </c>
      <c r="G95" s="43"/>
      <c r="H95" s="48"/>
      <c r="J95" s="88">
        <v>45572</v>
      </c>
      <c r="K95" s="79">
        <v>3</v>
      </c>
      <c r="L95" s="45"/>
      <c r="M95" s="46"/>
    </row>
    <row r="96" spans="5:13" x14ac:dyDescent="0.25">
      <c r="E96" s="50">
        <v>45400</v>
      </c>
      <c r="F96" s="22">
        <v>2</v>
      </c>
      <c r="G96" s="54" t="s">
        <v>35</v>
      </c>
      <c r="H96" s="49">
        <f>SUM(F93:F97)</f>
        <v>6</v>
      </c>
      <c r="J96" s="73">
        <v>45573</v>
      </c>
      <c r="K96" s="22">
        <v>2</v>
      </c>
      <c r="L96" s="43"/>
      <c r="M96" s="48"/>
    </row>
    <row r="97" spans="5:13" ht="15.75" thickBot="1" x14ac:dyDescent="0.3">
      <c r="E97" s="73">
        <v>45401</v>
      </c>
      <c r="F97" s="80">
        <v>1</v>
      </c>
      <c r="G97" s="76" t="s">
        <v>36</v>
      </c>
      <c r="H97" s="51">
        <f>AVERAGE(F93:F97)</f>
        <v>1.2</v>
      </c>
      <c r="J97" s="73">
        <v>45574</v>
      </c>
      <c r="K97" s="22">
        <v>2</v>
      </c>
      <c r="L97" s="77"/>
      <c r="M97" s="75"/>
    </row>
    <row r="98" spans="5:13" x14ac:dyDescent="0.25">
      <c r="E98" s="122">
        <v>45404</v>
      </c>
      <c r="F98" s="79">
        <v>7</v>
      </c>
      <c r="G98" s="43"/>
      <c r="H98" s="48"/>
      <c r="J98" s="73">
        <v>45575</v>
      </c>
      <c r="K98" s="22">
        <v>2</v>
      </c>
      <c r="L98" s="54" t="s">
        <v>35</v>
      </c>
      <c r="M98" s="49">
        <f>SUM(K95:K99)</f>
        <v>11</v>
      </c>
    </row>
    <row r="99" spans="5:13" ht="15.75" thickBot="1" x14ac:dyDescent="0.3">
      <c r="E99" s="50">
        <v>45405</v>
      </c>
      <c r="F99" s="22">
        <v>4</v>
      </c>
      <c r="G99" s="43"/>
      <c r="H99" s="48"/>
      <c r="J99" s="73">
        <v>45576</v>
      </c>
      <c r="K99" s="80">
        <v>2</v>
      </c>
      <c r="L99" s="72" t="s">
        <v>36</v>
      </c>
      <c r="M99" s="60">
        <f>AVERAGE(K95:K99)</f>
        <v>2.2000000000000002</v>
      </c>
    </row>
    <row r="100" spans="5:13" x14ac:dyDescent="0.25">
      <c r="E100" s="50">
        <v>45406</v>
      </c>
      <c r="F100" s="22">
        <v>4</v>
      </c>
      <c r="G100" s="43"/>
      <c r="H100" s="48"/>
      <c r="J100" s="88">
        <v>45579</v>
      </c>
      <c r="K100" s="79">
        <v>3</v>
      </c>
      <c r="L100" s="45"/>
      <c r="M100" s="46"/>
    </row>
    <row r="101" spans="5:13" x14ac:dyDescent="0.25">
      <c r="E101" s="50">
        <v>45407</v>
      </c>
      <c r="F101" s="22">
        <v>6</v>
      </c>
      <c r="H101" s="48"/>
      <c r="J101" s="73">
        <v>45580</v>
      </c>
      <c r="K101" s="22">
        <v>3</v>
      </c>
      <c r="L101" s="43"/>
      <c r="M101" s="48"/>
    </row>
    <row r="102" spans="5:13" x14ac:dyDescent="0.25">
      <c r="E102" s="50">
        <v>45408</v>
      </c>
      <c r="F102" s="22">
        <v>3</v>
      </c>
      <c r="G102" s="54" t="s">
        <v>35</v>
      </c>
      <c r="H102" s="49">
        <f>SUM(F98:F102)</f>
        <v>24</v>
      </c>
      <c r="J102" s="73">
        <v>45581</v>
      </c>
      <c r="K102" s="22">
        <v>4</v>
      </c>
      <c r="L102" s="77"/>
      <c r="M102" s="75"/>
    </row>
    <row r="103" spans="5:13" ht="15.75" thickBot="1" x14ac:dyDescent="0.3">
      <c r="E103" s="59">
        <v>45409</v>
      </c>
      <c r="F103" s="26">
        <v>0</v>
      </c>
      <c r="G103" s="76" t="s">
        <v>36</v>
      </c>
      <c r="H103" s="51">
        <f>AVERAGE(F98:F102)</f>
        <v>4.8</v>
      </c>
      <c r="J103" s="73">
        <v>45582</v>
      </c>
      <c r="K103" s="22">
        <v>3</v>
      </c>
      <c r="L103" s="54" t="s">
        <v>35</v>
      </c>
      <c r="M103" s="49">
        <f>SUM(K100:K104)</f>
        <v>14</v>
      </c>
    </row>
    <row r="104" spans="5:13" ht="15.75" thickBot="1" x14ac:dyDescent="0.3">
      <c r="E104" s="50">
        <v>45414</v>
      </c>
      <c r="F104" s="79">
        <v>2</v>
      </c>
      <c r="G104" s="54" t="s">
        <v>35</v>
      </c>
      <c r="H104" s="49">
        <f>SUM(F104:F105)</f>
        <v>3</v>
      </c>
      <c r="J104" s="74">
        <v>45583</v>
      </c>
      <c r="K104" s="80">
        <v>1</v>
      </c>
      <c r="L104" s="72" t="s">
        <v>36</v>
      </c>
      <c r="M104" s="60">
        <f>AVERAGE(K100:K104)</f>
        <v>2.8</v>
      </c>
    </row>
    <row r="105" spans="5:13" ht="15.75" thickBot="1" x14ac:dyDescent="0.3">
      <c r="E105" s="59">
        <v>45415</v>
      </c>
      <c r="F105" s="82">
        <v>1</v>
      </c>
      <c r="G105" s="71" t="s">
        <v>36</v>
      </c>
      <c r="H105" s="58">
        <f>AVERAGE(F104:F105)</f>
        <v>1.5</v>
      </c>
      <c r="J105" s="73">
        <v>45586</v>
      </c>
      <c r="K105" s="79">
        <v>6</v>
      </c>
      <c r="L105" s="45"/>
      <c r="M105" s="46"/>
    </row>
    <row r="106" spans="5:13" x14ac:dyDescent="0.25">
      <c r="E106" s="47">
        <v>45418</v>
      </c>
      <c r="F106" s="83">
        <v>1</v>
      </c>
      <c r="J106" s="73">
        <v>45587</v>
      </c>
      <c r="K106" s="22">
        <v>1</v>
      </c>
      <c r="L106" s="43"/>
      <c r="M106" s="48"/>
    </row>
    <row r="107" spans="5:13" x14ac:dyDescent="0.25">
      <c r="E107" s="47">
        <v>45419</v>
      </c>
      <c r="F107" s="84">
        <v>0</v>
      </c>
      <c r="G107" s="54" t="s">
        <v>35</v>
      </c>
      <c r="H107" s="49">
        <f>SUM(F106:F108)</f>
        <v>3</v>
      </c>
      <c r="J107" s="73">
        <v>45588</v>
      </c>
      <c r="K107" s="22">
        <v>0</v>
      </c>
      <c r="L107" s="77"/>
      <c r="M107" s="75"/>
    </row>
    <row r="108" spans="5:13" ht="15.75" thickBot="1" x14ac:dyDescent="0.3">
      <c r="E108" s="115">
        <v>45420</v>
      </c>
      <c r="F108" s="81">
        <v>2</v>
      </c>
      <c r="G108" s="72" t="s">
        <v>36</v>
      </c>
      <c r="H108" s="60">
        <f>AVERAGE(F106:F108)</f>
        <v>1</v>
      </c>
      <c r="J108" s="73">
        <v>45589</v>
      </c>
      <c r="K108" s="22">
        <v>3</v>
      </c>
      <c r="L108" s="54" t="s">
        <v>35</v>
      </c>
      <c r="M108" s="49">
        <f>SUM(K105:K109)</f>
        <v>11</v>
      </c>
    </row>
    <row r="109" spans="5:13" ht="15.75" thickBot="1" x14ac:dyDescent="0.3">
      <c r="E109" s="122">
        <v>45425</v>
      </c>
      <c r="F109" s="79">
        <v>2</v>
      </c>
      <c r="G109" s="43"/>
      <c r="H109" s="48"/>
      <c r="J109" s="73">
        <v>45590</v>
      </c>
      <c r="K109" s="80">
        <v>1</v>
      </c>
      <c r="L109" s="72" t="s">
        <v>36</v>
      </c>
      <c r="M109" s="60">
        <f>AVERAGE(K105:K109)</f>
        <v>2.2000000000000002</v>
      </c>
    </row>
    <row r="110" spans="5:13" x14ac:dyDescent="0.25">
      <c r="E110" s="47">
        <v>45426</v>
      </c>
      <c r="F110" s="22">
        <v>3</v>
      </c>
      <c r="G110" s="43"/>
      <c r="H110" s="48"/>
      <c r="J110" s="88">
        <v>45593</v>
      </c>
      <c r="K110" s="79">
        <v>2</v>
      </c>
      <c r="L110" s="45"/>
      <c r="M110" s="46"/>
    </row>
    <row r="111" spans="5:13" x14ac:dyDescent="0.25">
      <c r="E111" s="47">
        <v>45427</v>
      </c>
      <c r="F111" s="22">
        <v>3</v>
      </c>
      <c r="G111" s="43"/>
      <c r="H111" s="48"/>
      <c r="J111" s="73">
        <v>45594</v>
      </c>
      <c r="K111" s="22">
        <v>1</v>
      </c>
      <c r="L111" s="43"/>
      <c r="M111" s="48"/>
    </row>
    <row r="112" spans="5:13" x14ac:dyDescent="0.25">
      <c r="E112" s="47">
        <v>45428</v>
      </c>
      <c r="F112" s="22">
        <v>4</v>
      </c>
      <c r="G112" s="54" t="s">
        <v>35</v>
      </c>
      <c r="H112" s="49">
        <f>SUM(F109:F113)</f>
        <v>14</v>
      </c>
      <c r="J112" s="73">
        <v>45595</v>
      </c>
      <c r="K112" s="22">
        <v>0</v>
      </c>
      <c r="L112" s="43"/>
      <c r="M112" s="48"/>
    </row>
    <row r="113" spans="5:14" ht="15.75" thickBot="1" x14ac:dyDescent="0.3">
      <c r="E113" s="115">
        <v>45429</v>
      </c>
      <c r="F113" s="80">
        <v>2</v>
      </c>
      <c r="G113" s="76" t="s">
        <v>36</v>
      </c>
      <c r="H113" s="51">
        <f>AVERAGE(F109:F113)</f>
        <v>2.8</v>
      </c>
      <c r="J113" s="73">
        <v>45596</v>
      </c>
      <c r="K113" s="26">
        <v>0</v>
      </c>
      <c r="L113" s="87"/>
      <c r="M113" s="75"/>
      <c r="N113" s="119"/>
    </row>
    <row r="114" spans="5:14" x14ac:dyDescent="0.25">
      <c r="E114" s="122">
        <v>45432</v>
      </c>
      <c r="F114" s="79">
        <v>3</v>
      </c>
      <c r="G114" s="43"/>
      <c r="H114" s="48"/>
      <c r="J114" s="117">
        <v>45597</v>
      </c>
      <c r="K114" s="42">
        <v>1</v>
      </c>
      <c r="L114" s="34" t="s">
        <v>35</v>
      </c>
      <c r="M114" s="49">
        <f>SUM(K110:K115)</f>
        <v>5</v>
      </c>
    </row>
    <row r="115" spans="5:14" ht="15.75" thickBot="1" x14ac:dyDescent="0.3">
      <c r="E115" s="47">
        <v>45433</v>
      </c>
      <c r="F115" s="22">
        <v>1</v>
      </c>
      <c r="G115" s="43"/>
      <c r="H115" s="48"/>
      <c r="J115" s="73">
        <v>45598</v>
      </c>
      <c r="K115" s="118">
        <v>1</v>
      </c>
      <c r="L115" s="72" t="s">
        <v>36</v>
      </c>
      <c r="M115" s="60">
        <f>AVERAGE(K110:K115)</f>
        <v>0.83333333333333337</v>
      </c>
    </row>
    <row r="116" spans="5:14" x14ac:dyDescent="0.25">
      <c r="E116" s="47">
        <v>45434</v>
      </c>
      <c r="F116" s="22">
        <v>0</v>
      </c>
      <c r="G116" s="43"/>
      <c r="H116" s="48"/>
      <c r="J116" s="88">
        <v>45601</v>
      </c>
      <c r="K116" s="114">
        <v>5</v>
      </c>
      <c r="L116" s="120"/>
      <c r="M116" s="121"/>
    </row>
    <row r="117" spans="5:14" x14ac:dyDescent="0.25">
      <c r="E117" s="47">
        <v>45435</v>
      </c>
      <c r="F117" s="22">
        <v>2</v>
      </c>
      <c r="G117" s="54" t="s">
        <v>35</v>
      </c>
      <c r="H117" s="49">
        <f>SUM(F114:F118)</f>
        <v>9</v>
      </c>
      <c r="J117" s="73">
        <v>45602</v>
      </c>
      <c r="K117" s="22">
        <v>1</v>
      </c>
      <c r="L117" s="77"/>
      <c r="M117" s="75"/>
    </row>
    <row r="118" spans="5:14" ht="15.75" thickBot="1" x14ac:dyDescent="0.3">
      <c r="E118" s="59">
        <v>45436</v>
      </c>
      <c r="F118" s="80">
        <v>3</v>
      </c>
      <c r="G118" s="76" t="s">
        <v>36</v>
      </c>
      <c r="H118" s="51">
        <f>AVERAGE(F114:F118)</f>
        <v>1.8</v>
      </c>
      <c r="J118" s="73">
        <v>45603</v>
      </c>
      <c r="K118" s="22">
        <v>1</v>
      </c>
      <c r="L118" s="54" t="s">
        <v>35</v>
      </c>
      <c r="M118" s="49">
        <f>SUM(K115:K119)</f>
        <v>10</v>
      </c>
    </row>
    <row r="119" spans="5:14" ht="15.75" thickBot="1" x14ac:dyDescent="0.3">
      <c r="E119" s="50">
        <v>45439</v>
      </c>
      <c r="F119" s="79">
        <v>3</v>
      </c>
      <c r="G119" s="43"/>
      <c r="H119" s="48"/>
      <c r="J119" s="74">
        <v>45604</v>
      </c>
      <c r="K119" s="22">
        <v>2</v>
      </c>
      <c r="L119" s="72" t="s">
        <v>36</v>
      </c>
      <c r="M119" s="60">
        <f>AVERAGE(K115:K119)</f>
        <v>2</v>
      </c>
    </row>
    <row r="120" spans="5:14" x14ac:dyDescent="0.25">
      <c r="E120" s="47">
        <v>45440</v>
      </c>
      <c r="F120" s="22">
        <v>1</v>
      </c>
      <c r="G120" s="43"/>
      <c r="H120" s="48"/>
      <c r="J120" s="73">
        <v>45607</v>
      </c>
      <c r="K120" s="79">
        <v>2</v>
      </c>
      <c r="L120" s="45"/>
      <c r="M120" s="46"/>
    </row>
    <row r="121" spans="5:14" x14ac:dyDescent="0.25">
      <c r="E121" s="47">
        <v>45441</v>
      </c>
      <c r="F121" s="22">
        <v>3</v>
      </c>
      <c r="G121" s="43"/>
      <c r="H121" s="48"/>
      <c r="J121" s="73">
        <v>45608</v>
      </c>
      <c r="K121" s="22">
        <v>1</v>
      </c>
      <c r="L121" s="43"/>
      <c r="M121" s="48"/>
    </row>
    <row r="122" spans="5:14" x14ac:dyDescent="0.25">
      <c r="E122" s="47">
        <v>45442</v>
      </c>
      <c r="F122" s="22">
        <v>1</v>
      </c>
      <c r="G122" s="54" t="s">
        <v>35</v>
      </c>
      <c r="H122" s="49">
        <f>SUM(F119:F123)</f>
        <v>8</v>
      </c>
      <c r="J122" s="73">
        <v>45609</v>
      </c>
      <c r="K122" s="22">
        <v>1</v>
      </c>
      <c r="L122" s="77"/>
      <c r="M122" s="75"/>
    </row>
    <row r="123" spans="5:14" ht="15.75" thickBot="1" x14ac:dyDescent="0.3">
      <c r="E123" s="59">
        <v>45443</v>
      </c>
      <c r="F123" s="80">
        <v>0</v>
      </c>
      <c r="G123" s="76" t="s">
        <v>36</v>
      </c>
      <c r="H123" s="51">
        <f>AVERAGE(F119:F123)</f>
        <v>1.6</v>
      </c>
      <c r="J123" s="73">
        <v>45610</v>
      </c>
      <c r="K123" s="22">
        <v>4</v>
      </c>
      <c r="L123" s="54" t="s">
        <v>35</v>
      </c>
      <c r="M123" s="49">
        <f>SUM(K120:K124)</f>
        <v>9</v>
      </c>
    </row>
    <row r="124" spans="5:14" ht="15.75" thickBot="1" x14ac:dyDescent="0.3">
      <c r="E124" s="50">
        <v>45446</v>
      </c>
      <c r="F124" s="79">
        <v>1</v>
      </c>
      <c r="G124" s="43"/>
      <c r="H124" s="48"/>
      <c r="J124" s="74">
        <v>45611</v>
      </c>
      <c r="K124" s="80">
        <v>1</v>
      </c>
      <c r="L124" s="72" t="s">
        <v>36</v>
      </c>
      <c r="M124" s="60">
        <f>AVERAGE(K120:K124)</f>
        <v>1.8</v>
      </c>
    </row>
    <row r="125" spans="5:14" x14ac:dyDescent="0.25">
      <c r="E125" s="47">
        <v>45447</v>
      </c>
      <c r="F125" s="22">
        <v>1</v>
      </c>
      <c r="G125" s="43"/>
      <c r="H125" s="48"/>
      <c r="J125" s="73">
        <v>45614</v>
      </c>
      <c r="K125" s="79">
        <v>2</v>
      </c>
      <c r="L125" s="45"/>
      <c r="M125" s="46"/>
    </row>
    <row r="126" spans="5:14" x14ac:dyDescent="0.25">
      <c r="E126" s="47">
        <v>45448</v>
      </c>
      <c r="F126" s="22">
        <v>1</v>
      </c>
      <c r="G126" s="43"/>
      <c r="H126" s="48"/>
      <c r="J126" s="73">
        <v>45615</v>
      </c>
      <c r="K126" s="22">
        <v>0</v>
      </c>
      <c r="L126" s="43"/>
      <c r="M126" s="48"/>
    </row>
    <row r="127" spans="5:14" x14ac:dyDescent="0.25">
      <c r="E127" s="47">
        <v>45449</v>
      </c>
      <c r="F127" s="22">
        <v>3</v>
      </c>
      <c r="G127" s="54" t="s">
        <v>35</v>
      </c>
      <c r="H127" s="49">
        <f>SUM(F124:F128)</f>
        <v>6</v>
      </c>
      <c r="J127" s="73">
        <v>45616</v>
      </c>
      <c r="K127" s="22">
        <v>4</v>
      </c>
      <c r="L127" s="77"/>
      <c r="M127" s="75"/>
    </row>
    <row r="128" spans="5:14" ht="15.75" thickBot="1" x14ac:dyDescent="0.3">
      <c r="E128" s="59">
        <v>45450</v>
      </c>
      <c r="F128" s="26">
        <v>0</v>
      </c>
      <c r="G128" s="76" t="s">
        <v>36</v>
      </c>
      <c r="H128" s="51">
        <f>AVERAGE(F124:F128)</f>
        <v>1.2</v>
      </c>
      <c r="J128" s="73">
        <v>45617</v>
      </c>
      <c r="K128" s="22">
        <v>3</v>
      </c>
      <c r="L128" s="54" t="s">
        <v>35</v>
      </c>
      <c r="M128" s="49">
        <f>SUM(K125:K129)</f>
        <v>11</v>
      </c>
    </row>
    <row r="129" spans="5:13" ht="16.5" thickTop="1" thickBot="1" x14ac:dyDescent="0.3">
      <c r="E129" s="50">
        <v>45453</v>
      </c>
      <c r="F129" s="79">
        <v>4</v>
      </c>
      <c r="G129" s="85"/>
      <c r="H129" s="86"/>
      <c r="J129" s="74">
        <v>45618</v>
      </c>
      <c r="K129" s="80">
        <v>2</v>
      </c>
      <c r="L129" s="72" t="s">
        <v>36</v>
      </c>
      <c r="M129" s="60">
        <f>AVERAGE(K125:K129)</f>
        <v>2.2000000000000002</v>
      </c>
    </row>
    <row r="130" spans="5:13" x14ac:dyDescent="0.25">
      <c r="E130" s="47">
        <v>45454</v>
      </c>
      <c r="F130" s="22">
        <v>1</v>
      </c>
      <c r="G130" s="87"/>
      <c r="H130" s="75"/>
      <c r="J130" s="73">
        <v>45621</v>
      </c>
      <c r="K130" s="79">
        <v>6</v>
      </c>
      <c r="L130" s="45"/>
      <c r="M130" s="46"/>
    </row>
    <row r="131" spans="5:13" x14ac:dyDescent="0.25">
      <c r="E131" s="47">
        <v>45456</v>
      </c>
      <c r="F131" s="22">
        <v>2</v>
      </c>
      <c r="G131" s="54" t="s">
        <v>35</v>
      </c>
      <c r="H131" s="49">
        <f>SUM(F129:F132)</f>
        <v>8</v>
      </c>
      <c r="J131" s="73">
        <v>45622</v>
      </c>
      <c r="K131" s="22">
        <v>3</v>
      </c>
      <c r="L131" s="43"/>
      <c r="M131" s="48"/>
    </row>
    <row r="132" spans="5:13" ht="15.75" thickBot="1" x14ac:dyDescent="0.3">
      <c r="E132" s="115">
        <v>45457</v>
      </c>
      <c r="F132" s="22">
        <v>1</v>
      </c>
      <c r="G132" s="72" t="s">
        <v>36</v>
      </c>
      <c r="H132" s="60">
        <f>AVERAGE(F129:F132)</f>
        <v>2</v>
      </c>
      <c r="J132" s="73">
        <v>45623</v>
      </c>
      <c r="K132" s="22">
        <v>4</v>
      </c>
      <c r="L132" s="77"/>
      <c r="M132" s="75"/>
    </row>
    <row r="133" spans="5:13" x14ac:dyDescent="0.25">
      <c r="E133" s="122">
        <v>45460</v>
      </c>
      <c r="F133" s="79">
        <v>2</v>
      </c>
      <c r="G133" s="43"/>
      <c r="H133" s="48"/>
      <c r="J133" s="73">
        <v>45624</v>
      </c>
      <c r="K133" s="22">
        <v>1</v>
      </c>
      <c r="L133" s="54" t="s">
        <v>35</v>
      </c>
      <c r="M133" s="49">
        <f>SUM(K130:K134)</f>
        <v>17</v>
      </c>
    </row>
    <row r="134" spans="5:13" ht="15.75" thickBot="1" x14ac:dyDescent="0.3">
      <c r="E134" s="47">
        <v>45461</v>
      </c>
      <c r="F134" s="22">
        <v>3</v>
      </c>
      <c r="G134" s="43"/>
      <c r="H134" s="48"/>
      <c r="J134" s="74">
        <v>45625</v>
      </c>
      <c r="K134" s="80">
        <v>3</v>
      </c>
      <c r="L134" s="72" t="s">
        <v>36</v>
      </c>
      <c r="M134" s="60">
        <f>AVERAGE(K130:K134)</f>
        <v>3.4</v>
      </c>
    </row>
    <row r="135" spans="5:13" x14ac:dyDescent="0.25">
      <c r="E135" s="47">
        <v>45462</v>
      </c>
      <c r="F135" s="22">
        <v>3</v>
      </c>
      <c r="G135" s="43"/>
      <c r="H135" s="48"/>
      <c r="J135" s="73">
        <v>45628</v>
      </c>
      <c r="K135" s="79">
        <v>3</v>
      </c>
      <c r="L135" s="45"/>
      <c r="M135" s="46"/>
    </row>
    <row r="136" spans="5:13" x14ac:dyDescent="0.25">
      <c r="E136" s="47">
        <v>45463</v>
      </c>
      <c r="F136" s="22">
        <v>1</v>
      </c>
      <c r="G136" s="54" t="s">
        <v>35</v>
      </c>
      <c r="H136" s="49">
        <f>SUM(F133:F137)</f>
        <v>11</v>
      </c>
      <c r="J136" s="73">
        <v>45629</v>
      </c>
      <c r="K136" s="22">
        <v>3</v>
      </c>
      <c r="L136" s="43"/>
      <c r="M136" s="48"/>
    </row>
    <row r="137" spans="5:13" ht="15.75" thickBot="1" x14ac:dyDescent="0.3">
      <c r="E137" s="59">
        <v>45464</v>
      </c>
      <c r="F137" s="80">
        <v>2</v>
      </c>
      <c r="G137" s="76" t="s">
        <v>36</v>
      </c>
      <c r="H137" s="51">
        <f>AVERAGE(F133:F137)</f>
        <v>2.2000000000000002</v>
      </c>
      <c r="J137" s="73">
        <v>45630</v>
      </c>
      <c r="K137" s="22">
        <v>2</v>
      </c>
      <c r="L137" s="77"/>
      <c r="M137" s="75"/>
    </row>
    <row r="138" spans="5:13" x14ac:dyDescent="0.25">
      <c r="E138" s="50">
        <v>45467</v>
      </c>
      <c r="F138" s="79">
        <v>1</v>
      </c>
      <c r="G138" s="43"/>
      <c r="H138" s="48"/>
      <c r="J138" s="73">
        <v>45631</v>
      </c>
      <c r="K138" s="22">
        <v>3</v>
      </c>
      <c r="L138" s="54" t="s">
        <v>35</v>
      </c>
      <c r="M138" s="49">
        <f>SUM(K135:K139)</f>
        <v>12</v>
      </c>
    </row>
    <row r="139" spans="5:13" ht="15.75" thickBot="1" x14ac:dyDescent="0.3">
      <c r="E139" s="47">
        <v>45468</v>
      </c>
      <c r="F139" s="22">
        <v>3</v>
      </c>
      <c r="G139" s="43"/>
      <c r="H139" s="48"/>
      <c r="J139" s="74">
        <v>45632</v>
      </c>
      <c r="K139" s="80">
        <v>1</v>
      </c>
      <c r="L139" s="72" t="s">
        <v>36</v>
      </c>
      <c r="M139" s="60">
        <f>AVERAGE(K135:K139)</f>
        <v>2.4</v>
      </c>
    </row>
    <row r="140" spans="5:13" x14ac:dyDescent="0.25">
      <c r="E140" s="47">
        <v>45469</v>
      </c>
      <c r="F140" s="22">
        <v>2</v>
      </c>
      <c r="G140" s="43"/>
      <c r="H140" s="48"/>
      <c r="J140" s="73">
        <v>45635</v>
      </c>
      <c r="K140" s="79">
        <v>2</v>
      </c>
      <c r="L140" s="45"/>
      <c r="M140" s="46"/>
    </row>
    <row r="141" spans="5:13" x14ac:dyDescent="0.25">
      <c r="E141" s="47">
        <v>45470</v>
      </c>
      <c r="F141" s="22">
        <v>2</v>
      </c>
      <c r="G141" s="54" t="s">
        <v>35</v>
      </c>
      <c r="H141" s="49">
        <f>SUM(F138:F142)</f>
        <v>11</v>
      </c>
      <c r="J141" s="73">
        <v>45636</v>
      </c>
      <c r="K141" s="22">
        <v>1</v>
      </c>
      <c r="L141" s="43"/>
      <c r="M141" s="48"/>
    </row>
    <row r="142" spans="5:13" ht="15.75" thickBot="1" x14ac:dyDescent="0.3">
      <c r="E142" s="59">
        <v>45471</v>
      </c>
      <c r="F142" s="80">
        <v>3</v>
      </c>
      <c r="G142" s="76" t="s">
        <v>36</v>
      </c>
      <c r="H142" s="51">
        <f>AVERAGE(F138:F142)</f>
        <v>2.2000000000000002</v>
      </c>
      <c r="J142" s="73">
        <v>45637</v>
      </c>
      <c r="K142" s="22">
        <v>5</v>
      </c>
      <c r="L142" s="77"/>
      <c r="M142" s="75"/>
    </row>
    <row r="143" spans="5:13" x14ac:dyDescent="0.25">
      <c r="J143" s="73">
        <v>45638</v>
      </c>
      <c r="K143" s="22">
        <v>3</v>
      </c>
      <c r="L143" s="54" t="s">
        <v>35</v>
      </c>
      <c r="M143" s="49">
        <f>SUM(K140:K144)</f>
        <v>11</v>
      </c>
    </row>
    <row r="144" spans="5:13" ht="15.75" thickBot="1" x14ac:dyDescent="0.3">
      <c r="J144" s="73">
        <v>45639</v>
      </c>
      <c r="K144" s="80">
        <v>0</v>
      </c>
      <c r="L144" s="72" t="s">
        <v>36</v>
      </c>
      <c r="M144" s="60">
        <f>AVERAGE(K140:K144)</f>
        <v>2.2000000000000002</v>
      </c>
    </row>
    <row r="145" spans="10:13" x14ac:dyDescent="0.25">
      <c r="J145" s="88">
        <v>45642</v>
      </c>
      <c r="K145" s="79">
        <v>2</v>
      </c>
      <c r="L145" s="45"/>
      <c r="M145" s="46"/>
    </row>
    <row r="146" spans="10:13" x14ac:dyDescent="0.25">
      <c r="J146" s="73">
        <v>45643</v>
      </c>
      <c r="K146" s="22">
        <v>0</v>
      </c>
      <c r="L146" s="43"/>
      <c r="M146" s="48"/>
    </row>
    <row r="147" spans="10:13" x14ac:dyDescent="0.25">
      <c r="J147" s="73">
        <v>45644</v>
      </c>
      <c r="K147" s="22">
        <v>3</v>
      </c>
      <c r="L147" s="77"/>
      <c r="M147" s="75"/>
    </row>
    <row r="148" spans="10:13" x14ac:dyDescent="0.25">
      <c r="J148" s="73">
        <v>45645</v>
      </c>
      <c r="K148" s="22">
        <v>2</v>
      </c>
      <c r="L148" s="54" t="s">
        <v>35</v>
      </c>
      <c r="M148" s="49">
        <f>SUM(K145:K149)</f>
        <v>8</v>
      </c>
    </row>
    <row r="149" spans="10:13" ht="15.75" thickBot="1" x14ac:dyDescent="0.3">
      <c r="J149" s="73">
        <v>45646</v>
      </c>
      <c r="K149" s="80">
        <v>1</v>
      </c>
      <c r="L149" s="72" t="s">
        <v>36</v>
      </c>
      <c r="M149" s="60">
        <f>AVERAGE(K145:K149)</f>
        <v>1.6</v>
      </c>
    </row>
    <row r="150" spans="10:13" x14ac:dyDescent="0.25">
      <c r="J150" s="88">
        <v>45649</v>
      </c>
      <c r="K150" s="79">
        <v>1</v>
      </c>
      <c r="L150" s="45"/>
      <c r="M150" s="46"/>
    </row>
    <row r="151" spans="10:13" x14ac:dyDescent="0.25">
      <c r="J151" s="73">
        <v>45650</v>
      </c>
      <c r="K151" s="22">
        <v>2</v>
      </c>
      <c r="L151" s="43"/>
      <c r="M151" s="48"/>
    </row>
    <row r="152" spans="10:13" x14ac:dyDescent="0.25">
      <c r="J152" s="73">
        <v>45651</v>
      </c>
      <c r="K152" s="22">
        <v>3</v>
      </c>
      <c r="L152" s="43"/>
      <c r="M152" s="48"/>
    </row>
    <row r="153" spans="10:13" x14ac:dyDescent="0.25">
      <c r="J153" s="73">
        <v>45652</v>
      </c>
      <c r="K153" s="22">
        <v>3</v>
      </c>
      <c r="L153" s="87"/>
      <c r="M153" s="75"/>
    </row>
    <row r="154" spans="10:13" x14ac:dyDescent="0.25">
      <c r="J154" s="73">
        <v>45653</v>
      </c>
      <c r="K154" s="22">
        <v>5</v>
      </c>
      <c r="L154" s="54" t="s">
        <v>35</v>
      </c>
      <c r="M154" s="49">
        <f>SUM(K150:K155)</f>
        <v>16</v>
      </c>
    </row>
    <row r="155" spans="10:13" ht="15.75" thickBot="1" x14ac:dyDescent="0.3">
      <c r="J155" s="73">
        <v>45654</v>
      </c>
      <c r="K155" s="80">
        <v>2</v>
      </c>
      <c r="L155" s="72" t="s">
        <v>36</v>
      </c>
      <c r="M155" s="60">
        <f>AVERAGE(K150:K155)</f>
        <v>2.6666666666666665</v>
      </c>
    </row>
    <row r="156" spans="10:13" x14ac:dyDescent="0.25">
      <c r="J156" s="45"/>
    </row>
    <row r="194" spans="1:1" x14ac:dyDescent="0.25">
      <c r="A194" s="57"/>
    </row>
    <row r="195" spans="1:1" x14ac:dyDescent="0.25">
      <c r="A195" s="57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57"/>
    </row>
    <row r="202" spans="1:1" x14ac:dyDescent="0.25">
      <c r="A202" s="57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57"/>
    </row>
    <row r="209" spans="1:1" x14ac:dyDescent="0.25">
      <c r="A209" s="57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57"/>
    </row>
    <row r="216" spans="1:1" x14ac:dyDescent="0.25">
      <c r="A216" s="57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57"/>
    </row>
    <row r="223" spans="1:1" x14ac:dyDescent="0.25">
      <c r="A223" s="57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57"/>
    </row>
    <row r="285" spans="5:5" x14ac:dyDescent="0.25">
      <c r="E285" s="61"/>
    </row>
    <row r="286" spans="5:5" x14ac:dyDescent="0.25">
      <c r="E286" s="61"/>
    </row>
  </sheetData>
  <mergeCells count="1"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9"/>
  <sheetViews>
    <sheetView zoomScale="85" zoomScaleNormal="85" workbookViewId="0">
      <selection activeCell="B5" sqref="B5:B6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0.7109375" customWidth="1"/>
    <col min="6" max="6" width="9.8554687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3" ht="15" customHeight="1" x14ac:dyDescent="0.25">
      <c r="A2" s="3">
        <f>SUM(B9:B26)</f>
        <v>824</v>
      </c>
      <c r="B2" s="3">
        <f>H8</f>
        <v>779</v>
      </c>
      <c r="C2" s="3">
        <f>A2-B2</f>
        <v>45</v>
      </c>
      <c r="F2" s="1" t="s">
        <v>9</v>
      </c>
      <c r="G2" s="4" t="s">
        <v>57</v>
      </c>
      <c r="H2" s="1" t="s">
        <v>10</v>
      </c>
      <c r="I2" s="1" t="s">
        <v>11</v>
      </c>
      <c r="J2" s="1" t="s">
        <v>28</v>
      </c>
    </row>
    <row r="3" spans="1:13" x14ac:dyDescent="0.25">
      <c r="F3" s="3"/>
      <c r="G3" s="5">
        <v>2.7E-2</v>
      </c>
      <c r="H3" s="6">
        <v>792</v>
      </c>
      <c r="I3" s="3">
        <v>750</v>
      </c>
      <c r="J3" s="3">
        <v>1528</v>
      </c>
    </row>
    <row r="4" spans="1:13" x14ac:dyDescent="0.25">
      <c r="A4" s="3" t="s">
        <v>86</v>
      </c>
      <c r="B4" s="3" t="s">
        <v>58</v>
      </c>
      <c r="F4" s="55"/>
      <c r="G4" s="55"/>
      <c r="H4" s="55"/>
      <c r="I4" s="55"/>
      <c r="J4" s="55"/>
    </row>
    <row r="5" spans="1:13" x14ac:dyDescent="0.25">
      <c r="A5" s="3">
        <v>4809</v>
      </c>
      <c r="B5" s="162">
        <f>($H$8/A5)</f>
        <v>0.16198793928051569</v>
      </c>
      <c r="F5" s="7"/>
      <c r="G5" s="7"/>
      <c r="H5" s="7"/>
      <c r="I5" s="8"/>
      <c r="J5" s="8"/>
    </row>
    <row r="6" spans="1:13" x14ac:dyDescent="0.25">
      <c r="A6">
        <v>1923</v>
      </c>
      <c r="B6" s="162">
        <f>($H$8/A6)</f>
        <v>0.40509620384815392</v>
      </c>
      <c r="F6" s="8"/>
      <c r="G6" s="8"/>
      <c r="H6" s="8"/>
      <c r="I6" s="8"/>
      <c r="J6" s="8"/>
    </row>
    <row r="7" spans="1:13" ht="15.75" thickBot="1" x14ac:dyDescent="0.3">
      <c r="F7" s="7"/>
      <c r="G7" s="7"/>
      <c r="H7" s="7"/>
      <c r="I7" s="8"/>
      <c r="J7" s="8"/>
    </row>
    <row r="8" spans="1:13" ht="15.75" thickBot="1" x14ac:dyDescent="0.3">
      <c r="A8" s="1" t="s">
        <v>14</v>
      </c>
      <c r="B8" s="1" t="s">
        <v>15</v>
      </c>
      <c r="E8" s="68"/>
      <c r="F8" s="68"/>
      <c r="G8" s="40" t="s">
        <v>37</v>
      </c>
      <c r="H8" s="27">
        <f>SUM(F10:F126,K9:K139)</f>
        <v>779</v>
      </c>
      <c r="I8" s="68"/>
      <c r="J8" s="68"/>
      <c r="K8" s="68"/>
      <c r="L8" s="68"/>
      <c r="M8" s="68"/>
    </row>
    <row r="9" spans="1:13" ht="15.75" thickBot="1" x14ac:dyDescent="0.3">
      <c r="A9" s="94" t="s">
        <v>67</v>
      </c>
      <c r="B9" s="3">
        <v>24</v>
      </c>
      <c r="E9" s="52"/>
      <c r="F9" s="33" t="s">
        <v>38</v>
      </c>
      <c r="G9" s="21" t="s">
        <v>36</v>
      </c>
      <c r="H9" s="44">
        <f>AVERAGE(F10:F126,K9:K139)</f>
        <v>3.1411290322580645</v>
      </c>
      <c r="I9" s="68"/>
      <c r="J9" s="88">
        <v>45474</v>
      </c>
      <c r="K9" s="79">
        <v>5</v>
      </c>
      <c r="L9" s="45"/>
      <c r="M9" s="46"/>
    </row>
    <row r="10" spans="1:13" x14ac:dyDescent="0.25">
      <c r="A10" s="10">
        <v>45303</v>
      </c>
      <c r="B10" s="3">
        <v>50</v>
      </c>
      <c r="E10" s="123">
        <v>45300</v>
      </c>
      <c r="F10" s="28">
        <v>3</v>
      </c>
      <c r="G10" s="43"/>
      <c r="H10" s="124"/>
      <c r="I10" s="68"/>
      <c r="J10" s="47">
        <v>45475</v>
      </c>
      <c r="K10" s="22">
        <v>3</v>
      </c>
      <c r="L10" s="43"/>
      <c r="M10" s="48"/>
    </row>
    <row r="11" spans="1:13" x14ac:dyDescent="0.25">
      <c r="A11" s="10">
        <v>45316</v>
      </c>
      <c r="B11" s="3">
        <v>150</v>
      </c>
      <c r="C11" t="s">
        <v>40</v>
      </c>
      <c r="E11" s="47">
        <v>45301</v>
      </c>
      <c r="F11" s="22">
        <v>6</v>
      </c>
      <c r="G11" s="43"/>
      <c r="H11" s="48"/>
      <c r="I11" s="68"/>
      <c r="J11" s="47">
        <v>45476</v>
      </c>
      <c r="K11" s="22">
        <v>2</v>
      </c>
      <c r="L11" s="43"/>
      <c r="M11" s="48"/>
    </row>
    <row r="12" spans="1:13" x14ac:dyDescent="0.25">
      <c r="A12" s="10">
        <v>45316</v>
      </c>
      <c r="B12" s="56">
        <v>-27</v>
      </c>
      <c r="C12" t="s">
        <v>60</v>
      </c>
      <c r="E12" s="73">
        <v>45302</v>
      </c>
      <c r="F12" s="22">
        <v>5</v>
      </c>
      <c r="G12" s="54" t="s">
        <v>35</v>
      </c>
      <c r="H12" s="49">
        <f>SUM(F10:F13)</f>
        <v>17</v>
      </c>
      <c r="I12" s="68"/>
      <c r="J12" s="47">
        <v>45477</v>
      </c>
      <c r="K12" s="22">
        <v>0</v>
      </c>
      <c r="L12" s="54" t="s">
        <v>35</v>
      </c>
      <c r="M12" s="49">
        <f>SUM(K9:K13)</f>
        <v>10</v>
      </c>
    </row>
    <row r="13" spans="1:13" ht="15.75" thickBot="1" x14ac:dyDescent="0.3">
      <c r="A13" s="10">
        <v>45369</v>
      </c>
      <c r="B13" s="56">
        <v>146</v>
      </c>
      <c r="E13" s="59">
        <v>45303</v>
      </c>
      <c r="F13" s="80">
        <v>3</v>
      </c>
      <c r="G13" s="76" t="s">
        <v>36</v>
      </c>
      <c r="H13" s="51">
        <f>AVERAGE(F11:F13)</f>
        <v>4.666666666666667</v>
      </c>
      <c r="I13" s="68"/>
      <c r="J13" s="59">
        <v>45478</v>
      </c>
      <c r="K13" s="80">
        <v>0</v>
      </c>
      <c r="L13" s="76" t="s">
        <v>36</v>
      </c>
      <c r="M13" s="51">
        <f>AVERAGE(K9:K13)</f>
        <v>2</v>
      </c>
    </row>
    <row r="14" spans="1:13" x14ac:dyDescent="0.25">
      <c r="A14" s="10">
        <v>45426</v>
      </c>
      <c r="B14" s="56">
        <v>100</v>
      </c>
      <c r="E14" s="122">
        <v>45306</v>
      </c>
      <c r="F14" s="78">
        <v>4</v>
      </c>
      <c r="G14" s="43"/>
      <c r="H14" s="48"/>
      <c r="I14" s="68"/>
      <c r="J14" s="73">
        <v>45481</v>
      </c>
      <c r="K14" s="79">
        <v>1</v>
      </c>
      <c r="L14" s="43"/>
      <c r="M14" s="48"/>
    </row>
    <row r="15" spans="1:13" x14ac:dyDescent="0.25">
      <c r="A15" s="10">
        <v>45446</v>
      </c>
      <c r="B15" s="56">
        <v>-28</v>
      </c>
      <c r="E15" s="50">
        <v>45307</v>
      </c>
      <c r="F15" s="22">
        <v>3</v>
      </c>
      <c r="G15" s="43"/>
      <c r="H15" s="48"/>
      <c r="I15" s="68"/>
      <c r="J15" s="73">
        <v>45482</v>
      </c>
      <c r="K15" s="22">
        <v>1</v>
      </c>
      <c r="L15" s="43"/>
      <c r="M15" s="48"/>
    </row>
    <row r="16" spans="1:13" x14ac:dyDescent="0.25">
      <c r="A16" s="10">
        <v>45453</v>
      </c>
      <c r="B16" s="56">
        <v>116</v>
      </c>
      <c r="E16" s="50">
        <v>45308</v>
      </c>
      <c r="F16" s="22">
        <v>5</v>
      </c>
      <c r="G16" s="43"/>
      <c r="H16" s="48"/>
      <c r="I16" s="68"/>
      <c r="J16" s="73">
        <v>45483</v>
      </c>
      <c r="K16" s="22">
        <v>7</v>
      </c>
      <c r="L16" s="43"/>
      <c r="M16" s="48"/>
    </row>
    <row r="17" spans="1:13" x14ac:dyDescent="0.25">
      <c r="A17" s="10">
        <v>45485</v>
      </c>
      <c r="B17" s="3">
        <v>110</v>
      </c>
      <c r="E17" s="50">
        <v>45309</v>
      </c>
      <c r="F17" s="22">
        <v>3</v>
      </c>
      <c r="G17" s="54" t="s">
        <v>35</v>
      </c>
      <c r="H17" s="49">
        <f>SUM(F14:F18)</f>
        <v>18</v>
      </c>
      <c r="I17" s="68"/>
      <c r="J17" s="73">
        <v>45484</v>
      </c>
      <c r="K17" s="22">
        <v>5</v>
      </c>
      <c r="L17" s="54" t="s">
        <v>35</v>
      </c>
      <c r="M17" s="49">
        <f>SUM(K14:K18)</f>
        <v>18</v>
      </c>
    </row>
    <row r="18" spans="1:13" ht="15.75" thickBot="1" x14ac:dyDescent="0.3">
      <c r="A18" s="61">
        <v>45502</v>
      </c>
      <c r="B18" s="3">
        <v>-1</v>
      </c>
      <c r="E18" s="73">
        <v>45310</v>
      </c>
      <c r="F18" s="53">
        <v>3</v>
      </c>
      <c r="G18" s="76" t="s">
        <v>36</v>
      </c>
      <c r="H18" s="51">
        <f>AVERAGE(F14:F18)</f>
        <v>3.6</v>
      </c>
      <c r="I18" s="68"/>
      <c r="J18" s="74">
        <v>45485</v>
      </c>
      <c r="K18" s="80">
        <v>4</v>
      </c>
      <c r="L18" s="76" t="s">
        <v>36</v>
      </c>
      <c r="M18" s="51">
        <f>AVERAGE(K14:K18)</f>
        <v>3.6</v>
      </c>
    </row>
    <row r="19" spans="1:13" ht="15.75" thickTop="1" x14ac:dyDescent="0.25">
      <c r="A19" s="10">
        <v>45552</v>
      </c>
      <c r="B19" s="3">
        <v>100</v>
      </c>
      <c r="C19" s="68"/>
      <c r="E19" s="122">
        <v>45313</v>
      </c>
      <c r="F19" s="78">
        <v>2</v>
      </c>
      <c r="G19" s="43"/>
      <c r="H19" s="48"/>
      <c r="I19" s="68"/>
      <c r="J19" s="73">
        <v>45488</v>
      </c>
      <c r="K19" s="79">
        <v>2</v>
      </c>
      <c r="L19" s="43"/>
      <c r="M19" s="48"/>
    </row>
    <row r="20" spans="1:13" x14ac:dyDescent="0.25">
      <c r="A20" s="10">
        <v>45552</v>
      </c>
      <c r="B20" s="3">
        <v>-2</v>
      </c>
      <c r="E20" s="50">
        <v>45314</v>
      </c>
      <c r="F20" s="22">
        <v>3</v>
      </c>
      <c r="G20" s="43"/>
      <c r="H20" s="48"/>
      <c r="I20" s="68"/>
      <c r="J20" s="73">
        <v>45489</v>
      </c>
      <c r="K20" s="22">
        <v>2</v>
      </c>
      <c r="L20" s="43"/>
      <c r="M20" s="48"/>
    </row>
    <row r="21" spans="1:13" x14ac:dyDescent="0.25">
      <c r="A21" s="10">
        <v>45629</v>
      </c>
      <c r="B21" s="3">
        <v>25</v>
      </c>
      <c r="E21" s="50">
        <v>45315</v>
      </c>
      <c r="F21" s="22">
        <v>6</v>
      </c>
      <c r="G21" s="43"/>
      <c r="H21" s="48"/>
      <c r="I21" s="68"/>
      <c r="J21" s="73">
        <v>45490</v>
      </c>
      <c r="K21" s="22">
        <v>3</v>
      </c>
      <c r="L21" s="43"/>
      <c r="M21" s="48"/>
    </row>
    <row r="22" spans="1:13" x14ac:dyDescent="0.25">
      <c r="A22" s="10">
        <v>45629</v>
      </c>
      <c r="B22" s="3">
        <v>-2</v>
      </c>
      <c r="C22" t="s">
        <v>80</v>
      </c>
      <c r="E22" s="50">
        <v>45316</v>
      </c>
      <c r="F22" s="22">
        <v>4</v>
      </c>
      <c r="G22" s="54" t="s">
        <v>35</v>
      </c>
      <c r="H22" s="49">
        <f>SUM(F19:F23)</f>
        <v>17</v>
      </c>
      <c r="I22" s="68"/>
      <c r="J22" s="73">
        <v>45491</v>
      </c>
      <c r="K22" s="22">
        <v>1</v>
      </c>
      <c r="L22" s="54" t="s">
        <v>35</v>
      </c>
      <c r="M22" s="49">
        <f>SUM(K19:K23)</f>
        <v>9</v>
      </c>
    </row>
    <row r="23" spans="1:13" ht="15.75" thickBot="1" x14ac:dyDescent="0.3">
      <c r="A23" s="10">
        <v>45646</v>
      </c>
      <c r="B23" s="3">
        <v>63</v>
      </c>
      <c r="E23" s="73">
        <v>45317</v>
      </c>
      <c r="F23" s="53">
        <v>2</v>
      </c>
      <c r="G23" s="76" t="s">
        <v>36</v>
      </c>
      <c r="H23" s="51">
        <f>AVERAGE(F19:F23)</f>
        <v>3.4</v>
      </c>
      <c r="I23" s="68"/>
      <c r="J23" s="73">
        <v>45492</v>
      </c>
      <c r="K23" s="80">
        <v>1</v>
      </c>
      <c r="L23" s="76" t="s">
        <v>36</v>
      </c>
      <c r="M23" s="51">
        <f>AVERAGE(K19:K23)</f>
        <v>1.8</v>
      </c>
    </row>
    <row r="24" spans="1:13" ht="15.75" thickTop="1" x14ac:dyDescent="0.25">
      <c r="A24" s="61"/>
      <c r="B24" s="62"/>
      <c r="E24" s="122">
        <v>45320</v>
      </c>
      <c r="F24" s="78">
        <v>2</v>
      </c>
      <c r="G24" s="43"/>
      <c r="H24" s="48"/>
      <c r="I24" s="68"/>
      <c r="J24" s="88">
        <v>45495</v>
      </c>
      <c r="K24" s="79">
        <v>9</v>
      </c>
      <c r="L24" s="43"/>
      <c r="M24" s="48"/>
    </row>
    <row r="25" spans="1:13" x14ac:dyDescent="0.25">
      <c r="A25" s="61"/>
      <c r="B25" s="62"/>
      <c r="E25" s="50">
        <v>45321</v>
      </c>
      <c r="F25" s="22">
        <v>2</v>
      </c>
      <c r="G25" s="43"/>
      <c r="H25" s="48"/>
      <c r="I25" s="68"/>
      <c r="J25" s="73">
        <v>45496</v>
      </c>
      <c r="K25" s="22">
        <v>5</v>
      </c>
      <c r="L25" s="43"/>
      <c r="M25" s="48"/>
    </row>
    <row r="26" spans="1:13" x14ac:dyDescent="0.25">
      <c r="A26" s="61"/>
      <c r="B26" s="62"/>
      <c r="E26" s="50">
        <v>45322</v>
      </c>
      <c r="F26" s="22">
        <v>0</v>
      </c>
      <c r="G26" s="43"/>
      <c r="H26" s="48"/>
      <c r="I26" s="68"/>
      <c r="J26" s="73">
        <v>45497</v>
      </c>
      <c r="K26" s="22">
        <v>6</v>
      </c>
      <c r="L26" s="43"/>
      <c r="M26" s="48"/>
    </row>
    <row r="27" spans="1:13" x14ac:dyDescent="0.25">
      <c r="A27" s="61"/>
      <c r="E27" s="50">
        <v>45323</v>
      </c>
      <c r="F27" s="22">
        <v>3</v>
      </c>
      <c r="G27" s="54" t="s">
        <v>35</v>
      </c>
      <c r="H27" s="49">
        <f>SUM(F24:F28)</f>
        <v>12</v>
      </c>
      <c r="I27" s="68"/>
      <c r="J27" s="73">
        <v>45498</v>
      </c>
      <c r="K27" s="22">
        <v>0</v>
      </c>
      <c r="L27" s="54" t="s">
        <v>35</v>
      </c>
      <c r="M27" s="49">
        <f>SUM(K24:K28)</f>
        <v>21</v>
      </c>
    </row>
    <row r="28" spans="1:13" ht="15.75" thickBot="1" x14ac:dyDescent="0.3">
      <c r="A28" s="99" t="s">
        <v>68</v>
      </c>
      <c r="E28" s="73">
        <v>45324</v>
      </c>
      <c r="F28" s="53">
        <v>5</v>
      </c>
      <c r="G28" s="76" t="s">
        <v>36</v>
      </c>
      <c r="H28" s="51">
        <f>AVERAGE(F24:F28)</f>
        <v>2.4</v>
      </c>
      <c r="I28" s="68"/>
      <c r="J28" s="74">
        <v>45499</v>
      </c>
      <c r="K28" s="80">
        <v>1</v>
      </c>
      <c r="L28" s="76" t="s">
        <v>36</v>
      </c>
      <c r="M28" s="51">
        <f>AVERAGE(K24:K28)</f>
        <v>4.2</v>
      </c>
    </row>
    <row r="29" spans="1:13" ht="15.75" thickTop="1" x14ac:dyDescent="0.25">
      <c r="A29" s="99" t="s">
        <v>74</v>
      </c>
      <c r="E29" s="122">
        <v>45327</v>
      </c>
      <c r="F29" s="78">
        <v>1</v>
      </c>
      <c r="G29" s="43"/>
      <c r="H29" s="48"/>
      <c r="I29" s="68"/>
      <c r="J29" s="73">
        <v>45502</v>
      </c>
      <c r="K29" s="79">
        <v>3</v>
      </c>
      <c r="L29" s="43"/>
      <c r="M29" s="48"/>
    </row>
    <row r="30" spans="1:13" x14ac:dyDescent="0.25">
      <c r="A30" s="99"/>
      <c r="E30" s="50">
        <v>45328</v>
      </c>
      <c r="F30" s="22">
        <v>3</v>
      </c>
      <c r="G30" s="43"/>
      <c r="H30" s="48"/>
      <c r="I30" s="68"/>
      <c r="J30" s="73">
        <v>45503</v>
      </c>
      <c r="K30" s="22">
        <v>1</v>
      </c>
      <c r="L30" s="43"/>
      <c r="M30" s="48"/>
    </row>
    <row r="31" spans="1:13" x14ac:dyDescent="0.25">
      <c r="E31" s="50">
        <v>45329</v>
      </c>
      <c r="F31" s="22">
        <v>5</v>
      </c>
      <c r="G31" s="43"/>
      <c r="H31" s="48"/>
      <c r="I31" s="68"/>
      <c r="J31" s="73">
        <v>45504</v>
      </c>
      <c r="K31" s="22">
        <v>0</v>
      </c>
      <c r="L31" s="43"/>
      <c r="M31" s="48"/>
    </row>
    <row r="32" spans="1:13" x14ac:dyDescent="0.25">
      <c r="E32" s="50">
        <v>45330</v>
      </c>
      <c r="F32" s="22">
        <v>2</v>
      </c>
      <c r="G32" s="54" t="s">
        <v>35</v>
      </c>
      <c r="H32" s="49">
        <f>SUM(F31:F33,F29:F30)</f>
        <v>15</v>
      </c>
      <c r="I32" s="68"/>
      <c r="J32" s="73">
        <v>45505</v>
      </c>
      <c r="K32" s="22">
        <v>2</v>
      </c>
      <c r="L32" s="54" t="s">
        <v>35</v>
      </c>
      <c r="M32" s="49">
        <f>SUM(K29:K33)</f>
        <v>6</v>
      </c>
    </row>
    <row r="33" spans="5:13" ht="15.75" thickBot="1" x14ac:dyDescent="0.3">
      <c r="E33" s="73">
        <v>45331</v>
      </c>
      <c r="F33" s="53">
        <v>4</v>
      </c>
      <c r="G33" s="76" t="s">
        <v>36</v>
      </c>
      <c r="H33" s="51">
        <f>AVERAGE(F31:F33,F29:F30)</f>
        <v>3</v>
      </c>
      <c r="I33" s="68"/>
      <c r="J33" s="74">
        <v>45506</v>
      </c>
      <c r="K33" s="80">
        <v>0</v>
      </c>
      <c r="L33" s="76" t="s">
        <v>36</v>
      </c>
      <c r="M33" s="51">
        <f>AVERAGE(K29:K33)</f>
        <v>1.2</v>
      </c>
    </row>
    <row r="34" spans="5:13" ht="15.75" thickTop="1" x14ac:dyDescent="0.25">
      <c r="E34" s="122">
        <v>45334</v>
      </c>
      <c r="F34" s="78">
        <v>3</v>
      </c>
      <c r="G34" s="43"/>
      <c r="H34" s="48"/>
      <c r="I34" s="68"/>
      <c r="J34" s="73">
        <v>45509</v>
      </c>
      <c r="K34" s="79">
        <v>0</v>
      </c>
      <c r="L34" s="43"/>
      <c r="M34" s="48"/>
    </row>
    <row r="35" spans="5:13" x14ac:dyDescent="0.25">
      <c r="E35" s="50">
        <v>45335</v>
      </c>
      <c r="F35" s="22">
        <v>7</v>
      </c>
      <c r="G35" s="43"/>
      <c r="H35" s="48"/>
      <c r="I35" s="68"/>
      <c r="J35" s="73">
        <v>45510</v>
      </c>
      <c r="K35" s="22">
        <v>1</v>
      </c>
      <c r="L35" s="43"/>
      <c r="M35" s="48"/>
    </row>
    <row r="36" spans="5:13" x14ac:dyDescent="0.25">
      <c r="E36" s="50">
        <v>45336</v>
      </c>
      <c r="F36" s="22">
        <v>1</v>
      </c>
      <c r="G36" s="43"/>
      <c r="H36" s="48"/>
      <c r="I36" s="68"/>
      <c r="J36" s="73">
        <v>45511</v>
      </c>
      <c r="K36" s="22">
        <v>2</v>
      </c>
      <c r="L36" s="43"/>
      <c r="M36" s="48"/>
    </row>
    <row r="37" spans="5:13" x14ac:dyDescent="0.25">
      <c r="E37" s="50">
        <v>45337</v>
      </c>
      <c r="F37" s="22">
        <v>6</v>
      </c>
      <c r="G37" s="54" t="s">
        <v>35</v>
      </c>
      <c r="H37" s="49">
        <f>SUM(F34:F38)</f>
        <v>19</v>
      </c>
      <c r="I37" s="68"/>
      <c r="J37" s="73">
        <v>45512</v>
      </c>
      <c r="K37" s="22">
        <v>1</v>
      </c>
      <c r="L37" s="54" t="s">
        <v>35</v>
      </c>
      <c r="M37" s="49">
        <f>SUM(K34:K38)</f>
        <v>5</v>
      </c>
    </row>
    <row r="38" spans="5:13" ht="15.75" thickBot="1" x14ac:dyDescent="0.3">
      <c r="E38" s="73">
        <v>45338</v>
      </c>
      <c r="F38" s="53">
        <v>2</v>
      </c>
      <c r="G38" s="76" t="s">
        <v>36</v>
      </c>
      <c r="H38" s="51">
        <f>AVERAGE(F34:F38)</f>
        <v>3.8</v>
      </c>
      <c r="I38" s="68"/>
      <c r="J38" s="73">
        <v>45513</v>
      </c>
      <c r="K38" s="80">
        <v>1</v>
      </c>
      <c r="L38" s="76" t="s">
        <v>36</v>
      </c>
      <c r="M38" s="51">
        <f>AVERAGE(K34:K38)</f>
        <v>1</v>
      </c>
    </row>
    <row r="39" spans="5:13" ht="15.75" thickTop="1" x14ac:dyDescent="0.25">
      <c r="E39" s="122">
        <v>45341</v>
      </c>
      <c r="F39" s="78">
        <v>3</v>
      </c>
      <c r="G39" s="43"/>
      <c r="H39" s="48"/>
      <c r="I39" s="68"/>
      <c r="J39" s="88">
        <v>45516</v>
      </c>
      <c r="K39" s="79">
        <v>1</v>
      </c>
      <c r="L39" s="43"/>
      <c r="M39" s="48"/>
    </row>
    <row r="40" spans="5:13" x14ac:dyDescent="0.25">
      <c r="E40" s="50">
        <v>45342</v>
      </c>
      <c r="F40" s="22">
        <v>6</v>
      </c>
      <c r="G40" s="68"/>
      <c r="H40" s="68"/>
      <c r="I40" s="68"/>
      <c r="J40" s="73">
        <v>45517</v>
      </c>
      <c r="K40" s="22">
        <v>4</v>
      </c>
      <c r="L40" s="43"/>
      <c r="M40" s="48"/>
    </row>
    <row r="41" spans="5:13" x14ac:dyDescent="0.25">
      <c r="E41" s="50">
        <v>45343</v>
      </c>
      <c r="F41" s="129">
        <v>1</v>
      </c>
      <c r="G41" s="34" t="s">
        <v>35</v>
      </c>
      <c r="H41" s="49">
        <f>SUM(F39:F42)</f>
        <v>14</v>
      </c>
      <c r="I41" s="68"/>
      <c r="J41" s="73">
        <v>45518</v>
      </c>
      <c r="K41" s="22">
        <v>1</v>
      </c>
      <c r="L41" s="43"/>
      <c r="M41" s="48"/>
    </row>
    <row r="42" spans="5:13" ht="15.75" thickBot="1" x14ac:dyDescent="0.3">
      <c r="E42" s="73">
        <v>45344</v>
      </c>
      <c r="F42" s="80">
        <v>4</v>
      </c>
      <c r="G42" s="76" t="s">
        <v>36</v>
      </c>
      <c r="H42" s="51">
        <f>AVERAGE(F39:F42)</f>
        <v>3.5</v>
      </c>
      <c r="I42" s="68"/>
      <c r="J42" s="73">
        <v>45519</v>
      </c>
      <c r="K42" s="22">
        <v>3</v>
      </c>
      <c r="L42" s="54" t="s">
        <v>35</v>
      </c>
      <c r="M42" s="49">
        <f>SUM(K39:K43)</f>
        <v>11</v>
      </c>
    </row>
    <row r="43" spans="5:13" ht="15.75" thickBot="1" x14ac:dyDescent="0.3">
      <c r="E43" s="122">
        <v>45348</v>
      </c>
      <c r="F43" s="78">
        <v>4</v>
      </c>
      <c r="G43" s="43"/>
      <c r="H43" s="48"/>
      <c r="I43" s="68"/>
      <c r="J43" s="74">
        <v>45520</v>
      </c>
      <c r="K43" s="80">
        <v>2</v>
      </c>
      <c r="L43" s="76" t="s">
        <v>36</v>
      </c>
      <c r="M43" s="51">
        <f>AVERAGE(K39:K43)</f>
        <v>2.2000000000000002</v>
      </c>
    </row>
    <row r="44" spans="5:13" x14ac:dyDescent="0.25">
      <c r="E44" s="50">
        <v>45349</v>
      </c>
      <c r="F44" s="22">
        <v>2</v>
      </c>
      <c r="G44" s="43"/>
      <c r="H44" s="48"/>
      <c r="I44" s="68"/>
      <c r="J44" s="73">
        <v>45523</v>
      </c>
      <c r="K44" s="79">
        <v>5</v>
      </c>
      <c r="L44" s="43"/>
      <c r="M44" s="48"/>
    </row>
    <row r="45" spans="5:13" x14ac:dyDescent="0.25">
      <c r="E45" s="50">
        <v>45350</v>
      </c>
      <c r="F45" s="22">
        <v>3</v>
      </c>
      <c r="G45" s="43"/>
      <c r="H45" s="48"/>
      <c r="I45" s="68"/>
      <c r="J45" s="73">
        <v>45524</v>
      </c>
      <c r="K45" s="22">
        <v>3</v>
      </c>
      <c r="L45" s="43"/>
      <c r="M45" s="48"/>
    </row>
    <row r="46" spans="5:13" x14ac:dyDescent="0.25">
      <c r="E46" s="50">
        <v>45351</v>
      </c>
      <c r="F46" s="22">
        <v>4</v>
      </c>
      <c r="G46" s="54" t="s">
        <v>35</v>
      </c>
      <c r="H46" s="49">
        <f>SUM(F43:F47)</f>
        <v>17</v>
      </c>
      <c r="I46" s="68"/>
      <c r="J46" s="73">
        <v>45525</v>
      </c>
      <c r="K46" s="22">
        <v>1</v>
      </c>
      <c r="L46" s="43"/>
      <c r="M46" s="48"/>
    </row>
    <row r="47" spans="5:13" ht="15.75" thickBot="1" x14ac:dyDescent="0.3">
      <c r="E47" s="73">
        <v>45352</v>
      </c>
      <c r="F47" s="53">
        <v>4</v>
      </c>
      <c r="G47" s="76" t="s">
        <v>36</v>
      </c>
      <c r="H47" s="51">
        <f>AVERAGE(F43:F47)</f>
        <v>3.4</v>
      </c>
      <c r="I47" s="68"/>
      <c r="J47" s="73">
        <v>45526</v>
      </c>
      <c r="K47" s="22">
        <v>2</v>
      </c>
      <c r="L47" s="54" t="s">
        <v>35</v>
      </c>
      <c r="M47" s="49">
        <f>SUM(K44:K48)</f>
        <v>12</v>
      </c>
    </row>
    <row r="48" spans="5:13" ht="16.5" thickTop="1" thickBot="1" x14ac:dyDescent="0.3">
      <c r="E48" s="122">
        <v>45355</v>
      </c>
      <c r="F48" s="78">
        <v>5</v>
      </c>
      <c r="G48" s="43"/>
      <c r="H48" s="48"/>
      <c r="I48" s="68"/>
      <c r="J48" s="73">
        <v>45527</v>
      </c>
      <c r="K48" s="80">
        <v>1</v>
      </c>
      <c r="L48" s="76" t="s">
        <v>36</v>
      </c>
      <c r="M48" s="51">
        <f>AVERAGE(K44:K48)</f>
        <v>2.4</v>
      </c>
    </row>
    <row r="49" spans="5:13" x14ac:dyDescent="0.25">
      <c r="E49" s="50">
        <v>45356</v>
      </c>
      <c r="F49" s="22">
        <v>8</v>
      </c>
      <c r="G49" s="43"/>
      <c r="H49" s="48"/>
      <c r="I49" s="68"/>
      <c r="J49" s="88">
        <v>45530</v>
      </c>
      <c r="K49" s="79">
        <v>3</v>
      </c>
      <c r="L49" s="43"/>
      <c r="M49" s="48"/>
    </row>
    <row r="50" spans="5:13" x14ac:dyDescent="0.25">
      <c r="E50" s="50">
        <v>45357</v>
      </c>
      <c r="F50" s="22">
        <v>2</v>
      </c>
      <c r="G50" s="54" t="s">
        <v>35</v>
      </c>
      <c r="H50" s="49">
        <f>SUM(F48:F51)</f>
        <v>19</v>
      </c>
      <c r="I50" s="68"/>
      <c r="J50" s="73">
        <v>45531</v>
      </c>
      <c r="K50" s="22">
        <v>3</v>
      </c>
      <c r="L50" s="43"/>
      <c r="M50" s="48"/>
    </row>
    <row r="51" spans="5:13" ht="15.75" thickBot="1" x14ac:dyDescent="0.3">
      <c r="E51" s="73">
        <v>45358</v>
      </c>
      <c r="F51" s="80">
        <v>4</v>
      </c>
      <c r="G51" s="76" t="s">
        <v>36</v>
      </c>
      <c r="H51" s="51">
        <f>AVERAGE(F48:F51)</f>
        <v>4.75</v>
      </c>
      <c r="I51" s="68"/>
      <c r="J51" s="73">
        <v>45532</v>
      </c>
      <c r="K51" s="22">
        <v>3</v>
      </c>
      <c r="L51" s="43"/>
      <c r="M51" s="48"/>
    </row>
    <row r="52" spans="5:13" x14ac:dyDescent="0.25">
      <c r="E52" s="122">
        <v>45362</v>
      </c>
      <c r="F52" s="78">
        <v>2</v>
      </c>
      <c r="G52" s="43"/>
      <c r="H52" s="48"/>
      <c r="I52" s="68"/>
      <c r="J52" s="73">
        <v>45533</v>
      </c>
      <c r="K52" s="22">
        <v>5</v>
      </c>
      <c r="L52" s="54" t="s">
        <v>35</v>
      </c>
      <c r="M52" s="49">
        <f>SUM(K49:K53)</f>
        <v>17</v>
      </c>
    </row>
    <row r="53" spans="5:13" ht="15.75" thickBot="1" x14ac:dyDescent="0.3">
      <c r="E53" s="50">
        <v>45363</v>
      </c>
      <c r="F53" s="22">
        <v>2</v>
      </c>
      <c r="G53" s="43"/>
      <c r="H53" s="48"/>
      <c r="I53" s="68"/>
      <c r="J53" s="73">
        <v>45534</v>
      </c>
      <c r="K53" s="80">
        <v>3</v>
      </c>
      <c r="L53" s="76" t="s">
        <v>36</v>
      </c>
      <c r="M53" s="51">
        <f>AVERAGE(K49:K53)</f>
        <v>3.4</v>
      </c>
    </row>
    <row r="54" spans="5:13" x14ac:dyDescent="0.25">
      <c r="E54" s="50">
        <v>45364</v>
      </c>
      <c r="F54" s="22">
        <v>9</v>
      </c>
      <c r="G54" s="43"/>
      <c r="H54" s="48"/>
      <c r="I54" s="68"/>
      <c r="J54" s="88">
        <v>45537</v>
      </c>
      <c r="K54" s="79">
        <v>4</v>
      </c>
      <c r="L54" s="43"/>
      <c r="M54" s="48"/>
    </row>
    <row r="55" spans="5:13" x14ac:dyDescent="0.25">
      <c r="E55" s="50">
        <v>45365</v>
      </c>
      <c r="F55" s="22">
        <v>8</v>
      </c>
      <c r="G55" s="54" t="s">
        <v>35</v>
      </c>
      <c r="H55" s="49">
        <f>SUM(F52:F56)</f>
        <v>23</v>
      </c>
      <c r="I55" s="68"/>
      <c r="J55" s="73">
        <v>45538</v>
      </c>
      <c r="K55" s="22">
        <v>3</v>
      </c>
      <c r="L55" s="43"/>
      <c r="M55" s="48"/>
    </row>
    <row r="56" spans="5:13" ht="15.75" thickBot="1" x14ac:dyDescent="0.3">
      <c r="E56" s="59">
        <v>45366</v>
      </c>
      <c r="F56" s="53">
        <v>2</v>
      </c>
      <c r="G56" s="76" t="s">
        <v>36</v>
      </c>
      <c r="H56" s="51">
        <f>AVERAGE(F52:F56)</f>
        <v>4.5999999999999996</v>
      </c>
      <c r="I56" s="68"/>
      <c r="J56" s="73">
        <v>45539</v>
      </c>
      <c r="K56" s="22">
        <v>4</v>
      </c>
      <c r="L56" s="43"/>
      <c r="M56" s="48"/>
    </row>
    <row r="57" spans="5:13" x14ac:dyDescent="0.25">
      <c r="E57" s="50">
        <v>45369</v>
      </c>
      <c r="F57" s="78">
        <v>4</v>
      </c>
      <c r="G57" s="43"/>
      <c r="H57" s="48"/>
      <c r="I57" s="68"/>
      <c r="J57" s="73">
        <v>45540</v>
      </c>
      <c r="K57" s="22">
        <v>2</v>
      </c>
      <c r="L57" s="54" t="s">
        <v>35</v>
      </c>
      <c r="M57" s="49">
        <f>SUM(K54:K58)</f>
        <v>13</v>
      </c>
    </row>
    <row r="58" spans="5:13" ht="15.75" thickBot="1" x14ac:dyDescent="0.3">
      <c r="E58" s="50">
        <v>45370</v>
      </c>
      <c r="F58" s="22">
        <v>4</v>
      </c>
      <c r="G58" s="43"/>
      <c r="H58" s="48"/>
      <c r="I58" s="68"/>
      <c r="J58" s="73">
        <v>45541</v>
      </c>
      <c r="K58" s="80">
        <v>0</v>
      </c>
      <c r="L58" s="76" t="s">
        <v>36</v>
      </c>
      <c r="M58" s="51">
        <f>AVERAGE(K54:K58)</f>
        <v>2.6</v>
      </c>
    </row>
    <row r="59" spans="5:13" x14ac:dyDescent="0.25">
      <c r="E59" s="50">
        <v>45371</v>
      </c>
      <c r="F59" s="22">
        <v>2</v>
      </c>
      <c r="G59" s="43"/>
      <c r="H59" s="48"/>
      <c r="I59" s="68"/>
      <c r="J59" s="88">
        <v>45544</v>
      </c>
      <c r="K59" s="79">
        <v>3</v>
      </c>
      <c r="L59" s="43"/>
      <c r="M59" s="48"/>
    </row>
    <row r="60" spans="5:13" x14ac:dyDescent="0.25">
      <c r="E60" s="50">
        <v>45372</v>
      </c>
      <c r="F60" s="22">
        <v>2</v>
      </c>
      <c r="G60" s="54" t="s">
        <v>35</v>
      </c>
      <c r="H60" s="49">
        <f>SUM(F57:F61)</f>
        <v>13</v>
      </c>
      <c r="I60" s="68"/>
      <c r="J60" s="73">
        <v>45545</v>
      </c>
      <c r="K60" s="22">
        <v>8</v>
      </c>
      <c r="L60" s="43"/>
      <c r="M60" s="48"/>
    </row>
    <row r="61" spans="5:13" ht="15.75" thickBot="1" x14ac:dyDescent="0.3">
      <c r="E61" s="73">
        <v>45373</v>
      </c>
      <c r="F61" s="53">
        <v>1</v>
      </c>
      <c r="G61" s="76" t="s">
        <v>36</v>
      </c>
      <c r="H61" s="51">
        <f>AVERAGE(F57:F61)</f>
        <v>2.6</v>
      </c>
      <c r="I61" s="68"/>
      <c r="J61" s="73">
        <v>45546</v>
      </c>
      <c r="K61" s="22">
        <v>4</v>
      </c>
      <c r="L61" s="43"/>
      <c r="M61" s="48"/>
    </row>
    <row r="62" spans="5:13" ht="15.75" thickTop="1" x14ac:dyDescent="0.25">
      <c r="E62" s="122">
        <v>45376</v>
      </c>
      <c r="F62" s="78">
        <v>4</v>
      </c>
      <c r="G62" s="43"/>
      <c r="H62" s="48"/>
      <c r="I62" s="68"/>
      <c r="J62" s="73">
        <v>45547</v>
      </c>
      <c r="K62" s="22">
        <v>5</v>
      </c>
      <c r="L62" s="54" t="s">
        <v>35</v>
      </c>
      <c r="M62" s="49">
        <f>SUM(K59:K63)</f>
        <v>22</v>
      </c>
    </row>
    <row r="63" spans="5:13" ht="15.75" thickBot="1" x14ac:dyDescent="0.3">
      <c r="E63" s="50">
        <v>45377</v>
      </c>
      <c r="F63" s="22">
        <v>6</v>
      </c>
      <c r="G63" s="43"/>
      <c r="H63" s="48"/>
      <c r="I63" s="68"/>
      <c r="J63" s="74">
        <v>45548</v>
      </c>
      <c r="K63" s="80">
        <v>2</v>
      </c>
      <c r="L63" s="76" t="s">
        <v>36</v>
      </c>
      <c r="M63" s="51">
        <f>AVERAGE(K59:K63)</f>
        <v>4.4000000000000004</v>
      </c>
    </row>
    <row r="64" spans="5:13" x14ac:dyDescent="0.25">
      <c r="E64" s="50">
        <v>45378</v>
      </c>
      <c r="F64" s="22">
        <v>9</v>
      </c>
      <c r="G64" s="43"/>
      <c r="H64" s="48"/>
      <c r="I64" s="68"/>
      <c r="J64" s="73">
        <v>45551</v>
      </c>
      <c r="K64" s="79">
        <v>4</v>
      </c>
      <c r="L64" s="43"/>
      <c r="M64" s="48"/>
    </row>
    <row r="65" spans="5:13" x14ac:dyDescent="0.25">
      <c r="E65" s="50">
        <v>45379</v>
      </c>
      <c r="F65" s="22">
        <v>3</v>
      </c>
      <c r="G65" s="54" t="s">
        <v>35</v>
      </c>
      <c r="H65" s="49">
        <f>SUM(F62:F66)</f>
        <v>24</v>
      </c>
      <c r="I65" s="68"/>
      <c r="J65" s="73">
        <v>45552</v>
      </c>
      <c r="K65" s="22">
        <v>2</v>
      </c>
      <c r="L65" s="43"/>
      <c r="M65" s="48"/>
    </row>
    <row r="66" spans="5:13" ht="15.75" thickBot="1" x14ac:dyDescent="0.3">
      <c r="E66" s="73">
        <v>45380</v>
      </c>
      <c r="F66" s="26">
        <v>2</v>
      </c>
      <c r="G66" s="71" t="s">
        <v>36</v>
      </c>
      <c r="H66" s="58">
        <f>AVERAGE(F62:F66)</f>
        <v>4.8</v>
      </c>
      <c r="I66" s="68"/>
      <c r="J66" s="73">
        <v>45553</v>
      </c>
      <c r="K66" s="22">
        <v>4</v>
      </c>
      <c r="L66" s="43"/>
      <c r="M66" s="48"/>
    </row>
    <row r="67" spans="5:13" x14ac:dyDescent="0.25">
      <c r="E67" s="122">
        <v>45383</v>
      </c>
      <c r="F67" s="79">
        <v>3</v>
      </c>
      <c r="G67" s="45"/>
      <c r="H67" s="46"/>
      <c r="I67" s="68"/>
      <c r="J67" s="73">
        <v>45554</v>
      </c>
      <c r="K67" s="22">
        <v>1</v>
      </c>
      <c r="L67" s="54" t="s">
        <v>35</v>
      </c>
      <c r="M67" s="49">
        <f>SUM(K64:K68)</f>
        <v>17</v>
      </c>
    </row>
    <row r="68" spans="5:13" ht="15.75" thickBot="1" x14ac:dyDescent="0.3">
      <c r="E68" s="50">
        <v>45384</v>
      </c>
      <c r="F68" s="22">
        <v>3</v>
      </c>
      <c r="G68" s="43"/>
      <c r="H68" s="48"/>
      <c r="I68" s="68"/>
      <c r="J68" s="73">
        <v>45555</v>
      </c>
      <c r="K68" s="80">
        <v>6</v>
      </c>
      <c r="L68" s="76" t="s">
        <v>36</v>
      </c>
      <c r="M68" s="51">
        <f>AVERAGE(K64:K68)</f>
        <v>3.4</v>
      </c>
    </row>
    <row r="69" spans="5:13" x14ac:dyDescent="0.25">
      <c r="E69" s="50">
        <v>45385</v>
      </c>
      <c r="F69" s="22">
        <v>4</v>
      </c>
      <c r="G69" s="43"/>
      <c r="H69" s="48"/>
      <c r="I69" s="68"/>
      <c r="J69" s="88">
        <v>45558</v>
      </c>
      <c r="K69" s="79">
        <v>7</v>
      </c>
      <c r="L69" s="43"/>
      <c r="M69" s="48"/>
    </row>
    <row r="70" spans="5:13" x14ac:dyDescent="0.25">
      <c r="E70" s="50">
        <v>45386</v>
      </c>
      <c r="F70" s="22">
        <v>7</v>
      </c>
      <c r="G70" s="54" t="s">
        <v>35</v>
      </c>
      <c r="H70" s="49">
        <f>SUM(F67:F71)</f>
        <v>20</v>
      </c>
      <c r="I70" s="68"/>
      <c r="J70" s="73">
        <v>45559</v>
      </c>
      <c r="K70" s="22">
        <v>5</v>
      </c>
      <c r="L70" s="43"/>
      <c r="M70" s="48"/>
    </row>
    <row r="71" spans="5:13" ht="15.75" thickBot="1" x14ac:dyDescent="0.3">
      <c r="E71" s="73">
        <v>45387</v>
      </c>
      <c r="F71" s="80">
        <v>3</v>
      </c>
      <c r="G71" s="72" t="s">
        <v>36</v>
      </c>
      <c r="H71" s="60">
        <f>AVERAGE(F67:F71)</f>
        <v>4</v>
      </c>
      <c r="I71" s="68"/>
      <c r="J71" s="73">
        <v>45560</v>
      </c>
      <c r="K71" s="22">
        <v>4</v>
      </c>
      <c r="L71" s="43"/>
      <c r="M71" s="48"/>
    </row>
    <row r="72" spans="5:13" x14ac:dyDescent="0.25">
      <c r="E72" s="122">
        <v>45390</v>
      </c>
      <c r="F72" s="79">
        <v>9</v>
      </c>
      <c r="G72" s="43"/>
      <c r="H72" s="48"/>
      <c r="I72" s="68"/>
      <c r="J72" s="73">
        <v>45561</v>
      </c>
      <c r="K72" s="22">
        <v>0</v>
      </c>
      <c r="L72" s="54" t="s">
        <v>35</v>
      </c>
      <c r="M72" s="49">
        <f>SUM(K69:K73)</f>
        <v>19</v>
      </c>
    </row>
    <row r="73" spans="5:13" ht="15.75" thickBot="1" x14ac:dyDescent="0.3">
      <c r="E73" s="50">
        <v>45391</v>
      </c>
      <c r="F73" s="22">
        <v>9</v>
      </c>
      <c r="G73" s="43"/>
      <c r="H73" s="48"/>
      <c r="I73" s="68"/>
      <c r="J73" s="74">
        <v>45562</v>
      </c>
      <c r="K73" s="80">
        <v>3</v>
      </c>
      <c r="L73" s="76" t="s">
        <v>36</v>
      </c>
      <c r="M73" s="51">
        <f>AVERAGE(K69:K73)</f>
        <v>3.8</v>
      </c>
    </row>
    <row r="74" spans="5:13" x14ac:dyDescent="0.25">
      <c r="E74" s="50">
        <v>45392</v>
      </c>
      <c r="F74" s="22">
        <v>7</v>
      </c>
      <c r="G74" s="43"/>
      <c r="H74" s="48"/>
      <c r="I74" s="68"/>
      <c r="J74" s="73">
        <v>45565</v>
      </c>
      <c r="K74" s="79">
        <v>7</v>
      </c>
      <c r="L74" s="45"/>
      <c r="M74" s="46"/>
    </row>
    <row r="75" spans="5:13" x14ac:dyDescent="0.25">
      <c r="E75" s="50">
        <v>45393</v>
      </c>
      <c r="F75" s="22">
        <v>3</v>
      </c>
      <c r="G75" s="54" t="s">
        <v>35</v>
      </c>
      <c r="H75" s="49">
        <f>SUM(F72:F76)</f>
        <v>29</v>
      </c>
      <c r="I75" s="68"/>
      <c r="J75" s="73">
        <v>45566</v>
      </c>
      <c r="K75" s="22">
        <v>2</v>
      </c>
      <c r="L75" s="43"/>
      <c r="M75" s="48"/>
    </row>
    <row r="76" spans="5:13" ht="15.75" thickBot="1" x14ac:dyDescent="0.3">
      <c r="E76" s="73">
        <v>45394</v>
      </c>
      <c r="F76" s="26">
        <v>1</v>
      </c>
      <c r="G76" s="76" t="s">
        <v>36</v>
      </c>
      <c r="H76" s="51">
        <f>AVERAGE(F72:F76)</f>
        <v>5.8</v>
      </c>
      <c r="I76" s="68"/>
      <c r="J76" s="73">
        <v>45567</v>
      </c>
      <c r="K76" s="22">
        <v>2</v>
      </c>
      <c r="L76" s="77"/>
      <c r="M76" s="75"/>
    </row>
    <row r="77" spans="5:13" ht="15.75" thickTop="1" x14ac:dyDescent="0.25">
      <c r="E77" s="122">
        <v>45397</v>
      </c>
      <c r="F77" s="79">
        <v>3</v>
      </c>
      <c r="G77" s="43"/>
      <c r="H77" s="48"/>
      <c r="I77" s="68"/>
      <c r="J77" s="73">
        <v>45568</v>
      </c>
      <c r="K77" s="22">
        <v>3</v>
      </c>
      <c r="L77" s="54" t="s">
        <v>35</v>
      </c>
      <c r="M77" s="49">
        <f>SUM(K74:K78)</f>
        <v>15</v>
      </c>
    </row>
    <row r="78" spans="5:13" ht="15.75" thickBot="1" x14ac:dyDescent="0.3">
      <c r="E78" s="50">
        <v>45398</v>
      </c>
      <c r="F78" s="22">
        <v>7</v>
      </c>
      <c r="G78" s="43"/>
      <c r="H78" s="48"/>
      <c r="I78" s="68"/>
      <c r="J78" s="73">
        <v>45569</v>
      </c>
      <c r="K78" s="80">
        <v>1</v>
      </c>
      <c r="L78" s="72" t="s">
        <v>36</v>
      </c>
      <c r="M78" s="60">
        <f>AVERAGE(K74:K78)</f>
        <v>3</v>
      </c>
    </row>
    <row r="79" spans="5:13" x14ac:dyDescent="0.25">
      <c r="E79" s="50">
        <v>45399</v>
      </c>
      <c r="F79" s="22">
        <v>5</v>
      </c>
      <c r="G79" s="43"/>
      <c r="H79" s="48"/>
      <c r="I79" s="68"/>
      <c r="J79" s="88">
        <v>45572</v>
      </c>
      <c r="K79" s="79">
        <v>0</v>
      </c>
      <c r="L79" s="45"/>
      <c r="M79" s="46"/>
    </row>
    <row r="80" spans="5:13" x14ac:dyDescent="0.25">
      <c r="E80" s="50">
        <v>45400</v>
      </c>
      <c r="F80" s="22">
        <v>2</v>
      </c>
      <c r="G80" s="54" t="s">
        <v>35</v>
      </c>
      <c r="H80" s="49">
        <f>SUM(F77:F81)</f>
        <v>19</v>
      </c>
      <c r="I80" s="68"/>
      <c r="J80" s="73">
        <v>45573</v>
      </c>
      <c r="K80" s="22">
        <v>2</v>
      </c>
      <c r="L80" s="43"/>
      <c r="M80" s="48"/>
    </row>
    <row r="81" spans="5:13" ht="15.75" thickBot="1" x14ac:dyDescent="0.3">
      <c r="E81" s="73">
        <v>45401</v>
      </c>
      <c r="F81" s="80">
        <v>2</v>
      </c>
      <c r="G81" s="76" t="s">
        <v>36</v>
      </c>
      <c r="H81" s="51">
        <f>AVERAGE(F77:F81)</f>
        <v>3.8</v>
      </c>
      <c r="I81" s="68"/>
      <c r="J81" s="73">
        <v>45574</v>
      </c>
      <c r="K81" s="22">
        <v>7</v>
      </c>
      <c r="L81" s="77"/>
      <c r="M81" s="75"/>
    </row>
    <row r="82" spans="5:13" x14ac:dyDescent="0.25">
      <c r="E82" s="122">
        <v>45404</v>
      </c>
      <c r="F82" s="79">
        <v>4</v>
      </c>
      <c r="G82" s="43"/>
      <c r="H82" s="48"/>
      <c r="I82" s="68"/>
      <c r="J82" s="73">
        <v>45575</v>
      </c>
      <c r="K82" s="22">
        <v>4</v>
      </c>
      <c r="L82" s="54" t="s">
        <v>35</v>
      </c>
      <c r="M82" s="49">
        <f>SUM(K79:K83)</f>
        <v>13</v>
      </c>
    </row>
    <row r="83" spans="5:13" ht="15.75" thickBot="1" x14ac:dyDescent="0.3">
      <c r="E83" s="50">
        <v>45405</v>
      </c>
      <c r="F83" s="22">
        <v>5</v>
      </c>
      <c r="G83" s="43"/>
      <c r="H83" s="48"/>
      <c r="I83" s="68"/>
      <c r="J83" s="73">
        <v>45576</v>
      </c>
      <c r="K83" s="80">
        <v>0</v>
      </c>
      <c r="L83" s="72" t="s">
        <v>36</v>
      </c>
      <c r="M83" s="60">
        <f>AVERAGE(K79:K83)</f>
        <v>2.6</v>
      </c>
    </row>
    <row r="84" spans="5:13" x14ac:dyDescent="0.25">
      <c r="E84" s="50">
        <v>45406</v>
      </c>
      <c r="F84" s="22">
        <v>8</v>
      </c>
      <c r="G84" s="43"/>
      <c r="H84" s="48"/>
      <c r="I84" s="68"/>
      <c r="J84" s="88">
        <v>45579</v>
      </c>
      <c r="K84" s="79">
        <v>3</v>
      </c>
      <c r="L84" s="45"/>
      <c r="M84" s="46"/>
    </row>
    <row r="85" spans="5:13" x14ac:dyDescent="0.25">
      <c r="E85" s="50">
        <v>45407</v>
      </c>
      <c r="F85" s="22">
        <v>5</v>
      </c>
      <c r="G85" s="68"/>
      <c r="H85" s="68"/>
      <c r="I85" s="68"/>
      <c r="J85" s="73">
        <v>45580</v>
      </c>
      <c r="K85" s="22">
        <v>5</v>
      </c>
      <c r="L85" s="43"/>
      <c r="M85" s="48"/>
    </row>
    <row r="86" spans="5:13" x14ac:dyDescent="0.25">
      <c r="E86" s="50">
        <v>45408</v>
      </c>
      <c r="F86" s="22">
        <v>3</v>
      </c>
      <c r="G86" s="54" t="s">
        <v>35</v>
      </c>
      <c r="H86" s="49">
        <f>SUM(F82:F86)</f>
        <v>25</v>
      </c>
      <c r="I86" s="68"/>
      <c r="J86" s="73">
        <v>45581</v>
      </c>
      <c r="K86" s="22">
        <v>4</v>
      </c>
      <c r="L86" s="77"/>
      <c r="M86" s="75"/>
    </row>
    <row r="87" spans="5:13" ht="15.75" thickBot="1" x14ac:dyDescent="0.3">
      <c r="E87" s="59">
        <v>45409</v>
      </c>
      <c r="F87" s="26">
        <v>2</v>
      </c>
      <c r="G87" s="76" t="s">
        <v>36</v>
      </c>
      <c r="H87" s="51">
        <f>AVERAGE(F82:F86)</f>
        <v>5</v>
      </c>
      <c r="I87" s="68"/>
      <c r="J87" s="73">
        <v>45582</v>
      </c>
      <c r="K87" s="22">
        <v>6</v>
      </c>
      <c r="L87" s="54" t="s">
        <v>35</v>
      </c>
      <c r="M87" s="49">
        <f>SUM(K84:K88)</f>
        <v>19</v>
      </c>
    </row>
    <row r="88" spans="5:13" ht="15.75" thickBot="1" x14ac:dyDescent="0.3">
      <c r="E88" s="50">
        <v>45414</v>
      </c>
      <c r="F88" s="79">
        <v>4</v>
      </c>
      <c r="G88" s="54" t="s">
        <v>35</v>
      </c>
      <c r="H88" s="49">
        <f>SUM(F88:F89)</f>
        <v>5</v>
      </c>
      <c r="I88" s="68"/>
      <c r="J88" s="74">
        <v>45583</v>
      </c>
      <c r="K88" s="80">
        <v>1</v>
      </c>
      <c r="L88" s="72" t="s">
        <v>36</v>
      </c>
      <c r="M88" s="60">
        <f>AVERAGE(K84:K88)</f>
        <v>3.8</v>
      </c>
    </row>
    <row r="89" spans="5:13" ht="15.75" thickBot="1" x14ac:dyDescent="0.3">
      <c r="E89" s="59">
        <v>45415</v>
      </c>
      <c r="F89" s="82">
        <v>1</v>
      </c>
      <c r="G89" s="71" t="s">
        <v>36</v>
      </c>
      <c r="H89" s="58">
        <f>AVERAGE(F88:F89)</f>
        <v>2.5</v>
      </c>
      <c r="I89" s="68"/>
      <c r="J89" s="73">
        <v>45586</v>
      </c>
      <c r="K89" s="79">
        <v>1</v>
      </c>
      <c r="L89" s="45"/>
      <c r="M89" s="46"/>
    </row>
    <row r="90" spans="5:13" x14ac:dyDescent="0.25">
      <c r="E90" s="47">
        <v>45418</v>
      </c>
      <c r="F90" s="83">
        <v>5</v>
      </c>
      <c r="G90" s="68"/>
      <c r="H90" s="68"/>
      <c r="I90" s="68"/>
      <c r="J90" s="73">
        <v>45587</v>
      </c>
      <c r="K90" s="22">
        <v>1</v>
      </c>
      <c r="L90" s="43"/>
      <c r="M90" s="48"/>
    </row>
    <row r="91" spans="5:13" x14ac:dyDescent="0.25">
      <c r="E91" s="47">
        <v>45419</v>
      </c>
      <c r="F91" s="84">
        <v>3</v>
      </c>
      <c r="G91" s="54" t="s">
        <v>35</v>
      </c>
      <c r="H91" s="49">
        <f>SUM(F90:F92)</f>
        <v>10</v>
      </c>
      <c r="I91" s="68"/>
      <c r="J91" s="73">
        <v>45588</v>
      </c>
      <c r="K91" s="22">
        <v>3</v>
      </c>
      <c r="L91" s="77"/>
      <c r="M91" s="75"/>
    </row>
    <row r="92" spans="5:13" ht="15.75" thickBot="1" x14ac:dyDescent="0.3">
      <c r="E92" s="115">
        <v>45420</v>
      </c>
      <c r="F92" s="81">
        <v>2</v>
      </c>
      <c r="G92" s="72" t="s">
        <v>36</v>
      </c>
      <c r="H92" s="60">
        <f>AVERAGE(F90:F92)</f>
        <v>3.3333333333333335</v>
      </c>
      <c r="I92" s="68"/>
      <c r="J92" s="73">
        <v>45589</v>
      </c>
      <c r="K92" s="22">
        <v>3</v>
      </c>
      <c r="L92" s="54" t="s">
        <v>35</v>
      </c>
      <c r="M92" s="49">
        <f>SUM(K89:K93)</f>
        <v>10</v>
      </c>
    </row>
    <row r="93" spans="5:13" ht="15.75" thickBot="1" x14ac:dyDescent="0.3">
      <c r="E93" s="122">
        <v>45425</v>
      </c>
      <c r="F93" s="79">
        <v>4</v>
      </c>
      <c r="G93" s="43"/>
      <c r="H93" s="48"/>
      <c r="I93" s="68"/>
      <c r="J93" s="73">
        <v>45590</v>
      </c>
      <c r="K93" s="80">
        <v>2</v>
      </c>
      <c r="L93" s="72" t="s">
        <v>36</v>
      </c>
      <c r="M93" s="60">
        <f>AVERAGE(K89:K93)</f>
        <v>2</v>
      </c>
    </row>
    <row r="94" spans="5:13" x14ac:dyDescent="0.25">
      <c r="E94" s="47">
        <v>45426</v>
      </c>
      <c r="F94" s="22">
        <v>1</v>
      </c>
      <c r="G94" s="43"/>
      <c r="H94" s="48"/>
      <c r="I94" s="68"/>
      <c r="J94" s="88">
        <v>45593</v>
      </c>
      <c r="K94" s="79">
        <v>2</v>
      </c>
      <c r="L94" s="45"/>
      <c r="M94" s="46"/>
    </row>
    <row r="95" spans="5:13" x14ac:dyDescent="0.25">
      <c r="E95" s="47">
        <v>45427</v>
      </c>
      <c r="F95" s="22">
        <v>3</v>
      </c>
      <c r="G95" s="43"/>
      <c r="H95" s="48"/>
      <c r="I95" s="68"/>
      <c r="J95" s="73">
        <v>45594</v>
      </c>
      <c r="K95" s="22">
        <v>4</v>
      </c>
      <c r="L95" s="43"/>
      <c r="M95" s="48"/>
    </row>
    <row r="96" spans="5:13" x14ac:dyDescent="0.25">
      <c r="E96" s="47">
        <v>45428</v>
      </c>
      <c r="F96" s="22">
        <v>0</v>
      </c>
      <c r="G96" s="54" t="s">
        <v>35</v>
      </c>
      <c r="H96" s="49">
        <f>SUM(F93:F97)</f>
        <v>11</v>
      </c>
      <c r="I96" s="68"/>
      <c r="J96" s="73">
        <v>45595</v>
      </c>
      <c r="K96" s="22">
        <v>2</v>
      </c>
      <c r="L96" s="43"/>
      <c r="M96" s="48"/>
    </row>
    <row r="97" spans="5:13" ht="15.75" thickBot="1" x14ac:dyDescent="0.3">
      <c r="E97" s="115">
        <v>45429</v>
      </c>
      <c r="F97" s="80">
        <v>3</v>
      </c>
      <c r="G97" s="76" t="s">
        <v>36</v>
      </c>
      <c r="H97" s="51">
        <f>AVERAGE(F93:F97)</f>
        <v>2.2000000000000002</v>
      </c>
      <c r="I97" s="68"/>
      <c r="J97" s="73">
        <v>45596</v>
      </c>
      <c r="K97" s="26">
        <v>6</v>
      </c>
      <c r="L97" s="87"/>
      <c r="M97" s="75"/>
    </row>
    <row r="98" spans="5:13" x14ac:dyDescent="0.25">
      <c r="E98" s="122">
        <v>45432</v>
      </c>
      <c r="F98" s="79">
        <v>2</v>
      </c>
      <c r="G98" s="43"/>
      <c r="H98" s="48"/>
      <c r="I98" s="68"/>
      <c r="J98" s="117">
        <v>45597</v>
      </c>
      <c r="K98" s="42">
        <v>1</v>
      </c>
      <c r="L98" s="34" t="s">
        <v>35</v>
      </c>
      <c r="M98" s="49">
        <f>SUM(K94:K99)</f>
        <v>15</v>
      </c>
    </row>
    <row r="99" spans="5:13" ht="15.75" thickBot="1" x14ac:dyDescent="0.3">
      <c r="E99" s="47">
        <v>45433</v>
      </c>
      <c r="F99" s="22">
        <v>4</v>
      </c>
      <c r="G99" s="43"/>
      <c r="H99" s="48"/>
      <c r="I99" s="68"/>
      <c r="J99" s="73">
        <v>45598</v>
      </c>
      <c r="K99" s="118">
        <v>0</v>
      </c>
      <c r="L99" s="72" t="s">
        <v>36</v>
      </c>
      <c r="M99" s="60">
        <f>AVERAGE(K94:K99)</f>
        <v>2.5</v>
      </c>
    </row>
    <row r="100" spans="5:13" x14ac:dyDescent="0.25">
      <c r="E100" s="47">
        <v>45434</v>
      </c>
      <c r="F100" s="22">
        <v>3</v>
      </c>
      <c r="G100" s="43"/>
      <c r="H100" s="48"/>
      <c r="I100" s="68"/>
      <c r="J100" s="88">
        <v>45601</v>
      </c>
      <c r="K100" s="114">
        <v>2</v>
      </c>
      <c r="L100" s="120"/>
      <c r="M100" s="121"/>
    </row>
    <row r="101" spans="5:13" x14ac:dyDescent="0.25">
      <c r="E101" s="47">
        <v>45435</v>
      </c>
      <c r="F101" s="22">
        <v>5</v>
      </c>
      <c r="G101" s="54" t="s">
        <v>35</v>
      </c>
      <c r="H101" s="49">
        <f>SUM(F98:F102)</f>
        <v>17</v>
      </c>
      <c r="I101" s="68"/>
      <c r="J101" s="73">
        <v>45602</v>
      </c>
      <c r="K101" s="22">
        <v>3</v>
      </c>
      <c r="L101" s="77"/>
      <c r="M101" s="75"/>
    </row>
    <row r="102" spans="5:13" ht="15.75" thickBot="1" x14ac:dyDescent="0.3">
      <c r="E102" s="59">
        <v>45436</v>
      </c>
      <c r="F102" s="80">
        <v>3</v>
      </c>
      <c r="G102" s="76" t="s">
        <v>36</v>
      </c>
      <c r="H102" s="51">
        <f>AVERAGE(F98:F102)</f>
        <v>3.4</v>
      </c>
      <c r="I102" s="68"/>
      <c r="J102" s="73">
        <v>45603</v>
      </c>
      <c r="K102" s="22">
        <v>8</v>
      </c>
      <c r="L102" s="54" t="s">
        <v>35</v>
      </c>
      <c r="M102" s="49">
        <f>SUM(K99:K103)</f>
        <v>16</v>
      </c>
    </row>
    <row r="103" spans="5:13" ht="15.75" thickBot="1" x14ac:dyDescent="0.3">
      <c r="E103" s="50">
        <v>45439</v>
      </c>
      <c r="F103" s="79">
        <v>3</v>
      </c>
      <c r="G103" s="43"/>
      <c r="H103" s="48"/>
      <c r="I103" s="68"/>
      <c r="J103" s="74">
        <v>45604</v>
      </c>
      <c r="K103" s="22">
        <v>3</v>
      </c>
      <c r="L103" s="72" t="s">
        <v>36</v>
      </c>
      <c r="M103" s="60">
        <f>AVERAGE(K99:K103)</f>
        <v>3.2</v>
      </c>
    </row>
    <row r="104" spans="5:13" x14ac:dyDescent="0.25">
      <c r="E104" s="47">
        <v>45440</v>
      </c>
      <c r="F104" s="22">
        <v>2</v>
      </c>
      <c r="G104" s="43"/>
      <c r="H104" s="48"/>
      <c r="I104" s="68"/>
      <c r="J104" s="73">
        <v>45607</v>
      </c>
      <c r="K104" s="79">
        <v>2</v>
      </c>
      <c r="L104" s="45"/>
      <c r="M104" s="46"/>
    </row>
    <row r="105" spans="5:13" x14ac:dyDescent="0.25">
      <c r="E105" s="47">
        <v>45441</v>
      </c>
      <c r="F105" s="22">
        <v>1</v>
      </c>
      <c r="G105" s="43"/>
      <c r="H105" s="48"/>
      <c r="I105" s="68"/>
      <c r="J105" s="73">
        <v>45608</v>
      </c>
      <c r="K105" s="22">
        <v>5</v>
      </c>
      <c r="L105" s="43"/>
      <c r="M105" s="48"/>
    </row>
    <row r="106" spans="5:13" x14ac:dyDescent="0.25">
      <c r="E106" s="47">
        <v>45442</v>
      </c>
      <c r="F106" s="22">
        <v>2</v>
      </c>
      <c r="G106" s="54" t="s">
        <v>35</v>
      </c>
      <c r="H106" s="49">
        <f>SUM(F103:F107)</f>
        <v>10</v>
      </c>
      <c r="I106" s="68"/>
      <c r="J106" s="73">
        <v>45609</v>
      </c>
      <c r="K106" s="22">
        <v>2</v>
      </c>
      <c r="L106" s="77"/>
      <c r="M106" s="75"/>
    </row>
    <row r="107" spans="5:13" ht="15.75" thickBot="1" x14ac:dyDescent="0.3">
      <c r="E107" s="59">
        <v>45443</v>
      </c>
      <c r="F107" s="80">
        <v>2</v>
      </c>
      <c r="G107" s="76" t="s">
        <v>36</v>
      </c>
      <c r="H107" s="51">
        <f>AVERAGE(F103:F107)</f>
        <v>2</v>
      </c>
      <c r="I107" s="68"/>
      <c r="J107" s="73">
        <v>45610</v>
      </c>
      <c r="K107" s="22">
        <v>3</v>
      </c>
      <c r="L107" s="54" t="s">
        <v>35</v>
      </c>
      <c r="M107" s="49">
        <f>SUM(K104:K108)</f>
        <v>13</v>
      </c>
    </row>
    <row r="108" spans="5:13" ht="15.75" thickBot="1" x14ac:dyDescent="0.3">
      <c r="E108" s="50">
        <v>45446</v>
      </c>
      <c r="F108" s="79">
        <v>5</v>
      </c>
      <c r="G108" s="43"/>
      <c r="H108" s="48"/>
      <c r="I108" s="68"/>
      <c r="J108" s="74">
        <v>45611</v>
      </c>
      <c r="K108" s="80">
        <v>1</v>
      </c>
      <c r="L108" s="72" t="s">
        <v>36</v>
      </c>
      <c r="M108" s="60">
        <f>AVERAGE(K104:K108)</f>
        <v>2.6</v>
      </c>
    </row>
    <row r="109" spans="5:13" x14ac:dyDescent="0.25">
      <c r="E109" s="47">
        <v>45447</v>
      </c>
      <c r="F109" s="22">
        <v>1</v>
      </c>
      <c r="G109" s="43"/>
      <c r="H109" s="48"/>
      <c r="I109" s="68"/>
      <c r="J109" s="73">
        <v>45614</v>
      </c>
      <c r="K109" s="79">
        <v>1</v>
      </c>
      <c r="L109" s="45"/>
      <c r="M109" s="46"/>
    </row>
    <row r="110" spans="5:13" x14ac:dyDescent="0.25">
      <c r="E110" s="47">
        <v>45448</v>
      </c>
      <c r="F110" s="22">
        <v>2</v>
      </c>
      <c r="G110" s="43"/>
      <c r="H110" s="48"/>
      <c r="I110" s="68"/>
      <c r="J110" s="73">
        <v>45615</v>
      </c>
      <c r="K110" s="22">
        <v>2</v>
      </c>
      <c r="L110" s="43"/>
      <c r="M110" s="48"/>
    </row>
    <row r="111" spans="5:13" x14ac:dyDescent="0.25">
      <c r="E111" s="47">
        <v>45449</v>
      </c>
      <c r="F111" s="22">
        <v>0</v>
      </c>
      <c r="G111" s="54" t="s">
        <v>35</v>
      </c>
      <c r="H111" s="49">
        <f>SUM(F108:F112)</f>
        <v>13</v>
      </c>
      <c r="I111" s="68"/>
      <c r="J111" s="73">
        <v>45616</v>
      </c>
      <c r="K111" s="22">
        <v>3</v>
      </c>
      <c r="L111" s="77"/>
      <c r="M111" s="75"/>
    </row>
    <row r="112" spans="5:13" ht="15.75" thickBot="1" x14ac:dyDescent="0.3">
      <c r="E112" s="115">
        <v>45450</v>
      </c>
      <c r="F112" s="26">
        <v>5</v>
      </c>
      <c r="G112" s="76" t="s">
        <v>36</v>
      </c>
      <c r="H112" s="51">
        <f>AVERAGE(F108:F112)</f>
        <v>2.6</v>
      </c>
      <c r="I112" s="68"/>
      <c r="J112" s="73">
        <v>45617</v>
      </c>
      <c r="K112" s="22">
        <v>3</v>
      </c>
      <c r="L112" s="54" t="s">
        <v>35</v>
      </c>
      <c r="M112" s="49">
        <f>SUM(K109:K113)</f>
        <v>13</v>
      </c>
    </row>
    <row r="113" spans="5:13" ht="16.5" thickTop="1" thickBot="1" x14ac:dyDescent="0.3">
      <c r="E113" s="88">
        <v>45453</v>
      </c>
      <c r="F113" s="79">
        <v>2</v>
      </c>
      <c r="G113" s="85"/>
      <c r="H113" s="86"/>
      <c r="I113" s="68"/>
      <c r="J113" s="74">
        <v>45618</v>
      </c>
      <c r="K113" s="80">
        <v>4</v>
      </c>
      <c r="L113" s="72" t="s">
        <v>36</v>
      </c>
      <c r="M113" s="60">
        <f>AVERAGE(K109:K113)</f>
        <v>2.6</v>
      </c>
    </row>
    <row r="114" spans="5:13" x14ac:dyDescent="0.25">
      <c r="E114" s="73">
        <v>45454</v>
      </c>
      <c r="F114" s="22">
        <v>2</v>
      </c>
      <c r="G114" s="87"/>
      <c r="H114" s="75"/>
      <c r="I114" s="68"/>
      <c r="J114" s="73">
        <v>45621</v>
      </c>
      <c r="K114" s="79">
        <v>1</v>
      </c>
      <c r="L114" s="45"/>
      <c r="M114" s="46"/>
    </row>
    <row r="115" spans="5:13" x14ac:dyDescent="0.25">
      <c r="E115" s="73">
        <v>45456</v>
      </c>
      <c r="F115" s="22">
        <v>3</v>
      </c>
      <c r="G115" s="54" t="s">
        <v>35</v>
      </c>
      <c r="H115" s="49">
        <f>SUM(F113:F116)</f>
        <v>10</v>
      </c>
      <c r="I115" s="68"/>
      <c r="J115" s="73">
        <v>45622</v>
      </c>
      <c r="K115" s="22">
        <v>2</v>
      </c>
      <c r="L115" s="43"/>
      <c r="M115" s="48"/>
    </row>
    <row r="116" spans="5:13" ht="15.75" thickBot="1" x14ac:dyDescent="0.3">
      <c r="E116" s="74">
        <v>45457</v>
      </c>
      <c r="F116" s="22">
        <v>3</v>
      </c>
      <c r="G116" s="72" t="s">
        <v>36</v>
      </c>
      <c r="H116" s="60">
        <f>AVERAGE(F113:F116)</f>
        <v>2.5</v>
      </c>
      <c r="I116" s="68"/>
      <c r="J116" s="73">
        <v>45623</v>
      </c>
      <c r="K116" s="22">
        <v>1</v>
      </c>
      <c r="L116" s="77"/>
      <c r="M116" s="75"/>
    </row>
    <row r="117" spans="5:13" x14ac:dyDescent="0.25">
      <c r="E117" s="73">
        <v>45460</v>
      </c>
      <c r="F117" s="79">
        <v>4</v>
      </c>
      <c r="G117" s="43"/>
      <c r="H117" s="48"/>
      <c r="I117" s="68"/>
      <c r="J117" s="73">
        <v>45624</v>
      </c>
      <c r="K117" s="22">
        <v>3</v>
      </c>
      <c r="L117" s="54" t="s">
        <v>35</v>
      </c>
      <c r="M117" s="49">
        <f>SUM(K114:K118)</f>
        <v>9</v>
      </c>
    </row>
    <row r="118" spans="5:13" ht="15.75" thickBot="1" x14ac:dyDescent="0.3">
      <c r="E118" s="73">
        <v>45461</v>
      </c>
      <c r="F118" s="22">
        <v>4</v>
      </c>
      <c r="G118" s="43"/>
      <c r="H118" s="48"/>
      <c r="I118" s="68"/>
      <c r="J118" s="74">
        <v>45625</v>
      </c>
      <c r="K118" s="80">
        <v>2</v>
      </c>
      <c r="L118" s="72" t="s">
        <v>36</v>
      </c>
      <c r="M118" s="60">
        <f>AVERAGE(K114:K118)</f>
        <v>1.8</v>
      </c>
    </row>
    <row r="119" spans="5:13" x14ac:dyDescent="0.25">
      <c r="E119" s="73">
        <v>45462</v>
      </c>
      <c r="F119" s="22">
        <v>2</v>
      </c>
      <c r="G119" s="43"/>
      <c r="H119" s="48"/>
      <c r="I119" s="68"/>
      <c r="J119" s="73">
        <v>45628</v>
      </c>
      <c r="K119" s="79">
        <v>2</v>
      </c>
      <c r="L119" s="45"/>
      <c r="M119" s="46"/>
    </row>
    <row r="120" spans="5:13" x14ac:dyDescent="0.25">
      <c r="E120" s="73">
        <v>45463</v>
      </c>
      <c r="F120" s="22">
        <v>3</v>
      </c>
      <c r="G120" s="54" t="s">
        <v>35</v>
      </c>
      <c r="H120" s="49">
        <f>SUM(F117:F121)</f>
        <v>15</v>
      </c>
      <c r="I120" s="68"/>
      <c r="J120" s="73">
        <v>45629</v>
      </c>
      <c r="K120" s="22">
        <v>2</v>
      </c>
      <c r="L120" s="43"/>
      <c r="M120" s="48"/>
    </row>
    <row r="121" spans="5:13" ht="15.75" thickBot="1" x14ac:dyDescent="0.3">
      <c r="E121" s="74">
        <v>45464</v>
      </c>
      <c r="F121" s="80">
        <v>2</v>
      </c>
      <c r="G121" s="76" t="s">
        <v>36</v>
      </c>
      <c r="H121" s="51">
        <f>AVERAGE(F117:F121)</f>
        <v>3</v>
      </c>
      <c r="I121" s="68"/>
      <c r="J121" s="73">
        <v>45630</v>
      </c>
      <c r="K121" s="22">
        <v>4</v>
      </c>
      <c r="L121" s="77"/>
      <c r="M121" s="75"/>
    </row>
    <row r="122" spans="5:13" x14ac:dyDescent="0.25">
      <c r="E122" s="73">
        <v>45467</v>
      </c>
      <c r="F122" s="79">
        <v>3</v>
      </c>
      <c r="G122" s="43"/>
      <c r="H122" s="48"/>
      <c r="I122" s="68"/>
      <c r="J122" s="73">
        <v>45631</v>
      </c>
      <c r="K122" s="22">
        <v>0</v>
      </c>
      <c r="L122" s="54" t="s">
        <v>35</v>
      </c>
      <c r="M122" s="49">
        <f>SUM(K119:K123)</f>
        <v>14</v>
      </c>
    </row>
    <row r="123" spans="5:13" ht="15.75" thickBot="1" x14ac:dyDescent="0.3">
      <c r="E123" s="73">
        <v>45468</v>
      </c>
      <c r="F123" s="22">
        <v>5</v>
      </c>
      <c r="G123" s="43"/>
      <c r="H123" s="48"/>
      <c r="I123" s="68"/>
      <c r="J123" s="74">
        <v>45632</v>
      </c>
      <c r="K123" s="80">
        <v>6</v>
      </c>
      <c r="L123" s="72" t="s">
        <v>36</v>
      </c>
      <c r="M123" s="60">
        <f>AVERAGE(K119:K123)</f>
        <v>2.8</v>
      </c>
    </row>
    <row r="124" spans="5:13" x14ac:dyDescent="0.25">
      <c r="E124" s="73">
        <v>45469</v>
      </c>
      <c r="F124" s="22">
        <v>5</v>
      </c>
      <c r="G124" s="43"/>
      <c r="H124" s="48"/>
      <c r="I124" s="68"/>
      <c r="J124" s="73">
        <v>45635</v>
      </c>
      <c r="K124" s="79">
        <v>4</v>
      </c>
      <c r="L124" s="45"/>
      <c r="M124" s="46"/>
    </row>
    <row r="125" spans="5:13" x14ac:dyDescent="0.25">
      <c r="E125" s="73">
        <v>45470</v>
      </c>
      <c r="F125" s="22">
        <v>3</v>
      </c>
      <c r="G125" s="54" t="s">
        <v>35</v>
      </c>
      <c r="H125" s="49">
        <f>SUM(F122:F126)</f>
        <v>19</v>
      </c>
      <c r="I125" s="68"/>
      <c r="J125" s="73">
        <v>45636</v>
      </c>
      <c r="K125" s="22">
        <v>2</v>
      </c>
      <c r="L125" s="43"/>
      <c r="M125" s="48"/>
    </row>
    <row r="126" spans="5:13" ht="15.75" thickBot="1" x14ac:dyDescent="0.3">
      <c r="E126" s="74">
        <v>45471</v>
      </c>
      <c r="F126" s="80">
        <v>3</v>
      </c>
      <c r="G126" s="76" t="s">
        <v>36</v>
      </c>
      <c r="H126" s="51">
        <f>AVERAGE(F122:F126)</f>
        <v>3.8</v>
      </c>
      <c r="I126" s="68"/>
      <c r="J126" s="73">
        <v>45637</v>
      </c>
      <c r="K126" s="22">
        <v>0</v>
      </c>
      <c r="L126" s="77"/>
      <c r="M126" s="75"/>
    </row>
    <row r="127" spans="5:13" x14ac:dyDescent="0.25">
      <c r="E127" s="68"/>
      <c r="F127" s="68"/>
      <c r="G127" s="68"/>
      <c r="H127" s="68"/>
      <c r="I127" s="68"/>
      <c r="J127" s="73">
        <v>45638</v>
      </c>
      <c r="K127" s="22">
        <v>3</v>
      </c>
      <c r="L127" s="54" t="s">
        <v>35</v>
      </c>
      <c r="M127" s="49">
        <f>SUM(K124:K128)</f>
        <v>12</v>
      </c>
    </row>
    <row r="128" spans="5:13" ht="15.75" thickBot="1" x14ac:dyDescent="0.3">
      <c r="E128" s="68"/>
      <c r="F128" s="68"/>
      <c r="G128" s="68"/>
      <c r="H128" s="68"/>
      <c r="I128" s="68"/>
      <c r="J128" s="73">
        <v>45639</v>
      </c>
      <c r="K128" s="80">
        <v>3</v>
      </c>
      <c r="L128" s="72" t="s">
        <v>36</v>
      </c>
      <c r="M128" s="60">
        <f>AVERAGE(K124:K128)</f>
        <v>2.4</v>
      </c>
    </row>
    <row r="129" spans="5:13" x14ac:dyDescent="0.25">
      <c r="E129" s="68"/>
      <c r="F129" s="68"/>
      <c r="G129" s="68"/>
      <c r="H129" s="68"/>
      <c r="I129" s="68"/>
      <c r="J129" s="88">
        <v>45642</v>
      </c>
      <c r="K129" s="79">
        <v>3</v>
      </c>
      <c r="L129" s="45"/>
      <c r="M129" s="46"/>
    </row>
    <row r="130" spans="5:13" x14ac:dyDescent="0.25">
      <c r="E130" s="68"/>
      <c r="F130" s="68"/>
      <c r="G130" s="68"/>
      <c r="H130" s="68"/>
      <c r="I130" s="68"/>
      <c r="J130" s="73">
        <v>45643</v>
      </c>
      <c r="K130" s="22">
        <v>1</v>
      </c>
      <c r="L130" s="43"/>
      <c r="M130" s="48"/>
    </row>
    <row r="131" spans="5:13" x14ac:dyDescent="0.25">
      <c r="E131" s="68"/>
      <c r="F131" s="68"/>
      <c r="G131" s="68"/>
      <c r="H131" s="68"/>
      <c r="I131" s="68"/>
      <c r="J131" s="73">
        <v>45644</v>
      </c>
      <c r="K131" s="22">
        <v>3</v>
      </c>
      <c r="L131" s="77"/>
      <c r="M131" s="75"/>
    </row>
    <row r="132" spans="5:13" x14ac:dyDescent="0.25">
      <c r="E132" s="68"/>
      <c r="F132" s="68"/>
      <c r="G132" s="68"/>
      <c r="H132" s="68"/>
      <c r="I132" s="68"/>
      <c r="J132" s="73">
        <v>45645</v>
      </c>
      <c r="K132" s="22">
        <v>8</v>
      </c>
      <c r="L132" s="54" t="s">
        <v>35</v>
      </c>
      <c r="M132" s="49">
        <f>SUM(K129:K133)</f>
        <v>18</v>
      </c>
    </row>
    <row r="133" spans="5:13" ht="15.75" thickBot="1" x14ac:dyDescent="0.3">
      <c r="E133" s="68"/>
      <c r="F133" s="68"/>
      <c r="G133" s="68"/>
      <c r="H133" s="68"/>
      <c r="I133" s="68"/>
      <c r="J133" s="73">
        <v>45646</v>
      </c>
      <c r="K133" s="80">
        <v>3</v>
      </c>
      <c r="L133" s="72" t="s">
        <v>36</v>
      </c>
      <c r="M133" s="60">
        <f>AVERAGE(K129:K133)</f>
        <v>3.6</v>
      </c>
    </row>
    <row r="134" spans="5:13" x14ac:dyDescent="0.25">
      <c r="E134" s="68"/>
      <c r="F134" s="68"/>
      <c r="G134" s="68"/>
      <c r="H134" s="68"/>
      <c r="I134" s="68"/>
      <c r="J134" s="88">
        <v>45649</v>
      </c>
      <c r="K134" s="79">
        <v>4</v>
      </c>
      <c r="L134" s="45"/>
      <c r="M134" s="46"/>
    </row>
    <row r="135" spans="5:13" x14ac:dyDescent="0.25">
      <c r="E135" s="68"/>
      <c r="F135" s="68"/>
      <c r="G135" s="68"/>
      <c r="H135" s="68"/>
      <c r="I135" s="68"/>
      <c r="J135" s="73">
        <v>45650</v>
      </c>
      <c r="K135" s="22">
        <v>3</v>
      </c>
      <c r="L135" s="43"/>
      <c r="M135" s="48"/>
    </row>
    <row r="136" spans="5:13" x14ac:dyDescent="0.25">
      <c r="E136" s="68"/>
      <c r="F136" s="68"/>
      <c r="G136" s="68"/>
      <c r="H136" s="68"/>
      <c r="I136" s="68"/>
      <c r="J136" s="73">
        <v>45651</v>
      </c>
      <c r="K136" s="22">
        <v>5</v>
      </c>
      <c r="L136" s="43"/>
      <c r="M136" s="48"/>
    </row>
    <row r="137" spans="5:13" x14ac:dyDescent="0.25">
      <c r="E137" s="68"/>
      <c r="F137" s="68"/>
      <c r="G137" s="68"/>
      <c r="H137" s="68"/>
      <c r="I137" s="68"/>
      <c r="J137" s="73">
        <v>45652</v>
      </c>
      <c r="K137" s="22">
        <v>5</v>
      </c>
      <c r="L137" s="87"/>
      <c r="M137" s="75"/>
    </row>
    <row r="138" spans="5:13" x14ac:dyDescent="0.25">
      <c r="E138" s="68"/>
      <c r="F138" s="68"/>
      <c r="G138" s="68"/>
      <c r="H138" s="68"/>
      <c r="I138" s="68"/>
      <c r="J138" s="73">
        <v>45653</v>
      </c>
      <c r="K138" s="22">
        <v>2</v>
      </c>
      <c r="L138" s="54" t="s">
        <v>35</v>
      </c>
      <c r="M138" s="49">
        <f>SUM(K134:K139)</f>
        <v>19</v>
      </c>
    </row>
    <row r="139" spans="5:13" ht="15.75" thickBot="1" x14ac:dyDescent="0.3">
      <c r="E139" s="68"/>
      <c r="F139" s="68"/>
      <c r="G139" s="68"/>
      <c r="H139" s="68"/>
      <c r="I139" s="68"/>
      <c r="J139" s="73">
        <v>45654</v>
      </c>
      <c r="K139" s="80">
        <v>0</v>
      </c>
      <c r="L139" s="72" t="s">
        <v>36</v>
      </c>
      <c r="M139" s="60">
        <f>AVERAGE(K134:K139)</f>
        <v>3.1666666666666665</v>
      </c>
    </row>
    <row r="149" spans="5:13" x14ac:dyDescent="0.25">
      <c r="E149" s="68"/>
      <c r="F149" s="68"/>
      <c r="G149" s="68"/>
      <c r="H149" s="68"/>
      <c r="I149" s="68"/>
      <c r="J149" s="68"/>
      <c r="K149" s="68"/>
      <c r="L149" s="68"/>
      <c r="M149" s="68"/>
    </row>
    <row r="150" spans="5:13" x14ac:dyDescent="0.25">
      <c r="E150" s="68"/>
      <c r="F150" s="68"/>
      <c r="G150" s="68"/>
      <c r="H150" s="68"/>
      <c r="I150" s="68"/>
      <c r="J150" s="68"/>
      <c r="K150" s="68"/>
      <c r="L150" s="68"/>
      <c r="M150" s="68"/>
    </row>
    <row r="151" spans="5:13" x14ac:dyDescent="0.25">
      <c r="E151" s="68"/>
      <c r="F151" s="68"/>
      <c r="G151" s="68"/>
      <c r="H151" s="68"/>
      <c r="I151" s="68"/>
      <c r="J151" s="68"/>
      <c r="K151" s="68"/>
      <c r="L151" s="68"/>
      <c r="M151" s="68"/>
    </row>
    <row r="152" spans="5:13" x14ac:dyDescent="0.25">
      <c r="E152" s="68"/>
      <c r="F152" s="68"/>
      <c r="G152" s="68"/>
      <c r="H152" s="68"/>
      <c r="I152" s="68"/>
      <c r="J152" s="68"/>
      <c r="K152" s="68"/>
      <c r="L152" s="68"/>
      <c r="M152" s="68"/>
    </row>
    <row r="153" spans="5:13" x14ac:dyDescent="0.25">
      <c r="E153" s="68"/>
      <c r="F153" s="68"/>
      <c r="G153" s="68"/>
      <c r="H153" s="68"/>
      <c r="I153" s="68"/>
      <c r="J153" s="68"/>
      <c r="K153" s="68"/>
      <c r="L153" s="68"/>
      <c r="M153" s="68"/>
    </row>
    <row r="154" spans="5:13" x14ac:dyDescent="0.25">
      <c r="E154" s="68"/>
      <c r="F154" s="68"/>
      <c r="G154" s="68"/>
      <c r="H154" s="68"/>
      <c r="I154" s="68"/>
      <c r="J154" s="68"/>
      <c r="K154" s="68"/>
      <c r="L154" s="68"/>
      <c r="M154" s="68"/>
    </row>
    <row r="155" spans="5:13" x14ac:dyDescent="0.25">
      <c r="E155" s="68"/>
      <c r="F155" s="68"/>
      <c r="G155" s="68"/>
      <c r="H155" s="68"/>
      <c r="I155" s="68"/>
      <c r="J155" s="68"/>
      <c r="K155" s="68"/>
      <c r="L155" s="68"/>
      <c r="M155" s="68"/>
    </row>
    <row r="156" spans="5:13" x14ac:dyDescent="0.25">
      <c r="E156" s="68"/>
      <c r="F156" s="68"/>
      <c r="G156" s="68"/>
      <c r="H156" s="68"/>
      <c r="I156" s="68"/>
      <c r="J156" s="68"/>
      <c r="K156" s="68"/>
      <c r="L156" s="68"/>
      <c r="M156" s="68"/>
    </row>
    <row r="157" spans="5:13" x14ac:dyDescent="0.25">
      <c r="E157" s="68"/>
      <c r="F157" s="68"/>
      <c r="G157" s="68"/>
      <c r="H157" s="68"/>
      <c r="I157" s="68"/>
      <c r="J157" s="68"/>
      <c r="K157" s="68"/>
      <c r="L157" s="68"/>
      <c r="M157" s="68"/>
    </row>
    <row r="158" spans="5:13" x14ac:dyDescent="0.25">
      <c r="E158" s="68"/>
      <c r="F158" s="68"/>
      <c r="G158" s="68"/>
      <c r="H158" s="68"/>
      <c r="I158" s="68"/>
      <c r="J158" s="68"/>
      <c r="K158" s="68"/>
      <c r="L158" s="68"/>
      <c r="M158" s="68"/>
    </row>
    <row r="159" spans="5:13" x14ac:dyDescent="0.25">
      <c r="E159" s="68"/>
      <c r="F159" s="68"/>
      <c r="G159" s="68"/>
      <c r="H159" s="68"/>
      <c r="I159" s="68"/>
      <c r="J159" s="68"/>
      <c r="K159" s="68"/>
      <c r="L159" s="68"/>
      <c r="M159" s="6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2"/>
  <sheetViews>
    <sheetView zoomScale="85" zoomScaleNormal="85" workbookViewId="0">
      <selection activeCell="C16" sqref="C16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85546875" customWidth="1"/>
    <col min="6" max="6" width="9.570312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0" ht="15" customHeight="1" x14ac:dyDescent="0.25">
      <c r="A2" s="3">
        <f>SUM(B10:B28)</f>
        <v>1082</v>
      </c>
      <c r="B2" s="3">
        <f>H17</f>
        <v>1045</v>
      </c>
      <c r="C2" s="3">
        <f>A2-B2</f>
        <v>37</v>
      </c>
      <c r="F2" s="1" t="s">
        <v>9</v>
      </c>
      <c r="G2" s="4" t="s">
        <v>57</v>
      </c>
      <c r="H2" s="1" t="s">
        <v>10</v>
      </c>
      <c r="I2" s="1" t="s">
        <v>11</v>
      </c>
      <c r="J2" s="1" t="s">
        <v>28</v>
      </c>
    </row>
    <row r="3" spans="1:10" x14ac:dyDescent="0.25">
      <c r="F3" s="3"/>
      <c r="G3" s="5">
        <v>2.7E-2</v>
      </c>
      <c r="H3" s="6">
        <v>673</v>
      </c>
      <c r="I3" s="3">
        <v>750</v>
      </c>
      <c r="J3" s="3">
        <v>1092</v>
      </c>
    </row>
    <row r="4" spans="1:10" x14ac:dyDescent="0.25">
      <c r="A4" s="3" t="s">
        <v>86</v>
      </c>
      <c r="B4" s="3" t="s">
        <v>58</v>
      </c>
      <c r="C4" s="3"/>
    </row>
    <row r="5" spans="1:10" x14ac:dyDescent="0.25">
      <c r="A5" s="3">
        <v>6706</v>
      </c>
      <c r="B5" s="162">
        <f>($H$17/A5)</f>
        <v>0.15583059946316732</v>
      </c>
      <c r="C5" s="3"/>
      <c r="G5" s="7"/>
      <c r="H5" s="8"/>
    </row>
    <row r="6" spans="1:10" x14ac:dyDescent="0.25">
      <c r="A6" s="3">
        <v>2177</v>
      </c>
      <c r="B6" s="162">
        <f>($H$17/A6)</f>
        <v>0.48001837390904917</v>
      </c>
      <c r="G6" s="8"/>
      <c r="H6" s="8"/>
      <c r="I6" s="8"/>
    </row>
    <row r="7" spans="1:10" x14ac:dyDescent="0.25">
      <c r="G7" s="8"/>
      <c r="H7" s="8"/>
      <c r="I7" s="8"/>
    </row>
    <row r="9" spans="1:10" x14ac:dyDescent="0.25">
      <c r="A9" s="1" t="s">
        <v>14</v>
      </c>
      <c r="B9" s="1" t="s">
        <v>15</v>
      </c>
    </row>
    <row r="10" spans="1:10" x14ac:dyDescent="0.25">
      <c r="A10" s="95" t="s">
        <v>67</v>
      </c>
      <c r="B10" s="3">
        <v>81</v>
      </c>
    </row>
    <row r="11" spans="1:10" x14ac:dyDescent="0.25">
      <c r="A11" s="10">
        <v>45317</v>
      </c>
      <c r="B11" s="3">
        <v>200</v>
      </c>
    </row>
    <row r="12" spans="1:10" x14ac:dyDescent="0.25">
      <c r="A12" s="10">
        <v>45317</v>
      </c>
      <c r="B12" s="3">
        <v>-3</v>
      </c>
      <c r="C12" t="s">
        <v>70</v>
      </c>
      <c r="G12" s="8"/>
      <c r="H12" s="8"/>
      <c r="I12" s="8"/>
    </row>
    <row r="13" spans="1:10" x14ac:dyDescent="0.25">
      <c r="A13" s="10">
        <v>45342</v>
      </c>
      <c r="B13" s="56">
        <v>-1</v>
      </c>
      <c r="C13" t="s">
        <v>70</v>
      </c>
      <c r="G13" s="8"/>
      <c r="H13" s="8"/>
      <c r="I13" s="8"/>
    </row>
    <row r="14" spans="1:10" x14ac:dyDescent="0.25">
      <c r="A14" s="10">
        <v>45377</v>
      </c>
      <c r="B14" s="56">
        <v>150</v>
      </c>
    </row>
    <row r="15" spans="1:10" x14ac:dyDescent="0.25">
      <c r="A15" s="10">
        <v>45425</v>
      </c>
      <c r="B15" s="56">
        <v>150</v>
      </c>
    </row>
    <row r="16" spans="1:10" ht="15.75" thickBot="1" x14ac:dyDescent="0.3">
      <c r="A16" s="10">
        <v>45425</v>
      </c>
      <c r="B16" s="56">
        <v>-2</v>
      </c>
      <c r="C16" s="68" t="s">
        <v>70</v>
      </c>
    </row>
    <row r="17" spans="1:13" ht="15.75" thickBot="1" x14ac:dyDescent="0.3">
      <c r="A17" s="10">
        <v>45457</v>
      </c>
      <c r="B17" s="56">
        <v>99</v>
      </c>
      <c r="E17" s="68"/>
      <c r="F17" s="68"/>
      <c r="G17" s="40" t="s">
        <v>37</v>
      </c>
      <c r="H17" s="27">
        <f>SUM(F19:F135,K18:K148)</f>
        <v>1045</v>
      </c>
      <c r="I17" s="68"/>
      <c r="J17" s="68"/>
      <c r="K17" s="68"/>
      <c r="L17" s="68"/>
      <c r="M17" s="68"/>
    </row>
    <row r="18" spans="1:13" ht="15.75" thickBot="1" x14ac:dyDescent="0.3">
      <c r="A18" s="10">
        <v>45488</v>
      </c>
      <c r="B18" s="56">
        <v>120</v>
      </c>
      <c r="E18" s="52"/>
      <c r="F18" s="33" t="s">
        <v>38</v>
      </c>
      <c r="G18" s="21" t="s">
        <v>36</v>
      </c>
      <c r="H18" s="44">
        <f>AVERAGE(F19:F135,K18:K148)</f>
        <v>4.213709677419355</v>
      </c>
      <c r="I18" s="68"/>
      <c r="J18" s="88">
        <v>45474</v>
      </c>
      <c r="K18" s="79">
        <v>6</v>
      </c>
      <c r="L18" s="45"/>
      <c r="M18" s="46"/>
    </row>
    <row r="19" spans="1:13" x14ac:dyDescent="0.25">
      <c r="A19" s="10">
        <v>45553</v>
      </c>
      <c r="B19" s="56">
        <v>150</v>
      </c>
      <c r="E19" s="123">
        <v>45300</v>
      </c>
      <c r="F19" s="28">
        <v>1</v>
      </c>
      <c r="G19" s="43"/>
      <c r="H19" s="124"/>
      <c r="I19" s="68"/>
      <c r="J19" s="47">
        <v>45475</v>
      </c>
      <c r="K19" s="22">
        <v>6</v>
      </c>
      <c r="L19" s="43"/>
      <c r="M19" s="48"/>
    </row>
    <row r="20" spans="1:13" x14ac:dyDescent="0.25">
      <c r="A20" s="10">
        <v>45617</v>
      </c>
      <c r="B20" s="56">
        <v>25</v>
      </c>
      <c r="E20" s="47">
        <v>45301</v>
      </c>
      <c r="F20" s="22">
        <v>7</v>
      </c>
      <c r="G20" s="43"/>
      <c r="H20" s="48"/>
      <c r="I20" s="68"/>
      <c r="J20" s="47">
        <v>45476</v>
      </c>
      <c r="K20" s="22">
        <v>1</v>
      </c>
      <c r="L20" s="43"/>
      <c r="M20" s="48"/>
    </row>
    <row r="21" spans="1:13" x14ac:dyDescent="0.25">
      <c r="A21" s="10">
        <v>45617</v>
      </c>
      <c r="B21" s="56">
        <v>-1</v>
      </c>
      <c r="C21" t="s">
        <v>70</v>
      </c>
      <c r="E21" s="73">
        <v>45302</v>
      </c>
      <c r="F21" s="22">
        <v>4</v>
      </c>
      <c r="G21" s="54" t="s">
        <v>35</v>
      </c>
      <c r="H21" s="49">
        <f>SUM(F19:F22)</f>
        <v>18</v>
      </c>
      <c r="I21" s="68"/>
      <c r="J21" s="47">
        <v>45477</v>
      </c>
      <c r="K21" s="22">
        <v>6</v>
      </c>
      <c r="L21" s="54" t="s">
        <v>35</v>
      </c>
      <c r="M21" s="49">
        <f>SUM(K18:K22)</f>
        <v>22</v>
      </c>
    </row>
    <row r="22" spans="1:13" ht="15.75" thickBot="1" x14ac:dyDescent="0.3">
      <c r="A22" s="10">
        <v>45630</v>
      </c>
      <c r="B22" s="56">
        <v>-1</v>
      </c>
      <c r="C22" t="s">
        <v>70</v>
      </c>
      <c r="E22" s="59">
        <v>45303</v>
      </c>
      <c r="F22" s="80">
        <v>6</v>
      </c>
      <c r="G22" s="76" t="s">
        <v>36</v>
      </c>
      <c r="H22" s="51">
        <f>AVERAGE(F20:F22)</f>
        <v>5.666666666666667</v>
      </c>
      <c r="I22" s="68"/>
      <c r="J22" s="59">
        <v>45478</v>
      </c>
      <c r="K22" s="80">
        <v>3</v>
      </c>
      <c r="L22" s="76" t="s">
        <v>36</v>
      </c>
      <c r="M22" s="51">
        <f>AVERAGE(K18:K22)</f>
        <v>4.4000000000000004</v>
      </c>
    </row>
    <row r="23" spans="1:13" x14ac:dyDescent="0.25">
      <c r="A23" s="10">
        <v>45630</v>
      </c>
      <c r="B23" s="56">
        <v>115</v>
      </c>
      <c r="E23" s="122">
        <v>45306</v>
      </c>
      <c r="F23" s="78">
        <v>7</v>
      </c>
      <c r="G23" s="43"/>
      <c r="H23" s="48"/>
      <c r="I23" s="68"/>
      <c r="J23" s="73">
        <v>45481</v>
      </c>
      <c r="K23" s="79">
        <v>8</v>
      </c>
      <c r="L23" s="43"/>
      <c r="M23" s="48"/>
    </row>
    <row r="24" spans="1:13" x14ac:dyDescent="0.25">
      <c r="A24" s="61"/>
      <c r="B24" s="62"/>
      <c r="E24" s="50">
        <v>45307</v>
      </c>
      <c r="F24" s="22">
        <v>3</v>
      </c>
      <c r="G24" s="43"/>
      <c r="H24" s="48"/>
      <c r="I24" s="68"/>
      <c r="J24" s="73">
        <v>45482</v>
      </c>
      <c r="K24" s="22">
        <v>4</v>
      </c>
      <c r="L24" s="43"/>
      <c r="M24" s="48"/>
    </row>
    <row r="25" spans="1:13" x14ac:dyDescent="0.25">
      <c r="A25" s="61"/>
      <c r="B25" s="62"/>
      <c r="E25" s="50">
        <v>45308</v>
      </c>
      <c r="F25" s="22">
        <v>4</v>
      </c>
      <c r="G25" s="43"/>
      <c r="H25" s="48"/>
      <c r="I25" s="68"/>
      <c r="J25" s="73">
        <v>45483</v>
      </c>
      <c r="K25" s="22">
        <v>8</v>
      </c>
      <c r="L25" s="43"/>
      <c r="M25" s="48"/>
    </row>
    <row r="26" spans="1:13" x14ac:dyDescent="0.25">
      <c r="A26" s="61"/>
      <c r="B26" s="62"/>
      <c r="E26" s="50">
        <v>45309</v>
      </c>
      <c r="F26" s="22">
        <v>5</v>
      </c>
      <c r="G26" s="54" t="s">
        <v>35</v>
      </c>
      <c r="H26" s="49">
        <f>SUM(F23:F27)</f>
        <v>23</v>
      </c>
      <c r="I26" s="68"/>
      <c r="J26" s="73">
        <v>45484</v>
      </c>
      <c r="K26" s="22">
        <v>2</v>
      </c>
      <c r="L26" s="54" t="s">
        <v>35</v>
      </c>
      <c r="M26" s="49">
        <f>SUM(K23:K27)</f>
        <v>26</v>
      </c>
    </row>
    <row r="27" spans="1:13" ht="15.75" thickBot="1" x14ac:dyDescent="0.3">
      <c r="A27" s="61"/>
      <c r="B27" s="62"/>
      <c r="E27" s="73">
        <v>45310</v>
      </c>
      <c r="F27" s="53">
        <v>4</v>
      </c>
      <c r="G27" s="76" t="s">
        <v>36</v>
      </c>
      <c r="H27" s="51">
        <f>AVERAGE(F23:F27)</f>
        <v>4.5999999999999996</v>
      </c>
      <c r="I27" s="68"/>
      <c r="J27" s="74">
        <v>45485</v>
      </c>
      <c r="K27" s="80">
        <v>4</v>
      </c>
      <c r="L27" s="76" t="s">
        <v>36</v>
      </c>
      <c r="M27" s="51">
        <f>AVERAGE(K23:K27)</f>
        <v>5.2</v>
      </c>
    </row>
    <row r="28" spans="1:13" ht="15.75" thickTop="1" x14ac:dyDescent="0.25">
      <c r="A28" s="61"/>
      <c r="B28" s="62"/>
      <c r="E28" s="122">
        <v>45313</v>
      </c>
      <c r="F28" s="78">
        <v>4</v>
      </c>
      <c r="G28" s="43"/>
      <c r="H28" s="48"/>
      <c r="I28" s="68"/>
      <c r="J28" s="73">
        <v>45488</v>
      </c>
      <c r="K28" s="79">
        <v>6</v>
      </c>
      <c r="L28" s="43"/>
      <c r="M28" s="48"/>
    </row>
    <row r="29" spans="1:13" x14ac:dyDescent="0.25">
      <c r="A29" s="61"/>
      <c r="B29" s="62"/>
      <c r="E29" s="50">
        <v>45314</v>
      </c>
      <c r="F29" s="22">
        <v>6</v>
      </c>
      <c r="G29" s="43"/>
      <c r="H29" s="48"/>
      <c r="I29" s="68"/>
      <c r="J29" s="73">
        <v>45489</v>
      </c>
      <c r="K29" s="22">
        <v>5</v>
      </c>
      <c r="L29" s="43"/>
      <c r="M29" s="48"/>
    </row>
    <row r="30" spans="1:13" x14ac:dyDescent="0.25">
      <c r="E30" s="50">
        <v>45315</v>
      </c>
      <c r="F30" s="22">
        <v>6</v>
      </c>
      <c r="G30" s="43"/>
      <c r="H30" s="48"/>
      <c r="I30" s="68"/>
      <c r="J30" s="73">
        <v>45490</v>
      </c>
      <c r="K30" s="22">
        <v>5</v>
      </c>
      <c r="L30" s="43"/>
      <c r="M30" s="48"/>
    </row>
    <row r="31" spans="1:13" x14ac:dyDescent="0.25">
      <c r="E31" s="50">
        <v>45316</v>
      </c>
      <c r="F31" s="22">
        <v>7</v>
      </c>
      <c r="G31" s="54" t="s">
        <v>35</v>
      </c>
      <c r="H31" s="49">
        <f>SUM(F28:F32)</f>
        <v>25</v>
      </c>
      <c r="I31" s="68"/>
      <c r="J31" s="73">
        <v>45491</v>
      </c>
      <c r="K31" s="22">
        <v>2</v>
      </c>
      <c r="L31" s="54" t="s">
        <v>35</v>
      </c>
      <c r="M31" s="49">
        <f>SUM(K28:K32)</f>
        <v>23</v>
      </c>
    </row>
    <row r="32" spans="1:13" ht="15.75" thickBot="1" x14ac:dyDescent="0.3">
      <c r="A32" s="99" t="s">
        <v>68</v>
      </c>
      <c r="E32" s="73">
        <v>45317</v>
      </c>
      <c r="F32" s="53">
        <v>2</v>
      </c>
      <c r="G32" s="76" t="s">
        <v>36</v>
      </c>
      <c r="H32" s="51">
        <f>AVERAGE(F28:F32)</f>
        <v>5</v>
      </c>
      <c r="I32" s="68"/>
      <c r="J32" s="73">
        <v>45492</v>
      </c>
      <c r="K32" s="80">
        <v>5</v>
      </c>
      <c r="L32" s="76" t="s">
        <v>36</v>
      </c>
      <c r="M32" s="51">
        <f>AVERAGE(K28:K32)</f>
        <v>4.5999999999999996</v>
      </c>
    </row>
    <row r="33" spans="1:13" ht="15.75" thickTop="1" x14ac:dyDescent="0.25">
      <c r="A33" s="99" t="s">
        <v>74</v>
      </c>
      <c r="E33" s="122">
        <v>45320</v>
      </c>
      <c r="F33" s="78">
        <v>1</v>
      </c>
      <c r="G33" s="43"/>
      <c r="H33" s="48"/>
      <c r="I33" s="68"/>
      <c r="J33" s="88">
        <v>45495</v>
      </c>
      <c r="K33" s="79">
        <v>7</v>
      </c>
      <c r="L33" s="43"/>
      <c r="M33" s="48"/>
    </row>
    <row r="34" spans="1:13" x14ac:dyDescent="0.25">
      <c r="A34" s="99"/>
      <c r="E34" s="50">
        <v>45321</v>
      </c>
      <c r="F34" s="22">
        <v>5</v>
      </c>
      <c r="G34" s="43"/>
      <c r="H34" s="48"/>
      <c r="I34" s="68"/>
      <c r="J34" s="73">
        <v>45496</v>
      </c>
      <c r="K34" s="22">
        <v>4</v>
      </c>
      <c r="L34" s="43"/>
      <c r="M34" s="48"/>
    </row>
    <row r="35" spans="1:13" x14ac:dyDescent="0.25">
      <c r="E35" s="50">
        <v>45322</v>
      </c>
      <c r="F35" s="22">
        <v>6</v>
      </c>
      <c r="G35" s="43"/>
      <c r="H35" s="48"/>
      <c r="I35" s="68"/>
      <c r="J35" s="73">
        <v>45497</v>
      </c>
      <c r="K35" s="22">
        <v>6</v>
      </c>
      <c r="L35" s="43"/>
      <c r="M35" s="48"/>
    </row>
    <row r="36" spans="1:13" x14ac:dyDescent="0.25">
      <c r="E36" s="50">
        <v>45323</v>
      </c>
      <c r="F36" s="22">
        <v>5</v>
      </c>
      <c r="G36" s="54" t="s">
        <v>35</v>
      </c>
      <c r="H36" s="49">
        <f>SUM(F33:F37)</f>
        <v>22</v>
      </c>
      <c r="I36" s="68"/>
      <c r="J36" s="73">
        <v>45498</v>
      </c>
      <c r="K36" s="22">
        <v>12</v>
      </c>
      <c r="L36" s="54" t="s">
        <v>35</v>
      </c>
      <c r="M36" s="49">
        <f>SUM(K33:K37)</f>
        <v>34</v>
      </c>
    </row>
    <row r="37" spans="1:13" ht="15.75" thickBot="1" x14ac:dyDescent="0.3">
      <c r="E37" s="73">
        <v>45324</v>
      </c>
      <c r="F37" s="53">
        <v>5</v>
      </c>
      <c r="G37" s="76" t="s">
        <v>36</v>
      </c>
      <c r="H37" s="51">
        <f>AVERAGE(F33:F37)</f>
        <v>4.4000000000000004</v>
      </c>
      <c r="I37" s="68"/>
      <c r="J37" s="74">
        <v>45499</v>
      </c>
      <c r="K37" s="80">
        <v>5</v>
      </c>
      <c r="L37" s="76" t="s">
        <v>36</v>
      </c>
      <c r="M37" s="51">
        <f>AVERAGE(K33:K37)</f>
        <v>6.8</v>
      </c>
    </row>
    <row r="38" spans="1:13" ht="15.75" thickTop="1" x14ac:dyDescent="0.25">
      <c r="E38" s="122">
        <v>45327</v>
      </c>
      <c r="F38" s="78">
        <v>4</v>
      </c>
      <c r="G38" s="43"/>
      <c r="H38" s="48"/>
      <c r="I38" s="68"/>
      <c r="J38" s="73">
        <v>45502</v>
      </c>
      <c r="K38" s="79">
        <v>3</v>
      </c>
      <c r="L38" s="43"/>
      <c r="M38" s="48"/>
    </row>
    <row r="39" spans="1:13" x14ac:dyDescent="0.25">
      <c r="E39" s="50">
        <v>45328</v>
      </c>
      <c r="F39" s="22">
        <v>7</v>
      </c>
      <c r="G39" s="43"/>
      <c r="H39" s="48"/>
      <c r="I39" s="68"/>
      <c r="J39" s="73">
        <v>45503</v>
      </c>
      <c r="K39" s="22">
        <v>4</v>
      </c>
      <c r="L39" s="43"/>
      <c r="M39" s="48"/>
    </row>
    <row r="40" spans="1:13" x14ac:dyDescent="0.25">
      <c r="E40" s="50">
        <v>45329</v>
      </c>
      <c r="F40" s="22">
        <v>5</v>
      </c>
      <c r="G40" s="43"/>
      <c r="H40" s="48"/>
      <c r="I40" s="68"/>
      <c r="J40" s="73">
        <v>45504</v>
      </c>
      <c r="K40" s="22">
        <v>6</v>
      </c>
      <c r="L40" s="43"/>
      <c r="M40" s="48"/>
    </row>
    <row r="41" spans="1:13" x14ac:dyDescent="0.25">
      <c r="E41" s="50">
        <v>45330</v>
      </c>
      <c r="F41" s="22">
        <v>5</v>
      </c>
      <c r="G41" s="54" t="s">
        <v>35</v>
      </c>
      <c r="H41" s="49">
        <f>SUM(F40:F42,F38:F39)</f>
        <v>23</v>
      </c>
      <c r="I41" s="68"/>
      <c r="J41" s="73">
        <v>45505</v>
      </c>
      <c r="K41" s="22">
        <v>1</v>
      </c>
      <c r="L41" s="54" t="s">
        <v>35</v>
      </c>
      <c r="M41" s="49">
        <f>SUM(K38:K42)</f>
        <v>18</v>
      </c>
    </row>
    <row r="42" spans="1:13" ht="15.75" thickBot="1" x14ac:dyDescent="0.3">
      <c r="E42" s="73">
        <v>45331</v>
      </c>
      <c r="F42" s="53">
        <v>2</v>
      </c>
      <c r="G42" s="76" t="s">
        <v>36</v>
      </c>
      <c r="H42" s="51">
        <f>AVERAGE(F40:F42,F38:F39)</f>
        <v>4.5999999999999996</v>
      </c>
      <c r="I42" s="68"/>
      <c r="J42" s="74">
        <v>45506</v>
      </c>
      <c r="K42" s="80">
        <v>4</v>
      </c>
      <c r="L42" s="76" t="s">
        <v>36</v>
      </c>
      <c r="M42" s="51">
        <f>AVERAGE(K38:K42)</f>
        <v>3.6</v>
      </c>
    </row>
    <row r="43" spans="1:13" ht="15.75" thickTop="1" x14ac:dyDescent="0.25">
      <c r="E43" s="122">
        <v>45334</v>
      </c>
      <c r="F43" s="78">
        <v>5</v>
      </c>
      <c r="G43" s="43"/>
      <c r="H43" s="48"/>
      <c r="I43" s="68"/>
      <c r="J43" s="73">
        <v>45509</v>
      </c>
      <c r="K43" s="79">
        <v>3</v>
      </c>
      <c r="L43" s="43"/>
      <c r="M43" s="48"/>
    </row>
    <row r="44" spans="1:13" x14ac:dyDescent="0.25">
      <c r="E44" s="50">
        <v>45335</v>
      </c>
      <c r="F44" s="22">
        <v>3</v>
      </c>
      <c r="G44" s="43"/>
      <c r="H44" s="48"/>
      <c r="I44" s="68"/>
      <c r="J44" s="73">
        <v>45510</v>
      </c>
      <c r="K44" s="22">
        <v>4</v>
      </c>
      <c r="L44" s="43"/>
      <c r="M44" s="48"/>
    </row>
    <row r="45" spans="1:13" x14ac:dyDescent="0.25">
      <c r="E45" s="50">
        <v>45336</v>
      </c>
      <c r="F45" s="22">
        <v>9</v>
      </c>
      <c r="G45" s="43"/>
      <c r="H45" s="48"/>
      <c r="I45" s="68"/>
      <c r="J45" s="73">
        <v>45511</v>
      </c>
      <c r="K45" s="22">
        <v>3</v>
      </c>
      <c r="L45" s="43"/>
      <c r="M45" s="48"/>
    </row>
    <row r="46" spans="1:13" x14ac:dyDescent="0.25">
      <c r="E46" s="50">
        <v>45337</v>
      </c>
      <c r="F46" s="22">
        <v>1</v>
      </c>
      <c r="G46" s="54" t="s">
        <v>35</v>
      </c>
      <c r="H46" s="49">
        <f>SUM(F43:F47)</f>
        <v>22</v>
      </c>
      <c r="I46" s="68"/>
      <c r="J46" s="73">
        <v>45512</v>
      </c>
      <c r="K46" s="22">
        <v>1</v>
      </c>
      <c r="L46" s="54" t="s">
        <v>35</v>
      </c>
      <c r="M46" s="49">
        <f>SUM(K43:K47)</f>
        <v>11</v>
      </c>
    </row>
    <row r="47" spans="1:13" ht="15.75" thickBot="1" x14ac:dyDescent="0.3">
      <c r="E47" s="73">
        <v>45338</v>
      </c>
      <c r="F47" s="53">
        <v>4</v>
      </c>
      <c r="G47" s="76" t="s">
        <v>36</v>
      </c>
      <c r="H47" s="51">
        <f>AVERAGE(F43:F47)</f>
        <v>4.4000000000000004</v>
      </c>
      <c r="I47" s="68"/>
      <c r="J47" s="73">
        <v>45513</v>
      </c>
      <c r="K47" s="80">
        <v>0</v>
      </c>
      <c r="L47" s="76" t="s">
        <v>36</v>
      </c>
      <c r="M47" s="51">
        <f>AVERAGE(K43:K47)</f>
        <v>2.2000000000000002</v>
      </c>
    </row>
    <row r="48" spans="1:13" ht="15.75" thickTop="1" x14ac:dyDescent="0.25">
      <c r="E48" s="122">
        <v>45341</v>
      </c>
      <c r="F48" s="78">
        <v>3</v>
      </c>
      <c r="G48" s="43"/>
      <c r="H48" s="48"/>
      <c r="I48" s="68"/>
      <c r="J48" s="88">
        <v>45516</v>
      </c>
      <c r="K48" s="79">
        <v>3</v>
      </c>
      <c r="L48" s="43"/>
      <c r="M48" s="48"/>
    </row>
    <row r="49" spans="5:13" x14ac:dyDescent="0.25">
      <c r="E49" s="50">
        <v>45342</v>
      </c>
      <c r="F49" s="22">
        <v>5</v>
      </c>
      <c r="G49" s="68"/>
      <c r="H49" s="68"/>
      <c r="I49" s="68"/>
      <c r="J49" s="73">
        <v>45517</v>
      </c>
      <c r="K49" s="22">
        <v>5</v>
      </c>
      <c r="L49" s="43"/>
      <c r="M49" s="48"/>
    </row>
    <row r="50" spans="5:13" x14ac:dyDescent="0.25">
      <c r="E50" s="50">
        <v>45343</v>
      </c>
      <c r="F50" s="129">
        <v>1</v>
      </c>
      <c r="G50" s="34" t="s">
        <v>35</v>
      </c>
      <c r="H50" s="49">
        <f>SUM(F48:F51)</f>
        <v>11</v>
      </c>
      <c r="I50" s="68"/>
      <c r="J50" s="73">
        <v>45518</v>
      </c>
      <c r="K50" s="22">
        <v>5</v>
      </c>
      <c r="L50" s="43"/>
      <c r="M50" s="48"/>
    </row>
    <row r="51" spans="5:13" ht="15.75" thickBot="1" x14ac:dyDescent="0.3">
      <c r="E51" s="73">
        <v>45344</v>
      </c>
      <c r="F51" s="80">
        <v>2</v>
      </c>
      <c r="G51" s="76" t="s">
        <v>36</v>
      </c>
      <c r="H51" s="51">
        <f>AVERAGE(F48:F51)</f>
        <v>2.75</v>
      </c>
      <c r="I51" s="68"/>
      <c r="J51" s="73">
        <v>45519</v>
      </c>
      <c r="K51" s="22">
        <v>4</v>
      </c>
      <c r="L51" s="54" t="s">
        <v>35</v>
      </c>
      <c r="M51" s="49">
        <f>SUM(K48:K52)</f>
        <v>20</v>
      </c>
    </row>
    <row r="52" spans="5:13" ht="15.75" thickBot="1" x14ac:dyDescent="0.3">
      <c r="E52" s="122">
        <v>45348</v>
      </c>
      <c r="F52" s="78">
        <v>5</v>
      </c>
      <c r="G52" s="43"/>
      <c r="H52" s="48"/>
      <c r="I52" s="68"/>
      <c r="J52" s="74">
        <v>45520</v>
      </c>
      <c r="K52" s="80">
        <v>3</v>
      </c>
      <c r="L52" s="76" t="s">
        <v>36</v>
      </c>
      <c r="M52" s="51">
        <f>AVERAGE(K48:K52)</f>
        <v>4</v>
      </c>
    </row>
    <row r="53" spans="5:13" x14ac:dyDescent="0.25">
      <c r="E53" s="50">
        <v>45349</v>
      </c>
      <c r="F53" s="22">
        <v>7</v>
      </c>
      <c r="G53" s="43"/>
      <c r="H53" s="48"/>
      <c r="I53" s="68"/>
      <c r="J53" s="73">
        <v>45523</v>
      </c>
      <c r="K53" s="79">
        <v>2</v>
      </c>
      <c r="L53" s="43"/>
      <c r="M53" s="48"/>
    </row>
    <row r="54" spans="5:13" x14ac:dyDescent="0.25">
      <c r="E54" s="50">
        <v>45350</v>
      </c>
      <c r="F54" s="22">
        <v>4</v>
      </c>
      <c r="G54" s="43"/>
      <c r="H54" s="48"/>
      <c r="I54" s="68"/>
      <c r="J54" s="73">
        <v>45524</v>
      </c>
      <c r="K54" s="22">
        <v>5</v>
      </c>
      <c r="L54" s="43"/>
      <c r="M54" s="48"/>
    </row>
    <row r="55" spans="5:13" x14ac:dyDescent="0.25">
      <c r="E55" s="50">
        <v>45351</v>
      </c>
      <c r="F55" s="22">
        <v>1</v>
      </c>
      <c r="G55" s="54" t="s">
        <v>35</v>
      </c>
      <c r="H55" s="49">
        <f>SUM(F52:F56)</f>
        <v>19</v>
      </c>
      <c r="I55" s="68"/>
      <c r="J55" s="73">
        <v>45525</v>
      </c>
      <c r="K55" s="22">
        <v>4</v>
      </c>
      <c r="L55" s="43"/>
      <c r="M55" s="48"/>
    </row>
    <row r="56" spans="5:13" ht="15.75" thickBot="1" x14ac:dyDescent="0.3">
      <c r="E56" s="73">
        <v>45352</v>
      </c>
      <c r="F56" s="53">
        <v>2</v>
      </c>
      <c r="G56" s="76" t="s">
        <v>36</v>
      </c>
      <c r="H56" s="51">
        <f>AVERAGE(F52:F56)</f>
        <v>3.8</v>
      </c>
      <c r="I56" s="68"/>
      <c r="J56" s="73">
        <v>45526</v>
      </c>
      <c r="K56" s="22">
        <v>5</v>
      </c>
      <c r="L56" s="54" t="s">
        <v>35</v>
      </c>
      <c r="M56" s="49">
        <f>SUM(K53:K57)</f>
        <v>17</v>
      </c>
    </row>
    <row r="57" spans="5:13" ht="16.5" thickTop="1" thickBot="1" x14ac:dyDescent="0.3">
      <c r="E57" s="122">
        <v>45355</v>
      </c>
      <c r="F57" s="78">
        <v>4</v>
      </c>
      <c r="G57" s="43"/>
      <c r="H57" s="48"/>
      <c r="I57" s="68"/>
      <c r="J57" s="73">
        <v>45527</v>
      </c>
      <c r="K57" s="80">
        <v>1</v>
      </c>
      <c r="L57" s="76" t="s">
        <v>36</v>
      </c>
      <c r="M57" s="51">
        <f>AVERAGE(K53:K57)</f>
        <v>3.4</v>
      </c>
    </row>
    <row r="58" spans="5:13" x14ac:dyDescent="0.25">
      <c r="E58" s="50">
        <v>45356</v>
      </c>
      <c r="F58" s="22">
        <v>3</v>
      </c>
      <c r="G58" s="43"/>
      <c r="H58" s="48"/>
      <c r="I58" s="68"/>
      <c r="J58" s="88">
        <v>45530</v>
      </c>
      <c r="K58" s="79">
        <v>8</v>
      </c>
      <c r="L58" s="43"/>
      <c r="M58" s="48"/>
    </row>
    <row r="59" spans="5:13" x14ac:dyDescent="0.25">
      <c r="E59" s="50">
        <v>45357</v>
      </c>
      <c r="F59" s="22">
        <v>6</v>
      </c>
      <c r="G59" s="54" t="s">
        <v>35</v>
      </c>
      <c r="H59" s="49">
        <f>SUM(F57:F60)</f>
        <v>20</v>
      </c>
      <c r="I59" s="68"/>
      <c r="J59" s="73">
        <v>45531</v>
      </c>
      <c r="K59" s="22">
        <v>5</v>
      </c>
      <c r="L59" s="43"/>
      <c r="M59" s="48"/>
    </row>
    <row r="60" spans="5:13" ht="15.75" thickBot="1" x14ac:dyDescent="0.3">
      <c r="E60" s="73">
        <v>45358</v>
      </c>
      <c r="F60" s="80">
        <v>7</v>
      </c>
      <c r="G60" s="76" t="s">
        <v>36</v>
      </c>
      <c r="H60" s="51">
        <f>AVERAGE(F57:F60)</f>
        <v>5</v>
      </c>
      <c r="I60" s="68"/>
      <c r="J60" s="73">
        <v>45532</v>
      </c>
      <c r="K60" s="22">
        <v>1</v>
      </c>
      <c r="L60" s="43"/>
      <c r="M60" s="48"/>
    </row>
    <row r="61" spans="5:13" x14ac:dyDescent="0.25">
      <c r="E61" s="122">
        <v>45362</v>
      </c>
      <c r="F61" s="78">
        <v>5</v>
      </c>
      <c r="G61" s="43"/>
      <c r="H61" s="48"/>
      <c r="I61" s="68"/>
      <c r="J61" s="73">
        <v>45533</v>
      </c>
      <c r="K61" s="22">
        <v>4</v>
      </c>
      <c r="L61" s="54" t="s">
        <v>35</v>
      </c>
      <c r="M61" s="49">
        <f>SUM(K58:K62)</f>
        <v>28</v>
      </c>
    </row>
    <row r="62" spans="5:13" ht="15.75" thickBot="1" x14ac:dyDescent="0.3">
      <c r="E62" s="50">
        <v>45363</v>
      </c>
      <c r="F62" s="22">
        <v>5</v>
      </c>
      <c r="G62" s="43"/>
      <c r="H62" s="48"/>
      <c r="I62" s="68"/>
      <c r="J62" s="73">
        <v>45534</v>
      </c>
      <c r="K62" s="80">
        <v>10</v>
      </c>
      <c r="L62" s="76" t="s">
        <v>36</v>
      </c>
      <c r="M62" s="51">
        <f>AVERAGE(K58:K62)</f>
        <v>5.6</v>
      </c>
    </row>
    <row r="63" spans="5:13" x14ac:dyDescent="0.25">
      <c r="E63" s="50">
        <v>45364</v>
      </c>
      <c r="F63" s="22">
        <v>9</v>
      </c>
      <c r="G63" s="43"/>
      <c r="H63" s="48"/>
      <c r="I63" s="68"/>
      <c r="J63" s="88">
        <v>45537</v>
      </c>
      <c r="K63" s="79">
        <v>6</v>
      </c>
      <c r="L63" s="43"/>
      <c r="M63" s="48"/>
    </row>
    <row r="64" spans="5:13" x14ac:dyDescent="0.25">
      <c r="E64" s="50">
        <v>45365</v>
      </c>
      <c r="F64" s="22">
        <v>2</v>
      </c>
      <c r="G64" s="54" t="s">
        <v>35</v>
      </c>
      <c r="H64" s="49">
        <f>SUM(F61:F65)</f>
        <v>28</v>
      </c>
      <c r="I64" s="68"/>
      <c r="J64" s="73">
        <v>45538</v>
      </c>
      <c r="K64" s="22">
        <v>5</v>
      </c>
      <c r="L64" s="43"/>
      <c r="M64" s="48"/>
    </row>
    <row r="65" spans="5:13" ht="15.75" thickBot="1" x14ac:dyDescent="0.3">
      <c r="E65" s="59">
        <v>45366</v>
      </c>
      <c r="F65" s="53">
        <v>7</v>
      </c>
      <c r="G65" s="76" t="s">
        <v>36</v>
      </c>
      <c r="H65" s="51">
        <f>AVERAGE(F61:F65)</f>
        <v>5.6</v>
      </c>
      <c r="I65" s="68"/>
      <c r="J65" s="73">
        <v>45539</v>
      </c>
      <c r="K65" s="22">
        <v>3</v>
      </c>
      <c r="L65" s="43"/>
      <c r="M65" s="48"/>
    </row>
    <row r="66" spans="5:13" x14ac:dyDescent="0.25">
      <c r="E66" s="50">
        <v>45369</v>
      </c>
      <c r="F66" s="78">
        <v>4</v>
      </c>
      <c r="G66" s="43"/>
      <c r="H66" s="48"/>
      <c r="I66" s="68"/>
      <c r="J66" s="73">
        <v>45540</v>
      </c>
      <c r="K66" s="22">
        <v>7</v>
      </c>
      <c r="L66" s="54" t="s">
        <v>35</v>
      </c>
      <c r="M66" s="49">
        <f>SUM(K63:K67)</f>
        <v>27</v>
      </c>
    </row>
    <row r="67" spans="5:13" ht="15.75" thickBot="1" x14ac:dyDescent="0.3">
      <c r="E67" s="50">
        <v>45370</v>
      </c>
      <c r="F67" s="22">
        <v>0</v>
      </c>
      <c r="G67" s="43"/>
      <c r="H67" s="48"/>
      <c r="I67" s="68"/>
      <c r="J67" s="73">
        <v>45541</v>
      </c>
      <c r="K67" s="80">
        <v>6</v>
      </c>
      <c r="L67" s="76" t="s">
        <v>36</v>
      </c>
      <c r="M67" s="51">
        <f>AVERAGE(K63:K67)</f>
        <v>5.4</v>
      </c>
    </row>
    <row r="68" spans="5:13" x14ac:dyDescent="0.25">
      <c r="E68" s="50">
        <v>45371</v>
      </c>
      <c r="F68" s="22">
        <v>8</v>
      </c>
      <c r="G68" s="43"/>
      <c r="H68" s="48"/>
      <c r="I68" s="68"/>
      <c r="J68" s="88">
        <v>45544</v>
      </c>
      <c r="K68" s="79">
        <v>5</v>
      </c>
      <c r="L68" s="43"/>
      <c r="M68" s="48"/>
    </row>
    <row r="69" spans="5:13" x14ac:dyDescent="0.25">
      <c r="E69" s="50">
        <v>45372</v>
      </c>
      <c r="F69" s="22">
        <v>2</v>
      </c>
      <c r="G69" s="54" t="s">
        <v>35</v>
      </c>
      <c r="H69" s="49">
        <f>SUM(F66:F70)</f>
        <v>21</v>
      </c>
      <c r="I69" s="68"/>
      <c r="J69" s="73">
        <v>45545</v>
      </c>
      <c r="K69" s="22">
        <v>1</v>
      </c>
      <c r="L69" s="43"/>
      <c r="M69" s="48"/>
    </row>
    <row r="70" spans="5:13" ht="15.75" thickBot="1" x14ac:dyDescent="0.3">
      <c r="E70" s="73">
        <v>45373</v>
      </c>
      <c r="F70" s="53">
        <v>7</v>
      </c>
      <c r="G70" s="76" t="s">
        <v>36</v>
      </c>
      <c r="H70" s="51">
        <f>AVERAGE(F66:F70)</f>
        <v>4.2</v>
      </c>
      <c r="I70" s="68"/>
      <c r="J70" s="73">
        <v>45546</v>
      </c>
      <c r="K70" s="22">
        <v>3</v>
      </c>
      <c r="L70" s="43"/>
      <c r="M70" s="48"/>
    </row>
    <row r="71" spans="5:13" ht="15.75" thickTop="1" x14ac:dyDescent="0.25">
      <c r="E71" s="122">
        <v>45376</v>
      </c>
      <c r="F71" s="78">
        <v>10</v>
      </c>
      <c r="G71" s="43"/>
      <c r="H71" s="48"/>
      <c r="I71" s="68"/>
      <c r="J71" s="73">
        <v>45547</v>
      </c>
      <c r="K71" s="22">
        <v>4</v>
      </c>
      <c r="L71" s="54" t="s">
        <v>35</v>
      </c>
      <c r="M71" s="49">
        <f>SUM(K68:K72)</f>
        <v>13</v>
      </c>
    </row>
    <row r="72" spans="5:13" ht="15.75" thickBot="1" x14ac:dyDescent="0.3">
      <c r="E72" s="50">
        <v>45377</v>
      </c>
      <c r="F72" s="22">
        <v>8</v>
      </c>
      <c r="G72" s="43"/>
      <c r="H72" s="48"/>
      <c r="I72" s="68"/>
      <c r="J72" s="74">
        <v>45548</v>
      </c>
      <c r="K72" s="80">
        <v>0</v>
      </c>
      <c r="L72" s="76" t="s">
        <v>36</v>
      </c>
      <c r="M72" s="51">
        <f>AVERAGE(K68:K72)</f>
        <v>2.6</v>
      </c>
    </row>
    <row r="73" spans="5:13" x14ac:dyDescent="0.25">
      <c r="E73" s="50">
        <v>45378</v>
      </c>
      <c r="F73" s="22">
        <v>8</v>
      </c>
      <c r="G73" s="43"/>
      <c r="H73" s="48"/>
      <c r="I73" s="68"/>
      <c r="J73" s="73">
        <v>45551</v>
      </c>
      <c r="K73" s="79">
        <v>2</v>
      </c>
      <c r="L73" s="43"/>
      <c r="M73" s="48"/>
    </row>
    <row r="74" spans="5:13" x14ac:dyDescent="0.25">
      <c r="E74" s="50">
        <v>45379</v>
      </c>
      <c r="F74" s="22">
        <v>3</v>
      </c>
      <c r="G74" s="54" t="s">
        <v>35</v>
      </c>
      <c r="H74" s="49">
        <f>SUM(F71:F75)</f>
        <v>33</v>
      </c>
      <c r="I74" s="68"/>
      <c r="J74" s="73">
        <v>45552</v>
      </c>
      <c r="K74" s="22">
        <v>4</v>
      </c>
      <c r="L74" s="43"/>
      <c r="M74" s="48"/>
    </row>
    <row r="75" spans="5:13" ht="15.75" thickBot="1" x14ac:dyDescent="0.3">
      <c r="E75" s="73">
        <v>45380</v>
      </c>
      <c r="F75" s="26">
        <v>4</v>
      </c>
      <c r="G75" s="71" t="s">
        <v>36</v>
      </c>
      <c r="H75" s="58">
        <f>AVERAGE(F71:F75)</f>
        <v>6.6</v>
      </c>
      <c r="I75" s="68"/>
      <c r="J75" s="73">
        <v>45553</v>
      </c>
      <c r="K75" s="22">
        <v>3</v>
      </c>
      <c r="L75" s="43"/>
      <c r="M75" s="48"/>
    </row>
    <row r="76" spans="5:13" x14ac:dyDescent="0.25">
      <c r="E76" s="122">
        <v>45383</v>
      </c>
      <c r="F76" s="79">
        <v>8</v>
      </c>
      <c r="G76" s="45"/>
      <c r="H76" s="46"/>
      <c r="I76" s="68"/>
      <c r="J76" s="73">
        <v>45554</v>
      </c>
      <c r="K76" s="22">
        <v>1</v>
      </c>
      <c r="L76" s="54" t="s">
        <v>35</v>
      </c>
      <c r="M76" s="49">
        <f>SUM(K73:K77)</f>
        <v>14</v>
      </c>
    </row>
    <row r="77" spans="5:13" ht="15.75" thickBot="1" x14ac:dyDescent="0.3">
      <c r="E77" s="50">
        <v>45384</v>
      </c>
      <c r="F77" s="22">
        <v>4</v>
      </c>
      <c r="G77" s="43"/>
      <c r="H77" s="48"/>
      <c r="I77" s="68"/>
      <c r="J77" s="73">
        <v>45555</v>
      </c>
      <c r="K77" s="80">
        <v>4</v>
      </c>
      <c r="L77" s="76" t="s">
        <v>36</v>
      </c>
      <c r="M77" s="51">
        <f>AVERAGE(K73:K77)</f>
        <v>2.8</v>
      </c>
    </row>
    <row r="78" spans="5:13" x14ac:dyDescent="0.25">
      <c r="E78" s="50">
        <v>45385</v>
      </c>
      <c r="F78" s="22">
        <v>8</v>
      </c>
      <c r="G78" s="43"/>
      <c r="H78" s="48"/>
      <c r="I78" s="68"/>
      <c r="J78" s="88">
        <v>45558</v>
      </c>
      <c r="K78" s="79">
        <v>3</v>
      </c>
      <c r="L78" s="43"/>
      <c r="M78" s="48"/>
    </row>
    <row r="79" spans="5:13" x14ac:dyDescent="0.25">
      <c r="E79" s="50">
        <v>45386</v>
      </c>
      <c r="F79" s="22">
        <v>4</v>
      </c>
      <c r="G79" s="54" t="s">
        <v>35</v>
      </c>
      <c r="H79" s="49">
        <f>SUM(F76:F80)</f>
        <v>27</v>
      </c>
      <c r="I79" s="68"/>
      <c r="J79" s="73">
        <v>45559</v>
      </c>
      <c r="K79" s="22">
        <v>6</v>
      </c>
      <c r="L79" s="43"/>
      <c r="M79" s="48"/>
    </row>
    <row r="80" spans="5:13" ht="15.75" thickBot="1" x14ac:dyDescent="0.3">
      <c r="E80" s="73">
        <v>45387</v>
      </c>
      <c r="F80" s="80">
        <v>3</v>
      </c>
      <c r="G80" s="72" t="s">
        <v>36</v>
      </c>
      <c r="H80" s="60">
        <f>AVERAGE(F76:F80)</f>
        <v>5.4</v>
      </c>
      <c r="I80" s="68"/>
      <c r="J80" s="73">
        <v>45560</v>
      </c>
      <c r="K80" s="22">
        <v>1</v>
      </c>
      <c r="L80" s="43"/>
      <c r="M80" s="48"/>
    </row>
    <row r="81" spans="5:13" x14ac:dyDescent="0.25">
      <c r="E81" s="122">
        <v>45390</v>
      </c>
      <c r="F81" s="79">
        <v>2</v>
      </c>
      <c r="G81" s="43"/>
      <c r="H81" s="48"/>
      <c r="I81" s="68"/>
      <c r="J81" s="73">
        <v>45561</v>
      </c>
      <c r="K81" s="22">
        <v>3</v>
      </c>
      <c r="L81" s="54" t="s">
        <v>35</v>
      </c>
      <c r="M81" s="49">
        <f>SUM(K78:K82)</f>
        <v>14</v>
      </c>
    </row>
    <row r="82" spans="5:13" ht="15.75" thickBot="1" x14ac:dyDescent="0.3">
      <c r="E82" s="50">
        <v>45391</v>
      </c>
      <c r="F82" s="22">
        <v>3</v>
      </c>
      <c r="G82" s="43"/>
      <c r="H82" s="48"/>
      <c r="I82" s="68"/>
      <c r="J82" s="74">
        <v>45562</v>
      </c>
      <c r="K82" s="80">
        <v>1</v>
      </c>
      <c r="L82" s="76" t="s">
        <v>36</v>
      </c>
      <c r="M82" s="51">
        <f>AVERAGE(K78:K82)</f>
        <v>2.8</v>
      </c>
    </row>
    <row r="83" spans="5:13" x14ac:dyDescent="0.25">
      <c r="E83" s="50">
        <v>45392</v>
      </c>
      <c r="F83" s="22">
        <v>2</v>
      </c>
      <c r="G83" s="43"/>
      <c r="H83" s="48"/>
      <c r="I83" s="68"/>
      <c r="J83" s="73">
        <v>45565</v>
      </c>
      <c r="K83" s="79">
        <v>3</v>
      </c>
      <c r="L83" s="45"/>
      <c r="M83" s="46"/>
    </row>
    <row r="84" spans="5:13" x14ac:dyDescent="0.25">
      <c r="E84" s="50">
        <v>45393</v>
      </c>
      <c r="F84" s="22">
        <v>3</v>
      </c>
      <c r="G84" s="54" t="s">
        <v>35</v>
      </c>
      <c r="H84" s="49">
        <f>SUM(F81:F85)</f>
        <v>17</v>
      </c>
      <c r="I84" s="68"/>
      <c r="J84" s="73">
        <v>45566</v>
      </c>
      <c r="K84" s="22">
        <v>1</v>
      </c>
      <c r="L84" s="43"/>
      <c r="M84" s="48"/>
    </row>
    <row r="85" spans="5:13" ht="15.75" thickBot="1" x14ac:dyDescent="0.3">
      <c r="E85" s="73">
        <v>45394</v>
      </c>
      <c r="F85" s="26">
        <v>7</v>
      </c>
      <c r="G85" s="76" t="s">
        <v>36</v>
      </c>
      <c r="H85" s="51">
        <f>AVERAGE(F81:F85)</f>
        <v>3.4</v>
      </c>
      <c r="I85" s="68"/>
      <c r="J85" s="73">
        <v>45567</v>
      </c>
      <c r="K85" s="22">
        <v>1</v>
      </c>
      <c r="L85" s="77"/>
      <c r="M85" s="75"/>
    </row>
    <row r="86" spans="5:13" ht="15.75" thickTop="1" x14ac:dyDescent="0.25">
      <c r="E86" s="122">
        <v>45397</v>
      </c>
      <c r="F86" s="79">
        <v>6</v>
      </c>
      <c r="G86" s="43"/>
      <c r="H86" s="48"/>
      <c r="I86" s="68"/>
      <c r="J86" s="73">
        <v>45568</v>
      </c>
      <c r="K86" s="22">
        <v>2</v>
      </c>
      <c r="L86" s="54" t="s">
        <v>35</v>
      </c>
      <c r="M86" s="49">
        <f>SUM(K83:K87)</f>
        <v>8</v>
      </c>
    </row>
    <row r="87" spans="5:13" ht="15.75" thickBot="1" x14ac:dyDescent="0.3">
      <c r="E87" s="50">
        <v>45398</v>
      </c>
      <c r="F87" s="22">
        <v>9</v>
      </c>
      <c r="G87" s="43"/>
      <c r="H87" s="48"/>
      <c r="I87" s="68"/>
      <c r="J87" s="73">
        <v>45569</v>
      </c>
      <c r="K87" s="80">
        <v>1</v>
      </c>
      <c r="L87" s="72" t="s">
        <v>36</v>
      </c>
      <c r="M87" s="60">
        <f>AVERAGE(K83:K87)</f>
        <v>1.6</v>
      </c>
    </row>
    <row r="88" spans="5:13" x14ac:dyDescent="0.25">
      <c r="E88" s="50">
        <v>45399</v>
      </c>
      <c r="F88" s="22">
        <v>6</v>
      </c>
      <c r="G88" s="43"/>
      <c r="H88" s="48"/>
      <c r="I88" s="68"/>
      <c r="J88" s="88">
        <v>45572</v>
      </c>
      <c r="K88" s="79">
        <v>1</v>
      </c>
      <c r="L88" s="45"/>
      <c r="M88" s="46"/>
    </row>
    <row r="89" spans="5:13" x14ac:dyDescent="0.25">
      <c r="E89" s="50">
        <v>45400</v>
      </c>
      <c r="F89" s="22">
        <v>4</v>
      </c>
      <c r="G89" s="54" t="s">
        <v>35</v>
      </c>
      <c r="H89" s="49">
        <f>SUM(F86:F90)</f>
        <v>26</v>
      </c>
      <c r="I89" s="68"/>
      <c r="J89" s="73">
        <v>45573</v>
      </c>
      <c r="K89" s="22">
        <v>6</v>
      </c>
      <c r="L89" s="43"/>
      <c r="M89" s="48"/>
    </row>
    <row r="90" spans="5:13" ht="15.75" thickBot="1" x14ac:dyDescent="0.3">
      <c r="E90" s="73">
        <v>45401</v>
      </c>
      <c r="F90" s="80">
        <v>1</v>
      </c>
      <c r="G90" s="76" t="s">
        <v>36</v>
      </c>
      <c r="H90" s="51">
        <f>AVERAGE(F86:F90)</f>
        <v>5.2</v>
      </c>
      <c r="I90" s="68"/>
      <c r="J90" s="73">
        <v>45574</v>
      </c>
      <c r="K90" s="22">
        <v>2</v>
      </c>
      <c r="L90" s="77"/>
      <c r="M90" s="75"/>
    </row>
    <row r="91" spans="5:13" x14ac:dyDescent="0.25">
      <c r="E91" s="122">
        <v>45404</v>
      </c>
      <c r="F91" s="79">
        <v>3</v>
      </c>
      <c r="G91" s="43"/>
      <c r="H91" s="48"/>
      <c r="I91" s="68"/>
      <c r="J91" s="73">
        <v>45575</v>
      </c>
      <c r="K91" s="22">
        <v>6</v>
      </c>
      <c r="L91" s="54" t="s">
        <v>35</v>
      </c>
      <c r="M91" s="49">
        <f>SUM(K88:K92)</f>
        <v>19</v>
      </c>
    </row>
    <row r="92" spans="5:13" ht="15.75" thickBot="1" x14ac:dyDescent="0.3">
      <c r="E92" s="50">
        <v>45405</v>
      </c>
      <c r="F92" s="22">
        <v>4</v>
      </c>
      <c r="G92" s="43"/>
      <c r="H92" s="48"/>
      <c r="I92" s="68"/>
      <c r="J92" s="73">
        <v>45576</v>
      </c>
      <c r="K92" s="80">
        <v>4</v>
      </c>
      <c r="L92" s="72" t="s">
        <v>36</v>
      </c>
      <c r="M92" s="60">
        <f>AVERAGE(K88:K92)</f>
        <v>3.8</v>
      </c>
    </row>
    <row r="93" spans="5:13" x14ac:dyDescent="0.25">
      <c r="E93" s="50">
        <v>45406</v>
      </c>
      <c r="F93" s="22">
        <v>16</v>
      </c>
      <c r="G93" s="43"/>
      <c r="H93" s="48"/>
      <c r="I93" s="68"/>
      <c r="J93" s="88">
        <v>45579</v>
      </c>
      <c r="K93" s="79">
        <v>7</v>
      </c>
      <c r="L93" s="45"/>
      <c r="M93" s="46"/>
    </row>
    <row r="94" spans="5:13" x14ac:dyDescent="0.25">
      <c r="E94" s="50">
        <v>45407</v>
      </c>
      <c r="F94" s="22">
        <v>5</v>
      </c>
      <c r="G94" s="68"/>
      <c r="H94" s="68"/>
      <c r="I94" s="68"/>
      <c r="J94" s="73">
        <v>45580</v>
      </c>
      <c r="K94" s="22">
        <v>2</v>
      </c>
      <c r="L94" s="43"/>
      <c r="M94" s="48"/>
    </row>
    <row r="95" spans="5:13" x14ac:dyDescent="0.25">
      <c r="E95" s="50">
        <v>45408</v>
      </c>
      <c r="F95" s="22">
        <v>1</v>
      </c>
      <c r="G95" s="54" t="s">
        <v>35</v>
      </c>
      <c r="H95" s="49">
        <f>SUM(F91:F95)</f>
        <v>29</v>
      </c>
      <c r="I95" s="68"/>
      <c r="J95" s="73">
        <v>45581</v>
      </c>
      <c r="K95" s="22">
        <v>2</v>
      </c>
      <c r="L95" s="77"/>
      <c r="M95" s="75"/>
    </row>
    <row r="96" spans="5:13" ht="15.75" thickBot="1" x14ac:dyDescent="0.3">
      <c r="E96" s="59">
        <v>45409</v>
      </c>
      <c r="F96" s="26">
        <v>6</v>
      </c>
      <c r="G96" s="76" t="s">
        <v>36</v>
      </c>
      <c r="H96" s="51">
        <f>AVERAGE(F91:F95)</f>
        <v>5.8</v>
      </c>
      <c r="I96" s="68"/>
      <c r="J96" s="73">
        <v>45582</v>
      </c>
      <c r="K96" s="22">
        <v>3</v>
      </c>
      <c r="L96" s="54" t="s">
        <v>35</v>
      </c>
      <c r="M96" s="49">
        <f>SUM(K93:K97)</f>
        <v>21</v>
      </c>
    </row>
    <row r="97" spans="5:13" ht="15.75" thickBot="1" x14ac:dyDescent="0.3">
      <c r="E97" s="50">
        <v>45414</v>
      </c>
      <c r="F97" s="79">
        <v>5</v>
      </c>
      <c r="G97" s="54" t="s">
        <v>35</v>
      </c>
      <c r="H97" s="49">
        <f>SUM(F97:F98)</f>
        <v>7</v>
      </c>
      <c r="I97" s="68"/>
      <c r="J97" s="74">
        <v>45583</v>
      </c>
      <c r="K97" s="80">
        <v>7</v>
      </c>
      <c r="L97" s="72" t="s">
        <v>36</v>
      </c>
      <c r="M97" s="60">
        <f>AVERAGE(K93:K97)</f>
        <v>4.2</v>
      </c>
    </row>
    <row r="98" spans="5:13" ht="15.75" thickBot="1" x14ac:dyDescent="0.3">
      <c r="E98" s="59">
        <v>45415</v>
      </c>
      <c r="F98" s="82">
        <v>2</v>
      </c>
      <c r="G98" s="71" t="s">
        <v>36</v>
      </c>
      <c r="H98" s="58">
        <f>AVERAGE(F97:F98)</f>
        <v>3.5</v>
      </c>
      <c r="I98" s="68"/>
      <c r="J98" s="73">
        <v>45586</v>
      </c>
      <c r="K98" s="79">
        <v>6</v>
      </c>
      <c r="L98" s="45"/>
      <c r="M98" s="46"/>
    </row>
    <row r="99" spans="5:13" x14ac:dyDescent="0.25">
      <c r="E99" s="47">
        <v>45418</v>
      </c>
      <c r="F99" s="83">
        <v>5</v>
      </c>
      <c r="G99" s="68"/>
      <c r="H99" s="68"/>
      <c r="I99" s="68"/>
      <c r="J99" s="73">
        <v>45587</v>
      </c>
      <c r="K99" s="22">
        <v>8</v>
      </c>
      <c r="L99" s="43"/>
      <c r="M99" s="48"/>
    </row>
    <row r="100" spans="5:13" x14ac:dyDescent="0.25">
      <c r="E100" s="47">
        <v>45419</v>
      </c>
      <c r="F100" s="84">
        <v>4</v>
      </c>
      <c r="G100" s="54" t="s">
        <v>35</v>
      </c>
      <c r="H100" s="49">
        <f>SUM(F99:F101)</f>
        <v>12</v>
      </c>
      <c r="I100" s="68"/>
      <c r="J100" s="73">
        <v>45588</v>
      </c>
      <c r="K100" s="22">
        <v>1</v>
      </c>
      <c r="L100" s="77"/>
      <c r="M100" s="75"/>
    </row>
    <row r="101" spans="5:13" ht="15.75" thickBot="1" x14ac:dyDescent="0.3">
      <c r="E101" s="115">
        <v>45420</v>
      </c>
      <c r="F101" s="81">
        <v>3</v>
      </c>
      <c r="G101" s="72" t="s">
        <v>36</v>
      </c>
      <c r="H101" s="60">
        <f>AVERAGE(F99:F101)</f>
        <v>4</v>
      </c>
      <c r="I101" s="68"/>
      <c r="J101" s="73">
        <v>45589</v>
      </c>
      <c r="K101" s="22">
        <v>6</v>
      </c>
      <c r="L101" s="54" t="s">
        <v>35</v>
      </c>
      <c r="M101" s="49">
        <f>SUM(K98:K102)</f>
        <v>22</v>
      </c>
    </row>
    <row r="102" spans="5:13" ht="15.75" thickBot="1" x14ac:dyDescent="0.3">
      <c r="E102" s="122">
        <v>45425</v>
      </c>
      <c r="F102" s="79">
        <v>5</v>
      </c>
      <c r="G102" s="43"/>
      <c r="H102" s="48"/>
      <c r="I102" s="68"/>
      <c r="J102" s="73">
        <v>45590</v>
      </c>
      <c r="K102" s="80">
        <v>1</v>
      </c>
      <c r="L102" s="72" t="s">
        <v>36</v>
      </c>
      <c r="M102" s="60">
        <f>AVERAGE(K98:K102)</f>
        <v>4.4000000000000004</v>
      </c>
    </row>
    <row r="103" spans="5:13" x14ac:dyDescent="0.25">
      <c r="E103" s="47">
        <v>45426</v>
      </c>
      <c r="F103" s="22">
        <v>0</v>
      </c>
      <c r="G103" s="43"/>
      <c r="H103" s="48"/>
      <c r="I103" s="68"/>
      <c r="J103" s="88">
        <v>45593</v>
      </c>
      <c r="K103" s="79">
        <v>5</v>
      </c>
      <c r="L103" s="45"/>
      <c r="M103" s="46"/>
    </row>
    <row r="104" spans="5:13" x14ac:dyDescent="0.25">
      <c r="E104" s="47">
        <v>45427</v>
      </c>
      <c r="F104" s="22">
        <v>9</v>
      </c>
      <c r="G104" s="43"/>
      <c r="H104" s="48"/>
      <c r="I104" s="68"/>
      <c r="J104" s="73">
        <v>45594</v>
      </c>
      <c r="K104" s="22">
        <v>4</v>
      </c>
      <c r="L104" s="43"/>
      <c r="M104" s="48"/>
    </row>
    <row r="105" spans="5:13" x14ac:dyDescent="0.25">
      <c r="E105" s="47">
        <v>45428</v>
      </c>
      <c r="F105" s="22">
        <v>1</v>
      </c>
      <c r="G105" s="54" t="s">
        <v>35</v>
      </c>
      <c r="H105" s="49">
        <f>SUM(F102:F106)</f>
        <v>15</v>
      </c>
      <c r="I105" s="68"/>
      <c r="J105" s="73">
        <v>45595</v>
      </c>
      <c r="K105" s="22">
        <v>2</v>
      </c>
      <c r="L105" s="43"/>
      <c r="M105" s="48"/>
    </row>
    <row r="106" spans="5:13" ht="15.75" thickBot="1" x14ac:dyDescent="0.3">
      <c r="E106" s="115">
        <v>45429</v>
      </c>
      <c r="F106" s="80">
        <v>0</v>
      </c>
      <c r="G106" s="76" t="s">
        <v>36</v>
      </c>
      <c r="H106" s="51">
        <f>AVERAGE(F102:F106)</f>
        <v>3</v>
      </c>
      <c r="I106" s="68"/>
      <c r="J106" s="73">
        <v>45596</v>
      </c>
      <c r="K106" s="26">
        <v>0</v>
      </c>
      <c r="L106" s="87"/>
      <c r="M106" s="75"/>
    </row>
    <row r="107" spans="5:13" x14ac:dyDescent="0.25">
      <c r="E107" s="122">
        <v>45432</v>
      </c>
      <c r="F107" s="79">
        <v>7</v>
      </c>
      <c r="G107" s="43"/>
      <c r="H107" s="48"/>
      <c r="I107" s="68"/>
      <c r="J107" s="117">
        <v>45597</v>
      </c>
      <c r="K107" s="42">
        <v>1</v>
      </c>
      <c r="L107" s="34" t="s">
        <v>35</v>
      </c>
      <c r="M107" s="49">
        <f>SUM(K103:K108)</f>
        <v>12</v>
      </c>
    </row>
    <row r="108" spans="5:13" ht="15.75" thickBot="1" x14ac:dyDescent="0.3">
      <c r="E108" s="47">
        <v>45433</v>
      </c>
      <c r="F108" s="22">
        <v>1</v>
      </c>
      <c r="G108" s="43"/>
      <c r="H108" s="48"/>
      <c r="I108" s="68"/>
      <c r="J108" s="73">
        <v>45598</v>
      </c>
      <c r="K108" s="118">
        <v>0</v>
      </c>
      <c r="L108" s="72" t="s">
        <v>36</v>
      </c>
      <c r="M108" s="60">
        <f>AVERAGE(K103:K108)</f>
        <v>2</v>
      </c>
    </row>
    <row r="109" spans="5:13" x14ac:dyDescent="0.25">
      <c r="E109" s="47">
        <v>45434</v>
      </c>
      <c r="F109" s="22">
        <v>6</v>
      </c>
      <c r="G109" s="43"/>
      <c r="H109" s="48"/>
      <c r="I109" s="68"/>
      <c r="J109" s="88">
        <v>45601</v>
      </c>
      <c r="K109" s="114">
        <v>3</v>
      </c>
      <c r="L109" s="120"/>
      <c r="M109" s="121"/>
    </row>
    <row r="110" spans="5:13" x14ac:dyDescent="0.25">
      <c r="E110" s="47">
        <v>45435</v>
      </c>
      <c r="F110" s="22">
        <v>2</v>
      </c>
      <c r="G110" s="54" t="s">
        <v>35</v>
      </c>
      <c r="H110" s="49">
        <f>SUM(F107:F111)</f>
        <v>18</v>
      </c>
      <c r="I110" s="68"/>
      <c r="J110" s="73">
        <v>45602</v>
      </c>
      <c r="K110" s="22">
        <v>2</v>
      </c>
      <c r="L110" s="77"/>
      <c r="M110" s="75"/>
    </row>
    <row r="111" spans="5:13" ht="15.75" thickBot="1" x14ac:dyDescent="0.3">
      <c r="E111" s="59">
        <v>45436</v>
      </c>
      <c r="F111" s="80">
        <v>2</v>
      </c>
      <c r="G111" s="76" t="s">
        <v>36</v>
      </c>
      <c r="H111" s="51">
        <f>AVERAGE(F107:F111)</f>
        <v>3.6</v>
      </c>
      <c r="I111" s="68"/>
      <c r="J111" s="73">
        <v>45603</v>
      </c>
      <c r="K111" s="22">
        <v>0</v>
      </c>
      <c r="L111" s="54" t="s">
        <v>35</v>
      </c>
      <c r="M111" s="49">
        <f>SUM(K108:K112)</f>
        <v>11</v>
      </c>
    </row>
    <row r="112" spans="5:13" ht="15.75" thickBot="1" x14ac:dyDescent="0.3">
      <c r="E112" s="50">
        <v>45439</v>
      </c>
      <c r="F112" s="79">
        <v>4</v>
      </c>
      <c r="G112" s="43"/>
      <c r="H112" s="48"/>
      <c r="I112" s="68"/>
      <c r="J112" s="74">
        <v>45604</v>
      </c>
      <c r="K112" s="22">
        <v>6</v>
      </c>
      <c r="L112" s="72" t="s">
        <v>36</v>
      </c>
      <c r="M112" s="60">
        <f>AVERAGE(K108:K112)</f>
        <v>2.2000000000000002</v>
      </c>
    </row>
    <row r="113" spans="5:13" x14ac:dyDescent="0.25">
      <c r="E113" s="47">
        <v>45440</v>
      </c>
      <c r="F113" s="22">
        <v>3</v>
      </c>
      <c r="G113" s="43"/>
      <c r="H113" s="48"/>
      <c r="I113" s="68"/>
      <c r="J113" s="73">
        <v>45607</v>
      </c>
      <c r="K113" s="79">
        <v>2</v>
      </c>
      <c r="L113" s="45"/>
      <c r="M113" s="46"/>
    </row>
    <row r="114" spans="5:13" x14ac:dyDescent="0.25">
      <c r="E114" s="47">
        <v>45441</v>
      </c>
      <c r="F114" s="22">
        <v>3</v>
      </c>
      <c r="G114" s="43"/>
      <c r="H114" s="48"/>
      <c r="I114" s="68"/>
      <c r="J114" s="73">
        <v>45608</v>
      </c>
      <c r="K114" s="22">
        <v>3</v>
      </c>
      <c r="L114" s="43"/>
      <c r="M114" s="48"/>
    </row>
    <row r="115" spans="5:13" x14ac:dyDescent="0.25">
      <c r="E115" s="47">
        <v>45442</v>
      </c>
      <c r="F115" s="22">
        <v>6</v>
      </c>
      <c r="G115" s="54" t="s">
        <v>35</v>
      </c>
      <c r="H115" s="49">
        <f>SUM(F112:F116)</f>
        <v>24</v>
      </c>
      <c r="I115" s="68"/>
      <c r="J115" s="73">
        <v>45609</v>
      </c>
      <c r="K115" s="22">
        <v>5</v>
      </c>
      <c r="L115" s="77"/>
      <c r="M115" s="75"/>
    </row>
    <row r="116" spans="5:13" ht="15.75" thickBot="1" x14ac:dyDescent="0.3">
      <c r="E116" s="59">
        <v>45443</v>
      </c>
      <c r="F116" s="80">
        <v>8</v>
      </c>
      <c r="G116" s="76" t="s">
        <v>36</v>
      </c>
      <c r="H116" s="51">
        <f>AVERAGE(F112:F116)</f>
        <v>4.8</v>
      </c>
      <c r="I116" s="68"/>
      <c r="J116" s="73">
        <v>45610</v>
      </c>
      <c r="K116" s="22">
        <v>4</v>
      </c>
      <c r="L116" s="54" t="s">
        <v>35</v>
      </c>
      <c r="M116" s="49">
        <f>SUM(K113:K117)</f>
        <v>16</v>
      </c>
    </row>
    <row r="117" spans="5:13" ht="15.75" thickBot="1" x14ac:dyDescent="0.3">
      <c r="E117" s="50">
        <v>45446</v>
      </c>
      <c r="F117" s="79">
        <v>5</v>
      </c>
      <c r="G117" s="43"/>
      <c r="H117" s="48"/>
      <c r="I117" s="68"/>
      <c r="J117" s="74">
        <v>45611</v>
      </c>
      <c r="K117" s="80">
        <v>2</v>
      </c>
      <c r="L117" s="72" t="s">
        <v>36</v>
      </c>
      <c r="M117" s="60">
        <f>AVERAGE(K113:K117)</f>
        <v>3.2</v>
      </c>
    </row>
    <row r="118" spans="5:13" x14ac:dyDescent="0.25">
      <c r="E118" s="47">
        <v>45447</v>
      </c>
      <c r="F118" s="22">
        <v>4</v>
      </c>
      <c r="G118" s="43"/>
      <c r="H118" s="48"/>
      <c r="I118" s="68"/>
      <c r="J118" s="73">
        <v>45614</v>
      </c>
      <c r="K118" s="79">
        <v>4</v>
      </c>
      <c r="L118" s="45"/>
      <c r="M118" s="46"/>
    </row>
    <row r="119" spans="5:13" x14ac:dyDescent="0.25">
      <c r="E119" s="47">
        <v>45448</v>
      </c>
      <c r="F119" s="22">
        <v>1</v>
      </c>
      <c r="G119" s="43"/>
      <c r="H119" s="48"/>
      <c r="I119" s="68"/>
      <c r="J119" s="73">
        <v>45615</v>
      </c>
      <c r="K119" s="22">
        <v>3</v>
      </c>
      <c r="L119" s="43"/>
      <c r="M119" s="48"/>
    </row>
    <row r="120" spans="5:13" x14ac:dyDescent="0.25">
      <c r="E120" s="47">
        <v>45449</v>
      </c>
      <c r="F120" s="22">
        <v>3</v>
      </c>
      <c r="G120" s="54" t="s">
        <v>35</v>
      </c>
      <c r="H120" s="49">
        <f>SUM(F117:F121)</f>
        <v>21</v>
      </c>
      <c r="I120" s="68"/>
      <c r="J120" s="73">
        <v>45616</v>
      </c>
      <c r="K120" s="22">
        <v>2</v>
      </c>
      <c r="L120" s="77"/>
      <c r="M120" s="75"/>
    </row>
    <row r="121" spans="5:13" ht="15.75" thickBot="1" x14ac:dyDescent="0.3">
      <c r="E121" s="115">
        <v>45450</v>
      </c>
      <c r="F121" s="26">
        <v>8</v>
      </c>
      <c r="G121" s="76" t="s">
        <v>36</v>
      </c>
      <c r="H121" s="51">
        <f>AVERAGE(F117:F121)</f>
        <v>4.2</v>
      </c>
      <c r="I121" s="68"/>
      <c r="J121" s="73">
        <v>45617</v>
      </c>
      <c r="K121" s="22">
        <v>5</v>
      </c>
      <c r="L121" s="54" t="s">
        <v>35</v>
      </c>
      <c r="M121" s="49">
        <f>SUM(K118:K122)</f>
        <v>19</v>
      </c>
    </row>
    <row r="122" spans="5:13" ht="16.5" thickTop="1" thickBot="1" x14ac:dyDescent="0.3">
      <c r="E122" s="88">
        <v>45453</v>
      </c>
      <c r="F122" s="79">
        <v>4</v>
      </c>
      <c r="G122" s="85"/>
      <c r="H122" s="86"/>
      <c r="I122" s="68"/>
      <c r="J122" s="74">
        <v>45618</v>
      </c>
      <c r="K122" s="80">
        <v>5</v>
      </c>
      <c r="L122" s="72" t="s">
        <v>36</v>
      </c>
      <c r="M122" s="60">
        <f>AVERAGE(K118:K122)</f>
        <v>3.8</v>
      </c>
    </row>
    <row r="123" spans="5:13" x14ac:dyDescent="0.25">
      <c r="E123" s="73">
        <v>45454</v>
      </c>
      <c r="F123" s="22">
        <v>6</v>
      </c>
      <c r="G123" s="87"/>
      <c r="H123" s="75"/>
      <c r="I123" s="68"/>
      <c r="J123" s="73">
        <v>45621</v>
      </c>
      <c r="K123" s="79">
        <v>6</v>
      </c>
      <c r="L123" s="45"/>
      <c r="M123" s="46"/>
    </row>
    <row r="124" spans="5:13" x14ac:dyDescent="0.25">
      <c r="E124" s="73">
        <v>45456</v>
      </c>
      <c r="F124" s="22">
        <v>3</v>
      </c>
      <c r="G124" s="54" t="s">
        <v>35</v>
      </c>
      <c r="H124" s="49">
        <f>SUM(F122:F125)</f>
        <v>17</v>
      </c>
      <c r="I124" s="68"/>
      <c r="J124" s="73">
        <v>45622</v>
      </c>
      <c r="K124" s="22">
        <v>3</v>
      </c>
      <c r="L124" s="43"/>
      <c r="M124" s="48"/>
    </row>
    <row r="125" spans="5:13" ht="15.75" thickBot="1" x14ac:dyDescent="0.3">
      <c r="E125" s="74">
        <v>45457</v>
      </c>
      <c r="F125" s="22">
        <v>4</v>
      </c>
      <c r="G125" s="72" t="s">
        <v>36</v>
      </c>
      <c r="H125" s="60">
        <f>AVERAGE(F122:F125)</f>
        <v>4.25</v>
      </c>
      <c r="I125" s="68"/>
      <c r="J125" s="73">
        <v>45623</v>
      </c>
      <c r="K125" s="22">
        <v>1</v>
      </c>
      <c r="L125" s="77"/>
      <c r="M125" s="75"/>
    </row>
    <row r="126" spans="5:13" x14ac:dyDescent="0.25">
      <c r="E126" s="73">
        <v>45460</v>
      </c>
      <c r="F126" s="79">
        <v>3</v>
      </c>
      <c r="G126" s="43"/>
      <c r="H126" s="48"/>
      <c r="I126" s="68"/>
      <c r="J126" s="73">
        <v>45624</v>
      </c>
      <c r="K126" s="22">
        <v>2</v>
      </c>
      <c r="L126" s="54" t="s">
        <v>35</v>
      </c>
      <c r="M126" s="49">
        <f>SUM(K123:K127)</f>
        <v>15</v>
      </c>
    </row>
    <row r="127" spans="5:13" ht="15.75" thickBot="1" x14ac:dyDescent="0.3">
      <c r="E127" s="73">
        <v>45461</v>
      </c>
      <c r="F127" s="22">
        <v>5</v>
      </c>
      <c r="G127" s="43"/>
      <c r="H127" s="48"/>
      <c r="I127" s="68"/>
      <c r="J127" s="74">
        <v>45625</v>
      </c>
      <c r="K127" s="80">
        <v>3</v>
      </c>
      <c r="L127" s="72" t="s">
        <v>36</v>
      </c>
      <c r="M127" s="60">
        <f>AVERAGE(K123:K127)</f>
        <v>3</v>
      </c>
    </row>
    <row r="128" spans="5:13" x14ac:dyDescent="0.25">
      <c r="E128" s="73">
        <v>45462</v>
      </c>
      <c r="F128" s="22">
        <v>8</v>
      </c>
      <c r="G128" s="43"/>
      <c r="H128" s="48"/>
      <c r="I128" s="68"/>
      <c r="J128" s="73">
        <v>45628</v>
      </c>
      <c r="K128" s="79">
        <v>6</v>
      </c>
      <c r="L128" s="45"/>
      <c r="M128" s="46"/>
    </row>
    <row r="129" spans="5:13" x14ac:dyDescent="0.25">
      <c r="E129" s="73">
        <v>45463</v>
      </c>
      <c r="F129" s="22">
        <v>6</v>
      </c>
      <c r="G129" s="54" t="s">
        <v>35</v>
      </c>
      <c r="H129" s="49">
        <f>SUM(F126:F130)</f>
        <v>25</v>
      </c>
      <c r="I129" s="68"/>
      <c r="J129" s="73">
        <v>45629</v>
      </c>
      <c r="K129" s="22">
        <v>8</v>
      </c>
      <c r="L129" s="43"/>
      <c r="M129" s="48"/>
    </row>
    <row r="130" spans="5:13" ht="15.75" thickBot="1" x14ac:dyDescent="0.3">
      <c r="E130" s="74">
        <v>45464</v>
      </c>
      <c r="F130" s="80">
        <v>3</v>
      </c>
      <c r="G130" s="76" t="s">
        <v>36</v>
      </c>
      <c r="H130" s="51">
        <f>AVERAGE(F126:F130)</f>
        <v>5</v>
      </c>
      <c r="I130" s="68"/>
      <c r="J130" s="73">
        <v>45630</v>
      </c>
      <c r="K130" s="22">
        <v>2</v>
      </c>
      <c r="L130" s="77"/>
      <c r="M130" s="75"/>
    </row>
    <row r="131" spans="5:13" x14ac:dyDescent="0.25">
      <c r="E131" s="73">
        <v>45467</v>
      </c>
      <c r="F131" s="79">
        <v>3</v>
      </c>
      <c r="G131" s="43"/>
      <c r="H131" s="48"/>
      <c r="I131" s="68"/>
      <c r="J131" s="73">
        <v>45631</v>
      </c>
      <c r="K131" s="22">
        <v>0</v>
      </c>
      <c r="L131" s="54" t="s">
        <v>35</v>
      </c>
      <c r="M131" s="49">
        <f>SUM(K128:K132)</f>
        <v>19</v>
      </c>
    </row>
    <row r="132" spans="5:13" ht="15.75" thickBot="1" x14ac:dyDescent="0.3">
      <c r="E132" s="73">
        <v>45468</v>
      </c>
      <c r="F132" s="22">
        <v>8</v>
      </c>
      <c r="G132" s="43"/>
      <c r="H132" s="48"/>
      <c r="I132" s="68"/>
      <c r="J132" s="74">
        <v>45632</v>
      </c>
      <c r="K132" s="80">
        <v>3</v>
      </c>
      <c r="L132" s="72" t="s">
        <v>36</v>
      </c>
      <c r="M132" s="60">
        <f>AVERAGE(K128:K132)</f>
        <v>3.8</v>
      </c>
    </row>
    <row r="133" spans="5:13" x14ac:dyDescent="0.25">
      <c r="E133" s="73">
        <v>45469</v>
      </c>
      <c r="F133" s="22">
        <v>3</v>
      </c>
      <c r="G133" s="43"/>
      <c r="H133" s="48"/>
      <c r="I133" s="68"/>
      <c r="J133" s="73">
        <v>45635</v>
      </c>
      <c r="K133" s="79">
        <v>5</v>
      </c>
      <c r="L133" s="45"/>
      <c r="M133" s="46"/>
    </row>
    <row r="134" spans="5:13" x14ac:dyDescent="0.25">
      <c r="E134" s="73">
        <v>45470</v>
      </c>
      <c r="F134" s="22">
        <v>4</v>
      </c>
      <c r="G134" s="54" t="s">
        <v>35</v>
      </c>
      <c r="H134" s="49">
        <f>SUM(F131:F135)</f>
        <v>24</v>
      </c>
      <c r="I134" s="68"/>
      <c r="J134" s="73">
        <v>45636</v>
      </c>
      <c r="K134" s="22">
        <v>4</v>
      </c>
      <c r="L134" s="43"/>
      <c r="M134" s="48"/>
    </row>
    <row r="135" spans="5:13" ht="15.75" thickBot="1" x14ac:dyDescent="0.3">
      <c r="E135" s="74">
        <v>45471</v>
      </c>
      <c r="F135" s="80">
        <v>6</v>
      </c>
      <c r="G135" s="76" t="s">
        <v>36</v>
      </c>
      <c r="H135" s="51">
        <f>AVERAGE(F131:F135)</f>
        <v>4.8</v>
      </c>
      <c r="I135" s="68"/>
      <c r="J135" s="73">
        <v>45637</v>
      </c>
      <c r="K135" s="22">
        <v>10</v>
      </c>
      <c r="L135" s="77"/>
      <c r="M135" s="75"/>
    </row>
    <row r="136" spans="5:13" x14ac:dyDescent="0.25">
      <c r="E136" s="68"/>
      <c r="F136" s="68"/>
      <c r="G136" s="68"/>
      <c r="H136" s="68"/>
      <c r="I136" s="68"/>
      <c r="J136" s="73">
        <v>45638</v>
      </c>
      <c r="K136" s="22">
        <v>8</v>
      </c>
      <c r="L136" s="54" t="s">
        <v>35</v>
      </c>
      <c r="M136" s="49">
        <f>SUM(K133:K137)</f>
        <v>36</v>
      </c>
    </row>
    <row r="137" spans="5:13" ht="15.75" thickBot="1" x14ac:dyDescent="0.3">
      <c r="E137" s="68"/>
      <c r="F137" s="68"/>
      <c r="G137" s="68"/>
      <c r="H137" s="68"/>
      <c r="I137" s="68"/>
      <c r="J137" s="73">
        <v>45639</v>
      </c>
      <c r="K137" s="80">
        <v>9</v>
      </c>
      <c r="L137" s="72" t="s">
        <v>36</v>
      </c>
      <c r="M137" s="60">
        <f>AVERAGE(K133:K137)</f>
        <v>7.2</v>
      </c>
    </row>
    <row r="138" spans="5:13" x14ac:dyDescent="0.25">
      <c r="E138" s="68"/>
      <c r="F138" s="68"/>
      <c r="G138" s="68"/>
      <c r="H138" s="68"/>
      <c r="I138" s="68"/>
      <c r="J138" s="88">
        <v>45642</v>
      </c>
      <c r="K138" s="79">
        <v>1</v>
      </c>
      <c r="L138" s="45"/>
      <c r="M138" s="46"/>
    </row>
    <row r="139" spans="5:13" x14ac:dyDescent="0.25">
      <c r="E139" s="68"/>
      <c r="F139" s="68"/>
      <c r="G139" s="68"/>
      <c r="H139" s="68"/>
      <c r="I139" s="68"/>
      <c r="J139" s="73">
        <v>45643</v>
      </c>
      <c r="K139" s="22">
        <v>2</v>
      </c>
      <c r="L139" s="43"/>
      <c r="M139" s="48"/>
    </row>
    <row r="140" spans="5:13" x14ac:dyDescent="0.25">
      <c r="E140" s="68"/>
      <c r="F140" s="68"/>
      <c r="G140" s="68"/>
      <c r="H140" s="68"/>
      <c r="I140" s="68"/>
      <c r="J140" s="73">
        <v>45644</v>
      </c>
      <c r="K140" s="22">
        <v>4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45645</v>
      </c>
      <c r="K141" s="22">
        <v>4</v>
      </c>
      <c r="L141" s="54" t="s">
        <v>35</v>
      </c>
      <c r="M141" s="49">
        <f>SUM(K138:K142)</f>
        <v>12</v>
      </c>
    </row>
    <row r="142" spans="5:13" ht="15.75" thickBot="1" x14ac:dyDescent="0.3">
      <c r="E142" s="68"/>
      <c r="F142" s="68"/>
      <c r="G142" s="68"/>
      <c r="H142" s="68"/>
      <c r="I142" s="68"/>
      <c r="J142" s="73">
        <v>45646</v>
      </c>
      <c r="K142" s="80">
        <v>1</v>
      </c>
      <c r="L142" s="72" t="s">
        <v>36</v>
      </c>
      <c r="M142" s="60">
        <f>AVERAGE(K138:K142)</f>
        <v>2.4</v>
      </c>
    </row>
    <row r="143" spans="5:13" x14ac:dyDescent="0.25">
      <c r="E143" s="68"/>
      <c r="F143" s="68"/>
      <c r="G143" s="68"/>
      <c r="H143" s="68"/>
      <c r="I143" s="68"/>
      <c r="J143" s="88">
        <v>45649</v>
      </c>
      <c r="K143" s="79">
        <v>3</v>
      </c>
      <c r="L143" s="45"/>
      <c r="M143" s="46"/>
    </row>
    <row r="144" spans="5:13" x14ac:dyDescent="0.25">
      <c r="E144" s="68"/>
      <c r="F144" s="68"/>
      <c r="G144" s="68"/>
      <c r="H144" s="68"/>
      <c r="I144" s="68"/>
      <c r="J144" s="73">
        <v>45650</v>
      </c>
      <c r="K144" s="22">
        <v>10</v>
      </c>
      <c r="L144" s="43"/>
      <c r="M144" s="48"/>
    </row>
    <row r="145" spans="5:13" x14ac:dyDescent="0.25">
      <c r="E145" s="68"/>
      <c r="F145" s="68"/>
      <c r="G145" s="68"/>
      <c r="H145" s="68"/>
      <c r="I145" s="68"/>
      <c r="J145" s="73">
        <v>45651</v>
      </c>
      <c r="K145" s="22">
        <v>4</v>
      </c>
      <c r="L145" s="43"/>
      <c r="M145" s="48"/>
    </row>
    <row r="146" spans="5:13" x14ac:dyDescent="0.25">
      <c r="E146" s="68"/>
      <c r="F146" s="68"/>
      <c r="G146" s="68"/>
      <c r="H146" s="68"/>
      <c r="I146" s="68"/>
      <c r="J146" s="73">
        <v>45652</v>
      </c>
      <c r="K146" s="22">
        <v>9</v>
      </c>
      <c r="L146" s="87"/>
      <c r="M146" s="75"/>
    </row>
    <row r="147" spans="5:13" x14ac:dyDescent="0.25">
      <c r="E147" s="68"/>
      <c r="F147" s="68"/>
      <c r="G147" s="68"/>
      <c r="H147" s="68"/>
      <c r="I147" s="68"/>
      <c r="J147" s="73">
        <v>45653</v>
      </c>
      <c r="K147" s="22">
        <v>5</v>
      </c>
      <c r="L147" s="54" t="s">
        <v>35</v>
      </c>
      <c r="M147" s="49">
        <f>SUM(K143:K148)</f>
        <v>35</v>
      </c>
    </row>
    <row r="148" spans="5:13" ht="15.75" thickBot="1" x14ac:dyDescent="0.3">
      <c r="E148" s="68"/>
      <c r="F148" s="68"/>
      <c r="G148" s="68"/>
      <c r="H148" s="68"/>
      <c r="I148" s="68"/>
      <c r="J148" s="73">
        <v>45654</v>
      </c>
      <c r="K148" s="80">
        <v>4</v>
      </c>
      <c r="L148" s="72" t="s">
        <v>36</v>
      </c>
      <c r="M148" s="60">
        <f>AVERAGE(K143:K148)</f>
        <v>5.833333333333333</v>
      </c>
    </row>
    <row r="152" spans="5:13" x14ac:dyDescent="0.25">
      <c r="J152">
        <f>+J155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8"/>
  <sheetViews>
    <sheetView zoomScale="85" zoomScaleNormal="85" workbookViewId="0">
      <selection activeCell="E12" sqref="E12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7109375" customWidth="1"/>
    <col min="6" max="6" width="9.2851562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0" ht="14.25" customHeight="1" x14ac:dyDescent="0.25">
      <c r="A2" s="3">
        <f>SUM(B12:B44)</f>
        <v>1253</v>
      </c>
      <c r="B2" s="3">
        <f>H17</f>
        <v>1223</v>
      </c>
      <c r="C2" s="3">
        <f>A2-B2</f>
        <v>30</v>
      </c>
      <c r="F2" s="1" t="s">
        <v>9</v>
      </c>
      <c r="G2" s="4" t="s">
        <v>57</v>
      </c>
      <c r="H2" s="1" t="s">
        <v>10</v>
      </c>
      <c r="I2" s="1" t="s">
        <v>11</v>
      </c>
      <c r="J2" s="1" t="s">
        <v>9</v>
      </c>
    </row>
    <row r="3" spans="1:10" x14ac:dyDescent="0.25">
      <c r="F3" s="3"/>
      <c r="G3" s="5">
        <v>2.7E-2</v>
      </c>
      <c r="H3" s="6">
        <v>832</v>
      </c>
      <c r="I3" s="3">
        <v>750</v>
      </c>
      <c r="J3" s="3">
        <v>1723</v>
      </c>
    </row>
    <row r="4" spans="1:10" x14ac:dyDescent="0.25">
      <c r="A4" s="3" t="s">
        <v>86</v>
      </c>
      <c r="B4" s="3" t="s">
        <v>58</v>
      </c>
      <c r="C4" s="43"/>
    </row>
    <row r="5" spans="1:10" x14ac:dyDescent="0.25">
      <c r="A5" s="3">
        <v>8362</v>
      </c>
      <c r="B5" s="162">
        <f>($H$17/A5)</f>
        <v>0.14625687634537193</v>
      </c>
      <c r="C5" s="43"/>
      <c r="G5" s="7"/>
      <c r="H5" s="8"/>
    </row>
    <row r="6" spans="1:10" x14ac:dyDescent="0.25">
      <c r="A6" s="3">
        <v>3566</v>
      </c>
      <c r="B6" s="162">
        <f>($H$17/A6)</f>
        <v>0.34296130117779022</v>
      </c>
      <c r="G6" s="8"/>
      <c r="H6" s="8"/>
      <c r="I6" s="8"/>
    </row>
    <row r="7" spans="1:10" x14ac:dyDescent="0.25">
      <c r="G7" s="8"/>
      <c r="H7" s="8"/>
      <c r="I7" s="8"/>
    </row>
    <row r="11" spans="1:10" x14ac:dyDescent="0.25">
      <c r="A11" s="1" t="s">
        <v>14</v>
      </c>
      <c r="B11" s="1" t="s">
        <v>15</v>
      </c>
    </row>
    <row r="12" spans="1:10" x14ac:dyDescent="0.25">
      <c r="A12" s="94" t="s">
        <v>67</v>
      </c>
      <c r="B12" s="3">
        <v>39</v>
      </c>
    </row>
    <row r="13" spans="1:10" x14ac:dyDescent="0.25">
      <c r="A13" s="10">
        <v>45303</v>
      </c>
      <c r="B13" s="3">
        <v>100</v>
      </c>
    </row>
    <row r="14" spans="1:10" x14ac:dyDescent="0.25">
      <c r="A14" s="10">
        <v>45313</v>
      </c>
      <c r="B14" s="3">
        <v>-1</v>
      </c>
    </row>
    <row r="15" spans="1:10" x14ac:dyDescent="0.25">
      <c r="A15" s="10">
        <v>45316</v>
      </c>
      <c r="B15" s="3">
        <v>27</v>
      </c>
    </row>
    <row r="16" spans="1:10" ht="15.75" thickBot="1" x14ac:dyDescent="0.3">
      <c r="A16" s="10">
        <v>45330</v>
      </c>
      <c r="B16" s="3">
        <v>50</v>
      </c>
      <c r="C16" t="s">
        <v>40</v>
      </c>
    </row>
    <row r="17" spans="1:13" ht="15.75" thickBot="1" x14ac:dyDescent="0.3">
      <c r="A17" s="10">
        <v>45344</v>
      </c>
      <c r="B17" s="3">
        <v>50</v>
      </c>
      <c r="C17" t="s">
        <v>60</v>
      </c>
      <c r="E17" s="68"/>
      <c r="F17" s="68"/>
      <c r="G17" s="40" t="s">
        <v>37</v>
      </c>
      <c r="H17" s="27">
        <f>SUM(F19:F135,K18:K148)</f>
        <v>1223</v>
      </c>
      <c r="I17" s="68"/>
      <c r="J17" s="68"/>
      <c r="K17" s="68"/>
      <c r="L17" s="68"/>
      <c r="M17" s="68"/>
    </row>
    <row r="18" spans="1:13" ht="15.75" thickBot="1" x14ac:dyDescent="0.3">
      <c r="A18" s="10">
        <v>45351</v>
      </c>
      <c r="B18" s="3">
        <v>37</v>
      </c>
      <c r="C18" s="68" t="s">
        <v>40</v>
      </c>
      <c r="E18" s="52"/>
      <c r="F18" s="33" t="s">
        <v>38</v>
      </c>
      <c r="G18" s="21" t="s">
        <v>36</v>
      </c>
      <c r="H18" s="44">
        <f>AVERAGE(F19:F135,K18:K148)</f>
        <v>4.931451612903226</v>
      </c>
      <c r="I18" s="68"/>
      <c r="J18" s="88">
        <v>45474</v>
      </c>
      <c r="K18" s="79">
        <v>8</v>
      </c>
      <c r="L18" s="45"/>
      <c r="M18" s="46"/>
    </row>
    <row r="19" spans="1:13" x14ac:dyDescent="0.25">
      <c r="A19" s="10">
        <v>45370</v>
      </c>
      <c r="B19" s="3">
        <v>50</v>
      </c>
      <c r="C19" s="68" t="s">
        <v>40</v>
      </c>
      <c r="E19" s="123">
        <v>45300</v>
      </c>
      <c r="F19" s="28">
        <v>5</v>
      </c>
      <c r="G19" s="43"/>
      <c r="H19" s="124"/>
      <c r="I19" s="68"/>
      <c r="J19" s="47">
        <v>45475</v>
      </c>
      <c r="K19" s="22">
        <v>6</v>
      </c>
      <c r="L19" s="43"/>
      <c r="M19" s="48"/>
    </row>
    <row r="20" spans="1:13" x14ac:dyDescent="0.25">
      <c r="A20" s="10">
        <v>45370</v>
      </c>
      <c r="B20" s="3">
        <v>50</v>
      </c>
      <c r="C20" s="68" t="s">
        <v>60</v>
      </c>
      <c r="E20" s="47">
        <v>45301</v>
      </c>
      <c r="F20" s="22">
        <v>2</v>
      </c>
      <c r="G20" s="43"/>
      <c r="H20" s="48"/>
      <c r="I20" s="68"/>
      <c r="J20" s="47">
        <v>45476</v>
      </c>
      <c r="K20" s="22">
        <v>2</v>
      </c>
      <c r="L20" s="43"/>
      <c r="M20" s="48"/>
    </row>
    <row r="21" spans="1:13" x14ac:dyDescent="0.25">
      <c r="A21" s="10">
        <v>45398</v>
      </c>
      <c r="B21" s="56">
        <v>100</v>
      </c>
      <c r="C21" t="s">
        <v>40</v>
      </c>
      <c r="E21" s="73">
        <v>45302</v>
      </c>
      <c r="F21" s="22">
        <v>7</v>
      </c>
      <c r="G21" s="54" t="s">
        <v>35</v>
      </c>
      <c r="H21" s="49">
        <f>SUM(F19:F22)</f>
        <v>20</v>
      </c>
      <c r="I21" s="68"/>
      <c r="J21" s="47">
        <v>45477</v>
      </c>
      <c r="K21" s="22">
        <v>8</v>
      </c>
      <c r="L21" s="54" t="s">
        <v>35</v>
      </c>
      <c r="M21" s="49">
        <f>SUM(K18:K22)</f>
        <v>32</v>
      </c>
    </row>
    <row r="22" spans="1:13" ht="15.75" thickBot="1" x14ac:dyDescent="0.3">
      <c r="A22" s="10">
        <v>45419</v>
      </c>
      <c r="B22" s="56">
        <v>56</v>
      </c>
      <c r="C22" t="s">
        <v>40</v>
      </c>
      <c r="E22" s="59">
        <v>45303</v>
      </c>
      <c r="F22" s="80">
        <v>6</v>
      </c>
      <c r="G22" s="76" t="s">
        <v>36</v>
      </c>
      <c r="H22" s="51">
        <f>AVERAGE(F20:F22)</f>
        <v>5</v>
      </c>
      <c r="I22" s="68"/>
      <c r="J22" s="59">
        <v>45478</v>
      </c>
      <c r="K22" s="80">
        <v>8</v>
      </c>
      <c r="L22" s="76" t="s">
        <v>36</v>
      </c>
      <c r="M22" s="51">
        <f>AVERAGE(K18:K22)</f>
        <v>6.4</v>
      </c>
    </row>
    <row r="23" spans="1:13" x14ac:dyDescent="0.25">
      <c r="A23" s="10">
        <v>45446</v>
      </c>
      <c r="B23" s="56">
        <v>28</v>
      </c>
      <c r="C23" s="68" t="s">
        <v>40</v>
      </c>
      <c r="E23" s="122">
        <v>45306</v>
      </c>
      <c r="F23" s="78">
        <v>10</v>
      </c>
      <c r="G23" s="43"/>
      <c r="H23" s="48"/>
      <c r="I23" s="68"/>
      <c r="J23" s="73">
        <v>45481</v>
      </c>
      <c r="K23" s="79">
        <v>4</v>
      </c>
      <c r="L23" s="43"/>
      <c r="M23" s="48"/>
    </row>
    <row r="24" spans="1:13" x14ac:dyDescent="0.25">
      <c r="A24" s="10">
        <v>45453</v>
      </c>
      <c r="B24" s="56">
        <v>200</v>
      </c>
      <c r="C24" s="68" t="s">
        <v>40</v>
      </c>
      <c r="E24" s="50">
        <v>45307</v>
      </c>
      <c r="F24" s="22">
        <v>7</v>
      </c>
      <c r="G24" s="43"/>
      <c r="H24" s="48"/>
      <c r="I24" s="68"/>
      <c r="J24" s="73">
        <v>45482</v>
      </c>
      <c r="K24" s="22">
        <v>6</v>
      </c>
      <c r="L24" s="43"/>
      <c r="M24" s="48"/>
    </row>
    <row r="25" spans="1:13" x14ac:dyDescent="0.25">
      <c r="A25" s="100">
        <v>45485</v>
      </c>
      <c r="B25" s="101">
        <v>120</v>
      </c>
      <c r="E25" s="50">
        <v>45308</v>
      </c>
      <c r="F25" s="22">
        <v>6</v>
      </c>
      <c r="G25" s="43"/>
      <c r="H25" s="48"/>
      <c r="I25" s="68"/>
      <c r="J25" s="73">
        <v>45483</v>
      </c>
      <c r="K25" s="22">
        <v>7</v>
      </c>
      <c r="L25" s="43"/>
      <c r="M25" s="48"/>
    </row>
    <row r="26" spans="1:13" x14ac:dyDescent="0.25">
      <c r="A26" s="102">
        <v>45552</v>
      </c>
      <c r="B26" s="62">
        <v>100</v>
      </c>
      <c r="E26" s="50">
        <v>45309</v>
      </c>
      <c r="F26" s="22">
        <v>8</v>
      </c>
      <c r="G26" s="54" t="s">
        <v>35</v>
      </c>
      <c r="H26" s="49">
        <f>SUM(F23:F27)</f>
        <v>35</v>
      </c>
      <c r="I26" s="68"/>
      <c r="J26" s="73">
        <v>45484</v>
      </c>
      <c r="K26" s="22">
        <v>6</v>
      </c>
      <c r="L26" s="54" t="s">
        <v>35</v>
      </c>
      <c r="M26" s="49">
        <f>SUM(K23:K27)</f>
        <v>24</v>
      </c>
    </row>
    <row r="27" spans="1:13" ht="15.75" thickBot="1" x14ac:dyDescent="0.3">
      <c r="A27" s="102">
        <v>45587</v>
      </c>
      <c r="B27" s="62">
        <v>100</v>
      </c>
      <c r="E27" s="73">
        <v>45310</v>
      </c>
      <c r="F27" s="53">
        <v>4</v>
      </c>
      <c r="G27" s="76" t="s">
        <v>36</v>
      </c>
      <c r="H27" s="51">
        <f>AVERAGE(F23:F27)</f>
        <v>7</v>
      </c>
      <c r="I27" s="68"/>
      <c r="J27" s="74">
        <v>45485</v>
      </c>
      <c r="K27" s="80">
        <v>1</v>
      </c>
      <c r="L27" s="76" t="s">
        <v>36</v>
      </c>
      <c r="M27" s="51">
        <f>AVERAGE(K23:K27)</f>
        <v>4.8</v>
      </c>
    </row>
    <row r="28" spans="1:13" ht="15.75" thickTop="1" x14ac:dyDescent="0.25">
      <c r="A28" s="102">
        <v>45597</v>
      </c>
      <c r="B28" s="62">
        <v>-2</v>
      </c>
      <c r="E28" s="122">
        <v>45313</v>
      </c>
      <c r="F28" s="78">
        <v>4</v>
      </c>
      <c r="G28" s="43"/>
      <c r="H28" s="48"/>
      <c r="I28" s="68"/>
      <c r="J28" s="73">
        <v>45488</v>
      </c>
      <c r="K28" s="79">
        <v>6</v>
      </c>
      <c r="L28" s="43"/>
      <c r="M28" s="48"/>
    </row>
    <row r="29" spans="1:13" x14ac:dyDescent="0.25">
      <c r="A29" s="102">
        <v>45616</v>
      </c>
      <c r="B29" s="62">
        <v>25</v>
      </c>
      <c r="E29" s="50">
        <v>45314</v>
      </c>
      <c r="F29" s="22">
        <v>8</v>
      </c>
      <c r="G29" s="43"/>
      <c r="H29" s="48"/>
      <c r="I29" s="68"/>
      <c r="J29" s="73">
        <v>45489</v>
      </c>
      <c r="K29" s="22">
        <v>2</v>
      </c>
      <c r="L29" s="43"/>
      <c r="M29" s="48"/>
    </row>
    <row r="30" spans="1:13" x14ac:dyDescent="0.25">
      <c r="A30" s="102">
        <v>45625</v>
      </c>
      <c r="B30" s="62">
        <v>24</v>
      </c>
      <c r="E30" s="50">
        <v>45315</v>
      </c>
      <c r="F30" s="22">
        <v>6</v>
      </c>
      <c r="G30" s="43"/>
      <c r="H30" s="48"/>
      <c r="I30" s="68"/>
      <c r="J30" s="73">
        <v>45490</v>
      </c>
      <c r="K30" s="22">
        <v>4</v>
      </c>
      <c r="L30" s="43"/>
      <c r="M30" s="48"/>
    </row>
    <row r="31" spans="1:13" x14ac:dyDescent="0.25">
      <c r="A31" s="102">
        <v>45635</v>
      </c>
      <c r="B31" s="62">
        <v>100</v>
      </c>
      <c r="E31" s="50">
        <v>45316</v>
      </c>
      <c r="F31" s="22">
        <v>5</v>
      </c>
      <c r="G31" s="54" t="s">
        <v>35</v>
      </c>
      <c r="H31" s="49">
        <f>SUM(F28:F32)</f>
        <v>25</v>
      </c>
      <c r="I31" s="68"/>
      <c r="J31" s="73">
        <v>45491</v>
      </c>
      <c r="K31" s="22">
        <v>3</v>
      </c>
      <c r="L31" s="54" t="s">
        <v>35</v>
      </c>
      <c r="M31" s="49">
        <f>SUM(K28:K32)</f>
        <v>22</v>
      </c>
    </row>
    <row r="32" spans="1:13" ht="15.75" thickBot="1" x14ac:dyDescent="0.3">
      <c r="A32" s="61">
        <v>45644</v>
      </c>
      <c r="B32" s="62" t="s">
        <v>81</v>
      </c>
      <c r="E32" s="73">
        <v>45317</v>
      </c>
      <c r="F32" s="53">
        <v>2</v>
      </c>
      <c r="G32" s="76" t="s">
        <v>36</v>
      </c>
      <c r="H32" s="51">
        <f>AVERAGE(F28:F32)</f>
        <v>5</v>
      </c>
      <c r="I32" s="68"/>
      <c r="J32" s="73">
        <v>45492</v>
      </c>
      <c r="K32" s="80">
        <v>7</v>
      </c>
      <c r="L32" s="76" t="s">
        <v>36</v>
      </c>
      <c r="M32" s="51">
        <f>AVERAGE(K28:K32)</f>
        <v>4.4000000000000004</v>
      </c>
    </row>
    <row r="33" spans="1:13" ht="15.75" thickTop="1" x14ac:dyDescent="0.25">
      <c r="A33" s="102"/>
      <c r="B33" s="103"/>
      <c r="E33" s="122">
        <v>45320</v>
      </c>
      <c r="F33" s="78">
        <v>4</v>
      </c>
      <c r="G33" s="43"/>
      <c r="H33" s="48"/>
      <c r="I33" s="68"/>
      <c r="J33" s="88">
        <v>45495</v>
      </c>
      <c r="K33" s="79">
        <v>9</v>
      </c>
      <c r="L33" s="43"/>
      <c r="M33" s="48"/>
    </row>
    <row r="34" spans="1:13" x14ac:dyDescent="0.25">
      <c r="A34" s="102"/>
      <c r="B34" s="103"/>
      <c r="E34" s="50">
        <v>45321</v>
      </c>
      <c r="F34" s="22">
        <v>2</v>
      </c>
      <c r="G34" s="43"/>
      <c r="H34" s="48"/>
      <c r="I34" s="68"/>
      <c r="J34" s="73">
        <v>45496</v>
      </c>
      <c r="K34" s="22">
        <v>4</v>
      </c>
      <c r="L34" s="43"/>
      <c r="M34" s="48"/>
    </row>
    <row r="35" spans="1:13" x14ac:dyDescent="0.25">
      <c r="A35" s="104" t="s">
        <v>68</v>
      </c>
      <c r="B35" s="103"/>
      <c r="E35" s="50">
        <v>45322</v>
      </c>
      <c r="F35" s="22">
        <v>7</v>
      </c>
      <c r="G35" s="43"/>
      <c r="H35" s="48"/>
      <c r="I35" s="68"/>
      <c r="J35" s="73">
        <v>45497</v>
      </c>
      <c r="K35" s="22">
        <v>11</v>
      </c>
      <c r="L35" s="43"/>
      <c r="M35" s="48"/>
    </row>
    <row r="36" spans="1:13" x14ac:dyDescent="0.25">
      <c r="A36" s="104" t="s">
        <v>74</v>
      </c>
      <c r="B36" s="103"/>
      <c r="E36" s="50">
        <v>45323</v>
      </c>
      <c r="F36" s="22">
        <v>2</v>
      </c>
      <c r="G36" s="54" t="s">
        <v>35</v>
      </c>
      <c r="H36" s="49">
        <f>SUM(F33:F37)</f>
        <v>20</v>
      </c>
      <c r="I36" s="68"/>
      <c r="J36" s="73">
        <v>45498</v>
      </c>
      <c r="K36" s="22">
        <v>10</v>
      </c>
      <c r="L36" s="54" t="s">
        <v>35</v>
      </c>
      <c r="M36" s="49">
        <f>SUM(K33:K37)</f>
        <v>36</v>
      </c>
    </row>
    <row r="37" spans="1:13" ht="15.75" thickBot="1" x14ac:dyDescent="0.3">
      <c r="A37" s="104"/>
      <c r="B37" s="103"/>
      <c r="E37" s="73">
        <v>45324</v>
      </c>
      <c r="F37" s="53">
        <v>5</v>
      </c>
      <c r="G37" s="76" t="s">
        <v>36</v>
      </c>
      <c r="H37" s="51">
        <f>AVERAGE(F33:F37)</f>
        <v>4</v>
      </c>
      <c r="I37" s="68"/>
      <c r="J37" s="74">
        <v>45499</v>
      </c>
      <c r="K37" s="80">
        <v>2</v>
      </c>
      <c r="L37" s="76" t="s">
        <v>36</v>
      </c>
      <c r="M37" s="51">
        <f>AVERAGE(K33:K37)</f>
        <v>7.2</v>
      </c>
    </row>
    <row r="38" spans="1:13" ht="15.75" thickTop="1" x14ac:dyDescent="0.25">
      <c r="A38" s="102"/>
      <c r="B38" s="103"/>
      <c r="E38" s="122">
        <v>45327</v>
      </c>
      <c r="F38" s="78">
        <v>6</v>
      </c>
      <c r="G38" s="43"/>
      <c r="H38" s="48"/>
      <c r="I38" s="68"/>
      <c r="J38" s="73">
        <v>45502</v>
      </c>
      <c r="K38" s="79">
        <v>2</v>
      </c>
      <c r="L38" s="43"/>
      <c r="M38" s="48"/>
    </row>
    <row r="39" spans="1:13" x14ac:dyDescent="0.25">
      <c r="A39" s="102"/>
      <c r="B39" s="103"/>
      <c r="E39" s="50">
        <v>45328</v>
      </c>
      <c r="F39" s="22">
        <v>3</v>
      </c>
      <c r="G39" s="43"/>
      <c r="H39" s="48"/>
      <c r="I39" s="68"/>
      <c r="J39" s="73">
        <v>45503</v>
      </c>
      <c r="K39" s="22">
        <v>5</v>
      </c>
      <c r="L39" s="43"/>
      <c r="M39" s="48"/>
    </row>
    <row r="40" spans="1:13" x14ac:dyDescent="0.25">
      <c r="A40" s="102"/>
      <c r="B40" s="103"/>
      <c r="E40" s="50">
        <v>45329</v>
      </c>
      <c r="F40" s="22">
        <v>7</v>
      </c>
      <c r="G40" s="43"/>
      <c r="H40" s="48"/>
      <c r="I40" s="68"/>
      <c r="J40" s="73">
        <v>45504</v>
      </c>
      <c r="K40" s="22">
        <v>2</v>
      </c>
      <c r="L40" s="43"/>
      <c r="M40" s="48"/>
    </row>
    <row r="41" spans="1:13" x14ac:dyDescent="0.25">
      <c r="A41" s="102"/>
      <c r="B41" s="103"/>
      <c r="E41" s="50">
        <v>45330</v>
      </c>
      <c r="F41" s="22">
        <v>6</v>
      </c>
      <c r="G41" s="54" t="s">
        <v>35</v>
      </c>
      <c r="H41" s="49">
        <f>SUM(F40:F42,F38:F39)</f>
        <v>25</v>
      </c>
      <c r="I41" s="68"/>
      <c r="J41" s="73">
        <v>45505</v>
      </c>
      <c r="K41" s="22">
        <v>2</v>
      </c>
      <c r="L41" s="54" t="s">
        <v>35</v>
      </c>
      <c r="M41" s="49">
        <f>SUM(K38:K42)</f>
        <v>14</v>
      </c>
    </row>
    <row r="42" spans="1:13" ht="15.75" thickBot="1" x14ac:dyDescent="0.3">
      <c r="A42" s="102"/>
      <c r="B42" s="103"/>
      <c r="E42" s="73">
        <v>45331</v>
      </c>
      <c r="F42" s="53">
        <v>3</v>
      </c>
      <c r="G42" s="76" t="s">
        <v>36</v>
      </c>
      <c r="H42" s="51">
        <f>AVERAGE(F40:F42,F38:F39)</f>
        <v>5</v>
      </c>
      <c r="I42" s="68"/>
      <c r="J42" s="74">
        <v>45506</v>
      </c>
      <c r="K42" s="80">
        <v>3</v>
      </c>
      <c r="L42" s="76" t="s">
        <v>36</v>
      </c>
      <c r="M42" s="51">
        <f>AVERAGE(K38:K42)</f>
        <v>2.8</v>
      </c>
    </row>
    <row r="43" spans="1:13" ht="15.75" thickTop="1" x14ac:dyDescent="0.25">
      <c r="A43" s="43"/>
      <c r="B43" s="43"/>
      <c r="E43" s="122">
        <v>45334</v>
      </c>
      <c r="F43" s="78">
        <v>3</v>
      </c>
      <c r="G43" s="43"/>
      <c r="H43" s="48"/>
      <c r="I43" s="68"/>
      <c r="J43" s="73">
        <v>45509</v>
      </c>
      <c r="K43" s="79">
        <v>3</v>
      </c>
      <c r="L43" s="43"/>
      <c r="M43" s="48"/>
    </row>
    <row r="44" spans="1:13" x14ac:dyDescent="0.25">
      <c r="E44" s="50">
        <v>45335</v>
      </c>
      <c r="F44" s="22">
        <v>4</v>
      </c>
      <c r="G44" s="43"/>
      <c r="H44" s="48"/>
      <c r="I44" s="68"/>
      <c r="J44" s="73">
        <v>45510</v>
      </c>
      <c r="K44" s="22">
        <v>2</v>
      </c>
      <c r="L44" s="43"/>
      <c r="M44" s="48"/>
    </row>
    <row r="45" spans="1:13" x14ac:dyDescent="0.25">
      <c r="E45" s="50">
        <v>45336</v>
      </c>
      <c r="F45" s="22">
        <v>4</v>
      </c>
      <c r="G45" s="43"/>
      <c r="H45" s="48"/>
      <c r="I45" s="68"/>
      <c r="J45" s="73">
        <v>45511</v>
      </c>
      <c r="K45" s="22">
        <v>3</v>
      </c>
      <c r="L45" s="43"/>
      <c r="M45" s="48"/>
    </row>
    <row r="46" spans="1:13" x14ac:dyDescent="0.25">
      <c r="E46" s="50">
        <v>45337</v>
      </c>
      <c r="F46" s="22">
        <v>6</v>
      </c>
      <c r="G46" s="54" t="s">
        <v>35</v>
      </c>
      <c r="H46" s="49">
        <f>SUM(F43:F47)</f>
        <v>24</v>
      </c>
      <c r="I46" s="68"/>
      <c r="J46" s="73">
        <v>45512</v>
      </c>
      <c r="K46" s="22">
        <v>4</v>
      </c>
      <c r="L46" s="54" t="s">
        <v>35</v>
      </c>
      <c r="M46" s="49">
        <f>SUM(K43:K47)</f>
        <v>16</v>
      </c>
    </row>
    <row r="47" spans="1:13" ht="15.75" thickBot="1" x14ac:dyDescent="0.3">
      <c r="E47" s="73">
        <v>45338</v>
      </c>
      <c r="F47" s="53">
        <v>7</v>
      </c>
      <c r="G47" s="76" t="s">
        <v>36</v>
      </c>
      <c r="H47" s="51">
        <f>AVERAGE(F43:F47)</f>
        <v>4.8</v>
      </c>
      <c r="I47" s="68"/>
      <c r="J47" s="73">
        <v>45513</v>
      </c>
      <c r="K47" s="80">
        <v>4</v>
      </c>
      <c r="L47" s="76" t="s">
        <v>36</v>
      </c>
      <c r="M47" s="51">
        <f>AVERAGE(K43:K47)</f>
        <v>3.2</v>
      </c>
    </row>
    <row r="48" spans="1:13" ht="15.75" thickTop="1" x14ac:dyDescent="0.25">
      <c r="E48" s="122">
        <v>45341</v>
      </c>
      <c r="F48" s="78">
        <v>3</v>
      </c>
      <c r="G48" s="43"/>
      <c r="H48" s="48"/>
      <c r="I48" s="68"/>
      <c r="J48" s="88">
        <v>45516</v>
      </c>
      <c r="K48" s="79">
        <v>10</v>
      </c>
      <c r="L48" s="43"/>
      <c r="M48" s="48"/>
    </row>
    <row r="49" spans="5:13" x14ac:dyDescent="0.25">
      <c r="E49" s="50">
        <v>45342</v>
      </c>
      <c r="F49" s="22">
        <v>10</v>
      </c>
      <c r="G49" s="68"/>
      <c r="H49" s="68"/>
      <c r="I49" s="68"/>
      <c r="J49" s="73">
        <v>45517</v>
      </c>
      <c r="K49" s="22">
        <v>3</v>
      </c>
      <c r="L49" s="43"/>
      <c r="M49" s="48"/>
    </row>
    <row r="50" spans="5:13" x14ac:dyDescent="0.25">
      <c r="E50" s="50">
        <v>45343</v>
      </c>
      <c r="F50" s="129">
        <v>7</v>
      </c>
      <c r="G50" s="34" t="s">
        <v>35</v>
      </c>
      <c r="H50" s="49">
        <f>SUM(F48:F51)</f>
        <v>26</v>
      </c>
      <c r="I50" s="68"/>
      <c r="J50" s="73">
        <v>45518</v>
      </c>
      <c r="K50" s="22">
        <v>3</v>
      </c>
      <c r="L50" s="43"/>
      <c r="M50" s="48"/>
    </row>
    <row r="51" spans="5:13" ht="15.75" thickBot="1" x14ac:dyDescent="0.3">
      <c r="E51" s="73">
        <v>45344</v>
      </c>
      <c r="F51" s="80">
        <v>6</v>
      </c>
      <c r="G51" s="76" t="s">
        <v>36</v>
      </c>
      <c r="H51" s="51">
        <f>AVERAGE(F48:F51)</f>
        <v>6.5</v>
      </c>
      <c r="I51" s="68"/>
      <c r="J51" s="73">
        <v>45519</v>
      </c>
      <c r="K51" s="22">
        <v>5</v>
      </c>
      <c r="L51" s="54" t="s">
        <v>35</v>
      </c>
      <c r="M51" s="49">
        <f>SUM(K48:K52)</f>
        <v>22</v>
      </c>
    </row>
    <row r="52" spans="5:13" ht="15.75" thickBot="1" x14ac:dyDescent="0.3">
      <c r="E52" s="122">
        <v>45348</v>
      </c>
      <c r="F52" s="78">
        <v>3</v>
      </c>
      <c r="G52" s="43"/>
      <c r="H52" s="48"/>
      <c r="I52" s="68"/>
      <c r="J52" s="74">
        <v>45520</v>
      </c>
      <c r="K52" s="80">
        <v>1</v>
      </c>
      <c r="L52" s="76" t="s">
        <v>36</v>
      </c>
      <c r="M52" s="51">
        <f>AVERAGE(K48:K52)</f>
        <v>4.4000000000000004</v>
      </c>
    </row>
    <row r="53" spans="5:13" x14ac:dyDescent="0.25">
      <c r="E53" s="50">
        <v>45349</v>
      </c>
      <c r="F53" s="22">
        <v>10</v>
      </c>
      <c r="G53" s="43"/>
      <c r="H53" s="48"/>
      <c r="I53" s="68"/>
      <c r="J53" s="73">
        <v>45523</v>
      </c>
      <c r="K53" s="79">
        <v>2</v>
      </c>
      <c r="L53" s="43"/>
      <c r="M53" s="48"/>
    </row>
    <row r="54" spans="5:13" x14ac:dyDescent="0.25">
      <c r="E54" s="50">
        <v>45350</v>
      </c>
      <c r="F54" s="22">
        <v>6</v>
      </c>
      <c r="G54" s="43"/>
      <c r="H54" s="48"/>
      <c r="I54" s="68"/>
      <c r="J54" s="73">
        <v>45524</v>
      </c>
      <c r="K54" s="22">
        <v>3</v>
      </c>
      <c r="L54" s="43"/>
      <c r="M54" s="48"/>
    </row>
    <row r="55" spans="5:13" x14ac:dyDescent="0.25">
      <c r="E55" s="50">
        <v>45351</v>
      </c>
      <c r="F55" s="22">
        <v>4</v>
      </c>
      <c r="G55" s="54" t="s">
        <v>35</v>
      </c>
      <c r="H55" s="49">
        <f>SUM(F52:F56)</f>
        <v>29</v>
      </c>
      <c r="I55" s="68"/>
      <c r="J55" s="73">
        <v>45525</v>
      </c>
      <c r="K55" s="22">
        <v>5</v>
      </c>
      <c r="L55" s="43"/>
      <c r="M55" s="48"/>
    </row>
    <row r="56" spans="5:13" ht="15.75" thickBot="1" x14ac:dyDescent="0.3">
      <c r="E56" s="73">
        <v>45352</v>
      </c>
      <c r="F56" s="53">
        <v>6</v>
      </c>
      <c r="G56" s="76" t="s">
        <v>36</v>
      </c>
      <c r="H56" s="51">
        <f>AVERAGE(F52:F56)</f>
        <v>5.8</v>
      </c>
      <c r="I56" s="68"/>
      <c r="J56" s="73">
        <v>45526</v>
      </c>
      <c r="K56" s="22">
        <v>3</v>
      </c>
      <c r="L56" s="54" t="s">
        <v>35</v>
      </c>
      <c r="M56" s="49">
        <f>SUM(K53:K57)</f>
        <v>17</v>
      </c>
    </row>
    <row r="57" spans="5:13" ht="16.5" thickTop="1" thickBot="1" x14ac:dyDescent="0.3">
      <c r="E57" s="122">
        <v>45355</v>
      </c>
      <c r="F57" s="78">
        <v>6</v>
      </c>
      <c r="G57" s="43"/>
      <c r="H57" s="48"/>
      <c r="I57" s="68"/>
      <c r="J57" s="73">
        <v>45527</v>
      </c>
      <c r="K57" s="80">
        <v>4</v>
      </c>
      <c r="L57" s="76" t="s">
        <v>36</v>
      </c>
      <c r="M57" s="51">
        <f>AVERAGE(K53:K57)</f>
        <v>3.4</v>
      </c>
    </row>
    <row r="58" spans="5:13" x14ac:dyDescent="0.25">
      <c r="E58" s="50">
        <v>45356</v>
      </c>
      <c r="F58" s="22">
        <v>3</v>
      </c>
      <c r="G58" s="43"/>
      <c r="H58" s="48"/>
      <c r="I58" s="68"/>
      <c r="J58" s="88">
        <v>45530</v>
      </c>
      <c r="K58" s="79">
        <v>2</v>
      </c>
      <c r="L58" s="43"/>
      <c r="M58" s="48"/>
    </row>
    <row r="59" spans="5:13" x14ac:dyDescent="0.25">
      <c r="E59" s="50">
        <v>45357</v>
      </c>
      <c r="F59" s="22">
        <v>7</v>
      </c>
      <c r="G59" s="54" t="s">
        <v>35</v>
      </c>
      <c r="H59" s="49">
        <f>SUM(F57:F60)</f>
        <v>20</v>
      </c>
      <c r="I59" s="68"/>
      <c r="J59" s="73">
        <v>45531</v>
      </c>
      <c r="K59" s="22">
        <v>6</v>
      </c>
      <c r="L59" s="43"/>
      <c r="M59" s="48"/>
    </row>
    <row r="60" spans="5:13" ht="15.75" thickBot="1" x14ac:dyDescent="0.3">
      <c r="E60" s="73">
        <v>45358</v>
      </c>
      <c r="F60" s="80">
        <v>4</v>
      </c>
      <c r="G60" s="76" t="s">
        <v>36</v>
      </c>
      <c r="H60" s="51">
        <f>AVERAGE(F57:F60)</f>
        <v>5</v>
      </c>
      <c r="I60" s="68"/>
      <c r="J60" s="73">
        <v>45532</v>
      </c>
      <c r="K60" s="22">
        <v>5</v>
      </c>
      <c r="L60" s="43"/>
      <c r="M60" s="48"/>
    </row>
    <row r="61" spans="5:13" x14ac:dyDescent="0.25">
      <c r="E61" s="122">
        <v>45362</v>
      </c>
      <c r="F61" s="78">
        <v>4</v>
      </c>
      <c r="G61" s="43"/>
      <c r="H61" s="48"/>
      <c r="I61" s="68"/>
      <c r="J61" s="73">
        <v>45533</v>
      </c>
      <c r="K61" s="22">
        <v>1</v>
      </c>
      <c r="L61" s="54" t="s">
        <v>35</v>
      </c>
      <c r="M61" s="49">
        <f>SUM(K58:K62)</f>
        <v>23</v>
      </c>
    </row>
    <row r="62" spans="5:13" ht="15.75" thickBot="1" x14ac:dyDescent="0.3">
      <c r="E62" s="50">
        <v>45363</v>
      </c>
      <c r="F62" s="22">
        <v>3</v>
      </c>
      <c r="G62" s="43"/>
      <c r="H62" s="48"/>
      <c r="I62" s="68"/>
      <c r="J62" s="73">
        <v>45534</v>
      </c>
      <c r="K62" s="80">
        <v>9</v>
      </c>
      <c r="L62" s="76" t="s">
        <v>36</v>
      </c>
      <c r="M62" s="51">
        <f>AVERAGE(K58:K62)</f>
        <v>4.5999999999999996</v>
      </c>
    </row>
    <row r="63" spans="5:13" x14ac:dyDescent="0.25">
      <c r="E63" s="50">
        <v>45364</v>
      </c>
      <c r="F63" s="22">
        <v>10</v>
      </c>
      <c r="G63" s="43"/>
      <c r="H63" s="48"/>
      <c r="I63" s="68"/>
      <c r="J63" s="88">
        <v>45537</v>
      </c>
      <c r="K63" s="79">
        <v>2</v>
      </c>
      <c r="L63" s="43"/>
      <c r="M63" s="48"/>
    </row>
    <row r="64" spans="5:13" x14ac:dyDescent="0.25">
      <c r="E64" s="50">
        <v>45365</v>
      </c>
      <c r="F64" s="22">
        <v>7</v>
      </c>
      <c r="G64" s="54" t="s">
        <v>35</v>
      </c>
      <c r="H64" s="49">
        <f>SUM(F61:F65)</f>
        <v>27</v>
      </c>
      <c r="I64" s="68"/>
      <c r="J64" s="73">
        <v>45538</v>
      </c>
      <c r="K64" s="22">
        <v>1</v>
      </c>
      <c r="L64" s="43"/>
      <c r="M64" s="48"/>
    </row>
    <row r="65" spans="5:13" ht="15.75" thickBot="1" x14ac:dyDescent="0.3">
      <c r="E65" s="59">
        <v>45366</v>
      </c>
      <c r="F65" s="53">
        <v>3</v>
      </c>
      <c r="G65" s="76" t="s">
        <v>36</v>
      </c>
      <c r="H65" s="51">
        <f>AVERAGE(F61:F65)</f>
        <v>5.4</v>
      </c>
      <c r="I65" s="68"/>
      <c r="J65" s="73">
        <v>45539</v>
      </c>
      <c r="K65" s="22">
        <v>6</v>
      </c>
      <c r="L65" s="43"/>
      <c r="M65" s="48"/>
    </row>
    <row r="66" spans="5:13" x14ac:dyDescent="0.25">
      <c r="E66" s="50">
        <v>45369</v>
      </c>
      <c r="F66" s="78">
        <v>8</v>
      </c>
      <c r="G66" s="43"/>
      <c r="H66" s="48"/>
      <c r="I66" s="68"/>
      <c r="J66" s="73">
        <v>45540</v>
      </c>
      <c r="K66" s="22">
        <v>3</v>
      </c>
      <c r="L66" s="54" t="s">
        <v>35</v>
      </c>
      <c r="M66" s="49">
        <f>SUM(K63:K67)</f>
        <v>13</v>
      </c>
    </row>
    <row r="67" spans="5:13" ht="15.75" thickBot="1" x14ac:dyDescent="0.3">
      <c r="E67" s="50">
        <v>45370</v>
      </c>
      <c r="F67" s="22">
        <v>4</v>
      </c>
      <c r="G67" s="43"/>
      <c r="H67" s="48"/>
      <c r="I67" s="68"/>
      <c r="J67" s="73">
        <v>45541</v>
      </c>
      <c r="K67" s="80">
        <v>1</v>
      </c>
      <c r="L67" s="76" t="s">
        <v>36</v>
      </c>
      <c r="M67" s="51">
        <f>AVERAGE(K63:K67)</f>
        <v>2.6</v>
      </c>
    </row>
    <row r="68" spans="5:13" x14ac:dyDescent="0.25">
      <c r="E68" s="50">
        <v>45371</v>
      </c>
      <c r="F68" s="22">
        <v>4</v>
      </c>
      <c r="G68" s="43"/>
      <c r="H68" s="48"/>
      <c r="I68" s="68"/>
      <c r="J68" s="88">
        <v>45544</v>
      </c>
      <c r="K68" s="79">
        <v>7</v>
      </c>
      <c r="L68" s="43"/>
      <c r="M68" s="48"/>
    </row>
    <row r="69" spans="5:13" x14ac:dyDescent="0.25">
      <c r="E69" s="50">
        <v>45372</v>
      </c>
      <c r="F69" s="22">
        <v>4</v>
      </c>
      <c r="G69" s="54" t="s">
        <v>35</v>
      </c>
      <c r="H69" s="49">
        <f>SUM(F66:F70)</f>
        <v>29</v>
      </c>
      <c r="I69" s="68"/>
      <c r="J69" s="73">
        <v>45545</v>
      </c>
      <c r="K69" s="22">
        <v>1</v>
      </c>
      <c r="L69" s="43"/>
      <c r="M69" s="48"/>
    </row>
    <row r="70" spans="5:13" ht="15.75" thickBot="1" x14ac:dyDescent="0.3">
      <c r="E70" s="73">
        <v>45373</v>
      </c>
      <c r="F70" s="53">
        <v>9</v>
      </c>
      <c r="G70" s="76" t="s">
        <v>36</v>
      </c>
      <c r="H70" s="51">
        <f>AVERAGE(F66:F70)</f>
        <v>5.8</v>
      </c>
      <c r="I70" s="68"/>
      <c r="J70" s="73">
        <v>45546</v>
      </c>
      <c r="K70" s="22">
        <v>5</v>
      </c>
      <c r="L70" s="43"/>
      <c r="M70" s="48"/>
    </row>
    <row r="71" spans="5:13" ht="15.75" thickTop="1" x14ac:dyDescent="0.25">
      <c r="E71" s="122">
        <v>45376</v>
      </c>
      <c r="F71" s="78">
        <v>7</v>
      </c>
      <c r="G71" s="43"/>
      <c r="H71" s="48"/>
      <c r="I71" s="68"/>
      <c r="J71" s="73">
        <v>45547</v>
      </c>
      <c r="K71" s="22">
        <v>5</v>
      </c>
      <c r="L71" s="54" t="s">
        <v>35</v>
      </c>
      <c r="M71" s="49">
        <f>SUM(K68:K72)</f>
        <v>25</v>
      </c>
    </row>
    <row r="72" spans="5:13" ht="15.75" thickBot="1" x14ac:dyDescent="0.3">
      <c r="E72" s="50">
        <v>45377</v>
      </c>
      <c r="F72" s="22">
        <v>8</v>
      </c>
      <c r="G72" s="43"/>
      <c r="H72" s="48"/>
      <c r="I72" s="68"/>
      <c r="J72" s="74">
        <v>45548</v>
      </c>
      <c r="K72" s="80">
        <v>7</v>
      </c>
      <c r="L72" s="76" t="s">
        <v>36</v>
      </c>
      <c r="M72" s="51">
        <f>AVERAGE(K68:K72)</f>
        <v>5</v>
      </c>
    </row>
    <row r="73" spans="5:13" x14ac:dyDescent="0.25">
      <c r="E73" s="50">
        <v>45378</v>
      </c>
      <c r="F73" s="22">
        <v>10</v>
      </c>
      <c r="G73" s="43"/>
      <c r="H73" s="48"/>
      <c r="I73" s="68"/>
      <c r="J73" s="73">
        <v>45551</v>
      </c>
      <c r="K73" s="79">
        <v>5</v>
      </c>
      <c r="L73" s="43"/>
      <c r="M73" s="48"/>
    </row>
    <row r="74" spans="5:13" x14ac:dyDescent="0.25">
      <c r="E74" s="50">
        <v>45379</v>
      </c>
      <c r="F74" s="22">
        <v>5</v>
      </c>
      <c r="G74" s="54" t="s">
        <v>35</v>
      </c>
      <c r="H74" s="49">
        <f>SUM(F71:F75)</f>
        <v>34</v>
      </c>
      <c r="I74" s="68"/>
      <c r="J74" s="73">
        <v>45552</v>
      </c>
      <c r="K74" s="22">
        <v>4</v>
      </c>
      <c r="L74" s="43"/>
      <c r="M74" s="48"/>
    </row>
    <row r="75" spans="5:13" ht="15.75" thickBot="1" x14ac:dyDescent="0.3">
      <c r="E75" s="73">
        <v>45380</v>
      </c>
      <c r="F75" s="26">
        <v>4</v>
      </c>
      <c r="G75" s="71" t="s">
        <v>36</v>
      </c>
      <c r="H75" s="58">
        <f>AVERAGE(F71:F75)</f>
        <v>6.8</v>
      </c>
      <c r="I75" s="68"/>
      <c r="J75" s="73">
        <v>45553</v>
      </c>
      <c r="K75" s="22">
        <v>2</v>
      </c>
      <c r="L75" s="43"/>
      <c r="M75" s="48"/>
    </row>
    <row r="76" spans="5:13" x14ac:dyDescent="0.25">
      <c r="E76" s="122">
        <v>45383</v>
      </c>
      <c r="F76" s="79">
        <v>5</v>
      </c>
      <c r="G76" s="45"/>
      <c r="H76" s="46"/>
      <c r="I76" s="68"/>
      <c r="J76" s="73">
        <v>45554</v>
      </c>
      <c r="K76" s="22">
        <v>8</v>
      </c>
      <c r="L76" s="54" t="s">
        <v>35</v>
      </c>
      <c r="M76" s="49">
        <f>SUM(K73:K77)</f>
        <v>21</v>
      </c>
    </row>
    <row r="77" spans="5:13" ht="15.75" thickBot="1" x14ac:dyDescent="0.3">
      <c r="E77" s="50">
        <v>45384</v>
      </c>
      <c r="F77" s="22">
        <v>4</v>
      </c>
      <c r="G77" s="43"/>
      <c r="H77" s="48"/>
      <c r="I77" s="68"/>
      <c r="J77" s="73">
        <v>45555</v>
      </c>
      <c r="K77" s="80">
        <v>2</v>
      </c>
      <c r="L77" s="76" t="s">
        <v>36</v>
      </c>
      <c r="M77" s="51">
        <f>AVERAGE(K73:K77)</f>
        <v>4.2</v>
      </c>
    </row>
    <row r="78" spans="5:13" x14ac:dyDescent="0.25">
      <c r="E78" s="50">
        <v>45385</v>
      </c>
      <c r="F78" s="22">
        <v>10</v>
      </c>
      <c r="G78" s="43"/>
      <c r="H78" s="48"/>
      <c r="I78" s="68"/>
      <c r="J78" s="88">
        <v>45558</v>
      </c>
      <c r="K78" s="79">
        <v>4</v>
      </c>
      <c r="L78" s="43"/>
      <c r="M78" s="48"/>
    </row>
    <row r="79" spans="5:13" x14ac:dyDescent="0.25">
      <c r="E79" s="50">
        <v>45386</v>
      </c>
      <c r="F79" s="22">
        <v>7</v>
      </c>
      <c r="G79" s="54" t="s">
        <v>35</v>
      </c>
      <c r="H79" s="49">
        <f>SUM(F76:F80)</f>
        <v>27</v>
      </c>
      <c r="I79" s="68"/>
      <c r="J79" s="73">
        <v>45559</v>
      </c>
      <c r="K79" s="22">
        <v>4</v>
      </c>
      <c r="L79" s="43"/>
      <c r="M79" s="48"/>
    </row>
    <row r="80" spans="5:13" ht="15.75" thickBot="1" x14ac:dyDescent="0.3">
      <c r="E80" s="73">
        <v>45387</v>
      </c>
      <c r="F80" s="80">
        <v>1</v>
      </c>
      <c r="G80" s="72" t="s">
        <v>36</v>
      </c>
      <c r="H80" s="60">
        <f>AVERAGE(F76:F80)</f>
        <v>5.4</v>
      </c>
      <c r="I80" s="68"/>
      <c r="J80" s="73">
        <v>45560</v>
      </c>
      <c r="K80" s="22">
        <v>5</v>
      </c>
      <c r="L80" s="43"/>
      <c r="M80" s="48"/>
    </row>
    <row r="81" spans="5:13" x14ac:dyDescent="0.25">
      <c r="E81" s="122">
        <v>45390</v>
      </c>
      <c r="F81" s="79">
        <v>6</v>
      </c>
      <c r="G81" s="43"/>
      <c r="H81" s="48"/>
      <c r="I81" s="68"/>
      <c r="J81" s="73">
        <v>45561</v>
      </c>
      <c r="K81" s="22">
        <v>5</v>
      </c>
      <c r="L81" s="54" t="s">
        <v>35</v>
      </c>
      <c r="M81" s="49">
        <f>SUM(K78:K82)</f>
        <v>22</v>
      </c>
    </row>
    <row r="82" spans="5:13" ht="15.75" thickBot="1" x14ac:dyDescent="0.3">
      <c r="E82" s="50">
        <v>45391</v>
      </c>
      <c r="F82" s="22">
        <v>11</v>
      </c>
      <c r="G82" s="43"/>
      <c r="H82" s="48"/>
      <c r="I82" s="68"/>
      <c r="J82" s="74">
        <v>45562</v>
      </c>
      <c r="K82" s="80">
        <v>4</v>
      </c>
      <c r="L82" s="76" t="s">
        <v>36</v>
      </c>
      <c r="M82" s="51">
        <f>AVERAGE(K78:K82)</f>
        <v>4.4000000000000004</v>
      </c>
    </row>
    <row r="83" spans="5:13" x14ac:dyDescent="0.25">
      <c r="E83" s="50">
        <v>45392</v>
      </c>
      <c r="F83" s="22">
        <v>7</v>
      </c>
      <c r="G83" s="43"/>
      <c r="H83" s="48"/>
      <c r="I83" s="68"/>
      <c r="J83" s="73">
        <v>45565</v>
      </c>
      <c r="K83" s="79">
        <v>2</v>
      </c>
      <c r="L83" s="45"/>
      <c r="M83" s="46"/>
    </row>
    <row r="84" spans="5:13" x14ac:dyDescent="0.25">
      <c r="E84" s="50">
        <v>45393</v>
      </c>
      <c r="F84" s="22">
        <v>6</v>
      </c>
      <c r="G84" s="54" t="s">
        <v>35</v>
      </c>
      <c r="H84" s="49">
        <f>SUM(F81:F85)</f>
        <v>35</v>
      </c>
      <c r="I84" s="68"/>
      <c r="J84" s="73">
        <v>45566</v>
      </c>
      <c r="K84" s="22">
        <v>4</v>
      </c>
      <c r="L84" s="43"/>
      <c r="M84" s="48"/>
    </row>
    <row r="85" spans="5:13" ht="15.75" thickBot="1" x14ac:dyDescent="0.3">
      <c r="E85" s="73">
        <v>45394</v>
      </c>
      <c r="F85" s="26">
        <v>5</v>
      </c>
      <c r="G85" s="76" t="s">
        <v>36</v>
      </c>
      <c r="H85" s="51">
        <f>AVERAGE(F81:F85)</f>
        <v>7</v>
      </c>
      <c r="I85" s="68"/>
      <c r="J85" s="73">
        <v>45567</v>
      </c>
      <c r="K85" s="22">
        <v>2</v>
      </c>
      <c r="L85" s="77"/>
      <c r="M85" s="75"/>
    </row>
    <row r="86" spans="5:13" ht="15.75" thickTop="1" x14ac:dyDescent="0.25">
      <c r="E86" s="122">
        <v>45397</v>
      </c>
      <c r="F86" s="79">
        <v>8</v>
      </c>
      <c r="G86" s="43"/>
      <c r="H86" s="48"/>
      <c r="I86" s="68"/>
      <c r="J86" s="73">
        <v>45568</v>
      </c>
      <c r="K86" s="22">
        <v>4</v>
      </c>
      <c r="L86" s="54" t="s">
        <v>35</v>
      </c>
      <c r="M86" s="49">
        <f>SUM(K83:K87)</f>
        <v>16</v>
      </c>
    </row>
    <row r="87" spans="5:13" ht="15.75" thickBot="1" x14ac:dyDescent="0.3">
      <c r="E87" s="50">
        <v>45398</v>
      </c>
      <c r="F87" s="22">
        <v>8</v>
      </c>
      <c r="G87" s="43"/>
      <c r="H87" s="48"/>
      <c r="I87" s="68"/>
      <c r="J87" s="73">
        <v>45569</v>
      </c>
      <c r="K87" s="80">
        <v>4</v>
      </c>
      <c r="L87" s="72" t="s">
        <v>36</v>
      </c>
      <c r="M87" s="60">
        <f>AVERAGE(K83:K87)</f>
        <v>3.2</v>
      </c>
    </row>
    <row r="88" spans="5:13" x14ac:dyDescent="0.25">
      <c r="E88" s="50">
        <v>45399</v>
      </c>
      <c r="F88" s="22">
        <v>5</v>
      </c>
      <c r="G88" s="43"/>
      <c r="H88" s="48"/>
      <c r="I88" s="68"/>
      <c r="J88" s="88">
        <v>45572</v>
      </c>
      <c r="K88" s="79">
        <v>1</v>
      </c>
      <c r="L88" s="45"/>
      <c r="M88" s="46"/>
    </row>
    <row r="89" spans="5:13" x14ac:dyDescent="0.25">
      <c r="E89" s="50">
        <v>45400</v>
      </c>
      <c r="F89" s="22">
        <v>6</v>
      </c>
      <c r="G89" s="54" t="s">
        <v>35</v>
      </c>
      <c r="H89" s="49">
        <f>SUM(F86:F90)</f>
        <v>27</v>
      </c>
      <c r="I89" s="68"/>
      <c r="J89" s="73">
        <v>45573</v>
      </c>
      <c r="K89" s="22">
        <v>5</v>
      </c>
      <c r="L89" s="43"/>
      <c r="M89" s="48"/>
    </row>
    <row r="90" spans="5:13" ht="15.75" thickBot="1" x14ac:dyDescent="0.3">
      <c r="E90" s="73">
        <v>45401</v>
      </c>
      <c r="F90" s="80">
        <v>0</v>
      </c>
      <c r="G90" s="76" t="s">
        <v>36</v>
      </c>
      <c r="H90" s="51">
        <f>AVERAGE(F86:F90)</f>
        <v>5.4</v>
      </c>
      <c r="I90" s="68"/>
      <c r="J90" s="73">
        <v>45574</v>
      </c>
      <c r="K90" s="22">
        <v>2</v>
      </c>
      <c r="L90" s="77"/>
      <c r="M90" s="75"/>
    </row>
    <row r="91" spans="5:13" x14ac:dyDescent="0.25">
      <c r="E91" s="122">
        <v>45404</v>
      </c>
      <c r="F91" s="79">
        <v>7</v>
      </c>
      <c r="G91" s="43"/>
      <c r="H91" s="48"/>
      <c r="I91" s="68"/>
      <c r="J91" s="73">
        <v>45575</v>
      </c>
      <c r="K91" s="22">
        <v>2</v>
      </c>
      <c r="L91" s="54" t="s">
        <v>35</v>
      </c>
      <c r="M91" s="49">
        <f>SUM(K88:K92)</f>
        <v>12</v>
      </c>
    </row>
    <row r="92" spans="5:13" ht="15.75" thickBot="1" x14ac:dyDescent="0.3">
      <c r="E92" s="50">
        <v>45405</v>
      </c>
      <c r="F92" s="22">
        <v>13</v>
      </c>
      <c r="G92" s="43"/>
      <c r="H92" s="48"/>
      <c r="I92" s="68"/>
      <c r="J92" s="73">
        <v>45576</v>
      </c>
      <c r="K92" s="80">
        <v>2</v>
      </c>
      <c r="L92" s="72" t="s">
        <v>36</v>
      </c>
      <c r="M92" s="60">
        <f>AVERAGE(K88:K92)</f>
        <v>2.4</v>
      </c>
    </row>
    <row r="93" spans="5:13" x14ac:dyDescent="0.25">
      <c r="E93" s="50">
        <v>45406</v>
      </c>
      <c r="F93" s="22">
        <v>11</v>
      </c>
      <c r="G93" s="43"/>
      <c r="H93" s="48"/>
      <c r="I93" s="68"/>
      <c r="J93" s="88">
        <v>45579</v>
      </c>
      <c r="K93" s="79">
        <v>4</v>
      </c>
      <c r="L93" s="45"/>
      <c r="M93" s="46"/>
    </row>
    <row r="94" spans="5:13" x14ac:dyDescent="0.25">
      <c r="E94" s="50">
        <v>45407</v>
      </c>
      <c r="F94" s="22">
        <v>8</v>
      </c>
      <c r="G94" s="68"/>
      <c r="H94" s="68"/>
      <c r="I94" s="68"/>
      <c r="J94" s="73">
        <v>45580</v>
      </c>
      <c r="K94" s="22">
        <v>3</v>
      </c>
      <c r="L94" s="43"/>
      <c r="M94" s="48"/>
    </row>
    <row r="95" spans="5:13" x14ac:dyDescent="0.25">
      <c r="E95" s="50">
        <v>45408</v>
      </c>
      <c r="F95" s="22">
        <v>5</v>
      </c>
      <c r="G95" s="54" t="s">
        <v>35</v>
      </c>
      <c r="H95" s="49">
        <f>SUM(F91:F95)</f>
        <v>44</v>
      </c>
      <c r="I95" s="68"/>
      <c r="J95" s="73">
        <v>45581</v>
      </c>
      <c r="K95" s="22">
        <v>9</v>
      </c>
      <c r="L95" s="77"/>
      <c r="M95" s="75"/>
    </row>
    <row r="96" spans="5:13" ht="15.75" thickBot="1" x14ac:dyDescent="0.3">
      <c r="E96" s="59">
        <v>45409</v>
      </c>
      <c r="F96" s="26">
        <v>4</v>
      </c>
      <c r="G96" s="76" t="s">
        <v>36</v>
      </c>
      <c r="H96" s="51">
        <f>AVERAGE(F91:F95)</f>
        <v>8.8000000000000007</v>
      </c>
      <c r="I96" s="68"/>
      <c r="J96" s="73">
        <v>45582</v>
      </c>
      <c r="K96" s="22">
        <v>6</v>
      </c>
      <c r="L96" s="54" t="s">
        <v>35</v>
      </c>
      <c r="M96" s="49">
        <f>SUM(K93:K97)</f>
        <v>25</v>
      </c>
    </row>
    <row r="97" spans="5:13" ht="15.75" thickBot="1" x14ac:dyDescent="0.3">
      <c r="E97" s="50">
        <v>45414</v>
      </c>
      <c r="F97" s="79">
        <v>7</v>
      </c>
      <c r="G97" s="54" t="s">
        <v>35</v>
      </c>
      <c r="H97" s="49">
        <f>SUM(F97:F98)</f>
        <v>9</v>
      </c>
      <c r="I97" s="68"/>
      <c r="J97" s="74">
        <v>45583</v>
      </c>
      <c r="K97" s="80">
        <v>3</v>
      </c>
      <c r="L97" s="72" t="s">
        <v>36</v>
      </c>
      <c r="M97" s="60">
        <f>AVERAGE(K93:K97)</f>
        <v>5</v>
      </c>
    </row>
    <row r="98" spans="5:13" ht="15.75" thickBot="1" x14ac:dyDescent="0.3">
      <c r="E98" s="59">
        <v>45415</v>
      </c>
      <c r="F98" s="82">
        <v>2</v>
      </c>
      <c r="G98" s="71" t="s">
        <v>36</v>
      </c>
      <c r="H98" s="58">
        <f>AVERAGE(F97:F98)</f>
        <v>4.5</v>
      </c>
      <c r="I98" s="68"/>
      <c r="J98" s="73">
        <v>45586</v>
      </c>
      <c r="K98" s="79">
        <v>9</v>
      </c>
      <c r="L98" s="45"/>
      <c r="M98" s="46"/>
    </row>
    <row r="99" spans="5:13" x14ac:dyDescent="0.25">
      <c r="E99" s="47">
        <v>45418</v>
      </c>
      <c r="F99" s="83">
        <v>8</v>
      </c>
      <c r="G99" s="68"/>
      <c r="H99" s="68"/>
      <c r="I99" s="68"/>
      <c r="J99" s="73">
        <v>45587</v>
      </c>
      <c r="K99" s="22">
        <v>6</v>
      </c>
      <c r="L99" s="43"/>
      <c r="M99" s="48"/>
    </row>
    <row r="100" spans="5:13" x14ac:dyDescent="0.25">
      <c r="E100" s="47">
        <v>45419</v>
      </c>
      <c r="F100" s="84">
        <v>5</v>
      </c>
      <c r="G100" s="54" t="s">
        <v>35</v>
      </c>
      <c r="H100" s="49">
        <f>SUM(F99:F101)</f>
        <v>15</v>
      </c>
      <c r="I100" s="68"/>
      <c r="J100" s="73">
        <v>45588</v>
      </c>
      <c r="K100" s="22">
        <v>6</v>
      </c>
      <c r="L100" s="77"/>
      <c r="M100" s="75"/>
    </row>
    <row r="101" spans="5:13" ht="15.75" thickBot="1" x14ac:dyDescent="0.3">
      <c r="E101" s="115">
        <v>45420</v>
      </c>
      <c r="F101" s="81">
        <v>2</v>
      </c>
      <c r="G101" s="72" t="s">
        <v>36</v>
      </c>
      <c r="H101" s="60">
        <f>AVERAGE(F99:F101)</f>
        <v>5</v>
      </c>
      <c r="I101" s="68"/>
      <c r="J101" s="73">
        <v>45589</v>
      </c>
      <c r="K101" s="22">
        <v>12</v>
      </c>
      <c r="L101" s="54" t="s">
        <v>35</v>
      </c>
      <c r="M101" s="49">
        <f>SUM(K98:K102)</f>
        <v>39</v>
      </c>
    </row>
    <row r="102" spans="5:13" ht="15.75" thickBot="1" x14ac:dyDescent="0.3">
      <c r="E102" s="122">
        <v>45425</v>
      </c>
      <c r="F102" s="79">
        <v>5</v>
      </c>
      <c r="G102" s="43"/>
      <c r="H102" s="48"/>
      <c r="I102" s="68"/>
      <c r="J102" s="73">
        <v>45590</v>
      </c>
      <c r="K102" s="80">
        <v>6</v>
      </c>
      <c r="L102" s="72" t="s">
        <v>36</v>
      </c>
      <c r="M102" s="60">
        <f>AVERAGE(K98:K102)</f>
        <v>7.8</v>
      </c>
    </row>
    <row r="103" spans="5:13" x14ac:dyDescent="0.25">
      <c r="E103" s="47">
        <v>45426</v>
      </c>
      <c r="F103" s="22">
        <v>9</v>
      </c>
      <c r="G103" s="43"/>
      <c r="H103" s="48"/>
      <c r="I103" s="68"/>
      <c r="J103" s="88">
        <v>45593</v>
      </c>
      <c r="K103" s="79">
        <v>6</v>
      </c>
      <c r="L103" s="45"/>
      <c r="M103" s="46"/>
    </row>
    <row r="104" spans="5:13" x14ac:dyDescent="0.25">
      <c r="E104" s="47">
        <v>45427</v>
      </c>
      <c r="F104" s="22">
        <v>5</v>
      </c>
      <c r="G104" s="43"/>
      <c r="H104" s="48"/>
      <c r="I104" s="68"/>
      <c r="J104" s="73">
        <v>45594</v>
      </c>
      <c r="K104" s="22">
        <v>6</v>
      </c>
      <c r="L104" s="43"/>
      <c r="M104" s="48"/>
    </row>
    <row r="105" spans="5:13" x14ac:dyDescent="0.25">
      <c r="E105" s="47">
        <v>45428</v>
      </c>
      <c r="F105" s="22">
        <v>7</v>
      </c>
      <c r="G105" s="54" t="s">
        <v>35</v>
      </c>
      <c r="H105" s="49">
        <f>SUM(F102:F106)</f>
        <v>31</v>
      </c>
      <c r="I105" s="68"/>
      <c r="J105" s="73">
        <v>45595</v>
      </c>
      <c r="K105" s="22">
        <v>6</v>
      </c>
      <c r="L105" s="43"/>
      <c r="M105" s="48"/>
    </row>
    <row r="106" spans="5:13" ht="15.75" thickBot="1" x14ac:dyDescent="0.3">
      <c r="E106" s="115">
        <v>45429</v>
      </c>
      <c r="F106" s="80">
        <v>5</v>
      </c>
      <c r="G106" s="76" t="s">
        <v>36</v>
      </c>
      <c r="H106" s="51">
        <f>AVERAGE(F102:F106)</f>
        <v>6.2</v>
      </c>
      <c r="I106" s="68"/>
      <c r="J106" s="73">
        <v>45596</v>
      </c>
      <c r="K106" s="26">
        <v>7</v>
      </c>
      <c r="L106" s="87"/>
      <c r="M106" s="75"/>
    </row>
    <row r="107" spans="5:13" x14ac:dyDescent="0.25">
      <c r="E107" s="122">
        <v>45432</v>
      </c>
      <c r="F107" s="79">
        <v>6</v>
      </c>
      <c r="G107" s="43"/>
      <c r="H107" s="48"/>
      <c r="I107" s="68"/>
      <c r="J107" s="117">
        <v>45597</v>
      </c>
      <c r="K107" s="42">
        <v>2</v>
      </c>
      <c r="L107" s="34" t="s">
        <v>35</v>
      </c>
      <c r="M107" s="49">
        <f>SUM(K103:K108)</f>
        <v>30</v>
      </c>
    </row>
    <row r="108" spans="5:13" ht="15.75" thickBot="1" x14ac:dyDescent="0.3">
      <c r="E108" s="47">
        <v>45433</v>
      </c>
      <c r="F108" s="22">
        <v>6</v>
      </c>
      <c r="G108" s="43"/>
      <c r="H108" s="48"/>
      <c r="I108" s="68"/>
      <c r="J108" s="73">
        <v>45598</v>
      </c>
      <c r="K108" s="118">
        <v>3</v>
      </c>
      <c r="L108" s="72" t="s">
        <v>36</v>
      </c>
      <c r="M108" s="60">
        <f>AVERAGE(K103:K108)</f>
        <v>5</v>
      </c>
    </row>
    <row r="109" spans="5:13" x14ac:dyDescent="0.25">
      <c r="E109" s="47">
        <v>45434</v>
      </c>
      <c r="F109" s="22">
        <v>5</v>
      </c>
      <c r="G109" s="43"/>
      <c r="H109" s="48"/>
      <c r="I109" s="68"/>
      <c r="J109" s="88">
        <v>45601</v>
      </c>
      <c r="K109" s="114">
        <v>6</v>
      </c>
      <c r="L109" s="120"/>
      <c r="M109" s="121"/>
    </row>
    <row r="110" spans="5:13" x14ac:dyDescent="0.25">
      <c r="E110" s="47">
        <v>45435</v>
      </c>
      <c r="F110" s="22">
        <v>6</v>
      </c>
      <c r="G110" s="54" t="s">
        <v>35</v>
      </c>
      <c r="H110" s="49">
        <f>SUM(F107:F111)</f>
        <v>25</v>
      </c>
      <c r="I110" s="68"/>
      <c r="J110" s="73">
        <v>45602</v>
      </c>
      <c r="K110" s="22">
        <v>6</v>
      </c>
      <c r="L110" s="77"/>
      <c r="M110" s="75"/>
    </row>
    <row r="111" spans="5:13" ht="15.75" thickBot="1" x14ac:dyDescent="0.3">
      <c r="E111" s="59">
        <v>45436</v>
      </c>
      <c r="F111" s="80">
        <v>2</v>
      </c>
      <c r="G111" s="76" t="s">
        <v>36</v>
      </c>
      <c r="H111" s="51">
        <f>AVERAGE(F107:F111)</f>
        <v>5</v>
      </c>
      <c r="I111" s="68"/>
      <c r="J111" s="73">
        <v>45603</v>
      </c>
      <c r="K111" s="22">
        <v>0</v>
      </c>
      <c r="L111" s="54" t="s">
        <v>35</v>
      </c>
      <c r="M111" s="49">
        <f>SUM(K108:K112)</f>
        <v>19</v>
      </c>
    </row>
    <row r="112" spans="5:13" ht="15.75" thickBot="1" x14ac:dyDescent="0.3">
      <c r="E112" s="50">
        <v>45439</v>
      </c>
      <c r="F112" s="79">
        <v>3</v>
      </c>
      <c r="G112" s="43"/>
      <c r="H112" s="48"/>
      <c r="I112" s="68"/>
      <c r="J112" s="74">
        <v>45604</v>
      </c>
      <c r="K112" s="22">
        <v>4</v>
      </c>
      <c r="L112" s="72" t="s">
        <v>36</v>
      </c>
      <c r="M112" s="60">
        <f>AVERAGE(K108:K112)</f>
        <v>3.8</v>
      </c>
    </row>
    <row r="113" spans="5:13" x14ac:dyDescent="0.25">
      <c r="E113" s="47">
        <v>45440</v>
      </c>
      <c r="F113" s="22">
        <v>1</v>
      </c>
      <c r="G113" s="43"/>
      <c r="H113" s="48"/>
      <c r="I113" s="68"/>
      <c r="J113" s="73">
        <v>45607</v>
      </c>
      <c r="K113" s="79">
        <v>7</v>
      </c>
      <c r="L113" s="45"/>
      <c r="M113" s="46"/>
    </row>
    <row r="114" spans="5:13" x14ac:dyDescent="0.25">
      <c r="E114" s="47">
        <v>45441</v>
      </c>
      <c r="F114" s="22">
        <v>3</v>
      </c>
      <c r="G114" s="43"/>
      <c r="H114" s="48"/>
      <c r="I114" s="68"/>
      <c r="J114" s="73">
        <v>45608</v>
      </c>
      <c r="K114" s="22">
        <v>5</v>
      </c>
      <c r="L114" s="43"/>
      <c r="M114" s="48"/>
    </row>
    <row r="115" spans="5:13" x14ac:dyDescent="0.25">
      <c r="E115" s="47">
        <v>45442</v>
      </c>
      <c r="F115" s="22">
        <v>8</v>
      </c>
      <c r="G115" s="54" t="s">
        <v>35</v>
      </c>
      <c r="H115" s="49">
        <f>SUM(F112:F116)</f>
        <v>22</v>
      </c>
      <c r="I115" s="68"/>
      <c r="J115" s="73">
        <v>45609</v>
      </c>
      <c r="K115" s="22">
        <v>3</v>
      </c>
      <c r="L115" s="77"/>
      <c r="M115" s="75"/>
    </row>
    <row r="116" spans="5:13" ht="15.75" thickBot="1" x14ac:dyDescent="0.3">
      <c r="E116" s="59">
        <v>45443</v>
      </c>
      <c r="F116" s="80">
        <v>7</v>
      </c>
      <c r="G116" s="76" t="s">
        <v>36</v>
      </c>
      <c r="H116" s="51">
        <f>AVERAGE(F112:F116)</f>
        <v>4.4000000000000004</v>
      </c>
      <c r="I116" s="68"/>
      <c r="J116" s="73">
        <v>45610</v>
      </c>
      <c r="K116" s="22">
        <v>0</v>
      </c>
      <c r="L116" s="54" t="s">
        <v>35</v>
      </c>
      <c r="M116" s="49">
        <f>SUM(K113:K117)</f>
        <v>20</v>
      </c>
    </row>
    <row r="117" spans="5:13" ht="15.75" thickBot="1" x14ac:dyDescent="0.3">
      <c r="E117" s="50">
        <v>45446</v>
      </c>
      <c r="F117" s="79">
        <v>6</v>
      </c>
      <c r="G117" s="43"/>
      <c r="H117" s="48"/>
      <c r="I117" s="68"/>
      <c r="J117" s="74">
        <v>45611</v>
      </c>
      <c r="K117" s="80">
        <v>5</v>
      </c>
      <c r="L117" s="72" t="s">
        <v>36</v>
      </c>
      <c r="M117" s="60">
        <f>AVERAGE(K113:K117)</f>
        <v>4</v>
      </c>
    </row>
    <row r="118" spans="5:13" x14ac:dyDescent="0.25">
      <c r="E118" s="47">
        <v>45447</v>
      </c>
      <c r="F118" s="22">
        <v>4</v>
      </c>
      <c r="G118" s="43"/>
      <c r="H118" s="48"/>
      <c r="I118" s="68"/>
      <c r="J118" s="73">
        <v>45614</v>
      </c>
      <c r="K118" s="79">
        <v>7</v>
      </c>
      <c r="L118" s="45"/>
      <c r="M118" s="46"/>
    </row>
    <row r="119" spans="5:13" x14ac:dyDescent="0.25">
      <c r="E119" s="47">
        <v>45448</v>
      </c>
      <c r="F119" s="22">
        <v>8</v>
      </c>
      <c r="G119" s="43"/>
      <c r="H119" s="48"/>
      <c r="I119" s="68"/>
      <c r="J119" s="73">
        <v>45615</v>
      </c>
      <c r="K119" s="22">
        <v>0</v>
      </c>
      <c r="L119" s="43"/>
      <c r="M119" s="48"/>
    </row>
    <row r="120" spans="5:13" x14ac:dyDescent="0.25">
      <c r="E120" s="47">
        <v>45449</v>
      </c>
      <c r="F120" s="22">
        <v>4</v>
      </c>
      <c r="G120" s="54" t="s">
        <v>35</v>
      </c>
      <c r="H120" s="49">
        <f>SUM(F117:F121)</f>
        <v>26</v>
      </c>
      <c r="I120" s="68"/>
      <c r="J120" s="73">
        <v>45616</v>
      </c>
      <c r="K120" s="22">
        <v>5</v>
      </c>
      <c r="L120" s="77"/>
      <c r="M120" s="75"/>
    </row>
    <row r="121" spans="5:13" ht="15.75" thickBot="1" x14ac:dyDescent="0.3">
      <c r="E121" s="115">
        <v>45450</v>
      </c>
      <c r="F121" s="26">
        <v>4</v>
      </c>
      <c r="G121" s="76" t="s">
        <v>36</v>
      </c>
      <c r="H121" s="51">
        <f>AVERAGE(F117:F121)</f>
        <v>5.2</v>
      </c>
      <c r="I121" s="68"/>
      <c r="J121" s="73">
        <v>45617</v>
      </c>
      <c r="K121" s="22">
        <v>2</v>
      </c>
      <c r="L121" s="54" t="s">
        <v>35</v>
      </c>
      <c r="M121" s="49">
        <f>SUM(K118:K122)</f>
        <v>19</v>
      </c>
    </row>
    <row r="122" spans="5:13" ht="16.5" thickTop="1" thickBot="1" x14ac:dyDescent="0.3">
      <c r="E122" s="88">
        <v>45453</v>
      </c>
      <c r="F122" s="79">
        <v>4</v>
      </c>
      <c r="G122" s="85"/>
      <c r="H122" s="86"/>
      <c r="I122" s="68"/>
      <c r="J122" s="74">
        <v>45618</v>
      </c>
      <c r="K122" s="80">
        <v>5</v>
      </c>
      <c r="L122" s="72" t="s">
        <v>36</v>
      </c>
      <c r="M122" s="60">
        <f>AVERAGE(K118:K122)</f>
        <v>3.8</v>
      </c>
    </row>
    <row r="123" spans="5:13" x14ac:dyDescent="0.25">
      <c r="E123" s="73">
        <v>45454</v>
      </c>
      <c r="F123" s="22">
        <v>4</v>
      </c>
      <c r="G123" s="87"/>
      <c r="H123" s="75"/>
      <c r="I123" s="68"/>
      <c r="J123" s="73">
        <v>45621</v>
      </c>
      <c r="K123" s="79">
        <v>3</v>
      </c>
      <c r="L123" s="45"/>
      <c r="M123" s="46"/>
    </row>
    <row r="124" spans="5:13" x14ac:dyDescent="0.25">
      <c r="E124" s="73">
        <v>45456</v>
      </c>
      <c r="F124" s="22">
        <v>4</v>
      </c>
      <c r="G124" s="54" t="s">
        <v>35</v>
      </c>
      <c r="H124" s="49">
        <f>SUM(F122:F125)</f>
        <v>19</v>
      </c>
      <c r="I124" s="68"/>
      <c r="J124" s="73">
        <v>45622</v>
      </c>
      <c r="K124" s="22">
        <v>7</v>
      </c>
      <c r="L124" s="43"/>
      <c r="M124" s="48"/>
    </row>
    <row r="125" spans="5:13" ht="15.75" thickBot="1" x14ac:dyDescent="0.3">
      <c r="E125" s="74">
        <v>45457</v>
      </c>
      <c r="F125" s="22">
        <v>7</v>
      </c>
      <c r="G125" s="72" t="s">
        <v>36</v>
      </c>
      <c r="H125" s="60">
        <f>AVERAGE(F122:F125)</f>
        <v>4.75</v>
      </c>
      <c r="I125" s="68"/>
      <c r="J125" s="73">
        <v>45623</v>
      </c>
      <c r="K125" s="22">
        <v>2</v>
      </c>
      <c r="L125" s="77"/>
      <c r="M125" s="75"/>
    </row>
    <row r="126" spans="5:13" x14ac:dyDescent="0.25">
      <c r="E126" s="73">
        <v>45460</v>
      </c>
      <c r="F126" s="79">
        <v>4</v>
      </c>
      <c r="G126" s="43"/>
      <c r="H126" s="48"/>
      <c r="I126" s="68"/>
      <c r="J126" s="73">
        <v>45624</v>
      </c>
      <c r="K126" s="22">
        <v>5</v>
      </c>
      <c r="L126" s="54" t="s">
        <v>35</v>
      </c>
      <c r="M126" s="49">
        <f>SUM(K123:K127)</f>
        <v>22</v>
      </c>
    </row>
    <row r="127" spans="5:13" ht="15.75" thickBot="1" x14ac:dyDescent="0.3">
      <c r="E127" s="73">
        <v>45461</v>
      </c>
      <c r="F127" s="22">
        <v>5</v>
      </c>
      <c r="G127" s="43"/>
      <c r="H127" s="48"/>
      <c r="I127" s="68"/>
      <c r="J127" s="74">
        <v>45625</v>
      </c>
      <c r="K127" s="80">
        <v>5</v>
      </c>
      <c r="L127" s="72" t="s">
        <v>36</v>
      </c>
      <c r="M127" s="60">
        <f>AVERAGE(K123:K127)</f>
        <v>4.4000000000000004</v>
      </c>
    </row>
    <row r="128" spans="5:13" x14ac:dyDescent="0.25">
      <c r="E128" s="73">
        <v>45462</v>
      </c>
      <c r="F128" s="22">
        <v>4</v>
      </c>
      <c r="G128" s="43"/>
      <c r="H128" s="48"/>
      <c r="I128" s="68"/>
      <c r="J128" s="73">
        <v>45628</v>
      </c>
      <c r="K128" s="79">
        <v>5</v>
      </c>
      <c r="L128" s="45"/>
      <c r="M128" s="46"/>
    </row>
    <row r="129" spans="5:13" x14ac:dyDescent="0.25">
      <c r="E129" s="73">
        <v>45463</v>
      </c>
      <c r="F129" s="22">
        <v>5</v>
      </c>
      <c r="G129" s="54" t="s">
        <v>35</v>
      </c>
      <c r="H129" s="49">
        <f>SUM(F126:F130)</f>
        <v>24</v>
      </c>
      <c r="I129" s="68"/>
      <c r="J129" s="73">
        <v>45629</v>
      </c>
      <c r="K129" s="22">
        <v>1</v>
      </c>
      <c r="L129" s="43"/>
      <c r="M129" s="48"/>
    </row>
    <row r="130" spans="5:13" ht="15.75" thickBot="1" x14ac:dyDescent="0.3">
      <c r="E130" s="74">
        <v>45464</v>
      </c>
      <c r="F130" s="80">
        <v>6</v>
      </c>
      <c r="G130" s="76" t="s">
        <v>36</v>
      </c>
      <c r="H130" s="51">
        <f>AVERAGE(F126:F130)</f>
        <v>4.8</v>
      </c>
      <c r="I130" s="68"/>
      <c r="J130" s="73">
        <v>45630</v>
      </c>
      <c r="K130" s="22">
        <v>5</v>
      </c>
      <c r="L130" s="77"/>
      <c r="M130" s="75"/>
    </row>
    <row r="131" spans="5:13" x14ac:dyDescent="0.25">
      <c r="E131" s="73">
        <v>45467</v>
      </c>
      <c r="F131" s="79">
        <v>1</v>
      </c>
      <c r="G131" s="43"/>
      <c r="H131" s="48"/>
      <c r="I131" s="68"/>
      <c r="J131" s="73">
        <v>45631</v>
      </c>
      <c r="K131" s="22">
        <v>6</v>
      </c>
      <c r="L131" s="54" t="s">
        <v>35</v>
      </c>
      <c r="M131" s="49">
        <f>SUM(K128:K132)</f>
        <v>21</v>
      </c>
    </row>
    <row r="132" spans="5:13" ht="15.75" thickBot="1" x14ac:dyDescent="0.3">
      <c r="E132" s="73">
        <v>45468</v>
      </c>
      <c r="F132" s="22">
        <v>6</v>
      </c>
      <c r="G132" s="43"/>
      <c r="H132" s="48"/>
      <c r="I132" s="68"/>
      <c r="J132" s="74">
        <v>45632</v>
      </c>
      <c r="K132" s="80">
        <v>4</v>
      </c>
      <c r="L132" s="72" t="s">
        <v>36</v>
      </c>
      <c r="M132" s="60">
        <f>AVERAGE(K128:K132)</f>
        <v>4.2</v>
      </c>
    </row>
    <row r="133" spans="5:13" x14ac:dyDescent="0.25">
      <c r="E133" s="73">
        <v>45469</v>
      </c>
      <c r="F133" s="22">
        <v>2</v>
      </c>
      <c r="G133" s="43"/>
      <c r="H133" s="48"/>
      <c r="I133" s="68"/>
      <c r="J133" s="73">
        <v>45635</v>
      </c>
      <c r="K133" s="79">
        <v>5</v>
      </c>
      <c r="L133" s="45"/>
      <c r="M133" s="46"/>
    </row>
    <row r="134" spans="5:13" x14ac:dyDescent="0.25">
      <c r="E134" s="73">
        <v>45470</v>
      </c>
      <c r="F134" s="22">
        <v>4</v>
      </c>
      <c r="G134" s="54" t="s">
        <v>35</v>
      </c>
      <c r="H134" s="49">
        <f>SUM(F131:F135)</f>
        <v>15</v>
      </c>
      <c r="I134" s="68"/>
      <c r="J134" s="73">
        <v>45636</v>
      </c>
      <c r="K134" s="22">
        <v>5</v>
      </c>
      <c r="L134" s="43"/>
      <c r="M134" s="48"/>
    </row>
    <row r="135" spans="5:13" ht="15.75" thickBot="1" x14ac:dyDescent="0.3">
      <c r="E135" s="74">
        <v>45471</v>
      </c>
      <c r="F135" s="80">
        <v>2</v>
      </c>
      <c r="G135" s="76" t="s">
        <v>36</v>
      </c>
      <c r="H135" s="51">
        <f>AVERAGE(F131:F135)</f>
        <v>3</v>
      </c>
      <c r="I135" s="68"/>
      <c r="J135" s="73">
        <v>45637</v>
      </c>
      <c r="K135" s="22">
        <v>5</v>
      </c>
      <c r="L135" s="77"/>
      <c r="M135" s="75"/>
    </row>
    <row r="136" spans="5:13" x14ac:dyDescent="0.25">
      <c r="E136" s="68"/>
      <c r="F136" s="68"/>
      <c r="G136" s="68"/>
      <c r="H136" s="68"/>
      <c r="I136" s="68"/>
      <c r="J136" s="73">
        <v>45638</v>
      </c>
      <c r="K136" s="22">
        <v>7</v>
      </c>
      <c r="L136" s="54" t="s">
        <v>35</v>
      </c>
      <c r="M136" s="49">
        <f>SUM(K133:K137)</f>
        <v>26</v>
      </c>
    </row>
    <row r="137" spans="5:13" ht="15.75" thickBot="1" x14ac:dyDescent="0.3">
      <c r="E137" s="68"/>
      <c r="F137" s="68"/>
      <c r="G137" s="68"/>
      <c r="H137" s="68"/>
      <c r="I137" s="68"/>
      <c r="J137" s="73">
        <v>45639</v>
      </c>
      <c r="K137" s="80">
        <v>4</v>
      </c>
      <c r="L137" s="72" t="s">
        <v>36</v>
      </c>
      <c r="M137" s="60">
        <f>AVERAGE(K133:K137)</f>
        <v>5.2</v>
      </c>
    </row>
    <row r="138" spans="5:13" x14ac:dyDescent="0.25">
      <c r="E138" s="68"/>
      <c r="F138" s="68"/>
      <c r="G138" s="68"/>
      <c r="H138" s="68"/>
      <c r="I138" s="68"/>
      <c r="J138" s="88">
        <v>45642</v>
      </c>
      <c r="K138" s="79">
        <v>5</v>
      </c>
      <c r="L138" s="45"/>
      <c r="M138" s="46"/>
    </row>
    <row r="139" spans="5:13" x14ac:dyDescent="0.25">
      <c r="E139" s="68"/>
      <c r="F139" s="68"/>
      <c r="G139" s="68"/>
      <c r="H139" s="68"/>
      <c r="I139" s="68"/>
      <c r="J139" s="73">
        <v>45643</v>
      </c>
      <c r="K139" s="22">
        <v>6</v>
      </c>
      <c r="L139" s="43"/>
      <c r="M139" s="48"/>
    </row>
    <row r="140" spans="5:13" x14ac:dyDescent="0.25">
      <c r="E140" s="68"/>
      <c r="F140" s="68"/>
      <c r="G140" s="68"/>
      <c r="H140" s="68"/>
      <c r="I140" s="68"/>
      <c r="J140" s="73">
        <v>45644</v>
      </c>
      <c r="K140" s="22">
        <v>4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45645</v>
      </c>
      <c r="K141" s="22">
        <v>3</v>
      </c>
      <c r="L141" s="54" t="s">
        <v>35</v>
      </c>
      <c r="M141" s="49">
        <f>SUM(K138:K142)</f>
        <v>23</v>
      </c>
    </row>
    <row r="142" spans="5:13" ht="15.75" thickBot="1" x14ac:dyDescent="0.3">
      <c r="E142" s="68"/>
      <c r="F142" s="68"/>
      <c r="G142" s="68"/>
      <c r="H142" s="68"/>
      <c r="I142" s="68"/>
      <c r="J142" s="73">
        <v>45646</v>
      </c>
      <c r="K142" s="80">
        <v>5</v>
      </c>
      <c r="L142" s="72" t="s">
        <v>36</v>
      </c>
      <c r="M142" s="60">
        <f>AVERAGE(K138:K142)</f>
        <v>4.5999999999999996</v>
      </c>
    </row>
    <row r="143" spans="5:13" x14ac:dyDescent="0.25">
      <c r="E143" s="68"/>
      <c r="F143" s="68"/>
      <c r="G143" s="68"/>
      <c r="H143" s="68"/>
      <c r="I143" s="68"/>
      <c r="J143" s="88">
        <v>45649</v>
      </c>
      <c r="K143" s="79">
        <v>3</v>
      </c>
      <c r="L143" s="45"/>
      <c r="M143" s="46"/>
    </row>
    <row r="144" spans="5:13" x14ac:dyDescent="0.25">
      <c r="E144" s="68"/>
      <c r="F144" s="68"/>
      <c r="G144" s="68"/>
      <c r="H144" s="68"/>
      <c r="I144" s="68"/>
      <c r="J144" s="73">
        <v>45650</v>
      </c>
      <c r="K144" s="22">
        <v>4</v>
      </c>
      <c r="L144" s="43"/>
      <c r="M144" s="48"/>
    </row>
    <row r="145" spans="5:13" x14ac:dyDescent="0.25">
      <c r="E145" s="68"/>
      <c r="F145" s="68"/>
      <c r="G145" s="68"/>
      <c r="H145" s="68"/>
      <c r="I145" s="68"/>
      <c r="J145" s="73">
        <v>45651</v>
      </c>
      <c r="K145" s="22">
        <v>5</v>
      </c>
      <c r="L145" s="43"/>
      <c r="M145" s="48"/>
    </row>
    <row r="146" spans="5:13" x14ac:dyDescent="0.25">
      <c r="E146" s="68"/>
      <c r="F146" s="68"/>
      <c r="G146" s="68"/>
      <c r="H146" s="68"/>
      <c r="I146" s="68"/>
      <c r="J146" s="73">
        <v>45652</v>
      </c>
      <c r="K146" s="22">
        <v>5</v>
      </c>
      <c r="L146" s="87"/>
      <c r="M146" s="75"/>
    </row>
    <row r="147" spans="5:13" x14ac:dyDescent="0.25">
      <c r="E147" s="68"/>
      <c r="F147" s="68"/>
      <c r="G147" s="68"/>
      <c r="H147" s="68"/>
      <c r="I147" s="68"/>
      <c r="J147" s="73">
        <v>45653</v>
      </c>
      <c r="K147" s="22">
        <v>8</v>
      </c>
      <c r="L147" s="54" t="s">
        <v>35</v>
      </c>
      <c r="M147" s="49">
        <f>SUM(K143:K148)</f>
        <v>30</v>
      </c>
    </row>
    <row r="148" spans="5:13" ht="15.75" thickBot="1" x14ac:dyDescent="0.3">
      <c r="E148" s="68"/>
      <c r="F148" s="68"/>
      <c r="G148" s="68"/>
      <c r="H148" s="68"/>
      <c r="I148" s="68"/>
      <c r="J148" s="73">
        <v>45654</v>
      </c>
      <c r="K148" s="80">
        <v>5</v>
      </c>
      <c r="L148" s="72" t="s">
        <v>36</v>
      </c>
      <c r="M148" s="60">
        <f>AVERAGE(K143:K148)</f>
        <v>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1"/>
  <sheetViews>
    <sheetView tabSelected="1" zoomScale="85" zoomScaleNormal="85" workbookViewId="0">
      <selection activeCell="C34" sqref="C34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85546875" customWidth="1"/>
    <col min="6" max="6" width="10.42578125" customWidth="1"/>
    <col min="7" max="7" width="10" customWidth="1"/>
    <col min="8" max="8" width="13.8554687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3" ht="13.5" customHeight="1" x14ac:dyDescent="0.25">
      <c r="A2" s="3">
        <f>SUM(B9:B17)</f>
        <v>373</v>
      </c>
      <c r="B2" s="3">
        <f>H17</f>
        <v>338</v>
      </c>
      <c r="C2" s="3">
        <f>A2-B2</f>
        <v>35</v>
      </c>
      <c r="F2" s="1" t="s">
        <v>9</v>
      </c>
      <c r="G2" s="4" t="s">
        <v>57</v>
      </c>
      <c r="H2" s="1" t="s">
        <v>10</v>
      </c>
      <c r="I2" s="1" t="s">
        <v>11</v>
      </c>
      <c r="J2" s="1" t="s">
        <v>28</v>
      </c>
    </row>
    <row r="3" spans="1:13" x14ac:dyDescent="0.25">
      <c r="F3" s="3"/>
      <c r="G3" s="5">
        <v>2.7E-2</v>
      </c>
      <c r="H3" s="32">
        <v>0.06</v>
      </c>
      <c r="I3" s="3">
        <v>750</v>
      </c>
      <c r="J3" s="3">
        <v>976</v>
      </c>
    </row>
    <row r="4" spans="1:13" x14ac:dyDescent="0.25">
      <c r="A4" s="3" t="s">
        <v>39</v>
      </c>
      <c r="B4" s="3" t="s">
        <v>58</v>
      </c>
      <c r="C4" s="3"/>
    </row>
    <row r="5" spans="1:13" x14ac:dyDescent="0.25">
      <c r="A5" s="3">
        <v>2155</v>
      </c>
      <c r="B5" s="162">
        <f>(H17/A5)</f>
        <v>0.15684454756380511</v>
      </c>
      <c r="C5" s="3"/>
      <c r="G5" s="7"/>
      <c r="H5" s="8"/>
    </row>
    <row r="6" spans="1:13" x14ac:dyDescent="0.25">
      <c r="G6" s="8"/>
      <c r="H6" s="8"/>
      <c r="I6" s="8"/>
    </row>
    <row r="7" spans="1:13" x14ac:dyDescent="0.25">
      <c r="G7" s="8"/>
      <c r="H7" s="8"/>
      <c r="I7" s="8"/>
    </row>
    <row r="8" spans="1:13" x14ac:dyDescent="0.25">
      <c r="A8" s="1" t="s">
        <v>14</v>
      </c>
      <c r="B8" s="1" t="s">
        <v>15</v>
      </c>
      <c r="C8" s="1"/>
    </row>
    <row r="9" spans="1:13" x14ac:dyDescent="0.25">
      <c r="A9" s="95" t="s">
        <v>67</v>
      </c>
      <c r="B9" s="3">
        <v>30</v>
      </c>
      <c r="C9" s="3"/>
    </row>
    <row r="10" spans="1:13" x14ac:dyDescent="0.25">
      <c r="A10" s="10">
        <v>45317</v>
      </c>
      <c r="B10" s="3">
        <v>50</v>
      </c>
      <c r="C10" s="3"/>
    </row>
    <row r="11" spans="1:13" x14ac:dyDescent="0.25">
      <c r="A11" s="10">
        <v>45317</v>
      </c>
      <c r="B11" s="3">
        <v>-2</v>
      </c>
      <c r="C11" s="3" t="s">
        <v>70</v>
      </c>
    </row>
    <row r="12" spans="1:13" x14ac:dyDescent="0.25">
      <c r="A12" s="10">
        <v>45352</v>
      </c>
      <c r="B12" s="56">
        <v>20</v>
      </c>
      <c r="C12" s="3"/>
      <c r="G12" s="8"/>
      <c r="H12" s="8"/>
      <c r="I12" s="8"/>
    </row>
    <row r="13" spans="1:13" x14ac:dyDescent="0.25">
      <c r="A13" s="10">
        <v>45377</v>
      </c>
      <c r="B13" s="3">
        <v>50</v>
      </c>
      <c r="C13" s="3"/>
      <c r="G13" s="8"/>
      <c r="H13" s="8"/>
      <c r="I13" s="8"/>
    </row>
    <row r="14" spans="1:13" x14ac:dyDescent="0.25">
      <c r="A14" s="10">
        <v>45425</v>
      </c>
      <c r="B14" s="3">
        <v>50</v>
      </c>
      <c r="C14" s="3"/>
    </row>
    <row r="15" spans="1:13" x14ac:dyDescent="0.25">
      <c r="A15" s="10">
        <v>45503</v>
      </c>
      <c r="B15" s="56">
        <v>100</v>
      </c>
      <c r="C15" s="3"/>
    </row>
    <row r="16" spans="1:13" ht="15.75" thickBot="1" x14ac:dyDescent="0.3">
      <c r="A16" s="10">
        <v>45595</v>
      </c>
      <c r="B16" s="56">
        <v>75</v>
      </c>
      <c r="C16" s="3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5.75" thickBot="1" x14ac:dyDescent="0.3">
      <c r="A17" s="61">
        <v>45622</v>
      </c>
      <c r="B17" t="s">
        <v>75</v>
      </c>
      <c r="E17" s="68"/>
      <c r="F17" s="68"/>
      <c r="G17" s="40" t="s">
        <v>37</v>
      </c>
      <c r="H17" s="27">
        <f>SUM(F19:F135,K18:K148)</f>
        <v>338</v>
      </c>
      <c r="I17" s="68"/>
      <c r="J17" s="68"/>
      <c r="K17" s="68"/>
      <c r="L17" s="68"/>
      <c r="M17" s="68"/>
    </row>
    <row r="18" spans="1:13" ht="15.75" thickBot="1" x14ac:dyDescent="0.3">
      <c r="A18" s="61">
        <v>45635</v>
      </c>
      <c r="B18" t="s">
        <v>70</v>
      </c>
      <c r="E18" s="52"/>
      <c r="F18" s="33" t="s">
        <v>38</v>
      </c>
      <c r="G18" s="21" t="s">
        <v>36</v>
      </c>
      <c r="H18" s="44">
        <f>AVERAGE(F19:F135,K18:K148)</f>
        <v>1.3629032258064515</v>
      </c>
      <c r="I18" s="68"/>
      <c r="J18" s="88">
        <v>45474</v>
      </c>
      <c r="K18" s="79">
        <v>4</v>
      </c>
      <c r="L18" s="45"/>
      <c r="M18" s="46"/>
    </row>
    <row r="19" spans="1:13" x14ac:dyDescent="0.25">
      <c r="E19" s="123">
        <v>45300</v>
      </c>
      <c r="F19" s="28">
        <v>0</v>
      </c>
      <c r="G19" s="43"/>
      <c r="H19" s="124"/>
      <c r="I19" s="68"/>
      <c r="J19" s="47">
        <v>45475</v>
      </c>
      <c r="K19" s="22">
        <v>1</v>
      </c>
      <c r="L19" s="43"/>
      <c r="M19" s="48"/>
    </row>
    <row r="20" spans="1:13" x14ac:dyDescent="0.25">
      <c r="E20" s="47">
        <v>45301</v>
      </c>
      <c r="F20" s="22">
        <v>1</v>
      </c>
      <c r="G20" s="43"/>
      <c r="H20" s="48"/>
      <c r="I20" s="68"/>
      <c r="J20" s="47">
        <v>45476</v>
      </c>
      <c r="K20" s="22">
        <v>1</v>
      </c>
      <c r="L20" s="43"/>
      <c r="M20" s="48"/>
    </row>
    <row r="21" spans="1:13" x14ac:dyDescent="0.25">
      <c r="E21" s="73">
        <v>45302</v>
      </c>
      <c r="F21" s="22">
        <v>2</v>
      </c>
      <c r="G21" s="54" t="s">
        <v>35</v>
      </c>
      <c r="H21" s="49">
        <f>SUM(F19:F22)</f>
        <v>3</v>
      </c>
      <c r="I21" s="68"/>
      <c r="J21" s="47">
        <v>45477</v>
      </c>
      <c r="K21" s="22">
        <v>3</v>
      </c>
      <c r="L21" s="54" t="s">
        <v>35</v>
      </c>
      <c r="M21" s="49">
        <f>SUM(K18:K22)</f>
        <v>10</v>
      </c>
    </row>
    <row r="22" spans="1:13" ht="15.75" thickBot="1" x14ac:dyDescent="0.3">
      <c r="A22" s="99" t="s">
        <v>68</v>
      </c>
      <c r="E22" s="59">
        <v>45303</v>
      </c>
      <c r="F22" s="80">
        <v>0</v>
      </c>
      <c r="G22" s="76" t="s">
        <v>36</v>
      </c>
      <c r="H22" s="51">
        <f>AVERAGE(F20:F22)</f>
        <v>1</v>
      </c>
      <c r="I22" s="68"/>
      <c r="J22" s="59">
        <v>45478</v>
      </c>
      <c r="K22" s="80">
        <v>1</v>
      </c>
      <c r="L22" s="76" t="s">
        <v>36</v>
      </c>
      <c r="M22" s="51">
        <f>AVERAGE(K18:K22)</f>
        <v>2</v>
      </c>
    </row>
    <row r="23" spans="1:13" x14ac:dyDescent="0.25">
      <c r="A23" s="99"/>
      <c r="E23" s="122">
        <v>45306</v>
      </c>
      <c r="F23" s="78">
        <v>0</v>
      </c>
      <c r="G23" s="43"/>
      <c r="H23" s="48"/>
      <c r="I23" s="68"/>
      <c r="J23" s="73">
        <v>45481</v>
      </c>
      <c r="K23" s="79">
        <v>3</v>
      </c>
      <c r="L23" s="43"/>
      <c r="M23" s="48"/>
    </row>
    <row r="24" spans="1:13" x14ac:dyDescent="0.25">
      <c r="A24" s="99"/>
      <c r="E24" s="50">
        <v>45307</v>
      </c>
      <c r="F24" s="22">
        <v>0</v>
      </c>
      <c r="G24" s="43"/>
      <c r="H24" s="48"/>
      <c r="I24" s="68"/>
      <c r="J24" s="73">
        <v>45482</v>
      </c>
      <c r="K24" s="22">
        <v>1</v>
      </c>
      <c r="L24" s="43"/>
      <c r="M24" s="48"/>
    </row>
    <row r="25" spans="1:13" x14ac:dyDescent="0.25">
      <c r="E25" s="50">
        <v>45308</v>
      </c>
      <c r="F25" s="22">
        <v>1</v>
      </c>
      <c r="G25" s="43"/>
      <c r="H25" s="48"/>
      <c r="I25" s="68"/>
      <c r="J25" s="73">
        <v>45483</v>
      </c>
      <c r="K25" s="22">
        <v>1</v>
      </c>
      <c r="L25" s="43"/>
      <c r="M25" s="48"/>
    </row>
    <row r="26" spans="1:13" x14ac:dyDescent="0.25">
      <c r="E26" s="50">
        <v>45309</v>
      </c>
      <c r="F26" s="22">
        <v>1</v>
      </c>
      <c r="G26" s="54" t="s">
        <v>35</v>
      </c>
      <c r="H26" s="49">
        <f>SUM(F23:F27)</f>
        <v>4</v>
      </c>
      <c r="I26" s="68"/>
      <c r="J26" s="73">
        <v>45484</v>
      </c>
      <c r="K26" s="22">
        <v>1</v>
      </c>
      <c r="L26" s="54" t="s">
        <v>35</v>
      </c>
      <c r="M26" s="49">
        <f>SUM(K23:K27)</f>
        <v>6</v>
      </c>
    </row>
    <row r="27" spans="1:13" ht="15.75" thickBot="1" x14ac:dyDescent="0.3">
      <c r="E27" s="73">
        <v>45310</v>
      </c>
      <c r="F27" s="53">
        <v>2</v>
      </c>
      <c r="G27" s="76" t="s">
        <v>36</v>
      </c>
      <c r="H27" s="51">
        <f>AVERAGE(F23:F27)</f>
        <v>0.8</v>
      </c>
      <c r="I27" s="68"/>
      <c r="J27" s="74">
        <v>45485</v>
      </c>
      <c r="K27" s="80">
        <v>0</v>
      </c>
      <c r="L27" s="76" t="s">
        <v>36</v>
      </c>
      <c r="M27" s="51">
        <f>AVERAGE(K23:K27)</f>
        <v>1.2</v>
      </c>
    </row>
    <row r="28" spans="1:13" ht="15.75" thickTop="1" x14ac:dyDescent="0.25">
      <c r="E28" s="122">
        <v>45313</v>
      </c>
      <c r="F28" s="78">
        <v>0</v>
      </c>
      <c r="G28" s="43"/>
      <c r="H28" s="48"/>
      <c r="I28" s="68"/>
      <c r="J28" s="73">
        <v>45488</v>
      </c>
      <c r="K28" s="79">
        <v>5</v>
      </c>
      <c r="L28" s="43"/>
      <c r="M28" s="48"/>
    </row>
    <row r="29" spans="1:13" x14ac:dyDescent="0.25">
      <c r="E29" s="50">
        <v>45314</v>
      </c>
      <c r="F29" s="22">
        <v>3</v>
      </c>
      <c r="G29" s="43"/>
      <c r="H29" s="48"/>
      <c r="I29" s="68"/>
      <c r="J29" s="73">
        <v>45489</v>
      </c>
      <c r="K29" s="22">
        <v>0</v>
      </c>
      <c r="L29" s="43"/>
      <c r="M29" s="48"/>
    </row>
    <row r="30" spans="1:13" x14ac:dyDescent="0.25">
      <c r="E30" s="50">
        <v>45315</v>
      </c>
      <c r="F30" s="22">
        <v>4</v>
      </c>
      <c r="G30" s="43"/>
      <c r="H30" s="48"/>
      <c r="I30" s="68"/>
      <c r="J30" s="73">
        <v>45490</v>
      </c>
      <c r="K30" s="22">
        <v>3</v>
      </c>
      <c r="L30" s="43"/>
      <c r="M30" s="48"/>
    </row>
    <row r="31" spans="1:13" x14ac:dyDescent="0.25">
      <c r="E31" s="50">
        <v>45316</v>
      </c>
      <c r="F31" s="22">
        <v>1</v>
      </c>
      <c r="G31" s="54" t="s">
        <v>35</v>
      </c>
      <c r="H31" s="49">
        <f>SUM(F28:F32)</f>
        <v>9</v>
      </c>
      <c r="I31" s="68"/>
      <c r="J31" s="73">
        <v>45491</v>
      </c>
      <c r="K31" s="22">
        <v>3</v>
      </c>
      <c r="L31" s="54" t="s">
        <v>35</v>
      </c>
      <c r="M31" s="49">
        <f>SUM(K28:K32)</f>
        <v>14</v>
      </c>
    </row>
    <row r="32" spans="1:13" ht="15.75" thickBot="1" x14ac:dyDescent="0.3">
      <c r="E32" s="73">
        <v>45317</v>
      </c>
      <c r="F32" s="53">
        <v>1</v>
      </c>
      <c r="G32" s="76" t="s">
        <v>36</v>
      </c>
      <c r="H32" s="51">
        <f>AVERAGE(F28:F32)</f>
        <v>1.8</v>
      </c>
      <c r="I32" s="68"/>
      <c r="J32" s="73">
        <v>45492</v>
      </c>
      <c r="K32" s="80">
        <v>3</v>
      </c>
      <c r="L32" s="76" t="s">
        <v>36</v>
      </c>
      <c r="M32" s="51">
        <f>AVERAGE(K28:K32)</f>
        <v>2.8</v>
      </c>
    </row>
    <row r="33" spans="5:13" ht="15.75" thickTop="1" x14ac:dyDescent="0.25">
      <c r="E33" s="122">
        <v>45320</v>
      </c>
      <c r="F33" s="78">
        <v>2</v>
      </c>
      <c r="G33" s="43"/>
      <c r="H33" s="48"/>
      <c r="I33" s="68"/>
      <c r="J33" s="88">
        <v>45495</v>
      </c>
      <c r="K33" s="79">
        <v>2</v>
      </c>
      <c r="L33" s="43"/>
      <c r="M33" s="48"/>
    </row>
    <row r="34" spans="5:13" x14ac:dyDescent="0.25">
      <c r="E34" s="50">
        <v>45321</v>
      </c>
      <c r="F34" s="22">
        <v>1</v>
      </c>
      <c r="G34" s="43"/>
      <c r="H34" s="48"/>
      <c r="I34" s="68"/>
      <c r="J34" s="73">
        <v>45496</v>
      </c>
      <c r="K34" s="22">
        <v>3</v>
      </c>
      <c r="L34" s="43"/>
      <c r="M34" s="48"/>
    </row>
    <row r="35" spans="5:13" x14ac:dyDescent="0.25">
      <c r="E35" s="50">
        <v>45322</v>
      </c>
      <c r="F35" s="22">
        <v>3</v>
      </c>
      <c r="G35" s="43"/>
      <c r="H35" s="48"/>
      <c r="I35" s="68"/>
      <c r="J35" s="73">
        <v>45497</v>
      </c>
      <c r="K35" s="22">
        <v>1</v>
      </c>
      <c r="L35" s="43"/>
      <c r="M35" s="48"/>
    </row>
    <row r="36" spans="5:13" x14ac:dyDescent="0.25">
      <c r="E36" s="50">
        <v>45323</v>
      </c>
      <c r="F36" s="22">
        <v>0</v>
      </c>
      <c r="G36" s="54" t="s">
        <v>35</v>
      </c>
      <c r="H36" s="49">
        <f>SUM(F33:F37)</f>
        <v>7</v>
      </c>
      <c r="I36" s="68"/>
      <c r="J36" s="73">
        <v>45498</v>
      </c>
      <c r="K36" s="22">
        <v>2</v>
      </c>
      <c r="L36" s="54" t="s">
        <v>35</v>
      </c>
      <c r="M36" s="49">
        <f>SUM(K33:K37)</f>
        <v>9</v>
      </c>
    </row>
    <row r="37" spans="5:13" ht="15.75" thickBot="1" x14ac:dyDescent="0.3">
      <c r="E37" s="73">
        <v>45324</v>
      </c>
      <c r="F37" s="53">
        <v>1</v>
      </c>
      <c r="G37" s="76" t="s">
        <v>36</v>
      </c>
      <c r="H37" s="51">
        <f>AVERAGE(F33:F37)</f>
        <v>1.4</v>
      </c>
      <c r="I37" s="68"/>
      <c r="J37" s="74">
        <v>45499</v>
      </c>
      <c r="K37" s="80">
        <v>1</v>
      </c>
      <c r="L37" s="76" t="s">
        <v>36</v>
      </c>
      <c r="M37" s="51">
        <f>AVERAGE(K33:K37)</f>
        <v>1.8</v>
      </c>
    </row>
    <row r="38" spans="5:13" ht="15.75" thickTop="1" x14ac:dyDescent="0.25">
      <c r="E38" s="122">
        <v>45327</v>
      </c>
      <c r="F38" s="78">
        <v>0</v>
      </c>
      <c r="G38" s="43"/>
      <c r="H38" s="48"/>
      <c r="I38" s="68"/>
      <c r="J38" s="73">
        <v>45502</v>
      </c>
      <c r="K38" s="79">
        <v>2</v>
      </c>
      <c r="L38" s="43"/>
      <c r="M38" s="48"/>
    </row>
    <row r="39" spans="5:13" x14ac:dyDescent="0.25">
      <c r="E39" s="50">
        <v>45328</v>
      </c>
      <c r="F39" s="22">
        <v>1</v>
      </c>
      <c r="G39" s="43"/>
      <c r="H39" s="48"/>
      <c r="I39" s="68"/>
      <c r="J39" s="73">
        <v>45503</v>
      </c>
      <c r="K39" s="22">
        <v>1</v>
      </c>
      <c r="L39" s="43"/>
      <c r="M39" s="48"/>
    </row>
    <row r="40" spans="5:13" x14ac:dyDescent="0.25">
      <c r="E40" s="50">
        <v>45329</v>
      </c>
      <c r="F40" s="22">
        <v>0</v>
      </c>
      <c r="G40" s="43"/>
      <c r="H40" s="48"/>
      <c r="I40" s="68"/>
      <c r="J40" s="73">
        <v>45504</v>
      </c>
      <c r="K40" s="22">
        <v>1</v>
      </c>
      <c r="L40" s="43"/>
      <c r="M40" s="48"/>
    </row>
    <row r="41" spans="5:13" x14ac:dyDescent="0.25">
      <c r="E41" s="50">
        <v>45330</v>
      </c>
      <c r="F41" s="22">
        <v>1</v>
      </c>
      <c r="G41" s="54" t="s">
        <v>35</v>
      </c>
      <c r="H41" s="49">
        <f>SUM(F40:F42,F38:F39)</f>
        <v>4</v>
      </c>
      <c r="I41" s="68"/>
      <c r="J41" s="73">
        <v>45505</v>
      </c>
      <c r="K41" s="22">
        <v>0</v>
      </c>
      <c r="L41" s="54" t="s">
        <v>35</v>
      </c>
      <c r="M41" s="49">
        <f>SUM(K38:K42)</f>
        <v>4</v>
      </c>
    </row>
    <row r="42" spans="5:13" ht="15.75" thickBot="1" x14ac:dyDescent="0.3">
      <c r="E42" s="73">
        <v>45331</v>
      </c>
      <c r="F42" s="53">
        <v>2</v>
      </c>
      <c r="G42" s="76" t="s">
        <v>36</v>
      </c>
      <c r="H42" s="51">
        <f>AVERAGE(F40:F42,F38:F39)</f>
        <v>0.8</v>
      </c>
      <c r="I42" s="68"/>
      <c r="J42" s="74">
        <v>45506</v>
      </c>
      <c r="K42" s="80">
        <v>0</v>
      </c>
      <c r="L42" s="76" t="s">
        <v>36</v>
      </c>
      <c r="M42" s="51">
        <f>AVERAGE(K38:K42)</f>
        <v>0.8</v>
      </c>
    </row>
    <row r="43" spans="5:13" ht="15.75" thickTop="1" x14ac:dyDescent="0.25">
      <c r="E43" s="122">
        <v>45334</v>
      </c>
      <c r="F43" s="78">
        <v>0</v>
      </c>
      <c r="G43" s="43"/>
      <c r="H43" s="48"/>
      <c r="I43" s="68"/>
      <c r="J43" s="73">
        <v>45509</v>
      </c>
      <c r="K43" s="79">
        <v>1</v>
      </c>
      <c r="L43" s="43"/>
      <c r="M43" s="48"/>
    </row>
    <row r="44" spans="5:13" x14ac:dyDescent="0.25">
      <c r="E44" s="50">
        <v>45335</v>
      </c>
      <c r="F44" s="22">
        <v>0</v>
      </c>
      <c r="G44" s="43"/>
      <c r="H44" s="48"/>
      <c r="I44" s="68"/>
      <c r="J44" s="73">
        <v>45510</v>
      </c>
      <c r="K44" s="22">
        <v>0</v>
      </c>
      <c r="L44" s="43"/>
      <c r="M44" s="48"/>
    </row>
    <row r="45" spans="5:13" x14ac:dyDescent="0.25">
      <c r="E45" s="50">
        <v>45336</v>
      </c>
      <c r="F45" s="22">
        <v>2</v>
      </c>
      <c r="G45" s="43"/>
      <c r="H45" s="48"/>
      <c r="I45" s="68"/>
      <c r="J45" s="73">
        <v>45511</v>
      </c>
      <c r="K45" s="22">
        <v>2</v>
      </c>
      <c r="L45" s="43"/>
      <c r="M45" s="48"/>
    </row>
    <row r="46" spans="5:13" x14ac:dyDescent="0.25">
      <c r="E46" s="50">
        <v>45337</v>
      </c>
      <c r="F46" s="22">
        <v>0</v>
      </c>
      <c r="G46" s="54" t="s">
        <v>35</v>
      </c>
      <c r="H46" s="49">
        <f>SUM(F43:F47)</f>
        <v>5</v>
      </c>
      <c r="I46" s="68"/>
      <c r="J46" s="73">
        <v>45512</v>
      </c>
      <c r="K46" s="22">
        <v>1</v>
      </c>
      <c r="L46" s="54" t="s">
        <v>35</v>
      </c>
      <c r="M46" s="49">
        <f>SUM(K43:K47)</f>
        <v>4</v>
      </c>
    </row>
    <row r="47" spans="5:13" ht="15.75" thickBot="1" x14ac:dyDescent="0.3">
      <c r="E47" s="73">
        <v>45338</v>
      </c>
      <c r="F47" s="53">
        <v>3</v>
      </c>
      <c r="G47" s="76" t="s">
        <v>36</v>
      </c>
      <c r="H47" s="51">
        <f>AVERAGE(F43:F47)</f>
        <v>1</v>
      </c>
      <c r="I47" s="68"/>
      <c r="J47" s="73">
        <v>45513</v>
      </c>
      <c r="K47" s="80">
        <v>0</v>
      </c>
      <c r="L47" s="76" t="s">
        <v>36</v>
      </c>
      <c r="M47" s="51">
        <f>AVERAGE(K43:K47)</f>
        <v>0.8</v>
      </c>
    </row>
    <row r="48" spans="5:13" ht="15.75" thickTop="1" x14ac:dyDescent="0.25">
      <c r="E48" s="122">
        <v>45341</v>
      </c>
      <c r="F48" s="78">
        <v>0</v>
      </c>
      <c r="G48" s="43"/>
      <c r="H48" s="48"/>
      <c r="I48" s="68"/>
      <c r="J48" s="88">
        <v>45516</v>
      </c>
      <c r="K48" s="79">
        <v>1</v>
      </c>
      <c r="L48" s="43"/>
      <c r="M48" s="48"/>
    </row>
    <row r="49" spans="5:13" x14ac:dyDescent="0.25">
      <c r="E49" s="50">
        <v>45342</v>
      </c>
      <c r="F49" s="22">
        <v>1</v>
      </c>
      <c r="G49" s="68"/>
      <c r="H49" s="68"/>
      <c r="I49" s="68"/>
      <c r="J49" s="73">
        <v>45517</v>
      </c>
      <c r="K49" s="22">
        <v>1</v>
      </c>
      <c r="L49" s="43"/>
      <c r="M49" s="48"/>
    </row>
    <row r="50" spans="5:13" x14ac:dyDescent="0.25">
      <c r="E50" s="50">
        <v>45343</v>
      </c>
      <c r="F50" s="129">
        <v>4</v>
      </c>
      <c r="G50" s="34" t="s">
        <v>35</v>
      </c>
      <c r="H50" s="49">
        <f>SUM(F48:F51)</f>
        <v>6</v>
      </c>
      <c r="I50" s="68"/>
      <c r="J50" s="73">
        <v>45518</v>
      </c>
      <c r="K50" s="22">
        <v>0</v>
      </c>
      <c r="L50" s="43"/>
      <c r="M50" s="48"/>
    </row>
    <row r="51" spans="5:13" ht="15.75" thickBot="1" x14ac:dyDescent="0.3">
      <c r="E51" s="73">
        <v>45344</v>
      </c>
      <c r="F51" s="80">
        <v>1</v>
      </c>
      <c r="G51" s="76" t="s">
        <v>36</v>
      </c>
      <c r="H51" s="51">
        <f>AVERAGE(F48:F51)</f>
        <v>1.5</v>
      </c>
      <c r="I51" s="68"/>
      <c r="J51" s="73">
        <v>45519</v>
      </c>
      <c r="K51" s="22">
        <v>1</v>
      </c>
      <c r="L51" s="54" t="s">
        <v>35</v>
      </c>
      <c r="M51" s="49">
        <f>SUM(K48:K52)</f>
        <v>8</v>
      </c>
    </row>
    <row r="52" spans="5:13" ht="15.75" thickBot="1" x14ac:dyDescent="0.3">
      <c r="E52" s="122">
        <v>45348</v>
      </c>
      <c r="F52" s="78">
        <v>0</v>
      </c>
      <c r="G52" s="43"/>
      <c r="H52" s="48"/>
      <c r="I52" s="68"/>
      <c r="J52" s="74">
        <v>45520</v>
      </c>
      <c r="K52" s="80">
        <v>5</v>
      </c>
      <c r="L52" s="76" t="s">
        <v>36</v>
      </c>
      <c r="M52" s="51">
        <f>AVERAGE(K48:K52)</f>
        <v>1.6</v>
      </c>
    </row>
    <row r="53" spans="5:13" x14ac:dyDescent="0.25">
      <c r="E53" s="50">
        <v>45349</v>
      </c>
      <c r="F53" s="22">
        <v>0</v>
      </c>
      <c r="G53" s="43"/>
      <c r="H53" s="48"/>
      <c r="I53" s="68"/>
      <c r="J53" s="73">
        <v>45523</v>
      </c>
      <c r="K53" s="79">
        <v>3</v>
      </c>
      <c r="L53" s="43"/>
      <c r="M53" s="48"/>
    </row>
    <row r="54" spans="5:13" x14ac:dyDescent="0.25">
      <c r="E54" s="50">
        <v>45350</v>
      </c>
      <c r="F54" s="22">
        <v>3</v>
      </c>
      <c r="G54" s="43"/>
      <c r="H54" s="48"/>
      <c r="I54" s="68"/>
      <c r="J54" s="73">
        <v>45524</v>
      </c>
      <c r="K54" s="22">
        <v>3</v>
      </c>
      <c r="L54" s="43"/>
      <c r="M54" s="48"/>
    </row>
    <row r="55" spans="5:13" x14ac:dyDescent="0.25">
      <c r="E55" s="50">
        <v>45351</v>
      </c>
      <c r="F55" s="22">
        <v>3</v>
      </c>
      <c r="G55" s="54" t="s">
        <v>35</v>
      </c>
      <c r="H55" s="49">
        <f>SUM(F52:F56)</f>
        <v>7</v>
      </c>
      <c r="I55" s="68"/>
      <c r="J55" s="73">
        <v>45525</v>
      </c>
      <c r="K55" s="22">
        <v>0</v>
      </c>
      <c r="L55" s="43"/>
      <c r="M55" s="48"/>
    </row>
    <row r="56" spans="5:13" ht="15.75" thickBot="1" x14ac:dyDescent="0.3">
      <c r="E56" s="73">
        <v>45352</v>
      </c>
      <c r="F56" s="53">
        <v>1</v>
      </c>
      <c r="G56" s="76" t="s">
        <v>36</v>
      </c>
      <c r="H56" s="51">
        <f>AVERAGE(F52:F56)</f>
        <v>1.4</v>
      </c>
      <c r="I56" s="68"/>
      <c r="J56" s="73">
        <v>45526</v>
      </c>
      <c r="K56" s="22">
        <v>0</v>
      </c>
      <c r="L56" s="54" t="s">
        <v>35</v>
      </c>
      <c r="M56" s="49">
        <f>SUM(K53:K57)</f>
        <v>7</v>
      </c>
    </row>
    <row r="57" spans="5:13" ht="16.5" thickTop="1" thickBot="1" x14ac:dyDescent="0.3">
      <c r="E57" s="122">
        <v>45355</v>
      </c>
      <c r="F57" s="78">
        <v>1</v>
      </c>
      <c r="G57" s="43"/>
      <c r="H57" s="48"/>
      <c r="I57" s="68"/>
      <c r="J57" s="73">
        <v>45527</v>
      </c>
      <c r="K57" s="80">
        <v>1</v>
      </c>
      <c r="L57" s="76" t="s">
        <v>36</v>
      </c>
      <c r="M57" s="51">
        <f>AVERAGE(K53:K57)</f>
        <v>1.4</v>
      </c>
    </row>
    <row r="58" spans="5:13" x14ac:dyDescent="0.25">
      <c r="E58" s="50">
        <v>45356</v>
      </c>
      <c r="F58" s="22">
        <v>0</v>
      </c>
      <c r="G58" s="43"/>
      <c r="H58" s="48"/>
      <c r="I58" s="68"/>
      <c r="J58" s="88">
        <v>45530</v>
      </c>
      <c r="K58" s="79">
        <v>1</v>
      </c>
      <c r="L58" s="43"/>
      <c r="M58" s="48"/>
    </row>
    <row r="59" spans="5:13" x14ac:dyDescent="0.25">
      <c r="E59" s="50">
        <v>45357</v>
      </c>
      <c r="F59" s="22">
        <v>2</v>
      </c>
      <c r="G59" s="54" t="s">
        <v>35</v>
      </c>
      <c r="H59" s="49">
        <f>SUM(F57:F60)</f>
        <v>4</v>
      </c>
      <c r="I59" s="68"/>
      <c r="J59" s="73">
        <v>45531</v>
      </c>
      <c r="K59" s="22">
        <v>2</v>
      </c>
      <c r="L59" s="43"/>
      <c r="M59" s="48"/>
    </row>
    <row r="60" spans="5:13" ht="15.75" thickBot="1" x14ac:dyDescent="0.3">
      <c r="E60" s="73">
        <v>45358</v>
      </c>
      <c r="F60" s="80">
        <v>1</v>
      </c>
      <c r="G60" s="76" t="s">
        <v>36</v>
      </c>
      <c r="H60" s="51">
        <f>AVERAGE(F57:F60)</f>
        <v>1</v>
      </c>
      <c r="I60" s="68"/>
      <c r="J60" s="73">
        <v>45532</v>
      </c>
      <c r="K60" s="22">
        <v>1</v>
      </c>
      <c r="L60" s="43"/>
      <c r="M60" s="48"/>
    </row>
    <row r="61" spans="5:13" x14ac:dyDescent="0.25">
      <c r="E61" s="122">
        <v>45362</v>
      </c>
      <c r="F61" s="78">
        <v>0</v>
      </c>
      <c r="G61" s="43"/>
      <c r="H61" s="48"/>
      <c r="I61" s="68"/>
      <c r="J61" s="73">
        <v>45533</v>
      </c>
      <c r="K61" s="22">
        <v>1</v>
      </c>
      <c r="L61" s="54" t="s">
        <v>35</v>
      </c>
      <c r="M61" s="49">
        <f>SUM(K58:K62)</f>
        <v>7</v>
      </c>
    </row>
    <row r="62" spans="5:13" ht="15.75" thickBot="1" x14ac:dyDescent="0.3">
      <c r="E62" s="50">
        <v>45363</v>
      </c>
      <c r="F62" s="22">
        <v>4</v>
      </c>
      <c r="G62" s="43"/>
      <c r="H62" s="48"/>
      <c r="I62" s="68"/>
      <c r="J62" s="73">
        <v>45534</v>
      </c>
      <c r="K62" s="80">
        <v>2</v>
      </c>
      <c r="L62" s="76" t="s">
        <v>36</v>
      </c>
      <c r="M62" s="51">
        <f>AVERAGE(K58:K62)</f>
        <v>1.4</v>
      </c>
    </row>
    <row r="63" spans="5:13" x14ac:dyDescent="0.25">
      <c r="E63" s="50">
        <v>45364</v>
      </c>
      <c r="F63" s="22">
        <v>2</v>
      </c>
      <c r="G63" s="43"/>
      <c r="H63" s="48"/>
      <c r="I63" s="68"/>
      <c r="J63" s="88">
        <v>45537</v>
      </c>
      <c r="K63" s="79">
        <v>1</v>
      </c>
      <c r="L63" s="43"/>
      <c r="M63" s="48"/>
    </row>
    <row r="64" spans="5:13" x14ac:dyDescent="0.25">
      <c r="E64" s="50">
        <v>45365</v>
      </c>
      <c r="F64" s="22">
        <v>2</v>
      </c>
      <c r="G64" s="54" t="s">
        <v>35</v>
      </c>
      <c r="H64" s="49">
        <f>SUM(F61:F65)</f>
        <v>11</v>
      </c>
      <c r="I64" s="68"/>
      <c r="J64" s="73">
        <v>45538</v>
      </c>
      <c r="K64" s="22">
        <v>1</v>
      </c>
      <c r="L64" s="43"/>
      <c r="M64" s="48"/>
    </row>
    <row r="65" spans="5:13" ht="15.75" thickBot="1" x14ac:dyDescent="0.3">
      <c r="E65" s="59">
        <v>45366</v>
      </c>
      <c r="F65" s="53">
        <v>3</v>
      </c>
      <c r="G65" s="76" t="s">
        <v>36</v>
      </c>
      <c r="H65" s="51">
        <f>AVERAGE(F61:F65)</f>
        <v>2.2000000000000002</v>
      </c>
      <c r="I65" s="68"/>
      <c r="J65" s="73">
        <v>45539</v>
      </c>
      <c r="K65" s="22">
        <v>1</v>
      </c>
      <c r="L65" s="43"/>
      <c r="M65" s="48"/>
    </row>
    <row r="66" spans="5:13" x14ac:dyDescent="0.25">
      <c r="E66" s="50">
        <v>45369</v>
      </c>
      <c r="F66" s="78">
        <v>2</v>
      </c>
      <c r="G66" s="43"/>
      <c r="H66" s="48"/>
      <c r="I66" s="68"/>
      <c r="J66" s="73">
        <v>45540</v>
      </c>
      <c r="K66" s="22">
        <v>3</v>
      </c>
      <c r="L66" s="54" t="s">
        <v>35</v>
      </c>
      <c r="M66" s="49">
        <f>SUM(K63:K67)</f>
        <v>7</v>
      </c>
    </row>
    <row r="67" spans="5:13" ht="15.75" thickBot="1" x14ac:dyDescent="0.3">
      <c r="E67" s="50">
        <v>45370</v>
      </c>
      <c r="F67" s="22">
        <v>3</v>
      </c>
      <c r="G67" s="43"/>
      <c r="H67" s="48"/>
      <c r="I67" s="68"/>
      <c r="J67" s="73">
        <v>45541</v>
      </c>
      <c r="K67" s="80">
        <v>1</v>
      </c>
      <c r="L67" s="76" t="s">
        <v>36</v>
      </c>
      <c r="M67" s="51">
        <f>AVERAGE(K63:K67)</f>
        <v>1.4</v>
      </c>
    </row>
    <row r="68" spans="5:13" x14ac:dyDescent="0.25">
      <c r="E68" s="50">
        <v>45371</v>
      </c>
      <c r="F68" s="22">
        <v>3</v>
      </c>
      <c r="G68" s="43"/>
      <c r="H68" s="48"/>
      <c r="I68" s="68"/>
      <c r="J68" s="88">
        <v>45544</v>
      </c>
      <c r="K68" s="79">
        <v>4</v>
      </c>
      <c r="L68" s="43"/>
      <c r="M68" s="48"/>
    </row>
    <row r="69" spans="5:13" x14ac:dyDescent="0.25">
      <c r="E69" s="50">
        <v>45372</v>
      </c>
      <c r="F69" s="22">
        <v>1</v>
      </c>
      <c r="G69" s="54" t="s">
        <v>35</v>
      </c>
      <c r="H69" s="49">
        <f>SUM(F66:F70)</f>
        <v>12</v>
      </c>
      <c r="I69" s="68"/>
      <c r="J69" s="73">
        <v>45545</v>
      </c>
      <c r="K69" s="22">
        <v>3</v>
      </c>
      <c r="L69" s="43"/>
      <c r="M69" s="48"/>
    </row>
    <row r="70" spans="5:13" ht="15.75" thickBot="1" x14ac:dyDescent="0.3">
      <c r="E70" s="73">
        <v>45373</v>
      </c>
      <c r="F70" s="53">
        <v>3</v>
      </c>
      <c r="G70" s="76" t="s">
        <v>36</v>
      </c>
      <c r="H70" s="51">
        <f>AVERAGE(F66:F70)</f>
        <v>2.4</v>
      </c>
      <c r="I70" s="68"/>
      <c r="J70" s="73">
        <v>45546</v>
      </c>
      <c r="K70" s="22">
        <v>0</v>
      </c>
      <c r="L70" s="43"/>
      <c r="M70" s="48"/>
    </row>
    <row r="71" spans="5:13" ht="15.75" thickTop="1" x14ac:dyDescent="0.25">
      <c r="E71" s="122">
        <v>45376</v>
      </c>
      <c r="F71" s="78">
        <v>4</v>
      </c>
      <c r="G71" s="43"/>
      <c r="H71" s="48"/>
      <c r="I71" s="68"/>
      <c r="J71" s="73">
        <v>45547</v>
      </c>
      <c r="K71" s="22">
        <v>1</v>
      </c>
      <c r="L71" s="54" t="s">
        <v>35</v>
      </c>
      <c r="M71" s="49">
        <f>SUM(K68:K72)</f>
        <v>12</v>
      </c>
    </row>
    <row r="72" spans="5:13" ht="15.75" thickBot="1" x14ac:dyDescent="0.3">
      <c r="E72" s="50">
        <v>45377</v>
      </c>
      <c r="F72" s="22">
        <v>1</v>
      </c>
      <c r="G72" s="43"/>
      <c r="H72" s="48"/>
      <c r="I72" s="68"/>
      <c r="J72" s="74">
        <v>45548</v>
      </c>
      <c r="K72" s="80">
        <v>4</v>
      </c>
      <c r="L72" s="76" t="s">
        <v>36</v>
      </c>
      <c r="M72" s="51">
        <f>AVERAGE(K68:K72)</f>
        <v>2.4</v>
      </c>
    </row>
    <row r="73" spans="5:13" x14ac:dyDescent="0.25">
      <c r="E73" s="50">
        <v>45378</v>
      </c>
      <c r="F73" s="22">
        <v>1</v>
      </c>
      <c r="G73" s="43"/>
      <c r="H73" s="48"/>
      <c r="I73" s="68"/>
      <c r="J73" s="73">
        <v>45551</v>
      </c>
      <c r="K73" s="79">
        <v>5</v>
      </c>
      <c r="L73" s="43"/>
      <c r="M73" s="48"/>
    </row>
    <row r="74" spans="5:13" x14ac:dyDescent="0.25">
      <c r="E74" s="50">
        <v>45379</v>
      </c>
      <c r="F74" s="22">
        <v>4</v>
      </c>
      <c r="G74" s="54" t="s">
        <v>35</v>
      </c>
      <c r="H74" s="49">
        <f>SUM(F71:F75)</f>
        <v>11</v>
      </c>
      <c r="I74" s="68"/>
      <c r="J74" s="73">
        <v>45552</v>
      </c>
      <c r="K74" s="22">
        <v>1</v>
      </c>
      <c r="L74" s="43"/>
      <c r="M74" s="48"/>
    </row>
    <row r="75" spans="5:13" ht="15.75" thickBot="1" x14ac:dyDescent="0.3">
      <c r="E75" s="73">
        <v>45380</v>
      </c>
      <c r="F75" s="26">
        <v>1</v>
      </c>
      <c r="G75" s="71" t="s">
        <v>36</v>
      </c>
      <c r="H75" s="58">
        <f>AVERAGE(F71:F75)</f>
        <v>2.2000000000000002</v>
      </c>
      <c r="I75" s="68"/>
      <c r="J75" s="73">
        <v>45553</v>
      </c>
      <c r="K75" s="22">
        <v>3</v>
      </c>
      <c r="L75" s="43"/>
      <c r="M75" s="48"/>
    </row>
    <row r="76" spans="5:13" x14ac:dyDescent="0.25">
      <c r="E76" s="122">
        <v>45383</v>
      </c>
      <c r="F76" s="79">
        <v>1</v>
      </c>
      <c r="G76" s="45"/>
      <c r="H76" s="46"/>
      <c r="I76" s="68"/>
      <c r="J76" s="73">
        <v>45554</v>
      </c>
      <c r="K76" s="22">
        <v>1</v>
      </c>
      <c r="L76" s="54" t="s">
        <v>35</v>
      </c>
      <c r="M76" s="49">
        <f>SUM(K73:K77)</f>
        <v>10</v>
      </c>
    </row>
    <row r="77" spans="5:13" ht="15.75" thickBot="1" x14ac:dyDescent="0.3">
      <c r="E77" s="50">
        <v>45384</v>
      </c>
      <c r="F77" s="22">
        <v>1</v>
      </c>
      <c r="G77" s="43"/>
      <c r="H77" s="48"/>
      <c r="I77" s="68"/>
      <c r="J77" s="73">
        <v>45555</v>
      </c>
      <c r="K77" s="80">
        <v>0</v>
      </c>
      <c r="L77" s="76" t="s">
        <v>36</v>
      </c>
      <c r="M77" s="51">
        <f>AVERAGE(K73:K77)</f>
        <v>2</v>
      </c>
    </row>
    <row r="78" spans="5:13" x14ac:dyDescent="0.25">
      <c r="E78" s="50">
        <v>45385</v>
      </c>
      <c r="F78" s="22">
        <v>1</v>
      </c>
      <c r="G78" s="43"/>
      <c r="H78" s="48"/>
      <c r="I78" s="68"/>
      <c r="J78" s="88">
        <v>45558</v>
      </c>
      <c r="K78" s="79">
        <v>4</v>
      </c>
      <c r="L78" s="43"/>
      <c r="M78" s="48"/>
    </row>
    <row r="79" spans="5:13" x14ac:dyDescent="0.25">
      <c r="E79" s="50">
        <v>45386</v>
      </c>
      <c r="F79" s="22">
        <v>0</v>
      </c>
      <c r="G79" s="54" t="s">
        <v>35</v>
      </c>
      <c r="H79" s="49">
        <f>SUM(F76:F80)</f>
        <v>4</v>
      </c>
      <c r="I79" s="68"/>
      <c r="J79" s="73">
        <v>45559</v>
      </c>
      <c r="K79" s="22">
        <v>2</v>
      </c>
      <c r="L79" s="43"/>
      <c r="M79" s="48"/>
    </row>
    <row r="80" spans="5:13" ht="15.75" thickBot="1" x14ac:dyDescent="0.3">
      <c r="E80" s="73">
        <v>45387</v>
      </c>
      <c r="F80" s="80">
        <v>1</v>
      </c>
      <c r="G80" s="72" t="s">
        <v>36</v>
      </c>
      <c r="H80" s="60">
        <f>AVERAGE(F76:F80)</f>
        <v>0.8</v>
      </c>
      <c r="I80" s="68"/>
      <c r="J80" s="73">
        <v>45560</v>
      </c>
      <c r="K80" s="22">
        <v>2</v>
      </c>
      <c r="L80" s="43"/>
      <c r="M80" s="48"/>
    </row>
    <row r="81" spans="5:13" x14ac:dyDescent="0.25">
      <c r="E81" s="122">
        <v>45390</v>
      </c>
      <c r="F81" s="79">
        <v>3</v>
      </c>
      <c r="G81" s="43"/>
      <c r="H81" s="48"/>
      <c r="I81" s="68"/>
      <c r="J81" s="73">
        <v>45561</v>
      </c>
      <c r="K81" s="22">
        <v>2</v>
      </c>
      <c r="L81" s="54" t="s">
        <v>35</v>
      </c>
      <c r="M81" s="49">
        <f>SUM(K78:K82)</f>
        <v>12</v>
      </c>
    </row>
    <row r="82" spans="5:13" ht="15.75" thickBot="1" x14ac:dyDescent="0.3">
      <c r="E82" s="50">
        <v>45391</v>
      </c>
      <c r="F82" s="22">
        <v>0</v>
      </c>
      <c r="G82" s="43"/>
      <c r="H82" s="48"/>
      <c r="I82" s="68"/>
      <c r="J82" s="74">
        <v>45562</v>
      </c>
      <c r="K82" s="80">
        <v>2</v>
      </c>
      <c r="L82" s="76" t="s">
        <v>36</v>
      </c>
      <c r="M82" s="51">
        <f>AVERAGE(K78:K82)</f>
        <v>2.4</v>
      </c>
    </row>
    <row r="83" spans="5:13" x14ac:dyDescent="0.25">
      <c r="E83" s="50">
        <v>45392</v>
      </c>
      <c r="F83" s="22">
        <v>0</v>
      </c>
      <c r="G83" s="43"/>
      <c r="H83" s="48"/>
      <c r="I83" s="68"/>
      <c r="J83" s="73">
        <v>45565</v>
      </c>
      <c r="K83" s="79">
        <v>2</v>
      </c>
      <c r="L83" s="45"/>
      <c r="M83" s="46"/>
    </row>
    <row r="84" spans="5:13" x14ac:dyDescent="0.25">
      <c r="E84" s="50">
        <v>45393</v>
      </c>
      <c r="F84" s="22">
        <v>1</v>
      </c>
      <c r="G84" s="54" t="s">
        <v>35</v>
      </c>
      <c r="H84" s="49">
        <f>SUM(F81:F85)</f>
        <v>6</v>
      </c>
      <c r="I84" s="68"/>
      <c r="J84" s="73">
        <v>45566</v>
      </c>
      <c r="K84" s="22">
        <v>0</v>
      </c>
      <c r="L84" s="43"/>
      <c r="M84" s="48"/>
    </row>
    <row r="85" spans="5:13" ht="15.75" thickBot="1" x14ac:dyDescent="0.3">
      <c r="E85" s="73">
        <v>45394</v>
      </c>
      <c r="F85" s="26">
        <v>2</v>
      </c>
      <c r="G85" s="76" t="s">
        <v>36</v>
      </c>
      <c r="H85" s="51">
        <f>AVERAGE(F81:F85)</f>
        <v>1.2</v>
      </c>
      <c r="I85" s="68"/>
      <c r="J85" s="73">
        <v>45567</v>
      </c>
      <c r="K85" s="22">
        <v>3</v>
      </c>
      <c r="L85" s="77"/>
      <c r="M85" s="75"/>
    </row>
    <row r="86" spans="5:13" ht="15.75" thickTop="1" x14ac:dyDescent="0.25">
      <c r="E86" s="122">
        <v>45397</v>
      </c>
      <c r="F86" s="79">
        <v>4</v>
      </c>
      <c r="G86" s="43"/>
      <c r="H86" s="48"/>
      <c r="I86" s="68"/>
      <c r="J86" s="73">
        <v>45568</v>
      </c>
      <c r="K86" s="22">
        <v>0</v>
      </c>
      <c r="L86" s="54" t="s">
        <v>35</v>
      </c>
      <c r="M86" s="49">
        <f>SUM(K83:K87)</f>
        <v>6</v>
      </c>
    </row>
    <row r="87" spans="5:13" ht="15.75" thickBot="1" x14ac:dyDescent="0.3">
      <c r="E87" s="50">
        <v>45398</v>
      </c>
      <c r="F87" s="22">
        <v>0</v>
      </c>
      <c r="G87" s="43"/>
      <c r="H87" s="48"/>
      <c r="I87" s="68"/>
      <c r="J87" s="73">
        <v>45569</v>
      </c>
      <c r="K87" s="80">
        <v>1</v>
      </c>
      <c r="L87" s="72" t="s">
        <v>36</v>
      </c>
      <c r="M87" s="60">
        <f>AVERAGE(K83:K87)</f>
        <v>1.2</v>
      </c>
    </row>
    <row r="88" spans="5:13" x14ac:dyDescent="0.25">
      <c r="E88" s="50">
        <v>45399</v>
      </c>
      <c r="F88" s="22">
        <v>3</v>
      </c>
      <c r="G88" s="43"/>
      <c r="H88" s="48"/>
      <c r="I88" s="68"/>
      <c r="J88" s="88">
        <v>45572</v>
      </c>
      <c r="K88" s="79">
        <v>0</v>
      </c>
      <c r="L88" s="45"/>
      <c r="M88" s="46"/>
    </row>
    <row r="89" spans="5:13" x14ac:dyDescent="0.25">
      <c r="E89" s="50">
        <v>45400</v>
      </c>
      <c r="F89" s="22">
        <v>0</v>
      </c>
      <c r="G89" s="54" t="s">
        <v>35</v>
      </c>
      <c r="H89" s="49">
        <f>SUM(F86:F90)</f>
        <v>7</v>
      </c>
      <c r="I89" s="68"/>
      <c r="J89" s="73">
        <v>45573</v>
      </c>
      <c r="K89" s="22">
        <v>1</v>
      </c>
      <c r="L89" s="43"/>
      <c r="M89" s="48"/>
    </row>
    <row r="90" spans="5:13" ht="15.75" thickBot="1" x14ac:dyDescent="0.3">
      <c r="E90" s="73">
        <v>45401</v>
      </c>
      <c r="F90" s="80">
        <v>0</v>
      </c>
      <c r="G90" s="76" t="s">
        <v>36</v>
      </c>
      <c r="H90" s="51">
        <f>AVERAGE(F86:F90)</f>
        <v>1.4</v>
      </c>
      <c r="I90" s="68"/>
      <c r="J90" s="73">
        <v>45574</v>
      </c>
      <c r="K90" s="22">
        <v>5</v>
      </c>
      <c r="L90" s="77"/>
      <c r="M90" s="75"/>
    </row>
    <row r="91" spans="5:13" x14ac:dyDescent="0.25">
      <c r="E91" s="122">
        <v>45404</v>
      </c>
      <c r="F91" s="79">
        <v>4</v>
      </c>
      <c r="G91" s="43"/>
      <c r="H91" s="48"/>
      <c r="I91" s="68"/>
      <c r="J91" s="73">
        <v>45575</v>
      </c>
      <c r="K91" s="22">
        <v>1</v>
      </c>
      <c r="L91" s="54" t="s">
        <v>35</v>
      </c>
      <c r="M91" s="49">
        <f>SUM(K88:K92)</f>
        <v>9</v>
      </c>
    </row>
    <row r="92" spans="5:13" ht="15.75" thickBot="1" x14ac:dyDescent="0.3">
      <c r="E92" s="50">
        <v>45405</v>
      </c>
      <c r="F92" s="22">
        <v>3</v>
      </c>
      <c r="G92" s="43"/>
      <c r="H92" s="48"/>
      <c r="I92" s="68"/>
      <c r="J92" s="73">
        <v>45576</v>
      </c>
      <c r="K92" s="80">
        <v>2</v>
      </c>
      <c r="L92" s="72" t="s">
        <v>36</v>
      </c>
      <c r="M92" s="60">
        <f>AVERAGE(K88:K92)</f>
        <v>1.8</v>
      </c>
    </row>
    <row r="93" spans="5:13" x14ac:dyDescent="0.25">
      <c r="E93" s="50">
        <v>45406</v>
      </c>
      <c r="F93" s="22">
        <v>2</v>
      </c>
      <c r="G93" s="43"/>
      <c r="H93" s="48"/>
      <c r="I93" s="68"/>
      <c r="J93" s="88">
        <v>45579</v>
      </c>
      <c r="K93" s="79">
        <v>0</v>
      </c>
      <c r="L93" s="45"/>
      <c r="M93" s="46"/>
    </row>
    <row r="94" spans="5:13" x14ac:dyDescent="0.25">
      <c r="E94" s="50">
        <v>45407</v>
      </c>
      <c r="F94" s="22">
        <v>1</v>
      </c>
      <c r="G94" s="68"/>
      <c r="H94" s="68"/>
      <c r="I94" s="68"/>
      <c r="J94" s="73">
        <v>45580</v>
      </c>
      <c r="K94" s="22">
        <v>1</v>
      </c>
      <c r="L94" s="43"/>
      <c r="M94" s="48"/>
    </row>
    <row r="95" spans="5:13" x14ac:dyDescent="0.25">
      <c r="E95" s="50">
        <v>45408</v>
      </c>
      <c r="F95" s="22">
        <v>0</v>
      </c>
      <c r="G95" s="54" t="s">
        <v>35</v>
      </c>
      <c r="H95" s="49">
        <f>SUM(F91:F95)</f>
        <v>10</v>
      </c>
      <c r="I95" s="68"/>
      <c r="J95" s="73">
        <v>45581</v>
      </c>
      <c r="K95" s="22">
        <v>3</v>
      </c>
      <c r="L95" s="77"/>
      <c r="M95" s="75"/>
    </row>
    <row r="96" spans="5:13" ht="15.75" thickBot="1" x14ac:dyDescent="0.3">
      <c r="E96" s="59">
        <v>45409</v>
      </c>
      <c r="F96" s="26">
        <v>0</v>
      </c>
      <c r="G96" s="76" t="s">
        <v>36</v>
      </c>
      <c r="H96" s="51">
        <f>AVERAGE(F91:F95)</f>
        <v>2</v>
      </c>
      <c r="I96" s="68"/>
      <c r="J96" s="73">
        <v>45582</v>
      </c>
      <c r="K96" s="22">
        <v>5</v>
      </c>
      <c r="L96" s="54" t="s">
        <v>35</v>
      </c>
      <c r="M96" s="49">
        <f>SUM(K93:K97)</f>
        <v>9</v>
      </c>
    </row>
    <row r="97" spans="5:13" ht="15.75" thickBot="1" x14ac:dyDescent="0.3">
      <c r="E97" s="50">
        <v>45414</v>
      </c>
      <c r="F97" s="79">
        <v>2</v>
      </c>
      <c r="G97" s="54" t="s">
        <v>35</v>
      </c>
      <c r="H97" s="49">
        <f>SUM(F97:F98)</f>
        <v>2</v>
      </c>
      <c r="I97" s="68"/>
      <c r="J97" s="74">
        <v>45583</v>
      </c>
      <c r="K97" s="80">
        <v>0</v>
      </c>
      <c r="L97" s="72" t="s">
        <v>36</v>
      </c>
      <c r="M97" s="60">
        <f>AVERAGE(K93:K97)</f>
        <v>1.8</v>
      </c>
    </row>
    <row r="98" spans="5:13" ht="15.75" thickBot="1" x14ac:dyDescent="0.3">
      <c r="E98" s="59">
        <v>45415</v>
      </c>
      <c r="F98" s="82">
        <v>0</v>
      </c>
      <c r="G98" s="71" t="s">
        <v>36</v>
      </c>
      <c r="H98" s="58">
        <f>AVERAGE(F97:F98)</f>
        <v>1</v>
      </c>
      <c r="I98" s="68"/>
      <c r="J98" s="73">
        <v>45586</v>
      </c>
      <c r="K98" s="79">
        <v>0</v>
      </c>
      <c r="L98" s="45"/>
      <c r="M98" s="46"/>
    </row>
    <row r="99" spans="5:13" x14ac:dyDescent="0.25">
      <c r="E99" s="47">
        <v>45418</v>
      </c>
      <c r="F99" s="83">
        <v>1</v>
      </c>
      <c r="G99" s="68"/>
      <c r="H99" s="68"/>
      <c r="I99" s="68"/>
      <c r="J99" s="73">
        <v>45587</v>
      </c>
      <c r="K99" s="22">
        <v>2</v>
      </c>
      <c r="L99" s="43"/>
      <c r="M99" s="48"/>
    </row>
    <row r="100" spans="5:13" x14ac:dyDescent="0.25">
      <c r="E100" s="47">
        <v>45419</v>
      </c>
      <c r="F100" s="84">
        <v>1</v>
      </c>
      <c r="G100" s="54" t="s">
        <v>35</v>
      </c>
      <c r="H100" s="49">
        <f>SUM(F99:F101)</f>
        <v>2</v>
      </c>
      <c r="I100" s="68"/>
      <c r="J100" s="73">
        <v>45588</v>
      </c>
      <c r="K100" s="22">
        <v>0</v>
      </c>
      <c r="L100" s="77"/>
      <c r="M100" s="75"/>
    </row>
    <row r="101" spans="5:13" ht="15.75" thickBot="1" x14ac:dyDescent="0.3">
      <c r="E101" s="115">
        <v>45420</v>
      </c>
      <c r="F101" s="81">
        <v>0</v>
      </c>
      <c r="G101" s="72" t="s">
        <v>36</v>
      </c>
      <c r="H101" s="60">
        <f>AVERAGE(F99:F101)</f>
        <v>0.66666666666666663</v>
      </c>
      <c r="I101" s="68"/>
      <c r="J101" s="73">
        <v>45589</v>
      </c>
      <c r="K101" s="22">
        <v>0</v>
      </c>
      <c r="L101" s="54" t="s">
        <v>35</v>
      </c>
      <c r="M101" s="49">
        <f>SUM(K98:K102)</f>
        <v>3</v>
      </c>
    </row>
    <row r="102" spans="5:13" ht="15.75" thickBot="1" x14ac:dyDescent="0.3">
      <c r="E102" s="122">
        <v>45425</v>
      </c>
      <c r="F102" s="79">
        <v>2</v>
      </c>
      <c r="G102" s="43"/>
      <c r="H102" s="48"/>
      <c r="I102" s="68"/>
      <c r="J102" s="73">
        <v>45590</v>
      </c>
      <c r="K102" s="80">
        <v>1</v>
      </c>
      <c r="L102" s="72" t="s">
        <v>36</v>
      </c>
      <c r="M102" s="60">
        <f>AVERAGE(K98:K102)</f>
        <v>0.6</v>
      </c>
    </row>
    <row r="103" spans="5:13" x14ac:dyDescent="0.25">
      <c r="E103" s="47">
        <v>45426</v>
      </c>
      <c r="F103" s="22">
        <v>4</v>
      </c>
      <c r="G103" s="43"/>
      <c r="H103" s="48"/>
      <c r="I103" s="68"/>
      <c r="J103" s="88">
        <v>45593</v>
      </c>
      <c r="K103" s="79">
        <v>1</v>
      </c>
      <c r="L103" s="45"/>
      <c r="M103" s="46"/>
    </row>
    <row r="104" spans="5:13" x14ac:dyDescent="0.25">
      <c r="E104" s="47">
        <v>45427</v>
      </c>
      <c r="F104" s="22">
        <v>1</v>
      </c>
      <c r="G104" s="43"/>
      <c r="H104" s="48"/>
      <c r="I104" s="68"/>
      <c r="J104" s="73">
        <v>45594</v>
      </c>
      <c r="K104" s="22">
        <v>0</v>
      </c>
      <c r="L104" s="43"/>
      <c r="M104" s="48"/>
    </row>
    <row r="105" spans="5:13" x14ac:dyDescent="0.25">
      <c r="E105" s="47">
        <v>45428</v>
      </c>
      <c r="F105" s="22">
        <v>1</v>
      </c>
      <c r="G105" s="54" t="s">
        <v>35</v>
      </c>
      <c r="H105" s="49">
        <f>SUM(F102:F106)</f>
        <v>9</v>
      </c>
      <c r="I105" s="68"/>
      <c r="J105" s="73">
        <v>45595</v>
      </c>
      <c r="K105" s="22">
        <v>1</v>
      </c>
      <c r="L105" s="43"/>
      <c r="M105" s="48"/>
    </row>
    <row r="106" spans="5:13" ht="15.75" thickBot="1" x14ac:dyDescent="0.3">
      <c r="E106" s="115">
        <v>45429</v>
      </c>
      <c r="F106" s="80">
        <v>1</v>
      </c>
      <c r="G106" s="76" t="s">
        <v>36</v>
      </c>
      <c r="H106" s="51">
        <f>AVERAGE(F102:F106)</f>
        <v>1.8</v>
      </c>
      <c r="I106" s="68"/>
      <c r="J106" s="73">
        <v>45596</v>
      </c>
      <c r="K106" s="26">
        <v>1</v>
      </c>
      <c r="L106" s="87"/>
      <c r="M106" s="75"/>
    </row>
    <row r="107" spans="5:13" x14ac:dyDescent="0.25">
      <c r="E107" s="122">
        <v>45432</v>
      </c>
      <c r="F107" s="79">
        <v>0</v>
      </c>
      <c r="G107" s="43"/>
      <c r="H107" s="48"/>
      <c r="I107" s="68"/>
      <c r="J107" s="117">
        <v>45597</v>
      </c>
      <c r="K107" s="42">
        <v>3</v>
      </c>
      <c r="L107" s="34" t="s">
        <v>35</v>
      </c>
      <c r="M107" s="49">
        <f>SUM(K103:K108)</f>
        <v>7</v>
      </c>
    </row>
    <row r="108" spans="5:13" ht="15.75" thickBot="1" x14ac:dyDescent="0.3">
      <c r="E108" s="47">
        <v>45433</v>
      </c>
      <c r="F108" s="22">
        <v>0</v>
      </c>
      <c r="G108" s="43"/>
      <c r="H108" s="48"/>
      <c r="I108" s="68"/>
      <c r="J108" s="73">
        <v>45598</v>
      </c>
      <c r="K108" s="118">
        <v>1</v>
      </c>
      <c r="L108" s="72" t="s">
        <v>36</v>
      </c>
      <c r="M108" s="60">
        <f>AVERAGE(K103:K108)</f>
        <v>1.1666666666666667</v>
      </c>
    </row>
    <row r="109" spans="5:13" x14ac:dyDescent="0.25">
      <c r="E109" s="47">
        <v>45434</v>
      </c>
      <c r="F109" s="22">
        <v>1</v>
      </c>
      <c r="G109" s="43"/>
      <c r="H109" s="48"/>
      <c r="I109" s="68"/>
      <c r="J109" s="88">
        <v>45601</v>
      </c>
      <c r="K109" s="114">
        <v>2</v>
      </c>
      <c r="L109" s="120"/>
      <c r="M109" s="121"/>
    </row>
    <row r="110" spans="5:13" x14ac:dyDescent="0.25">
      <c r="E110" s="47">
        <v>45435</v>
      </c>
      <c r="F110" s="22">
        <v>0</v>
      </c>
      <c r="G110" s="54" t="s">
        <v>35</v>
      </c>
      <c r="H110" s="49">
        <f>SUM(F107:F111)</f>
        <v>2</v>
      </c>
      <c r="I110" s="68"/>
      <c r="J110" s="73">
        <v>45602</v>
      </c>
      <c r="K110" s="22">
        <v>4</v>
      </c>
      <c r="L110" s="77"/>
      <c r="M110" s="75"/>
    </row>
    <row r="111" spans="5:13" ht="15.75" thickBot="1" x14ac:dyDescent="0.3">
      <c r="E111" s="59">
        <v>45436</v>
      </c>
      <c r="F111" s="80">
        <v>1</v>
      </c>
      <c r="G111" s="76" t="s">
        <v>36</v>
      </c>
      <c r="H111" s="51">
        <f>AVERAGE(F107:F111)</f>
        <v>0.4</v>
      </c>
      <c r="I111" s="68"/>
      <c r="J111" s="73">
        <v>45603</v>
      </c>
      <c r="K111" s="22">
        <v>0</v>
      </c>
      <c r="L111" s="54" t="s">
        <v>35</v>
      </c>
      <c r="M111" s="49">
        <f>SUM(K108:K112)</f>
        <v>7</v>
      </c>
    </row>
    <row r="112" spans="5:13" ht="15.75" thickBot="1" x14ac:dyDescent="0.3">
      <c r="E112" s="50">
        <v>45439</v>
      </c>
      <c r="F112" s="79">
        <v>0</v>
      </c>
      <c r="G112" s="43"/>
      <c r="H112" s="48"/>
      <c r="I112" s="68"/>
      <c r="J112" s="74">
        <v>45604</v>
      </c>
      <c r="K112" s="22">
        <v>0</v>
      </c>
      <c r="L112" s="72" t="s">
        <v>36</v>
      </c>
      <c r="M112" s="60">
        <f>AVERAGE(K108:K112)</f>
        <v>1.4</v>
      </c>
    </row>
    <row r="113" spans="5:13" x14ac:dyDescent="0.25">
      <c r="E113" s="47">
        <v>45440</v>
      </c>
      <c r="F113" s="22">
        <v>0</v>
      </c>
      <c r="G113" s="43"/>
      <c r="H113" s="48"/>
      <c r="I113" s="68"/>
      <c r="J113" s="73">
        <v>45607</v>
      </c>
      <c r="K113" s="79">
        <v>2</v>
      </c>
      <c r="L113" s="45"/>
      <c r="M113" s="46"/>
    </row>
    <row r="114" spans="5:13" x14ac:dyDescent="0.25">
      <c r="E114" s="47">
        <v>45441</v>
      </c>
      <c r="F114" s="22">
        <v>1</v>
      </c>
      <c r="G114" s="43"/>
      <c r="H114" s="48"/>
      <c r="I114" s="68"/>
      <c r="J114" s="73">
        <v>45608</v>
      </c>
      <c r="K114" s="22">
        <v>1</v>
      </c>
      <c r="L114" s="43"/>
      <c r="M114" s="48"/>
    </row>
    <row r="115" spans="5:13" x14ac:dyDescent="0.25">
      <c r="E115" s="47">
        <v>45442</v>
      </c>
      <c r="F115" s="22">
        <v>1</v>
      </c>
      <c r="G115" s="54" t="s">
        <v>35</v>
      </c>
      <c r="H115" s="49">
        <f>SUM(F112:F116)</f>
        <v>3</v>
      </c>
      <c r="I115" s="68"/>
      <c r="J115" s="73">
        <v>45609</v>
      </c>
      <c r="K115" s="22">
        <v>2</v>
      </c>
      <c r="L115" s="77"/>
      <c r="M115" s="75"/>
    </row>
    <row r="116" spans="5:13" ht="15.75" thickBot="1" x14ac:dyDescent="0.3">
      <c r="E116" s="59">
        <v>45443</v>
      </c>
      <c r="F116" s="80">
        <v>1</v>
      </c>
      <c r="G116" s="76" t="s">
        <v>36</v>
      </c>
      <c r="H116" s="51">
        <f>AVERAGE(F112:F116)</f>
        <v>0.6</v>
      </c>
      <c r="I116" s="68"/>
      <c r="J116" s="73">
        <v>45610</v>
      </c>
      <c r="K116" s="22">
        <v>1</v>
      </c>
      <c r="L116" s="54" t="s">
        <v>35</v>
      </c>
      <c r="M116" s="49">
        <f>SUM(K113:K117)</f>
        <v>8</v>
      </c>
    </row>
    <row r="117" spans="5:13" ht="15.75" thickBot="1" x14ac:dyDescent="0.3">
      <c r="E117" s="50">
        <v>45446</v>
      </c>
      <c r="F117" s="79">
        <v>0</v>
      </c>
      <c r="G117" s="43"/>
      <c r="H117" s="48"/>
      <c r="I117" s="68"/>
      <c r="J117" s="74">
        <v>45611</v>
      </c>
      <c r="K117" s="80">
        <v>2</v>
      </c>
      <c r="L117" s="72" t="s">
        <v>36</v>
      </c>
      <c r="M117" s="60">
        <f>AVERAGE(K113:K117)</f>
        <v>1.6</v>
      </c>
    </row>
    <row r="118" spans="5:13" x14ac:dyDescent="0.25">
      <c r="E118" s="47">
        <v>45447</v>
      </c>
      <c r="F118" s="22">
        <v>0</v>
      </c>
      <c r="G118" s="43"/>
      <c r="H118" s="48"/>
      <c r="I118" s="68"/>
      <c r="J118" s="73">
        <v>45614</v>
      </c>
      <c r="K118" s="79">
        <v>0</v>
      </c>
      <c r="L118" s="45"/>
      <c r="M118" s="46"/>
    </row>
    <row r="119" spans="5:13" x14ac:dyDescent="0.25">
      <c r="E119" s="47">
        <v>45448</v>
      </c>
      <c r="F119" s="22">
        <v>2</v>
      </c>
      <c r="G119" s="43"/>
      <c r="H119" s="48"/>
      <c r="I119" s="68"/>
      <c r="J119" s="73">
        <v>45615</v>
      </c>
      <c r="K119" s="22">
        <v>0</v>
      </c>
      <c r="L119" s="43"/>
      <c r="M119" s="48"/>
    </row>
    <row r="120" spans="5:13" x14ac:dyDescent="0.25">
      <c r="E120" s="47">
        <v>45449</v>
      </c>
      <c r="F120" s="22">
        <v>0</v>
      </c>
      <c r="G120" s="54" t="s">
        <v>35</v>
      </c>
      <c r="H120" s="49">
        <f>SUM(F117:F121)</f>
        <v>2</v>
      </c>
      <c r="I120" s="68"/>
      <c r="J120" s="73">
        <v>45616</v>
      </c>
      <c r="K120" s="22">
        <v>2</v>
      </c>
      <c r="L120" s="77"/>
      <c r="M120" s="75"/>
    </row>
    <row r="121" spans="5:13" ht="15.75" thickBot="1" x14ac:dyDescent="0.3">
      <c r="E121" s="115">
        <v>45450</v>
      </c>
      <c r="F121" s="26">
        <v>0</v>
      </c>
      <c r="G121" s="76" t="s">
        <v>36</v>
      </c>
      <c r="H121" s="51">
        <f>AVERAGE(F117:F121)</f>
        <v>0.4</v>
      </c>
      <c r="I121" s="68"/>
      <c r="J121" s="73">
        <v>45617</v>
      </c>
      <c r="K121" s="22">
        <v>0</v>
      </c>
      <c r="L121" s="54" t="s">
        <v>35</v>
      </c>
      <c r="M121" s="49">
        <f>SUM(K118:K122)</f>
        <v>2</v>
      </c>
    </row>
    <row r="122" spans="5:13" ht="16.5" thickTop="1" thickBot="1" x14ac:dyDescent="0.3">
      <c r="E122" s="88">
        <v>45453</v>
      </c>
      <c r="F122" s="79">
        <v>1</v>
      </c>
      <c r="G122" s="85"/>
      <c r="H122" s="86"/>
      <c r="I122" s="68"/>
      <c r="J122" s="74">
        <v>45618</v>
      </c>
      <c r="K122" s="80">
        <v>0</v>
      </c>
      <c r="L122" s="72" t="s">
        <v>36</v>
      </c>
      <c r="M122" s="60">
        <f>AVERAGE(K118:K122)</f>
        <v>0.4</v>
      </c>
    </row>
    <row r="123" spans="5:13" x14ac:dyDescent="0.25">
      <c r="E123" s="73">
        <v>45454</v>
      </c>
      <c r="F123" s="22">
        <v>0</v>
      </c>
      <c r="G123" s="87"/>
      <c r="H123" s="75"/>
      <c r="I123" s="68"/>
      <c r="J123" s="73">
        <v>45621</v>
      </c>
      <c r="K123" s="79">
        <v>1</v>
      </c>
      <c r="L123" s="45"/>
      <c r="M123" s="46"/>
    </row>
    <row r="124" spans="5:13" x14ac:dyDescent="0.25">
      <c r="E124" s="73">
        <v>45456</v>
      </c>
      <c r="F124" s="22">
        <v>2</v>
      </c>
      <c r="G124" s="54" t="s">
        <v>35</v>
      </c>
      <c r="H124" s="49">
        <f>SUM(F122:F125)</f>
        <v>3</v>
      </c>
      <c r="I124" s="68"/>
      <c r="J124" s="73">
        <v>45622</v>
      </c>
      <c r="K124" s="22">
        <v>2</v>
      </c>
      <c r="L124" s="43"/>
      <c r="M124" s="48"/>
    </row>
    <row r="125" spans="5:13" ht="15.75" thickBot="1" x14ac:dyDescent="0.3">
      <c r="E125" s="74">
        <v>45457</v>
      </c>
      <c r="F125" s="22">
        <v>0</v>
      </c>
      <c r="G125" s="72" t="s">
        <v>36</v>
      </c>
      <c r="H125" s="60">
        <f>AVERAGE(F122:F125)</f>
        <v>0.75</v>
      </c>
      <c r="I125" s="68"/>
      <c r="J125" s="73">
        <v>45623</v>
      </c>
      <c r="K125" s="22">
        <v>0</v>
      </c>
      <c r="L125" s="77"/>
      <c r="M125" s="75"/>
    </row>
    <row r="126" spans="5:13" x14ac:dyDescent="0.25">
      <c r="E126" s="73">
        <v>45460</v>
      </c>
      <c r="F126" s="79">
        <v>3</v>
      </c>
      <c r="G126" s="43"/>
      <c r="H126" s="48"/>
      <c r="I126" s="68"/>
      <c r="J126" s="73">
        <v>45624</v>
      </c>
      <c r="K126" s="22">
        <v>2</v>
      </c>
      <c r="L126" s="54" t="s">
        <v>35</v>
      </c>
      <c r="M126" s="49">
        <f>SUM(K123:K127)</f>
        <v>7</v>
      </c>
    </row>
    <row r="127" spans="5:13" ht="15.75" thickBot="1" x14ac:dyDescent="0.3">
      <c r="E127" s="73">
        <v>45461</v>
      </c>
      <c r="F127" s="22">
        <v>0</v>
      </c>
      <c r="G127" s="43"/>
      <c r="H127" s="48"/>
      <c r="I127" s="68"/>
      <c r="J127" s="74">
        <v>45625</v>
      </c>
      <c r="K127" s="80">
        <v>2</v>
      </c>
      <c r="L127" s="72" t="s">
        <v>36</v>
      </c>
      <c r="M127" s="60">
        <f>AVERAGE(K123:K127)</f>
        <v>1.4</v>
      </c>
    </row>
    <row r="128" spans="5:13" x14ac:dyDescent="0.25">
      <c r="E128" s="73">
        <v>45462</v>
      </c>
      <c r="F128" s="22">
        <v>1</v>
      </c>
      <c r="G128" s="43"/>
      <c r="H128" s="48"/>
      <c r="I128" s="68"/>
      <c r="J128" s="73">
        <v>45628</v>
      </c>
      <c r="K128" s="79">
        <v>0</v>
      </c>
      <c r="L128" s="45"/>
      <c r="M128" s="46"/>
    </row>
    <row r="129" spans="5:13" x14ac:dyDescent="0.25">
      <c r="E129" s="73">
        <v>45463</v>
      </c>
      <c r="F129" s="22">
        <v>1</v>
      </c>
      <c r="G129" s="54" t="s">
        <v>35</v>
      </c>
      <c r="H129" s="49">
        <f>SUM(F126:F130)</f>
        <v>5</v>
      </c>
      <c r="I129" s="68"/>
      <c r="J129" s="73">
        <v>45629</v>
      </c>
      <c r="K129" s="22">
        <v>0</v>
      </c>
      <c r="L129" s="43"/>
      <c r="M129" s="48"/>
    </row>
    <row r="130" spans="5:13" ht="15.75" thickBot="1" x14ac:dyDescent="0.3">
      <c r="E130" s="74">
        <v>45464</v>
      </c>
      <c r="F130" s="80">
        <v>0</v>
      </c>
      <c r="G130" s="76" t="s">
        <v>36</v>
      </c>
      <c r="H130" s="51">
        <f>AVERAGE(F126:F130)</f>
        <v>1</v>
      </c>
      <c r="I130" s="68"/>
      <c r="J130" s="73">
        <v>45630</v>
      </c>
      <c r="K130" s="22">
        <v>2</v>
      </c>
      <c r="L130" s="77"/>
      <c r="M130" s="75"/>
    </row>
    <row r="131" spans="5:13" x14ac:dyDescent="0.25">
      <c r="E131" s="73">
        <v>45467</v>
      </c>
      <c r="F131" s="79">
        <v>1</v>
      </c>
      <c r="G131" s="43"/>
      <c r="H131" s="48"/>
      <c r="I131" s="68"/>
      <c r="J131" s="73">
        <v>45631</v>
      </c>
      <c r="K131" s="22">
        <v>3</v>
      </c>
      <c r="L131" s="54" t="s">
        <v>35</v>
      </c>
      <c r="M131" s="49">
        <f>SUM(K128:K132)</f>
        <v>9</v>
      </c>
    </row>
    <row r="132" spans="5:13" ht="15.75" thickBot="1" x14ac:dyDescent="0.3">
      <c r="E132" s="73">
        <v>45468</v>
      </c>
      <c r="F132" s="22">
        <v>0</v>
      </c>
      <c r="G132" s="43"/>
      <c r="H132" s="48"/>
      <c r="I132" s="68"/>
      <c r="J132" s="74">
        <v>45632</v>
      </c>
      <c r="K132" s="80">
        <v>4</v>
      </c>
      <c r="L132" s="72" t="s">
        <v>36</v>
      </c>
      <c r="M132" s="60">
        <f>AVERAGE(K128:K132)</f>
        <v>1.8</v>
      </c>
    </row>
    <row r="133" spans="5:13" x14ac:dyDescent="0.25">
      <c r="E133" s="73">
        <v>45469</v>
      </c>
      <c r="F133" s="22">
        <v>0</v>
      </c>
      <c r="G133" s="43"/>
      <c r="H133" s="48"/>
      <c r="I133" s="68"/>
      <c r="J133" s="73">
        <v>45635</v>
      </c>
      <c r="K133" s="79">
        <v>2</v>
      </c>
      <c r="L133" s="45"/>
      <c r="M133" s="46"/>
    </row>
    <row r="134" spans="5:13" x14ac:dyDescent="0.25">
      <c r="E134" s="73">
        <v>45470</v>
      </c>
      <c r="F134" s="22">
        <v>1</v>
      </c>
      <c r="G134" s="54" t="s">
        <v>35</v>
      </c>
      <c r="H134" s="49">
        <f>SUM(F131:F135)</f>
        <v>2</v>
      </c>
      <c r="I134" s="68"/>
      <c r="J134" s="73">
        <v>45636</v>
      </c>
      <c r="K134" s="22">
        <v>2</v>
      </c>
      <c r="L134" s="43"/>
      <c r="M134" s="48"/>
    </row>
    <row r="135" spans="5:13" ht="15.75" thickBot="1" x14ac:dyDescent="0.3">
      <c r="E135" s="74">
        <v>45471</v>
      </c>
      <c r="F135" s="80">
        <v>0</v>
      </c>
      <c r="G135" s="76" t="s">
        <v>36</v>
      </c>
      <c r="H135" s="51">
        <f>AVERAGE(F131:F135)</f>
        <v>0.4</v>
      </c>
      <c r="I135" s="68"/>
      <c r="J135" s="73">
        <v>45637</v>
      </c>
      <c r="K135" s="22">
        <v>0</v>
      </c>
      <c r="L135" s="77"/>
      <c r="M135" s="75"/>
    </row>
    <row r="136" spans="5:13" x14ac:dyDescent="0.25">
      <c r="E136" s="68"/>
      <c r="F136" s="68"/>
      <c r="G136" s="68"/>
      <c r="H136" s="68"/>
      <c r="I136" s="68"/>
      <c r="J136" s="73">
        <v>45638</v>
      </c>
      <c r="K136" s="22">
        <v>2</v>
      </c>
      <c r="L136" s="54" t="s">
        <v>35</v>
      </c>
      <c r="M136" s="49">
        <f>SUM(K133:K137)</f>
        <v>10</v>
      </c>
    </row>
    <row r="137" spans="5:13" ht="15.75" thickBot="1" x14ac:dyDescent="0.3">
      <c r="E137" s="68"/>
      <c r="F137" s="68"/>
      <c r="G137" s="68"/>
      <c r="H137" s="68"/>
      <c r="I137" s="68"/>
      <c r="J137" s="73">
        <v>45639</v>
      </c>
      <c r="K137" s="80">
        <v>4</v>
      </c>
      <c r="L137" s="72" t="s">
        <v>36</v>
      </c>
      <c r="M137" s="60">
        <f>AVERAGE(K133:K137)</f>
        <v>2</v>
      </c>
    </row>
    <row r="138" spans="5:13" x14ac:dyDescent="0.25">
      <c r="E138" s="68"/>
      <c r="F138" s="68"/>
      <c r="G138" s="68"/>
      <c r="H138" s="68"/>
      <c r="I138" s="68"/>
      <c r="J138" s="88">
        <v>45642</v>
      </c>
      <c r="K138" s="79">
        <v>2</v>
      </c>
      <c r="L138" s="45"/>
      <c r="M138" s="46"/>
    </row>
    <row r="139" spans="5:13" x14ac:dyDescent="0.25">
      <c r="E139" s="68"/>
      <c r="F139" s="68"/>
      <c r="G139" s="68"/>
      <c r="H139" s="68"/>
      <c r="I139" s="68"/>
      <c r="J139" s="73">
        <v>45643</v>
      </c>
      <c r="K139" s="22">
        <v>3</v>
      </c>
      <c r="L139" s="43"/>
      <c r="M139" s="48"/>
    </row>
    <row r="140" spans="5:13" x14ac:dyDescent="0.25">
      <c r="E140" s="68"/>
      <c r="F140" s="68"/>
      <c r="G140" s="68"/>
      <c r="H140" s="68"/>
      <c r="I140" s="68"/>
      <c r="J140" s="73">
        <v>45644</v>
      </c>
      <c r="K140" s="22">
        <v>1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45645</v>
      </c>
      <c r="K141" s="22">
        <v>0</v>
      </c>
      <c r="L141" s="54" t="s">
        <v>35</v>
      </c>
      <c r="M141" s="49">
        <f>SUM(K138:K142)</f>
        <v>6</v>
      </c>
    </row>
    <row r="142" spans="5:13" ht="15.75" thickBot="1" x14ac:dyDescent="0.3">
      <c r="E142" s="68"/>
      <c r="F142" s="68"/>
      <c r="G142" s="68"/>
      <c r="H142" s="68"/>
      <c r="I142" s="68"/>
      <c r="J142" s="73">
        <v>45646</v>
      </c>
      <c r="K142" s="80">
        <v>0</v>
      </c>
      <c r="L142" s="72" t="s">
        <v>36</v>
      </c>
      <c r="M142" s="60">
        <f>AVERAGE(K138:K142)</f>
        <v>1.2</v>
      </c>
    </row>
    <row r="143" spans="5:13" x14ac:dyDescent="0.25">
      <c r="E143" s="68"/>
      <c r="F143" s="68"/>
      <c r="G143" s="68"/>
      <c r="H143" s="68"/>
      <c r="I143" s="68"/>
      <c r="J143" s="88">
        <v>45649</v>
      </c>
      <c r="K143" s="79">
        <v>1</v>
      </c>
      <c r="L143" s="45"/>
      <c r="M143" s="46"/>
    </row>
    <row r="144" spans="5:13" x14ac:dyDescent="0.25">
      <c r="E144" s="68"/>
      <c r="F144" s="68"/>
      <c r="G144" s="68"/>
      <c r="H144" s="68"/>
      <c r="I144" s="68"/>
      <c r="J144" s="73">
        <v>45650</v>
      </c>
      <c r="K144" s="22">
        <v>1</v>
      </c>
      <c r="L144" s="43"/>
      <c r="M144" s="48"/>
    </row>
    <row r="145" spans="5:13" x14ac:dyDescent="0.25">
      <c r="E145" s="68"/>
      <c r="F145" s="68"/>
      <c r="G145" s="68"/>
      <c r="H145" s="68"/>
      <c r="I145" s="68"/>
      <c r="J145" s="73">
        <v>45651</v>
      </c>
      <c r="K145" s="22">
        <v>3</v>
      </c>
      <c r="L145" s="43"/>
      <c r="M145" s="48"/>
    </row>
    <row r="146" spans="5:13" x14ac:dyDescent="0.25">
      <c r="E146" s="68"/>
      <c r="F146" s="68"/>
      <c r="G146" s="68"/>
      <c r="H146" s="68"/>
      <c r="I146" s="68"/>
      <c r="J146" s="73">
        <v>45652</v>
      </c>
      <c r="K146" s="22">
        <v>0</v>
      </c>
      <c r="L146" s="87"/>
      <c r="M146" s="75"/>
    </row>
    <row r="147" spans="5:13" x14ac:dyDescent="0.25">
      <c r="E147" s="68"/>
      <c r="F147" s="68"/>
      <c r="G147" s="68"/>
      <c r="H147" s="68"/>
      <c r="I147" s="68"/>
      <c r="J147" s="73">
        <v>45653</v>
      </c>
      <c r="K147" s="22">
        <v>0</v>
      </c>
      <c r="L147" s="54" t="s">
        <v>35</v>
      </c>
      <c r="M147" s="49">
        <f>SUM(K143:K148)</f>
        <v>6</v>
      </c>
    </row>
    <row r="148" spans="5:13" ht="15.75" thickBot="1" x14ac:dyDescent="0.3">
      <c r="E148" s="68"/>
      <c r="F148" s="68"/>
      <c r="G148" s="68"/>
      <c r="H148" s="68"/>
      <c r="I148" s="68"/>
      <c r="J148" s="73">
        <v>45654</v>
      </c>
      <c r="K148" s="80">
        <v>1</v>
      </c>
      <c r="L148" s="72" t="s">
        <v>36</v>
      </c>
      <c r="M148" s="60">
        <f>AVERAGE(K143:K148)</f>
        <v>1</v>
      </c>
    </row>
    <row r="149" spans="5:13" x14ac:dyDescent="0.25">
      <c r="E149" s="68"/>
      <c r="F149" s="68"/>
      <c r="G149" s="68"/>
      <c r="H149" s="68"/>
      <c r="I149" s="68"/>
      <c r="J149" s="68"/>
      <c r="K149" s="68"/>
      <c r="L149" s="68"/>
      <c r="M149" s="68"/>
    </row>
    <row r="150" spans="5:13" x14ac:dyDescent="0.25">
      <c r="E150" s="68"/>
      <c r="F150" s="68"/>
      <c r="G150" s="68"/>
      <c r="H150" s="68"/>
      <c r="I150" s="68"/>
      <c r="J150" s="68"/>
      <c r="K150" s="68"/>
      <c r="L150" s="68"/>
      <c r="M150" s="68"/>
    </row>
    <row r="151" spans="5:13" x14ac:dyDescent="0.25">
      <c r="E151" s="68"/>
      <c r="F151" s="68"/>
      <c r="G151" s="68"/>
      <c r="H151" s="68"/>
      <c r="I151" s="68"/>
      <c r="J151" s="68"/>
      <c r="K151" s="68"/>
      <c r="L151" s="68"/>
      <c r="M151" s="68"/>
    </row>
    <row r="152" spans="5:13" x14ac:dyDescent="0.25">
      <c r="E152" s="68"/>
      <c r="F152" s="68"/>
      <c r="G152" s="68"/>
      <c r="H152" s="68"/>
      <c r="I152" s="68"/>
      <c r="J152" s="68"/>
      <c r="K152" s="68"/>
      <c r="L152" s="68"/>
      <c r="M152" s="68"/>
    </row>
    <row r="153" spans="5:13" x14ac:dyDescent="0.25">
      <c r="E153" s="68"/>
      <c r="F153" s="68"/>
      <c r="G153" s="68"/>
      <c r="H153" s="68"/>
      <c r="I153" s="68"/>
      <c r="J153" s="68"/>
      <c r="K153" s="68"/>
      <c r="L153" s="68"/>
      <c r="M153" s="68"/>
    </row>
    <row r="154" spans="5:13" x14ac:dyDescent="0.25">
      <c r="E154" s="68"/>
      <c r="F154" s="68"/>
      <c r="G154" s="68"/>
      <c r="H154" s="68"/>
      <c r="I154" s="68"/>
      <c r="J154" s="68"/>
      <c r="K154" s="68"/>
      <c r="L154" s="68"/>
      <c r="M154" s="68"/>
    </row>
    <row r="155" spans="5:13" x14ac:dyDescent="0.25">
      <c r="E155" s="68"/>
      <c r="F155" s="68"/>
      <c r="G155" s="68"/>
      <c r="H155" s="68"/>
      <c r="I155" s="68"/>
      <c r="J155" s="68"/>
      <c r="K155" s="68"/>
      <c r="L155" s="68"/>
      <c r="M155" s="68"/>
    </row>
    <row r="156" spans="5:13" x14ac:dyDescent="0.25">
      <c r="E156" s="68"/>
      <c r="F156" s="68"/>
      <c r="G156" s="68"/>
      <c r="H156" s="68"/>
      <c r="I156" s="68"/>
      <c r="J156" s="68"/>
      <c r="K156" s="68"/>
      <c r="L156" s="68"/>
      <c r="M156" s="68"/>
    </row>
    <row r="157" spans="5:13" x14ac:dyDescent="0.25">
      <c r="E157" s="68"/>
      <c r="F157" s="68"/>
      <c r="G157" s="68"/>
      <c r="H157" s="68"/>
      <c r="I157" s="68"/>
      <c r="J157" s="68"/>
      <c r="K157" s="68"/>
      <c r="L157" s="68"/>
      <c r="M157" s="68"/>
    </row>
    <row r="158" spans="5:13" x14ac:dyDescent="0.25">
      <c r="E158" s="68"/>
      <c r="F158" s="68"/>
      <c r="G158" s="68"/>
      <c r="H158" s="68"/>
      <c r="I158" s="68"/>
      <c r="J158" s="68"/>
      <c r="K158" s="68"/>
      <c r="L158" s="68"/>
      <c r="M158" s="68"/>
    </row>
    <row r="159" spans="5:13" x14ac:dyDescent="0.25">
      <c r="E159" s="68"/>
      <c r="F159" s="68"/>
      <c r="G159" s="68"/>
      <c r="H159" s="68"/>
      <c r="I159" s="68"/>
      <c r="J159" s="68"/>
      <c r="K159" s="68"/>
      <c r="L159" s="68"/>
      <c r="M159" s="68"/>
    </row>
    <row r="160" spans="5:13" x14ac:dyDescent="0.25">
      <c r="E160" s="68"/>
      <c r="F160" s="68"/>
      <c r="G160" s="68"/>
      <c r="H160" s="68"/>
      <c r="I160" s="68"/>
      <c r="J160" s="68"/>
      <c r="K160" s="68"/>
      <c r="L160" s="68"/>
      <c r="M160" s="68"/>
    </row>
    <row r="161" spans="5:13" x14ac:dyDescent="0.25">
      <c r="E161" s="68"/>
      <c r="F161" s="68"/>
      <c r="G161" s="68"/>
      <c r="H161" s="68"/>
      <c r="I161" s="68"/>
      <c r="J161" s="68"/>
      <c r="K161" s="68"/>
      <c r="L161" s="68"/>
      <c r="M161" s="68"/>
    </row>
    <row r="162" spans="5:13" x14ac:dyDescent="0.25">
      <c r="E162" s="68"/>
      <c r="F162" s="68"/>
      <c r="G162" s="68"/>
      <c r="H162" s="68"/>
      <c r="I162" s="68"/>
      <c r="J162" s="68"/>
      <c r="K162" s="68"/>
      <c r="L162" s="68"/>
      <c r="M162" s="68"/>
    </row>
    <row r="163" spans="5:13" x14ac:dyDescent="0.25">
      <c r="E163" s="68"/>
      <c r="F163" s="68"/>
      <c r="G163" s="68"/>
      <c r="H163" s="68"/>
      <c r="I163" s="68"/>
      <c r="J163" s="68"/>
      <c r="K163" s="68"/>
      <c r="L163" s="68"/>
      <c r="M163" s="68"/>
    </row>
    <row r="164" spans="5:13" x14ac:dyDescent="0.25">
      <c r="E164" s="68"/>
      <c r="F164" s="68"/>
      <c r="G164" s="68"/>
      <c r="H164" s="68"/>
      <c r="I164" s="68"/>
      <c r="J164" s="68"/>
      <c r="K164" s="68"/>
      <c r="L164" s="68"/>
      <c r="M164" s="68"/>
    </row>
    <row r="165" spans="5:13" x14ac:dyDescent="0.25"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5:13" x14ac:dyDescent="0.25">
      <c r="E166" s="68"/>
      <c r="F166" s="68"/>
      <c r="G166" s="68"/>
      <c r="H166" s="68"/>
      <c r="I166" s="68"/>
      <c r="J166" s="68"/>
      <c r="K166" s="68"/>
      <c r="L166" s="68"/>
      <c r="M166" s="68"/>
    </row>
    <row r="167" spans="5:13" x14ac:dyDescent="0.25">
      <c r="E167" s="68"/>
      <c r="F167" s="68"/>
      <c r="G167" s="68"/>
      <c r="H167" s="68"/>
      <c r="I167" s="68"/>
      <c r="J167" s="68"/>
      <c r="K167" s="68"/>
      <c r="L167" s="68"/>
      <c r="M167" s="68"/>
    </row>
    <row r="168" spans="5:13" x14ac:dyDescent="0.25">
      <c r="E168" s="68"/>
      <c r="F168" s="68"/>
      <c r="G168" s="68"/>
      <c r="H168" s="68"/>
      <c r="I168" s="68"/>
      <c r="J168" s="68"/>
      <c r="K168" s="68"/>
      <c r="L168" s="68"/>
      <c r="M168" s="68"/>
    </row>
    <row r="169" spans="5:13" x14ac:dyDescent="0.25">
      <c r="E169" s="68"/>
      <c r="F169" s="68"/>
      <c r="G169" s="68"/>
      <c r="H169" s="68"/>
      <c r="I169" s="68"/>
      <c r="J169" s="68"/>
      <c r="K169" s="68"/>
      <c r="L169" s="68"/>
      <c r="M169" s="68"/>
    </row>
    <row r="170" spans="5:13" x14ac:dyDescent="0.25">
      <c r="E170" s="68"/>
      <c r="F170" s="68"/>
      <c r="G170" s="68"/>
      <c r="H170" s="68"/>
      <c r="I170" s="68"/>
      <c r="J170" s="68"/>
      <c r="K170" s="68"/>
      <c r="L170" s="68"/>
      <c r="M170" s="68"/>
    </row>
    <row r="171" spans="5:13" x14ac:dyDescent="0.25">
      <c r="E171" s="68"/>
      <c r="F171" s="68"/>
      <c r="G171" s="68"/>
      <c r="H171" s="68"/>
      <c r="I171" s="68"/>
      <c r="J171" s="68"/>
      <c r="K171" s="68"/>
      <c r="L171" s="68"/>
      <c r="M171" s="68"/>
    </row>
  </sheetData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D a t a M a s h u p   s q m i d = " c 4 d e e 0 1 6 - 8 d c b - 4 2 f c - b 7 3 f - 9 e 7 b b 6 4 c 9 9 a 5 "   x m l n s = " h t t p : / / s c h e m a s . m i c r o s o f t . c o m / D a t a M a s h u p " > A A A A A B E H A A B Q S w M E F A A C A A g A W 4 Q 8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4 Q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E P F o G J 1 k 6 C w Q A A L U O A A A T A B w A R m 9 y b X V s Y X M v U 2 V j d G l v b j E u b S C i G A A o o B Q A A A A A A A A A A A A A A A A A A A A A A A A A A A D d V 9 1 O E 0 E U v i f h H S b r T U k 2 j e X H P 8 T E F I 3 G R I x g v G i b Z m l H a d z O k t 0 p Y h o S W w x q I M G o i V y o i E 9 Q k G q l W F 5 h 5 o 0 8 M 9 t 2 d 2 d 3 o R j 0 Q p K G 7 s z Z c 7 7 v n G / O n D q 4 Q E s W Q b P u / 9 T k 8 N D w k L N g 2 L i I 2 F f W Y L u s z V p 8 j T X G 0 R Q y M R 0 e Q v D H t n i N 1 1 m H v 2 S / W I s d w N 6 N 5 Q I 2 k + m K b W N C H 1 r 2 k 3 n L e p I Y q W b u G m U 8 p S n O t N x K J m 0 R C r Y 5 3 f V 5 T m M 7 v M 6 f s w 4 7 Y C 3 E a 4 g d w V O L H b I m R B G f X 3 y d H S L + A h b b f K N r f K h B 9 D l j 3 s T J W W w C j / v W U y e h I t Q R N g o L K J E R Q e C t N o B p 8 r V U D l 2 9 h j T 2 C f z v w 6 f N N z V k k C K K s d u B k M J S 4 G l q I y M e 9 i 3 2 Q 0 H 6 E 4 G H F j v y 8 M 3 Z B n E e W X Y 5 b Z m V M p l 7 t o i d x J / z 1 q t V T Y G p 6 Y i C V 1 Q 0 K F 7 R U V U w 6 7 A 9 4 Z u v s p 9 s l 6 / z V + B z j 9 f Y A R j f J v T C e F I A c a 0 / s A b s N A U S i N u I s P g q o g G I T Y A B 9 C I s P k K N X / J V y S H a x w 7 w + Q H 7 D W C 2 E d x f 8 a X 0 P X 8 O o L + B m y Z y q y l 4 8 j W + L r P U g Z V Q j m p A t g n v 1 e F x T w Q Q b / s 1 8 o A s l p Y s O k M X s O 2 W Q Z b g m P J 1 I Q f S D D w 0 9 k Z W o g W Q V n l d E y s f B G G Q X N O N q / n I b A t Y s N G r a 6 c L T 4 R S 6 X l o 7 2 M C x 8 e H 8 y x z E q 0 f i A E c 6 l A 4 t 1 h h l u 8 g j F D g v t Y T T Z C 1 s N l 2 L S D a d x B J s K y w s Q s b e x D V S z b k v y G F 3 + G 1 l J e A t F W e L x G c q J 4 2 h T p i n + H r a 3 F Q / d F 3 B H h R W Q l Q d d A 7 h r 6 e Y t k 0 M S B q m d B e 9 n Q 0 Y x e x n b z u F D A p l s h j S M L w U I m c F k m g J f c p D d S N + 2 3 4 Z k m m U v Z b J 6 G l r 2 Q f O N h 2 s q a 1 h G l 2 h u B p u 7 S E s + y L b N J C R I 2 s Z C y 6 h k y 2 E E 9 2 D A D A F 6 i 0 f G R v Z S b 2 5 T k H S Y Y W 0 O j 5 0 b H k s u k s w 0 l A p G K a 0 J 7 s C u 6 V w 6 O T n 1 3 A m A J w l U s 1 c 5 v i M t w f f V N N v 1 M i x S l N v i H u k W m D G j n / Q Y N k d t t c L 6 G y T N + k O k S m A w W + Z 1 t l i + J b 2 I B q w c W h Y N J R p m t x 3 T R n C 4 Z p 2 M 6 U I J E 7 o + Y / I F 6 h L f f N f p M 3 y L N B e r y 0 J Z X y P L b j m n z I J N z l Q y b h N h 8 y U f u 8 a u D y u a j y c Z c v 9 Z Y p X q Y n 8 s y H s 6 L Q z I + G L B S W + b G Q h U I y P x 6 y C H D M T 0 R z S Y X e 6 6 5 P h E k G O i f M A q y D x M D B N 6 G V S 4 H J O c W r i e I x J p u p S z H r l 6 P X R 8 / 7 1 2 N v 5 V U J t O 2 T b t x N 5 s 5 m A 9 6 4 f q m f J O 8 o P U c J O E q x q k Q D F 8 X Z D a O n z l p / W u 2 m I X Z K D e 7 H T 6 f / c p T 6 0 2 n W 0 + T / M 1 7 5 Z f y X x 6 r 4 8 5 Q a 5 B I 6 z W g V H H O U H x w e j e N b m z r 3 B 2 a j 4 8 h M / g Z Q S w E C L Q A U A A I A C A B b h D x a y z L E l 6 Q A A A D 1 A A A A E g A A A A A A A A A A A A A A A A A A A A A A Q 2 9 u Z m l n L 1 B h Y 2 t h Z 2 U u e G 1 s U E s B A i 0 A F A A C A A g A W 4 Q 8 W g / K 6 a u k A A A A 6 Q A A A B M A A A A A A A A A A A A A A A A A 8 A A A A F t D b 2 5 0 Z W 5 0 X 1 R 5 c G V z X S 5 4 b W x Q S w E C L Q A U A A I A C A B b h D x a B i d Z O g s E A A C 1 D g A A E w A A A A A A A A A A A A A A A A D h A Q A A R m 9 y b X V s Y X M v U 2 V j d G l v b j E u b V B L B Q Y A A A A A A w A D A M I A A A A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H Q A A A A A A A C Q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j o y N j o 1 N S 4 2 M j g x O D Q 3 W i I g L z 4 8 R W 5 0 c n k g V H l w Z T 0 i R m l s b E N v b H V t b l R 5 c G V z I i B W Y W x 1 Z T 0 i c 0 N R W U Q i I C 8 + P E V u d H J 5 I F R 5 c G U 9 I k Z p b G x D b 2 x 1 b W 5 O Y W 1 l c y I g V m F s d W U 9 I n N b J n F 1 b 3 Q 7 0 J T Q s N G C 0 L A m c X V v d D s s J n F 1 b 3 Q 7 0 J P Q v t G A 0 L 7 Q t C Z x d W 9 0 O y w m c X V v d D v Q n 9 G A 0 L 7 Q t N C w 0 L b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C / Q l N C + 0 L H Q s N C y 0 L v Q t d C 9 0 L 3 R i 9 C 5 I N C 3 0 L D Q v 9 G A 0 L 7 R g T E u e 9 C U 0 L D R g t C w L D B 9 J n F 1 b 3 Q 7 L C Z x d W 9 0 O 1 N l Y 3 R p b 2 4 x L 9 C i 0 L D Q s d C 7 0 L j R h t C w N C / Q l N C + 0 L H Q s N C y 0 L v Q t d C 9 0 L 3 R i 9 C 5 I N C 3 0 L D Q v 9 G A 0 L 7 R g T E u e 9 C T 0 L 7 R g N C + 0 L Q s M X 0 m c X V v d D s s J n F 1 b 3 Q 7 U 2 V j d G l v b j E v 0 K L Q s N C x 0 L v Q u N G G 0 L A 0 L 9 C U 0 L 7 Q s d C w 0 L L Q u 9 C 1 0 L 3 Q v d G L 0 L k g 0 L f Q s N C / 0 Y D Q v t G B M S 5 7 0 J / R g N C + 0 L T Q s N C 2 0 L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0 L 9 C U 0 L 7 Q s d C w 0 L L Q u 9 C 1 0 L 3 Q v d G L 0 L k g 0 L f Q s N C / 0 Y D Q v t G B M S 5 7 0 J T Q s N G C 0 L A s M H 0 m c X V v d D s s J n F 1 b 3 Q 7 U 2 V j d G l v b j E v 0 K L Q s N C x 0 L v Q u N G G 0 L A 0 L 9 C U 0 L 7 Q s d C w 0 L L Q u 9 C 1 0 L 3 Q v d G L 0 L k g 0 L f Q s N C / 0 Y D Q v t G B M S 5 7 0 J P Q v t G A 0 L 7 Q t C w x f S Z x d W 9 0 O y w m c X V v d D t T Z W N 0 a W 9 u M S / Q o t C w 0 L H Q u 9 C 4 0 Y b Q s D Q v 0 J T Q v t C x 0 L D Q s t C 7 0 L X Q v d C 9 0 Y v Q u S D Q t 9 C w 0 L / R g N C + 0 Y E x L n v Q n 9 G A 0 L 7 Q t N C w 0 L b Q u C w y f S Z x d W 9 0 O 1 0 s J n F 1 b 3 Q 7 U m V s Y X R p b 2 5 z a G l w S W 5 m b y Z x d W 9 0 O z p b X X 0 i I C 8 + P E V u d H J 5 I F R 5 c G U 9 I l F 1 Z X J 5 S U Q i I F Z h b H V l P S J z M 2 M z N D c 0 O G E t M D Y x N C 0 0 M D U 1 L T l h Z G E t Z m Y x N T g 4 Y T F j M z M 3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U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h U M T I 6 M j U 6 M D k u M T A z M D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g 5 J U Q w J U I 1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N S V E M C V C N S 8 l R D A l O U U l R D A l Q j E l R D E l O D k l R D A l Q j U l R D A l Q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U l R D A l Q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1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N S V E M C V C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U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1 J U Q w J U I 1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N S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U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0 J U Q w J U J F J U Q w J U I x J U Q w J U I w J U Q w J U I y J U Q w J U J C J U Q w J U I 1 J U Q w J U J E J U Q w J U J E J U Q x J T h C J U Q w J U I 5 J T I w J U Q w J U I 3 J U Q w J U I w J U Q w J U J G J U Q x J T g w J U Q w J U J F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B H c R Y p J B A v h W V J J j o / B g A A A A A A g A A A A A A E G Y A A A A B A A A g A A A A V 7 p s D G h N S c B t R a F 9 m 9 B u x A P g 2 3 C b X G / 9 V v l 5 x N E 6 Z I I A A A A A D o A A A A A C A A A g A A A A D s k l z R T G 6 W p + L n C o / h R x 6 I P p r K r U h k i n S m Z C p m E M I r l Q A A A A d o w Z Z H o u I u B c 8 C M T F V k e a f J 1 t f f g F r z Y Q 9 8 1 l Z c 4 p r G K e 5 Q A X A 9 P h 2 k j D I V N 8 0 u T g y L 4 6 L 3 L K L 4 5 V t K 7 6 r l J 3 Z N j F r B d s B f + J X D 3 z 7 + a a y p A A A A A 9 j 8 3 3 q 7 i x q c D 1 C O 4 s E Q M m 5 u z c z l E a 0 Z t z J W o c + x M y a V J B X H O 7 q B T Q q w V 9 k k f 9 D e G j o 4 E T Z 4 l s R s x o Q 1 z F N e 7 O g = =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2>:C91KH52A: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 C o l u m n s \ 0A5:8=0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;LOBB8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 C o l u m n s \ 8GC@8=0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 C o l u m n s \ !K7@0=L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B34B341-1274-48CB-B55B-1872648713C0}">
  <ds:schemaRefs/>
</ds:datastoreItem>
</file>

<file path=customXml/itemProps2.xml><?xml version="1.0" encoding="utf-8"?>
<ds:datastoreItem xmlns:ds="http://schemas.openxmlformats.org/officeDocument/2006/customXml" ds:itemID="{B3AC703B-704F-4660-BC94-C16D483DA8D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2AD6EAA-655E-40E9-B065-0BC2317541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</vt:lpstr>
      <vt:lpstr>Новак</vt:lpstr>
      <vt:lpstr>Засек</vt:lpstr>
      <vt:lpstr>Тол</vt:lpstr>
      <vt:lpstr>Мичу</vt:lpstr>
      <vt:lpstr>Сызр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2025-03-31T05:48:43Z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E77E90DF-6271-4F5B-834F-2DD1F245DDA4}" pid="4">
    <vt:vector size="2" baseType="ui4">
      <vt:ui4>0</vt:ui4>
      <vt:ui4>0</vt:ui4>
    </vt:vector>
  </property>
</Properties>
</file>