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70E3EF27-FDF8-4F11-8E3D-831054A80A35}" xr6:coauthVersionLast="44" xr6:coauthVersionMax="44" xr10:uidLastSave="{00000000-0000-0000-0000-000000000000}"/>
  <bookViews>
    <workbookView xWindow="-108" yWindow="-108" windowWidth="23256" windowHeight="12576" activeTab="2" xr2:uid="{21739680-74FA-4C42-97D4-F8122CFA7C33}"/>
  </bookViews>
  <sheets>
    <sheet name="Primers" sheetId="7" r:id="rId1"/>
    <sheet name="Phusion" sheetId="1" r:id="rId2"/>
    <sheet name="Kapa HiFi" sheetId="6" r:id="rId3"/>
    <sheet name="(retired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C11" i="6" l="1"/>
  <c r="C15" i="6"/>
  <c r="B13" i="6"/>
  <c r="B14" i="6"/>
  <c r="C14" i="6"/>
  <c r="C11" i="1"/>
  <c r="B12" i="1"/>
  <c r="C12" i="1"/>
  <c r="B13" i="1"/>
  <c r="B14" i="1"/>
  <c r="B16" i="1"/>
  <c r="B15" i="1"/>
  <c r="C13" i="1"/>
  <c r="C14" i="1"/>
  <c r="C16" i="1"/>
  <c r="B18" i="1"/>
  <c r="C15" i="1"/>
  <c r="C18" i="1"/>
  <c r="C17" i="6" l="1"/>
  <c r="C16" i="6"/>
  <c r="B16" i="6"/>
  <c r="B17" i="6"/>
</calcChain>
</file>

<file path=xl/sharedStrings.xml><?xml version="1.0" encoding="utf-8"?>
<sst xmlns="http://schemas.openxmlformats.org/spreadsheetml/2006/main" count="94" uniqueCount="76">
  <si>
    <t>1x</t>
  </si>
  <si>
    <t>Component</t>
  </si>
  <si>
    <t>--</t>
  </si>
  <si>
    <t>DMSO</t>
  </si>
  <si>
    <t>Kapa HiFi</t>
  </si>
  <si>
    <t>H2O</t>
  </si>
  <si>
    <t>Template DNA</t>
  </si>
  <si>
    <t>vol</t>
  </si>
  <si>
    <t>Phusion Polymerase</t>
  </si>
  <si>
    <t xml:space="preserve">If we retire a mix because a better product is preferred, copy/paste the retired info here. </t>
  </si>
  <si>
    <r>
      <rPr>
        <b/>
        <sz val="11"/>
        <color theme="1"/>
        <rFont val="Calibri"/>
        <family val="2"/>
        <scheme val="minor"/>
      </rPr>
      <t>Features</t>
    </r>
    <r>
      <rPr>
        <sz val="11"/>
        <color theme="1"/>
        <rFont val="Calibri"/>
        <family val="2"/>
        <scheme val="minor"/>
      </rPr>
      <t xml:space="preserve">: </t>
    </r>
  </si>
  <si>
    <t>proofreading enzyme (early generation)</t>
  </si>
  <si>
    <t>Phusion Mastermix - 10 ul</t>
  </si>
  <si>
    <t>Ideal usage</t>
  </si>
  <si>
    <t>Colony PCR of long regions</t>
  </si>
  <si>
    <t>Writing/Editing by</t>
  </si>
  <si>
    <t>Tiffany Lowe-Power,</t>
  </si>
  <si>
    <t>Manufacture's info</t>
  </si>
  <si>
    <t>https://www.neb.com/products/m0532-phusion-high-fidelity-pcr-master-mix-with-gc-buffer#Product%20Information</t>
  </si>
  <si>
    <t>Catalog #s</t>
  </si>
  <si>
    <t>M0532L</t>
  </si>
  <si>
    <r>
      <t>Reaction Setup:</t>
    </r>
    <r>
      <rPr>
        <sz val="8"/>
        <color rgb="FF3A3A3A"/>
        <rFont val="Arial"/>
        <family val="2"/>
      </rPr>
      <t> We recommend assembling all reaction components on ice and quickly transferring the reactions to a thermocycler preheated to the denaturation temperature (98°C). All components should be mixed and centrifuged prior to use. It is important to add Phusion Master Mix last in order to prevent any primer degradation caused by the 3´→ 5´ exonuclease activity. </t>
    </r>
    <r>
      <rPr>
        <b/>
        <sz val="8"/>
        <color rgb="FF3A3A3A"/>
        <rFont val="Arial"/>
        <family val="2"/>
      </rPr>
      <t>Please note that protocols with Phusion DNA Polymerase may differ from protocols with other standard polymerases. As such, conditions recommended below should be used for optimal performance.</t>
    </r>
    <r>
      <rPr>
        <sz val="8"/>
        <color rgb="FF3A3A3A"/>
        <rFont val="Arial"/>
        <family val="2"/>
      </rPr>
      <t> </t>
    </r>
  </si>
  <si>
    <t>10 µM Forward Primer</t>
  </si>
  <si>
    <t>10 µM Reverse Primer</t>
  </si>
  <si>
    <t># SAMPLES</t>
  </si>
  <si>
    <t xml:space="preserve">1. Add template DNA (dilute colony lysate) to individual tubes </t>
  </si>
  <si>
    <t xml:space="preserve">2. Prepare mastermix on ice. </t>
  </si>
  <si>
    <t>3. Preheat thermal cycler to 98 C (preferably with a hold step at beginning of program)</t>
  </si>
  <si>
    <t>4. Add mastermix to samples. Seal with lid. Mix by rubbing tubes over tube rack 3x. Spin reaction.</t>
  </si>
  <si>
    <t xml:space="preserve">5. Transfer to thermal cycler and run program: </t>
  </si>
  <si>
    <t>2X Phusion Master Mix (GC buffer)</t>
  </si>
  <si>
    <t>Annealing:</t>
  </si>
  <si>
    <r>
      <t>Annealing temperatures required for use with Phusion tend to be higher than with other PCR polymerases  </t>
    </r>
    <r>
      <rPr>
        <b/>
        <sz val="8"/>
        <color rgb="FF3A3A3A"/>
        <rFont val="Arial"/>
        <family val="2"/>
      </rPr>
      <t>The NEB Tm calculator should be used to determine the annealing temperature when using Phusion.</t>
    </r>
    <r>
      <rPr>
        <sz val="8"/>
        <color rgb="FF3A3A3A"/>
        <rFont val="Arial"/>
        <family val="2"/>
      </rPr>
      <t> Typically, primers greater than 20 nucleotides in length anneal for 10–30 seconds at 3°C above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primer. If the primer length is less than 20 nucleotides, an annealing temperature equivalent to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primer should be used. A temperature gradient can also be used to optimize the annealing temperature for each primer pair. For two-step cycling, the gradient can be set as high as the extension temperature. </t>
    </r>
  </si>
  <si>
    <t>https://tmcalculator.neb.com/#!/main</t>
  </si>
  <si>
    <t>proofreading enzyme (optimized/evolved for GC-rich templates)</t>
  </si>
  <si>
    <t>Cloning Polymerase</t>
  </si>
  <si>
    <t>https://www.kapabiosystems.com/document/kapa-hifi-hotstart-readymix-tds/?dl=1</t>
  </si>
  <si>
    <t>https://www.kapabiosystems.com/product-applications/products/pcr-2/kapa-hifi-pcr-kits/</t>
  </si>
  <si>
    <t>KK2602</t>
  </si>
  <si>
    <t>Kapa HiFi Hotstart Readymix - 20 ul</t>
  </si>
  <si>
    <t>Template DNA (25ng/ul)*</t>
  </si>
  <si>
    <t>*Use &lt;80 ng genomic DNA (8–80 ng) and &lt;0.8 ng less complex DNA (0.08–0.8 ng) per 25 μL reaction as first approach.</t>
  </si>
  <si>
    <t xml:space="preserve">Primers come as lyophilized powder. </t>
  </si>
  <si>
    <t>To reconsitute primers:</t>
  </si>
  <si>
    <t>1. Briefly centrifuge (&lt;10 sec) to avoid loss of powder when opening tubes</t>
  </si>
  <si>
    <t>2. Reconsitute to 100 uM in Tris buffer (10 mM Tris pH 8.0): Add 10x ul to the ng amount printed on tube (e.g. 342 ul for 34.2 ng primer)</t>
  </si>
  <si>
    <t>4. Store 100 uM stocks at -20 and working stocks at -20 or 4C depending on use frequency</t>
  </si>
  <si>
    <t>3. Dilute 1:10 in nuclease free water to yield 10 uM working stock primers (e.g. 20 ul of 100 uM stock into 180 ul water)</t>
  </si>
  <si>
    <t xml:space="preserve">1. Add primers to individual tubes </t>
  </si>
  <si>
    <t xml:space="preserve">2. Prepare mastermix (if preparing multiple PCRs) on ice. </t>
  </si>
  <si>
    <t>3. Add mastermix to samples. Seal with lid. Mix by rubbing tubes over tube rack 3x. Spin reaction.</t>
  </si>
  <si>
    <t xml:space="preserve">4. Transfer to thermal cycler and run program: </t>
  </si>
  <si>
    <t>Step</t>
  </si>
  <si>
    <t>Initial denaturation</t>
  </si>
  <si>
    <t>Denaturation</t>
  </si>
  <si>
    <t>Annealing</t>
  </si>
  <si>
    <t>Extension</t>
  </si>
  <si>
    <t>Final Extension</t>
  </si>
  <si>
    <t>Hold</t>
  </si>
  <si>
    <t>Hold at 16C</t>
  </si>
  <si>
    <t>16 C</t>
  </si>
  <si>
    <t>infinity</t>
  </si>
  <si>
    <t>Temp</t>
  </si>
  <si>
    <t>60-75</t>
  </si>
  <si>
    <t>Time</t>
  </si>
  <si>
    <t>Cycles</t>
  </si>
  <si>
    <t>hold</t>
  </si>
  <si>
    <t>5 min</t>
  </si>
  <si>
    <t>20 s</t>
  </si>
  <si>
    <t>15 s</t>
  </si>
  <si>
    <t>15-60 s / kb</t>
  </si>
  <si>
    <t>1 min / kb</t>
  </si>
  <si>
    <t>Use an annealing temperature of 65°C as a first approach, and adjust the annealing temperature based on the results obtained</t>
  </si>
  <si>
    <t>Order primers from XXX</t>
  </si>
  <si>
    <t>Primer Stocks</t>
  </si>
  <si>
    <t>2X HiFi Hotstart ReadyMix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</si>
</sst>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3A3A3A"/>
      <name val="Arial"/>
      <family val="2"/>
    </font>
    <font>
      <sz val="8"/>
      <color rgb="FF3A3A3A"/>
      <name val="Arial"/>
      <family val="2"/>
    </font>
    <font>
      <sz val="11"/>
      <name val="Calibri"/>
      <family val="2"/>
      <scheme val="minor"/>
    </font>
    <font>
      <sz val="7.5"/>
      <color rgb="FF3A3A3A"/>
      <name val="Arial"/>
      <family val="2"/>
    </font>
    <font>
      <b/>
      <sz val="14"/>
      <color theme="9"/>
      <name val="Calibri"/>
      <family val="2"/>
      <scheme val="minor"/>
    </font>
    <font>
      <sz val="10"/>
      <color rgb="FF3A3A3A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/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8" fillId="0" borderId="0" xfId="0" applyFont="1"/>
    <xf numFmtId="0" fontId="1" fillId="3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14</xdr:row>
      <xdr:rowOff>91440</xdr:rowOff>
    </xdr:from>
    <xdr:to>
      <xdr:col>11</xdr:col>
      <xdr:colOff>604794</xdr:colOff>
      <xdr:row>22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8F56EA-4B33-4633-B438-1C06B2F736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6590"/>
        <a:stretch/>
      </xdr:blipFill>
      <xdr:spPr>
        <a:xfrm>
          <a:off x="4579620" y="3261360"/>
          <a:ext cx="4277634" cy="137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0153-F36B-4A25-9D45-08086EF4A33E}">
  <dimension ref="A1:B10"/>
  <sheetViews>
    <sheetView workbookViewId="0"/>
  </sheetViews>
  <sheetFormatPr defaultRowHeight="14.4" x14ac:dyDescent="0.3"/>
  <cols>
    <col min="1" max="1" width="16.44140625" customWidth="1"/>
  </cols>
  <sheetData>
    <row r="1" spans="1:2" ht="18" x14ac:dyDescent="0.35">
      <c r="A1" s="18" t="s">
        <v>74</v>
      </c>
    </row>
    <row r="2" spans="1:2" x14ac:dyDescent="0.3">
      <c r="A2" s="1" t="s">
        <v>15</v>
      </c>
      <c r="B2" t="s">
        <v>16</v>
      </c>
    </row>
    <row r="3" spans="1:2" x14ac:dyDescent="0.3">
      <c r="A3" t="s">
        <v>73</v>
      </c>
    </row>
    <row r="4" spans="1:2" x14ac:dyDescent="0.3">
      <c r="A4" t="s">
        <v>42</v>
      </c>
    </row>
    <row r="6" spans="1:2" x14ac:dyDescent="0.3">
      <c r="A6" s="1" t="s">
        <v>43</v>
      </c>
    </row>
    <row r="7" spans="1:2" x14ac:dyDescent="0.3">
      <c r="A7" t="s">
        <v>44</v>
      </c>
    </row>
    <row r="8" spans="1:2" x14ac:dyDescent="0.3">
      <c r="A8" t="s">
        <v>45</v>
      </c>
    </row>
    <row r="9" spans="1:2" x14ac:dyDescent="0.3">
      <c r="A9" t="s">
        <v>47</v>
      </c>
    </row>
    <row r="10" spans="1:2" x14ac:dyDescent="0.3">
      <c r="A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8E1-F347-4F09-B208-E12940F78C59}">
  <dimension ref="A1:M31"/>
  <sheetViews>
    <sheetView workbookViewId="0">
      <selection activeCell="C6" sqref="C6"/>
    </sheetView>
  </sheetViews>
  <sheetFormatPr defaultRowHeight="14.4" x14ac:dyDescent="0.3"/>
  <cols>
    <col min="1" max="1" width="31.44140625" customWidth="1"/>
  </cols>
  <sheetData>
    <row r="1" spans="1:7" ht="18" x14ac:dyDescent="0.35">
      <c r="A1" s="18" t="s">
        <v>8</v>
      </c>
    </row>
    <row r="2" spans="1:7" x14ac:dyDescent="0.3">
      <c r="A2" t="s">
        <v>10</v>
      </c>
      <c r="B2" t="s">
        <v>11</v>
      </c>
    </row>
    <row r="3" spans="1:7" s="29" customFormat="1" x14ac:dyDescent="0.3">
      <c r="A3" s="28" t="s">
        <v>13</v>
      </c>
      <c r="B3" s="29" t="s">
        <v>14</v>
      </c>
    </row>
    <row r="4" spans="1:7" x14ac:dyDescent="0.3">
      <c r="A4" s="1" t="s">
        <v>17</v>
      </c>
      <c r="B4" t="s">
        <v>18</v>
      </c>
    </row>
    <row r="5" spans="1:7" x14ac:dyDescent="0.3">
      <c r="A5" s="1" t="s">
        <v>19</v>
      </c>
      <c r="B5" t="s">
        <v>20</v>
      </c>
    </row>
    <row r="6" spans="1:7" x14ac:dyDescent="0.3">
      <c r="A6" s="1" t="s">
        <v>15</v>
      </c>
      <c r="B6" t="s">
        <v>16</v>
      </c>
    </row>
    <row r="8" spans="1:7" ht="58.8" customHeight="1" x14ac:dyDescent="0.3">
      <c r="A8" s="30" t="s">
        <v>21</v>
      </c>
      <c r="B8" s="30"/>
      <c r="C8" s="30"/>
      <c r="D8" s="30"/>
      <c r="E8" s="30"/>
      <c r="F8" s="30"/>
      <c r="G8" s="30"/>
    </row>
    <row r="10" spans="1:7" x14ac:dyDescent="0.3">
      <c r="A10" s="1" t="s">
        <v>12</v>
      </c>
      <c r="C10" s="17">
        <v>16</v>
      </c>
      <c r="D10" t="s">
        <v>24</v>
      </c>
      <c r="F10" s="3" t="s">
        <v>25</v>
      </c>
    </row>
    <row r="11" spans="1:7" x14ac:dyDescent="0.3">
      <c r="A11" s="2" t="s">
        <v>1</v>
      </c>
      <c r="B11" s="6" t="s">
        <v>0</v>
      </c>
      <c r="C11" s="11">
        <f>1.1*C10</f>
        <v>17.600000000000001</v>
      </c>
      <c r="F11" t="s">
        <v>26</v>
      </c>
    </row>
    <row r="12" spans="1:7" x14ac:dyDescent="0.3">
      <c r="A12" s="13" t="s">
        <v>22</v>
      </c>
      <c r="B12" s="14">
        <f>1.25/25*10</f>
        <v>0.5</v>
      </c>
      <c r="C12" s="15">
        <f>$B12*C$11</f>
        <v>8.8000000000000007</v>
      </c>
      <c r="F12" t="s">
        <v>27</v>
      </c>
    </row>
    <row r="13" spans="1:7" x14ac:dyDescent="0.3">
      <c r="A13" s="4" t="s">
        <v>23</v>
      </c>
      <c r="B13" s="7">
        <f>1.25/25*10</f>
        <v>0.5</v>
      </c>
      <c r="C13" s="10">
        <f>$B13*C$11</f>
        <v>8.8000000000000007</v>
      </c>
      <c r="F13" t="s">
        <v>28</v>
      </c>
    </row>
    <row r="14" spans="1:7" x14ac:dyDescent="0.3">
      <c r="A14" s="13" t="s">
        <v>3</v>
      </c>
      <c r="B14" s="16">
        <f>0.75/25*10</f>
        <v>0.3</v>
      </c>
      <c r="C14" s="15">
        <f>$B14*C$11</f>
        <v>5.28</v>
      </c>
      <c r="F14" t="s">
        <v>29</v>
      </c>
    </row>
    <row r="15" spans="1:7" x14ac:dyDescent="0.3">
      <c r="A15" s="4" t="s">
        <v>5</v>
      </c>
      <c r="B15" s="7">
        <f>10-SUM(B12:B14,B16:B17)</f>
        <v>2.7</v>
      </c>
      <c r="C15" s="10">
        <f>$B15*C$11</f>
        <v>47.52000000000001</v>
      </c>
    </row>
    <row r="16" spans="1:7" x14ac:dyDescent="0.3">
      <c r="A16" s="13" t="s">
        <v>30</v>
      </c>
      <c r="B16" s="14">
        <f>12.5/25*10</f>
        <v>5</v>
      </c>
      <c r="C16" s="15">
        <f>$B16*C$11</f>
        <v>88</v>
      </c>
    </row>
    <row r="17" spans="1:13" x14ac:dyDescent="0.3">
      <c r="A17" s="4" t="s">
        <v>6</v>
      </c>
      <c r="B17" s="7">
        <v>1</v>
      </c>
      <c r="C17" s="10" t="s">
        <v>2</v>
      </c>
    </row>
    <row r="18" spans="1:13" x14ac:dyDescent="0.3">
      <c r="B18" s="8">
        <f>SUM(B12:B17)</f>
        <v>10</v>
      </c>
      <c r="C18" s="5">
        <f>SUM(C12:C17)</f>
        <v>158.4</v>
      </c>
      <c r="D18" t="s">
        <v>7</v>
      </c>
    </row>
    <row r="19" spans="1:13" x14ac:dyDescent="0.3">
      <c r="B19" s="8"/>
      <c r="C19" s="5"/>
    </row>
    <row r="20" spans="1:13" x14ac:dyDescent="0.3">
      <c r="B20" s="8"/>
      <c r="C20" s="5"/>
    </row>
    <row r="23" spans="1:13" x14ac:dyDescent="0.3">
      <c r="F23" t="s">
        <v>59</v>
      </c>
      <c r="I23" t="s">
        <v>60</v>
      </c>
      <c r="K23" t="s">
        <v>61</v>
      </c>
    </row>
    <row r="25" spans="1:13" x14ac:dyDescent="0.3">
      <c r="F25" s="12" t="s">
        <v>31</v>
      </c>
    </row>
    <row r="26" spans="1:13" ht="14.4" customHeight="1" x14ac:dyDescent="0.3">
      <c r="F26" s="31" t="s">
        <v>32</v>
      </c>
      <c r="G26" s="31"/>
      <c r="H26" s="31"/>
      <c r="I26" s="31"/>
      <c r="J26" s="31"/>
      <c r="K26" s="31"/>
      <c r="L26" s="31"/>
      <c r="M26" s="31"/>
    </row>
    <row r="27" spans="1:13" x14ac:dyDescent="0.3">
      <c r="F27" s="31"/>
      <c r="G27" s="31"/>
      <c r="H27" s="31"/>
      <c r="I27" s="31"/>
      <c r="J27" s="31"/>
      <c r="K27" s="31"/>
      <c r="L27" s="31"/>
      <c r="M27" s="31"/>
    </row>
    <row r="28" spans="1:13" x14ac:dyDescent="0.3">
      <c r="F28" s="31"/>
      <c r="G28" s="31"/>
      <c r="H28" s="31"/>
      <c r="I28" s="31"/>
      <c r="J28" s="31"/>
      <c r="K28" s="31"/>
      <c r="L28" s="31"/>
      <c r="M28" s="31"/>
    </row>
    <row r="29" spans="1:13" x14ac:dyDescent="0.3">
      <c r="F29" s="31"/>
      <c r="G29" s="31"/>
      <c r="H29" s="31"/>
      <c r="I29" s="31"/>
      <c r="J29" s="31"/>
      <c r="K29" s="31"/>
      <c r="L29" s="31"/>
      <c r="M29" s="31"/>
    </row>
    <row r="30" spans="1:13" x14ac:dyDescent="0.3">
      <c r="F30" s="31"/>
      <c r="G30" s="31"/>
      <c r="H30" s="31"/>
      <c r="I30" s="31"/>
      <c r="J30" s="31"/>
      <c r="K30" s="31"/>
      <c r="L30" s="31"/>
      <c r="M30" s="31"/>
    </row>
    <row r="31" spans="1:13" x14ac:dyDescent="0.3">
      <c r="F31" t="s">
        <v>33</v>
      </c>
    </row>
  </sheetData>
  <mergeCells count="2">
    <mergeCell ref="A8:G8"/>
    <mergeCell ref="F26:M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7F9-5DA5-42FE-9786-E5D36C7F99EA}">
  <dimension ref="A1:M27"/>
  <sheetViews>
    <sheetView tabSelected="1" workbookViewId="0">
      <selection activeCell="A10" sqref="A10"/>
    </sheetView>
  </sheetViews>
  <sheetFormatPr defaultRowHeight="14.4" x14ac:dyDescent="0.3"/>
  <cols>
    <col min="1" max="1" width="31.44140625" customWidth="1"/>
    <col min="6" max="6" width="23.109375" customWidth="1"/>
    <col min="8" max="8" width="11.77734375" customWidth="1"/>
  </cols>
  <sheetData>
    <row r="1" spans="1:9" ht="18" x14ac:dyDescent="0.35">
      <c r="A1" s="18" t="s">
        <v>4</v>
      </c>
    </row>
    <row r="2" spans="1:9" x14ac:dyDescent="0.3">
      <c r="A2" t="s">
        <v>10</v>
      </c>
      <c r="B2" t="s">
        <v>34</v>
      </c>
    </row>
    <row r="3" spans="1:9" s="29" customFormat="1" x14ac:dyDescent="0.3">
      <c r="A3" s="28" t="s">
        <v>13</v>
      </c>
      <c r="B3" s="29" t="s">
        <v>35</v>
      </c>
    </row>
    <row r="4" spans="1:9" x14ac:dyDescent="0.3">
      <c r="A4" s="1" t="s">
        <v>17</v>
      </c>
      <c r="B4" t="s">
        <v>36</v>
      </c>
    </row>
    <row r="5" spans="1:9" x14ac:dyDescent="0.3">
      <c r="A5" s="1"/>
      <c r="B5" t="s">
        <v>37</v>
      </c>
    </row>
    <row r="6" spans="1:9" x14ac:dyDescent="0.3">
      <c r="A6" s="1" t="s">
        <v>19</v>
      </c>
      <c r="B6" t="s">
        <v>38</v>
      </c>
    </row>
    <row r="7" spans="1:9" x14ac:dyDescent="0.3">
      <c r="A7" s="1" t="s">
        <v>15</v>
      </c>
      <c r="B7" t="s">
        <v>16</v>
      </c>
    </row>
    <row r="10" spans="1:9" x14ac:dyDescent="0.3">
      <c r="A10" s="1" t="s">
        <v>39</v>
      </c>
      <c r="C10" s="17">
        <v>3</v>
      </c>
      <c r="D10" t="s">
        <v>24</v>
      </c>
      <c r="F10" s="3" t="s">
        <v>48</v>
      </c>
    </row>
    <row r="11" spans="1:9" x14ac:dyDescent="0.3">
      <c r="A11" s="2" t="s">
        <v>1</v>
      </c>
      <c r="B11" s="6" t="s">
        <v>0</v>
      </c>
      <c r="C11" s="11">
        <f>1.1*C10</f>
        <v>3.3000000000000003</v>
      </c>
      <c r="F11" t="s">
        <v>49</v>
      </c>
    </row>
    <row r="12" spans="1:9" x14ac:dyDescent="0.3">
      <c r="A12" s="13" t="s">
        <v>22</v>
      </c>
      <c r="B12" s="14">
        <f>0.75/25*20</f>
        <v>0.6</v>
      </c>
      <c r="C12" s="19" t="s">
        <v>2</v>
      </c>
      <c r="F12" t="s">
        <v>50</v>
      </c>
    </row>
    <row r="13" spans="1:9" x14ac:dyDescent="0.3">
      <c r="A13" s="4" t="s">
        <v>23</v>
      </c>
      <c r="B13" s="22">
        <f>0.75/25*20</f>
        <v>0.6</v>
      </c>
      <c r="C13" s="20" t="s">
        <v>2</v>
      </c>
      <c r="F13" t="s">
        <v>51</v>
      </c>
    </row>
    <row r="14" spans="1:9" x14ac:dyDescent="0.3">
      <c r="A14" s="13" t="s">
        <v>75</v>
      </c>
      <c r="B14" s="14">
        <f>12.5/25*10</f>
        <v>5</v>
      </c>
      <c r="C14" s="15">
        <f>$B14*C$11</f>
        <v>16.5</v>
      </c>
    </row>
    <row r="15" spans="1:9" x14ac:dyDescent="0.3">
      <c r="A15" s="4" t="s">
        <v>40</v>
      </c>
      <c r="B15" s="7">
        <v>1</v>
      </c>
      <c r="C15" s="21">
        <f>$B15*C$11</f>
        <v>3.3000000000000003</v>
      </c>
      <c r="F15" s="9" t="s">
        <v>52</v>
      </c>
      <c r="G15" s="9" t="s">
        <v>62</v>
      </c>
      <c r="H15" s="9" t="s">
        <v>64</v>
      </c>
      <c r="I15" s="9" t="s">
        <v>65</v>
      </c>
    </row>
    <row r="16" spans="1:9" ht="13.8" customHeight="1" x14ac:dyDescent="0.3">
      <c r="A16" s="13" t="s">
        <v>5</v>
      </c>
      <c r="B16" s="14">
        <f ca="1">10-SUM(B12:B14,B14:B17)</f>
        <v>2.5</v>
      </c>
      <c r="C16" s="15">
        <f ca="1">$B16*C$11</f>
        <v>5</v>
      </c>
      <c r="F16" s="23" t="s">
        <v>53</v>
      </c>
      <c r="G16" s="24">
        <v>95</v>
      </c>
      <c r="H16" s="24" t="s">
        <v>67</v>
      </c>
      <c r="I16" s="24">
        <v>1</v>
      </c>
    </row>
    <row r="17" spans="1:13" x14ac:dyDescent="0.3">
      <c r="B17" s="8">
        <f ca="1">SUM(B12:B17)</f>
        <v>10</v>
      </c>
      <c r="C17" s="5">
        <f ca="1">SUM(C12:C17)</f>
        <v>17.600000000000001</v>
      </c>
      <c r="D17" t="s">
        <v>7</v>
      </c>
      <c r="F17" s="23" t="s">
        <v>54</v>
      </c>
      <c r="G17" s="24">
        <v>98</v>
      </c>
      <c r="H17" s="24" t="s">
        <v>68</v>
      </c>
      <c r="I17" s="32">
        <v>25</v>
      </c>
    </row>
    <row r="18" spans="1:13" x14ac:dyDescent="0.3">
      <c r="F18" s="23" t="s">
        <v>55</v>
      </c>
      <c r="G18" s="24" t="s">
        <v>63</v>
      </c>
      <c r="H18" s="24" t="s">
        <v>69</v>
      </c>
      <c r="I18" s="32"/>
    </row>
    <row r="19" spans="1:13" x14ac:dyDescent="0.3">
      <c r="A19" s="33" t="s">
        <v>41</v>
      </c>
      <c r="B19" s="33"/>
      <c r="C19" s="33"/>
      <c r="F19" s="23" t="s">
        <v>56</v>
      </c>
      <c r="G19" s="24">
        <v>72</v>
      </c>
      <c r="H19" s="25" t="s">
        <v>70</v>
      </c>
      <c r="I19" s="32"/>
    </row>
    <row r="20" spans="1:13" x14ac:dyDescent="0.3">
      <c r="A20" s="33"/>
      <c r="B20" s="33"/>
      <c r="C20" s="33"/>
      <c r="F20" s="23" t="s">
        <v>57</v>
      </c>
      <c r="G20" s="24">
        <v>72</v>
      </c>
      <c r="H20" s="24" t="s">
        <v>71</v>
      </c>
      <c r="I20" s="24">
        <v>1</v>
      </c>
    </row>
    <row r="21" spans="1:13" x14ac:dyDescent="0.3">
      <c r="A21" s="33"/>
      <c r="B21" s="33"/>
      <c r="C21" s="33"/>
      <c r="F21" s="23" t="s">
        <v>58</v>
      </c>
      <c r="G21" s="24">
        <v>4</v>
      </c>
      <c r="H21" s="24" t="s">
        <v>66</v>
      </c>
      <c r="I21" s="24"/>
    </row>
    <row r="22" spans="1:13" x14ac:dyDescent="0.3">
      <c r="F22" s="26" t="s">
        <v>31</v>
      </c>
    </row>
    <row r="23" spans="1:13" ht="14.4" customHeight="1" x14ac:dyDescent="0.3">
      <c r="F23" s="34" t="s">
        <v>72</v>
      </c>
      <c r="G23" s="34"/>
      <c r="H23" s="34"/>
      <c r="I23" s="34"/>
      <c r="J23" s="34"/>
      <c r="K23" s="34"/>
      <c r="L23" s="34"/>
      <c r="M23" s="27"/>
    </row>
    <row r="24" spans="1:13" x14ac:dyDescent="0.3">
      <c r="F24" s="34"/>
      <c r="G24" s="34"/>
      <c r="H24" s="34"/>
      <c r="I24" s="34"/>
      <c r="J24" s="34"/>
      <c r="K24" s="34"/>
      <c r="L24" s="34"/>
      <c r="M24" s="27"/>
    </row>
    <row r="25" spans="1:13" x14ac:dyDescent="0.3">
      <c r="F25" s="27"/>
      <c r="G25" s="27"/>
      <c r="H25" s="27"/>
      <c r="I25" s="27"/>
      <c r="J25" s="27"/>
      <c r="K25" s="27"/>
      <c r="L25" s="27"/>
      <c r="M25" s="27"/>
    </row>
    <row r="26" spans="1:13" x14ac:dyDescent="0.3">
      <c r="F26" s="27"/>
      <c r="G26" s="27"/>
      <c r="H26" s="27"/>
      <c r="I26" s="27"/>
      <c r="J26" s="27"/>
      <c r="K26" s="27"/>
      <c r="L26" s="27"/>
      <c r="M26" s="27"/>
    </row>
    <row r="27" spans="1:13" x14ac:dyDescent="0.3">
      <c r="F27" s="27"/>
      <c r="G27" s="27"/>
      <c r="H27" s="27"/>
      <c r="I27" s="27"/>
      <c r="J27" s="27"/>
      <c r="K27" s="27"/>
      <c r="L27" s="27"/>
      <c r="M27" s="27"/>
    </row>
  </sheetData>
  <mergeCells count="3">
    <mergeCell ref="I17:I19"/>
    <mergeCell ref="A19:C21"/>
    <mergeCell ref="F23:L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D67D-D7C1-4713-8C72-3F19CBBFD4C8}">
  <dimension ref="A1"/>
  <sheetViews>
    <sheetView workbookViewId="0">
      <selection activeCell="A4" sqref="A4:XFD4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Primers</vt:lpstr>
      <vt:lpstr>Phusion</vt:lpstr>
      <vt:lpstr>Kapa HiFi</vt:lpstr>
      <vt:lpstr>(retired)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dcterms:created xsi:type="dcterms:W3CDTF">2019-01-21T17:04:10Z</dcterms:created>
  <dcterms:modified xsi:type="dcterms:W3CDTF">2019-10-02T01:58:54Z</dcterms:modified>
</cp:coreProperties>
</file>