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oq\Desktop\"/>
    </mc:Choice>
  </mc:AlternateContent>
  <xr:revisionPtr revIDLastSave="0" documentId="13_ncr:1_{B9A6B8B3-9DAF-45FE-8E49-1E590B737DC2}" xr6:coauthVersionLast="41" xr6:coauthVersionMax="43" xr10:uidLastSave="{00000000-0000-0000-0000-000000000000}"/>
  <bookViews>
    <workbookView xWindow="983" yWindow="-98" windowWidth="21614" windowHeight="15196" xr2:uid="{00000000-000D-0000-FFFF-FFFF00000000}"/>
  </bookViews>
  <sheets>
    <sheet name="En-tête" sheetId="3" r:id="rId1"/>
    <sheet name="Collecte de fonds" sheetId="1" r:id="rId2"/>
    <sheet name="Jeu de hasard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C6" i="1" s="1"/>
  <c r="D6" i="1" s="1"/>
  <c r="B6" i="2"/>
  <c r="D6" i="2" s="1"/>
  <c r="C6" i="2"/>
  <c r="E6" i="2"/>
  <c r="F6" i="2"/>
  <c r="G6" i="2" s="1"/>
  <c r="B7" i="2"/>
  <c r="C7" i="2"/>
  <c r="D7" i="2"/>
  <c r="E7" i="2"/>
  <c r="F7" i="2"/>
  <c r="G7" i="2"/>
  <c r="H7" i="2"/>
  <c r="B8" i="2"/>
  <c r="C8" i="2"/>
  <c r="D8" i="2"/>
  <c r="E8" i="2"/>
  <c r="G8" i="2" s="1"/>
  <c r="F8" i="2"/>
  <c r="B9" i="2"/>
  <c r="D9" i="2" s="1"/>
  <c r="H9" i="2" s="1"/>
  <c r="C9" i="2"/>
  <c r="E9" i="2"/>
  <c r="G9" i="2" s="1"/>
  <c r="F9" i="2"/>
  <c r="B10" i="2"/>
  <c r="C10" i="2"/>
  <c r="E10" i="2"/>
  <c r="F10" i="2"/>
  <c r="G10" i="2"/>
  <c r="B11" i="2"/>
  <c r="C11" i="2"/>
  <c r="D11" i="2"/>
  <c r="E11" i="2"/>
  <c r="F11" i="2"/>
  <c r="G11" i="2"/>
  <c r="H11" i="2"/>
  <c r="B12" i="2"/>
  <c r="C12" i="2"/>
  <c r="D12" i="2"/>
  <c r="E12" i="2"/>
  <c r="G12" i="2" s="1"/>
  <c r="F12" i="2"/>
  <c r="H12" i="2"/>
  <c r="B13" i="2"/>
  <c r="D13" i="2" s="1"/>
  <c r="C13" i="2"/>
  <c r="E13" i="2"/>
  <c r="F13" i="2"/>
  <c r="B14" i="2"/>
  <c r="C14" i="2"/>
  <c r="E14" i="2"/>
  <c r="F14" i="2"/>
  <c r="G14" i="2" s="1"/>
  <c r="B15" i="2"/>
  <c r="C15" i="2"/>
  <c r="D15" i="2"/>
  <c r="E15" i="2"/>
  <c r="F15" i="2"/>
  <c r="G15" i="2"/>
  <c r="H15" i="2"/>
  <c r="B16" i="2"/>
  <c r="C16" i="2"/>
  <c r="D16" i="2"/>
  <c r="E16" i="2"/>
  <c r="G16" i="2" s="1"/>
  <c r="F16" i="2"/>
  <c r="B17" i="2"/>
  <c r="D17" i="2" s="1"/>
  <c r="C17" i="2"/>
  <c r="E17" i="2"/>
  <c r="F17" i="2"/>
  <c r="B18" i="2"/>
  <c r="D18" i="2" s="1"/>
  <c r="C18" i="2"/>
  <c r="E18" i="2"/>
  <c r="F18" i="2"/>
  <c r="G18" i="2"/>
  <c r="B19" i="2"/>
  <c r="C19" i="2"/>
  <c r="D19" i="2"/>
  <c r="E19" i="2"/>
  <c r="F19" i="2"/>
  <c r="G19" i="2"/>
  <c r="H19" i="2"/>
  <c r="B20" i="2"/>
  <c r="C20" i="2"/>
  <c r="D20" i="2"/>
  <c r="E20" i="2"/>
  <c r="G20" i="2" s="1"/>
  <c r="F20" i="2"/>
  <c r="H20" i="2"/>
  <c r="B21" i="2"/>
  <c r="D21" i="2" s="1"/>
  <c r="C21" i="2"/>
  <c r="E21" i="2"/>
  <c r="G21" i="2" s="1"/>
  <c r="F21" i="2"/>
  <c r="B22" i="2"/>
  <c r="C22" i="2"/>
  <c r="E22" i="2"/>
  <c r="F22" i="2"/>
  <c r="G22" i="2" s="1"/>
  <c r="B23" i="2"/>
  <c r="C23" i="2"/>
  <c r="D23" i="2"/>
  <c r="E23" i="2"/>
  <c r="F23" i="2"/>
  <c r="G23" i="2"/>
  <c r="H23" i="2"/>
  <c r="B24" i="2"/>
  <c r="C24" i="2"/>
  <c r="D24" i="2"/>
  <c r="E24" i="2"/>
  <c r="G24" i="2" s="1"/>
  <c r="F24" i="2"/>
  <c r="B25" i="2"/>
  <c r="D25" i="2" s="1"/>
  <c r="C25" i="2"/>
  <c r="E25" i="2"/>
  <c r="F25" i="2"/>
  <c r="B26" i="2"/>
  <c r="C26" i="2"/>
  <c r="E26" i="2"/>
  <c r="F26" i="2"/>
  <c r="G26" i="2"/>
  <c r="B27" i="2"/>
  <c r="C27" i="2"/>
  <c r="D27" i="2"/>
  <c r="E27" i="2"/>
  <c r="F27" i="2"/>
  <c r="G27" i="2"/>
  <c r="H27" i="2"/>
  <c r="B28" i="2"/>
  <c r="C28" i="2"/>
  <c r="D28" i="2"/>
  <c r="E28" i="2"/>
  <c r="G28" i="2" s="1"/>
  <c r="F28" i="2"/>
  <c r="H28" i="2"/>
  <c r="B29" i="2"/>
  <c r="D29" i="2" s="1"/>
  <c r="C29" i="2"/>
  <c r="E29" i="2"/>
  <c r="F29" i="2"/>
  <c r="B30" i="2"/>
  <c r="C30" i="2"/>
  <c r="E30" i="2"/>
  <c r="F30" i="2"/>
  <c r="G30" i="2" s="1"/>
  <c r="B31" i="2"/>
  <c r="C31" i="2"/>
  <c r="D31" i="2"/>
  <c r="E31" i="2"/>
  <c r="F31" i="2"/>
  <c r="G31" i="2"/>
  <c r="H31" i="2"/>
  <c r="B32" i="2"/>
  <c r="C32" i="2"/>
  <c r="D32" i="2"/>
  <c r="E32" i="2"/>
  <c r="G32" i="2" s="1"/>
  <c r="F32" i="2"/>
  <c r="B33" i="2"/>
  <c r="D33" i="2" s="1"/>
  <c r="C33" i="2"/>
  <c r="E33" i="2"/>
  <c r="F33" i="2"/>
  <c r="B34" i="2"/>
  <c r="D34" i="2" s="1"/>
  <c r="C34" i="2"/>
  <c r="E34" i="2"/>
  <c r="F34" i="2"/>
  <c r="G34" i="2"/>
  <c r="B35" i="2"/>
  <c r="C35" i="2"/>
  <c r="D35" i="2"/>
  <c r="E35" i="2"/>
  <c r="F35" i="2"/>
  <c r="G35" i="2"/>
  <c r="H35" i="2"/>
  <c r="B36" i="2"/>
  <c r="C36" i="2"/>
  <c r="D36" i="2"/>
  <c r="E36" i="2"/>
  <c r="G36" i="2" s="1"/>
  <c r="F36" i="2"/>
  <c r="H36" i="2"/>
  <c r="B37" i="2"/>
  <c r="D37" i="2" s="1"/>
  <c r="C37" i="2"/>
  <c r="E37" i="2"/>
  <c r="G37" i="2" s="1"/>
  <c r="F37" i="2"/>
  <c r="B38" i="2"/>
  <c r="C38" i="2"/>
  <c r="E38" i="2"/>
  <c r="F38" i="2"/>
  <c r="G38" i="2" s="1"/>
  <c r="B39" i="2"/>
  <c r="C39" i="2"/>
  <c r="D39" i="2"/>
  <c r="E39" i="2"/>
  <c r="F39" i="2"/>
  <c r="G39" i="2"/>
  <c r="H39" i="2"/>
  <c r="B40" i="2"/>
  <c r="C40" i="2"/>
  <c r="D40" i="2"/>
  <c r="E40" i="2"/>
  <c r="G40" i="2" s="1"/>
  <c r="F40" i="2"/>
  <c r="B41" i="2"/>
  <c r="D41" i="2" s="1"/>
  <c r="C41" i="2"/>
  <c r="E41" i="2"/>
  <c r="F41" i="2"/>
  <c r="B42" i="2"/>
  <c r="C42" i="2"/>
  <c r="E42" i="2"/>
  <c r="F42" i="2"/>
  <c r="G42" i="2"/>
  <c r="B43" i="2"/>
  <c r="C43" i="2"/>
  <c r="D43" i="2"/>
  <c r="E43" i="2"/>
  <c r="F43" i="2"/>
  <c r="G43" i="2"/>
  <c r="H43" i="2"/>
  <c r="B44" i="2"/>
  <c r="C44" i="2"/>
  <c r="D44" i="2"/>
  <c r="E44" i="2"/>
  <c r="G44" i="2" s="1"/>
  <c r="F44" i="2"/>
  <c r="H44" i="2"/>
  <c r="B45" i="2"/>
  <c r="D45" i="2" s="1"/>
  <c r="C45" i="2"/>
  <c r="E45" i="2"/>
  <c r="F45" i="2"/>
  <c r="B46" i="2"/>
  <c r="C46" i="2"/>
  <c r="E46" i="2"/>
  <c r="F46" i="2"/>
  <c r="G46" i="2" s="1"/>
  <c r="B47" i="2"/>
  <c r="C47" i="2"/>
  <c r="D47" i="2"/>
  <c r="E47" i="2"/>
  <c r="F47" i="2"/>
  <c r="G47" i="2"/>
  <c r="H47" i="2"/>
  <c r="B48" i="2"/>
  <c r="C48" i="2"/>
  <c r="D48" i="2"/>
  <c r="E48" i="2"/>
  <c r="G48" i="2" s="1"/>
  <c r="F48" i="2"/>
  <c r="B49" i="2"/>
  <c r="D49" i="2" s="1"/>
  <c r="C49" i="2"/>
  <c r="E49" i="2"/>
  <c r="F49" i="2"/>
  <c r="B50" i="2"/>
  <c r="D50" i="2" s="1"/>
  <c r="C50" i="2"/>
  <c r="E50" i="2"/>
  <c r="F50" i="2"/>
  <c r="G50" i="2"/>
  <c r="B51" i="2"/>
  <c r="C51" i="2"/>
  <c r="D51" i="2"/>
  <c r="E51" i="2"/>
  <c r="F51" i="2"/>
  <c r="G51" i="2"/>
  <c r="H51" i="2"/>
  <c r="B52" i="2"/>
  <c r="C52" i="2"/>
  <c r="D52" i="2"/>
  <c r="E52" i="2"/>
  <c r="G52" i="2" s="1"/>
  <c r="F52" i="2"/>
  <c r="H52" i="2"/>
  <c r="B53" i="2"/>
  <c r="D53" i="2" s="1"/>
  <c r="C53" i="2"/>
  <c r="E53" i="2"/>
  <c r="G53" i="2" s="1"/>
  <c r="F53" i="2"/>
  <c r="B54" i="2"/>
  <c r="C54" i="2"/>
  <c r="E54" i="2"/>
  <c r="F54" i="2"/>
  <c r="G54" i="2" s="1"/>
  <c r="B55" i="2"/>
  <c r="C55" i="2"/>
  <c r="D55" i="2"/>
  <c r="E55" i="2"/>
  <c r="F55" i="2"/>
  <c r="G55" i="2"/>
  <c r="H55" i="2"/>
  <c r="B56" i="2"/>
  <c r="C56" i="2"/>
  <c r="D56" i="2"/>
  <c r="E56" i="2"/>
  <c r="G56" i="2" s="1"/>
  <c r="F56" i="2"/>
  <c r="B57" i="2"/>
  <c r="D57" i="2" s="1"/>
  <c r="C57" i="2"/>
  <c r="E57" i="2"/>
  <c r="F57" i="2"/>
  <c r="B58" i="2"/>
  <c r="C58" i="2"/>
  <c r="E58" i="2"/>
  <c r="F58" i="2"/>
  <c r="G58" i="2"/>
  <c r="B59" i="2"/>
  <c r="C59" i="2"/>
  <c r="D59" i="2"/>
  <c r="E59" i="2"/>
  <c r="F59" i="2"/>
  <c r="G59" i="2"/>
  <c r="H59" i="2"/>
  <c r="B60" i="2"/>
  <c r="C60" i="2"/>
  <c r="D60" i="2"/>
  <c r="E60" i="2"/>
  <c r="G60" i="2" s="1"/>
  <c r="F60" i="2"/>
  <c r="H60" i="2"/>
  <c r="B61" i="2"/>
  <c r="D61" i="2" s="1"/>
  <c r="C61" i="2"/>
  <c r="E61" i="2"/>
  <c r="F61" i="2"/>
  <c r="B62" i="2"/>
  <c r="C62" i="2"/>
  <c r="E62" i="2"/>
  <c r="F62" i="2"/>
  <c r="G62" i="2" s="1"/>
  <c r="B63" i="2"/>
  <c r="C63" i="2"/>
  <c r="D63" i="2"/>
  <c r="E63" i="2"/>
  <c r="F63" i="2"/>
  <c r="G63" i="2"/>
  <c r="H63" i="2"/>
  <c r="B64" i="2"/>
  <c r="C64" i="2"/>
  <c r="D64" i="2"/>
  <c r="E64" i="2"/>
  <c r="G64" i="2" s="1"/>
  <c r="F64" i="2"/>
  <c r="B65" i="2"/>
  <c r="D65" i="2" s="1"/>
  <c r="C65" i="2"/>
  <c r="E65" i="2"/>
  <c r="F65" i="2"/>
  <c r="B66" i="2"/>
  <c r="D66" i="2" s="1"/>
  <c r="C66" i="2"/>
  <c r="E66" i="2"/>
  <c r="F66" i="2"/>
  <c r="G66" i="2"/>
  <c r="B67" i="2"/>
  <c r="C67" i="2"/>
  <c r="D67" i="2"/>
  <c r="E67" i="2"/>
  <c r="F67" i="2"/>
  <c r="G67" i="2"/>
  <c r="H67" i="2"/>
  <c r="B68" i="2"/>
  <c r="C68" i="2"/>
  <c r="D68" i="2"/>
  <c r="E68" i="2"/>
  <c r="G68" i="2" s="1"/>
  <c r="F68" i="2"/>
  <c r="H68" i="2"/>
  <c r="B69" i="2"/>
  <c r="D69" i="2" s="1"/>
  <c r="C69" i="2"/>
  <c r="E69" i="2"/>
  <c r="G69" i="2" s="1"/>
  <c r="F69" i="2"/>
  <c r="B70" i="2"/>
  <c r="C70" i="2"/>
  <c r="E70" i="2"/>
  <c r="F70" i="2"/>
  <c r="G70" i="2" s="1"/>
  <c r="B71" i="2"/>
  <c r="C71" i="2"/>
  <c r="D71" i="2"/>
  <c r="E71" i="2"/>
  <c r="F71" i="2"/>
  <c r="G71" i="2"/>
  <c r="H71" i="2"/>
  <c r="B72" i="2"/>
  <c r="C72" i="2"/>
  <c r="D72" i="2"/>
  <c r="E72" i="2"/>
  <c r="G72" i="2" s="1"/>
  <c r="F72" i="2"/>
  <c r="B73" i="2"/>
  <c r="D73" i="2" s="1"/>
  <c r="C73" i="2"/>
  <c r="E73" i="2"/>
  <c r="F73" i="2"/>
  <c r="B74" i="2"/>
  <c r="C74" i="2"/>
  <c r="E74" i="2"/>
  <c r="F74" i="2"/>
  <c r="G74" i="2"/>
  <c r="B75" i="2"/>
  <c r="C75" i="2"/>
  <c r="D75" i="2"/>
  <c r="E75" i="2"/>
  <c r="F75" i="2"/>
  <c r="G75" i="2"/>
  <c r="H75" i="2"/>
  <c r="B76" i="2"/>
  <c r="C76" i="2"/>
  <c r="D76" i="2"/>
  <c r="E76" i="2"/>
  <c r="G76" i="2" s="1"/>
  <c r="F76" i="2"/>
  <c r="H76" i="2"/>
  <c r="B77" i="2"/>
  <c r="D77" i="2" s="1"/>
  <c r="C77" i="2"/>
  <c r="E77" i="2"/>
  <c r="F77" i="2"/>
  <c r="B78" i="2"/>
  <c r="C78" i="2"/>
  <c r="E78" i="2"/>
  <c r="F78" i="2"/>
  <c r="G78" i="2" s="1"/>
  <c r="B79" i="2"/>
  <c r="C79" i="2"/>
  <c r="D79" i="2"/>
  <c r="E79" i="2"/>
  <c r="F79" i="2"/>
  <c r="G79" i="2"/>
  <c r="H79" i="2"/>
  <c r="B80" i="2"/>
  <c r="C80" i="2"/>
  <c r="D80" i="2"/>
  <c r="E80" i="2"/>
  <c r="G80" i="2" s="1"/>
  <c r="F80" i="2"/>
  <c r="B81" i="2"/>
  <c r="D81" i="2" s="1"/>
  <c r="C81" i="2"/>
  <c r="E81" i="2"/>
  <c r="F81" i="2"/>
  <c r="B82" i="2"/>
  <c r="D82" i="2" s="1"/>
  <c r="C82" i="2"/>
  <c r="E82" i="2"/>
  <c r="F82" i="2"/>
  <c r="G82" i="2"/>
  <c r="B83" i="2"/>
  <c r="C83" i="2"/>
  <c r="D83" i="2"/>
  <c r="E83" i="2"/>
  <c r="F83" i="2"/>
  <c r="G83" i="2"/>
  <c r="H83" i="2"/>
  <c r="B84" i="2"/>
  <c r="C84" i="2"/>
  <c r="D84" i="2"/>
  <c r="E84" i="2"/>
  <c r="G84" i="2" s="1"/>
  <c r="F84" i="2"/>
  <c r="H84" i="2"/>
  <c r="B85" i="2"/>
  <c r="D85" i="2" s="1"/>
  <c r="C85" i="2"/>
  <c r="E85" i="2"/>
  <c r="G85" i="2" s="1"/>
  <c r="F85" i="2"/>
  <c r="B86" i="2"/>
  <c r="C86" i="2"/>
  <c r="E86" i="2"/>
  <c r="F86" i="2"/>
  <c r="G86" i="2" s="1"/>
  <c r="B87" i="2"/>
  <c r="C87" i="2"/>
  <c r="D87" i="2"/>
  <c r="E87" i="2"/>
  <c r="F87" i="2"/>
  <c r="G87" i="2"/>
  <c r="H87" i="2"/>
  <c r="B88" i="2"/>
  <c r="C88" i="2"/>
  <c r="D88" i="2"/>
  <c r="E88" i="2"/>
  <c r="G88" i="2" s="1"/>
  <c r="F88" i="2"/>
  <c r="B89" i="2"/>
  <c r="D89" i="2" s="1"/>
  <c r="C89" i="2"/>
  <c r="E89" i="2"/>
  <c r="F89" i="2"/>
  <c r="B90" i="2"/>
  <c r="C90" i="2"/>
  <c r="E90" i="2"/>
  <c r="F90" i="2"/>
  <c r="G90" i="2"/>
  <c r="B91" i="2"/>
  <c r="C91" i="2"/>
  <c r="D91" i="2"/>
  <c r="E91" i="2"/>
  <c r="F91" i="2"/>
  <c r="G91" i="2"/>
  <c r="H91" i="2"/>
  <c r="B92" i="2"/>
  <c r="C92" i="2"/>
  <c r="D92" i="2"/>
  <c r="E92" i="2"/>
  <c r="G92" i="2" s="1"/>
  <c r="F92" i="2"/>
  <c r="H92" i="2"/>
  <c r="B93" i="2"/>
  <c r="D93" i="2" s="1"/>
  <c r="C93" i="2"/>
  <c r="E93" i="2"/>
  <c r="F93" i="2"/>
  <c r="B94" i="2"/>
  <c r="C94" i="2"/>
  <c r="E94" i="2"/>
  <c r="F94" i="2"/>
  <c r="G94" i="2" s="1"/>
  <c r="B95" i="2"/>
  <c r="C95" i="2"/>
  <c r="D95" i="2"/>
  <c r="E95" i="2"/>
  <c r="F95" i="2"/>
  <c r="G95" i="2"/>
  <c r="H95" i="2"/>
  <c r="B96" i="2"/>
  <c r="C96" i="2"/>
  <c r="D96" i="2"/>
  <c r="E96" i="2"/>
  <c r="G96" i="2" s="1"/>
  <c r="F96" i="2"/>
  <c r="B97" i="2"/>
  <c r="D97" i="2" s="1"/>
  <c r="C97" i="2"/>
  <c r="E97" i="2"/>
  <c r="F97" i="2"/>
  <c r="B98" i="2"/>
  <c r="D98" i="2" s="1"/>
  <c r="C98" i="2"/>
  <c r="E98" i="2"/>
  <c r="F98" i="2"/>
  <c r="G98" i="2"/>
  <c r="B99" i="2"/>
  <c r="C99" i="2"/>
  <c r="D99" i="2"/>
  <c r="E99" i="2"/>
  <c r="F99" i="2"/>
  <c r="G99" i="2"/>
  <c r="H99" i="2"/>
  <c r="B100" i="2"/>
  <c r="C100" i="2"/>
  <c r="D100" i="2"/>
  <c r="E100" i="2"/>
  <c r="G100" i="2" s="1"/>
  <c r="F100" i="2"/>
  <c r="H100" i="2"/>
  <c r="B101" i="2"/>
  <c r="D101" i="2" s="1"/>
  <c r="C101" i="2"/>
  <c r="E101" i="2"/>
  <c r="G101" i="2" s="1"/>
  <c r="F101" i="2"/>
  <c r="B102" i="2"/>
  <c r="C102" i="2"/>
  <c r="E102" i="2"/>
  <c r="F102" i="2"/>
  <c r="G102" i="2" s="1"/>
  <c r="B103" i="2"/>
  <c r="C103" i="2"/>
  <c r="D103" i="2"/>
  <c r="E103" i="2"/>
  <c r="F103" i="2"/>
  <c r="G103" i="2"/>
  <c r="H103" i="2"/>
  <c r="B104" i="2"/>
  <c r="C104" i="2"/>
  <c r="D104" i="2"/>
  <c r="E104" i="2"/>
  <c r="G104" i="2" s="1"/>
  <c r="F104" i="2"/>
  <c r="B105" i="2"/>
  <c r="D105" i="2" s="1"/>
  <c r="C105" i="2"/>
  <c r="E105" i="2"/>
  <c r="F105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J31" i="2"/>
  <c r="E6" i="1"/>
  <c r="K6" i="1"/>
  <c r="Q23" i="1"/>
  <c r="Q24" i="1"/>
  <c r="Q25" i="1"/>
  <c r="B7" i="1"/>
  <c r="C7" i="1" s="1"/>
  <c r="D7" i="1"/>
  <c r="E7" i="1"/>
  <c r="B8" i="1"/>
  <c r="C8" i="1" s="1"/>
  <c r="B9" i="1"/>
  <c r="C9" i="1" s="1"/>
  <c r="D9" i="1"/>
  <c r="E9" i="1"/>
  <c r="B10" i="1"/>
  <c r="C10" i="1" s="1"/>
  <c r="B11" i="1"/>
  <c r="C11" i="1" s="1"/>
  <c r="D11" i="1"/>
  <c r="E11" i="1"/>
  <c r="B12" i="1"/>
  <c r="C12" i="1"/>
  <c r="D12" i="1"/>
  <c r="E12" i="1"/>
  <c r="B13" i="1"/>
  <c r="C13" i="1"/>
  <c r="D13" i="1"/>
  <c r="E13" i="1"/>
  <c r="K13" i="1"/>
  <c r="L13" i="1"/>
  <c r="M13" i="1"/>
  <c r="B14" i="1"/>
  <c r="C14" i="1"/>
  <c r="D14" i="1"/>
  <c r="E14" i="1"/>
  <c r="K14" i="1"/>
  <c r="L14" i="1"/>
  <c r="M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J24" i="1" s="1"/>
  <c r="K24" i="1"/>
  <c r="L24" i="1"/>
  <c r="M24" i="1"/>
  <c r="B25" i="1"/>
  <c r="C25" i="1"/>
  <c r="D25" i="1"/>
  <c r="E25" i="1" s="1"/>
  <c r="B26" i="1"/>
  <c r="C26" i="1"/>
  <c r="D26" i="1"/>
  <c r="E26" i="1"/>
  <c r="J26" i="1" s="1"/>
  <c r="K26" i="1"/>
  <c r="L26" i="1"/>
  <c r="M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S22" i="1"/>
  <c r="S23" i="1"/>
  <c r="S24" i="1"/>
  <c r="Q26" i="1"/>
  <c r="S25" i="1"/>
  <c r="S26" i="1"/>
  <c r="Q17" i="1"/>
  <c r="G10" i="1"/>
  <c r="I10" i="1" s="1"/>
  <c r="H10" i="1"/>
  <c r="G11" i="1"/>
  <c r="G13" i="1"/>
  <c r="H13" i="1"/>
  <c r="I13" i="1"/>
  <c r="G14" i="1"/>
  <c r="H14" i="1"/>
  <c r="I14" i="1"/>
  <c r="G16" i="1"/>
  <c r="I16" i="1" s="1"/>
  <c r="H16" i="1"/>
  <c r="Q18" i="1"/>
  <c r="F19" i="1"/>
  <c r="F20" i="1"/>
  <c r="G20" i="1"/>
  <c r="F23" i="1"/>
  <c r="F24" i="1"/>
  <c r="G24" i="1"/>
  <c r="G26" i="1"/>
  <c r="I26" i="1" s="1"/>
  <c r="H26" i="1"/>
  <c r="F27" i="1"/>
  <c r="F29" i="1"/>
  <c r="G29" i="1"/>
  <c r="I29" i="1" s="1"/>
  <c r="H29" i="1"/>
  <c r="S16" i="1"/>
  <c r="S17" i="1"/>
  <c r="Q19" i="1"/>
  <c r="S18" i="1"/>
  <c r="S19" i="1"/>
  <c r="Q9" i="1"/>
  <c r="C37" i="1"/>
  <c r="J23" i="1" l="1"/>
  <c r="K23" i="1"/>
  <c r="G23" i="1"/>
  <c r="J15" i="1"/>
  <c r="K15" i="1"/>
  <c r="F15" i="1"/>
  <c r="G15" i="1"/>
  <c r="H11" i="1"/>
  <c r="I11" i="1"/>
  <c r="J30" i="1"/>
  <c r="K30" i="1"/>
  <c r="F30" i="1"/>
  <c r="G30" i="1"/>
  <c r="J21" i="1"/>
  <c r="K21" i="1"/>
  <c r="F21" i="1"/>
  <c r="G21" i="1"/>
  <c r="I24" i="1"/>
  <c r="H24" i="1"/>
  <c r="I20" i="1"/>
  <c r="H20" i="1"/>
  <c r="J28" i="1"/>
  <c r="K28" i="1"/>
  <c r="F28" i="1"/>
  <c r="G28" i="1" s="1"/>
  <c r="J25" i="1"/>
  <c r="K25" i="1"/>
  <c r="F25" i="1"/>
  <c r="G25" i="1"/>
  <c r="J19" i="1"/>
  <c r="K19" i="1"/>
  <c r="G19" i="1"/>
  <c r="J12" i="1"/>
  <c r="K12" i="1" s="1"/>
  <c r="F12" i="1"/>
  <c r="G12" i="1"/>
  <c r="J17" i="1"/>
  <c r="K17" i="1"/>
  <c r="F17" i="1"/>
  <c r="G17" i="1"/>
  <c r="J7" i="1"/>
  <c r="F7" i="1"/>
  <c r="G7" i="1"/>
  <c r="H98" i="2"/>
  <c r="H97" i="2"/>
  <c r="H82" i="2"/>
  <c r="H66" i="2"/>
  <c r="H65" i="2"/>
  <c r="H50" i="2"/>
  <c r="H34" i="2"/>
  <c r="H33" i="2"/>
  <c r="H18" i="2"/>
  <c r="J9" i="1"/>
  <c r="F9" i="1"/>
  <c r="G9" i="1" s="1"/>
  <c r="H104" i="2"/>
  <c r="H88" i="2"/>
  <c r="H72" i="2"/>
  <c r="H56" i="2"/>
  <c r="H40" i="2"/>
  <c r="H24" i="2"/>
  <c r="H8" i="2"/>
  <c r="J29" i="1"/>
  <c r="K29" i="1"/>
  <c r="J27" i="1"/>
  <c r="K27" i="1"/>
  <c r="J22" i="1"/>
  <c r="K22" i="1"/>
  <c r="J20" i="1"/>
  <c r="K20" i="1"/>
  <c r="J18" i="1"/>
  <c r="K18" i="1"/>
  <c r="F18" i="1"/>
  <c r="J16" i="1"/>
  <c r="K16" i="1" s="1"/>
  <c r="F16" i="1"/>
  <c r="J13" i="1"/>
  <c r="F13" i="1"/>
  <c r="J11" i="1"/>
  <c r="K11" i="1"/>
  <c r="F11" i="1"/>
  <c r="D8" i="1"/>
  <c r="E8" i="1"/>
  <c r="G8" i="1"/>
  <c r="L6" i="1"/>
  <c r="M6" i="1"/>
  <c r="H105" i="2"/>
  <c r="G93" i="2"/>
  <c r="H93" i="2" s="1"/>
  <c r="D90" i="2"/>
  <c r="H90" i="2" s="1"/>
  <c r="G77" i="2"/>
  <c r="H77" i="2" s="1"/>
  <c r="D74" i="2"/>
  <c r="H74" i="2" s="1"/>
  <c r="G61" i="2"/>
  <c r="D58" i="2"/>
  <c r="H58" i="2" s="1"/>
  <c r="G45" i="2"/>
  <c r="D42" i="2"/>
  <c r="H42" i="2" s="1"/>
  <c r="H41" i="2"/>
  <c r="G29" i="2"/>
  <c r="H29" i="2" s="1"/>
  <c r="D26" i="2"/>
  <c r="H26" i="2" s="1"/>
  <c r="G13" i="2"/>
  <c r="H13" i="2" s="1"/>
  <c r="D10" i="2"/>
  <c r="H10" i="2" s="1"/>
  <c r="G27" i="1"/>
  <c r="F26" i="1"/>
  <c r="F22" i="1"/>
  <c r="G22" i="1" s="1"/>
  <c r="G18" i="1"/>
  <c r="J14" i="1"/>
  <c r="F14" i="1"/>
  <c r="K10" i="1"/>
  <c r="D10" i="1"/>
  <c r="E10" i="1"/>
  <c r="J6" i="1"/>
  <c r="F6" i="1"/>
  <c r="C41" i="1"/>
  <c r="H96" i="2"/>
  <c r="H80" i="2"/>
  <c r="H64" i="2"/>
  <c r="H48" i="2"/>
  <c r="H32" i="2"/>
  <c r="H16" i="2"/>
  <c r="G6" i="1"/>
  <c r="K9" i="1"/>
  <c r="K7" i="1"/>
  <c r="G105" i="2"/>
  <c r="D102" i="2"/>
  <c r="H102" i="2" s="1"/>
  <c r="H101" i="2"/>
  <c r="G97" i="2"/>
  <c r="D94" i="2"/>
  <c r="H94" i="2" s="1"/>
  <c r="G89" i="2"/>
  <c r="H89" i="2" s="1"/>
  <c r="D86" i="2"/>
  <c r="H86" i="2" s="1"/>
  <c r="H85" i="2"/>
  <c r="G81" i="2"/>
  <c r="H81" i="2" s="1"/>
  <c r="D78" i="2"/>
  <c r="H78" i="2" s="1"/>
  <c r="G73" i="2"/>
  <c r="H73" i="2" s="1"/>
  <c r="D70" i="2"/>
  <c r="H70" i="2" s="1"/>
  <c r="H69" i="2"/>
  <c r="G65" i="2"/>
  <c r="D62" i="2"/>
  <c r="H62" i="2" s="1"/>
  <c r="H61" i="2"/>
  <c r="G57" i="2"/>
  <c r="H57" i="2" s="1"/>
  <c r="D54" i="2"/>
  <c r="H54" i="2" s="1"/>
  <c r="H53" i="2"/>
  <c r="G49" i="2"/>
  <c r="H49" i="2" s="1"/>
  <c r="D46" i="2"/>
  <c r="H46" i="2" s="1"/>
  <c r="H45" i="2"/>
  <c r="G41" i="2"/>
  <c r="D38" i="2"/>
  <c r="H38" i="2" s="1"/>
  <c r="H37" i="2"/>
  <c r="G33" i="2"/>
  <c r="D30" i="2"/>
  <c r="H30" i="2" s="1"/>
  <c r="G25" i="2"/>
  <c r="H25" i="2" s="1"/>
  <c r="D22" i="2"/>
  <c r="H22" i="2" s="1"/>
  <c r="H21" i="2"/>
  <c r="G17" i="2"/>
  <c r="H17" i="2" s="1"/>
  <c r="D14" i="2"/>
  <c r="H14" i="2" s="1"/>
  <c r="H6" i="2"/>
  <c r="I9" i="1" l="1"/>
  <c r="H9" i="1"/>
  <c r="L12" i="1"/>
  <c r="M12" i="1"/>
  <c r="L16" i="1"/>
  <c r="M16" i="1"/>
  <c r="C48" i="1"/>
  <c r="A52" i="1"/>
  <c r="I18" i="1"/>
  <c r="H18" i="1"/>
  <c r="I25" i="1"/>
  <c r="H25" i="1"/>
  <c r="H6" i="1"/>
  <c r="I6" i="1"/>
  <c r="D40" i="1"/>
  <c r="M10" i="1"/>
  <c r="L10" i="1"/>
  <c r="H8" i="1"/>
  <c r="I8" i="1"/>
  <c r="I19" i="1"/>
  <c r="H19" i="1"/>
  <c r="L28" i="1"/>
  <c r="M28" i="1"/>
  <c r="L21" i="1"/>
  <c r="M21" i="1" s="1"/>
  <c r="I23" i="1"/>
  <c r="H23" i="1"/>
  <c r="L11" i="1"/>
  <c r="M11" i="1"/>
  <c r="L19" i="1"/>
  <c r="M19" i="1"/>
  <c r="L9" i="1"/>
  <c r="M9" i="1"/>
  <c r="L20" i="1"/>
  <c r="M20" i="1"/>
  <c r="L27" i="1"/>
  <c r="M27" i="1"/>
  <c r="H28" i="1"/>
  <c r="I28" i="1" s="1"/>
  <c r="I22" i="1"/>
  <c r="H22" i="1"/>
  <c r="H17" i="1"/>
  <c r="I17" i="1"/>
  <c r="I12" i="1"/>
  <c r="H12" i="1"/>
  <c r="L30" i="1"/>
  <c r="M30" i="1"/>
  <c r="H15" i="1"/>
  <c r="I15" i="1" s="1"/>
  <c r="J5" i="2"/>
  <c r="J32" i="2"/>
  <c r="A53" i="2" s="1"/>
  <c r="F8" i="1"/>
  <c r="J8" i="1"/>
  <c r="K8" i="1" s="1"/>
  <c r="C40" i="1"/>
  <c r="L18" i="1"/>
  <c r="M18" i="1"/>
  <c r="L22" i="1"/>
  <c r="M22" i="1"/>
  <c r="L29" i="1"/>
  <c r="M29" i="1"/>
  <c r="I7" i="1"/>
  <c r="H7" i="1"/>
  <c r="L25" i="1"/>
  <c r="M25" i="1"/>
  <c r="L23" i="1"/>
  <c r="M23" i="1"/>
  <c r="L7" i="1"/>
  <c r="M7" i="1"/>
  <c r="F10" i="1"/>
  <c r="J10" i="1"/>
  <c r="H27" i="1"/>
  <c r="I27" i="1" s="1"/>
  <c r="L17" i="1"/>
  <c r="M17" i="1"/>
  <c r="I21" i="1"/>
  <c r="H21" i="1"/>
  <c r="I30" i="1"/>
  <c r="H30" i="1"/>
  <c r="L15" i="1"/>
  <c r="M15" i="1"/>
  <c r="N6" i="1" l="1"/>
  <c r="F40" i="1"/>
  <c r="A53" i="1"/>
  <c r="D47" i="1"/>
  <c r="A51" i="1"/>
  <c r="C47" i="1"/>
  <c r="M8" i="1"/>
  <c r="F41" i="1" s="1"/>
  <c r="L8" i="1"/>
  <c r="D41" i="1"/>
  <c r="A56" i="1" l="1"/>
  <c r="F48" i="1"/>
  <c r="A55" i="1"/>
  <c r="F47" i="1"/>
  <c r="N7" i="1"/>
  <c r="O6" i="1"/>
  <c r="A54" i="1"/>
  <c r="D48" i="1"/>
  <c r="N8" i="1" l="1"/>
  <c r="O7" i="1"/>
  <c r="O8" i="1" l="1"/>
  <c r="N9" i="1"/>
  <c r="N10" i="1" l="1"/>
  <c r="O9" i="1"/>
  <c r="N11" i="1" l="1"/>
  <c r="O10" i="1"/>
  <c r="N12" i="1" l="1"/>
  <c r="O11" i="1"/>
  <c r="O12" i="1" l="1"/>
  <c r="N13" i="1"/>
  <c r="N14" i="1" l="1"/>
  <c r="O13" i="1"/>
  <c r="N15" i="1" l="1"/>
  <c r="O14" i="1"/>
  <c r="N16" i="1" l="1"/>
  <c r="O15" i="1"/>
  <c r="O16" i="1" l="1"/>
  <c r="N17" i="1"/>
  <c r="N18" i="1" l="1"/>
  <c r="O17" i="1"/>
  <c r="N19" i="1" l="1"/>
  <c r="O18" i="1"/>
  <c r="N20" i="1" l="1"/>
  <c r="O19" i="1"/>
  <c r="O20" i="1" l="1"/>
  <c r="N21" i="1"/>
  <c r="N22" i="1" l="1"/>
  <c r="O21" i="1"/>
  <c r="N23" i="1" l="1"/>
  <c r="O22" i="1"/>
  <c r="N24" i="1" l="1"/>
  <c r="O23" i="1"/>
  <c r="O24" i="1" l="1"/>
  <c r="N25" i="1"/>
  <c r="N26" i="1" l="1"/>
  <c r="O25" i="1"/>
  <c r="N27" i="1" l="1"/>
  <c r="O26" i="1"/>
  <c r="N28" i="1" l="1"/>
  <c r="O27" i="1"/>
  <c r="O28" i="1" l="1"/>
  <c r="N29" i="1"/>
  <c r="N30" i="1" l="1"/>
  <c r="O30" i="1" s="1"/>
  <c r="A33" i="1" s="1"/>
  <c r="O29" i="1"/>
</calcChain>
</file>

<file path=xl/sharedStrings.xml><?xml version="1.0" encoding="utf-8"?>
<sst xmlns="http://schemas.openxmlformats.org/spreadsheetml/2006/main" count="75" uniqueCount="58">
  <si>
    <t>Labo #2 : Simulation</t>
  </si>
  <si>
    <t>Louis-Quentin Joucla</t>
  </si>
  <si>
    <t>JOUL20069502</t>
  </si>
  <si>
    <t>louisquentinjoucla@gmail.com</t>
  </si>
  <si>
    <t>Simon Lecoq</t>
  </si>
  <si>
    <t>LECS09129600</t>
  </si>
  <si>
    <t>simon.lecoq@live.fr</t>
  </si>
  <si>
    <t>Matthieu Michenot</t>
  </si>
  <si>
    <t>MICM30019605</t>
  </si>
  <si>
    <t>matthieu.michenot@icloud.com</t>
  </si>
  <si>
    <t>Exercice 1 : Collecte de fonds</t>
  </si>
  <si>
    <t>Exercice 2 : Jeu de hasard</t>
  </si>
  <si>
    <t>Question 1.a</t>
  </si>
  <si>
    <t>Maison</t>
  </si>
  <si>
    <t>Réponse à la porte ?</t>
  </si>
  <si>
    <t>Qui répond ?</t>
  </si>
  <si>
    <t>Si FEMME</t>
  </si>
  <si>
    <t>Si HOMME</t>
  </si>
  <si>
    <t>TOTAL billets</t>
  </si>
  <si>
    <t>Total $</t>
  </si>
  <si>
    <t>Probabilité de réponse</t>
  </si>
  <si>
    <t>RN</t>
  </si>
  <si>
    <t>OUI/NON</t>
  </si>
  <si>
    <t>FEMME/HOMME</t>
  </si>
  <si>
    <t>ACHAT/NON ACHAT</t>
  </si>
  <si>
    <t>#bill.</t>
  </si>
  <si>
    <t>Probabilité si réponse</t>
  </si>
  <si>
    <t>Femme</t>
  </si>
  <si>
    <t>Homme</t>
  </si>
  <si>
    <t>Probabilité d'achat si réponse</t>
  </si>
  <si>
    <t>Achat de billets (femme)</t>
  </si>
  <si>
    <t>Achat de billets (homme)</t>
  </si>
  <si>
    <t>Question 1.b</t>
  </si>
  <si>
    <t>Question 1.c</t>
  </si>
  <si>
    <t>Taux de réponse</t>
  </si>
  <si>
    <t>% Réponse</t>
  </si>
  <si>
    <t>% Ventes reussi</t>
  </si>
  <si>
    <t>Moyenne billets vendus</t>
  </si>
  <si>
    <t>Femmes</t>
  </si>
  <si>
    <t>Hommes</t>
  </si>
  <si>
    <t>Question 1.d</t>
  </si>
  <si>
    <t>Différence par rapport aux distributions théorique respectives de chaque valeur.</t>
  </si>
  <si>
    <t>On constate les faits suivants (un % est considéré comme représentatif si la différence &lt;2%, une valeur est considérée comme représentative si la différence &lt; 0,2) : </t>
  </si>
  <si>
    <t>Globalement, on peut conclure que d'une simulation à une autre, les résultats sont très variables et ne sont généralement pas très représentatif de la situation proposée. </t>
  </si>
  <si>
    <t>Il faudrait prendre une population beaucoup plus grande (&gt;&gt; 25) afin d'avoir une simulation proche du modèle du problème.</t>
  </si>
  <si>
    <t>Question 2.a</t>
  </si>
  <si>
    <t>Joueur</t>
  </si>
  <si>
    <t>Croupier</t>
  </si>
  <si>
    <t>Gagnant</t>
  </si>
  <si>
    <t>Lancé</t>
  </si>
  <si>
    <t>Dés 1</t>
  </si>
  <si>
    <t>Dés 2</t>
  </si>
  <si>
    <t>Somme</t>
  </si>
  <si>
    <t>Question 2.b</t>
  </si>
  <si>
    <t>Le tableau ci-dessous présente les 36 combinaisons possibles de la somme de deux dés :</t>
  </si>
  <si>
    <t>Le tableau ci-dessous présente les chances de gagner du joueur selon le tirage qu'il a fait avant que le croupier ne joue :</t>
  </si>
  <si>
    <t>Globalement, on peut conclure que d'une simulation à une autre, les résultats sont encore variables et ne sont généralement pas très représentatif de la situation proposée. </t>
  </si>
  <si>
    <t>Il faudrait prendre une population beaucoup plus grande (&gt;&gt; 100) afin d'avoir une simulation proche du modèle du problème.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</si>
</sst>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0" fontId="0" fillId="0" borderId="3" xfId="0" applyNumberFormat="1" applyBorder="1" applyAlignment="1">
      <alignment horizontal="center"/>
    </xf>
    <xf numFmtId="0" fontId="0" fillId="2" borderId="2" xfId="0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0" fontId="0" fillId="0" borderId="2" xfId="0" applyNumberFormat="1" applyBorder="1"/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2" fillId="0" borderId="0" xfId="0" applyFont="1"/>
    <xf numFmtId="0" fontId="2" fillId="2" borderId="3" xfId="0" applyFont="1" applyFill="1" applyBorder="1"/>
    <xf numFmtId="0" fontId="2" fillId="2" borderId="14" xfId="0" applyFont="1" applyFill="1" applyBorder="1"/>
    <xf numFmtId="0" fontId="2" fillId="2" borderId="10" xfId="0" applyFont="1" applyFill="1" applyBorder="1"/>
    <xf numFmtId="0" fontId="4" fillId="0" borderId="0" xfId="0" applyFont="1"/>
    <xf numFmtId="0" fontId="2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4" xfId="0" applyFont="1" applyFill="1" applyBorder="1"/>
    <xf numFmtId="0" fontId="2" fillId="2" borderId="15" xfId="0" applyFont="1" applyFill="1" applyBorder="1"/>
    <xf numFmtId="0" fontId="0" fillId="3" borderId="5" xfId="0" applyFill="1" applyBorder="1"/>
    <xf numFmtId="0" fontId="2" fillId="2" borderId="8" xfId="0" applyFont="1" applyFill="1" applyBorder="1"/>
    <xf numFmtId="10" fontId="0" fillId="0" borderId="0" xfId="0" applyNumberFormat="1"/>
    <xf numFmtId="10" fontId="0" fillId="0" borderId="9" xfId="0" applyNumberFormat="1" applyBorder="1"/>
    <xf numFmtId="10" fontId="0" fillId="0" borderId="1" xfId="0" applyNumberFormat="1" applyBorder="1"/>
    <xf numFmtId="10" fontId="0" fillId="0" borderId="11" xfId="0" applyNumberFormat="1" applyBorder="1"/>
    <xf numFmtId="0" fontId="2" fillId="2" borderId="5" xfId="0" applyFont="1" applyFill="1" applyBorder="1"/>
    <xf numFmtId="10" fontId="0" fillId="0" borderId="8" xfId="0" applyNumberFormat="1" applyBorder="1"/>
    <xf numFmtId="10" fontId="0" fillId="0" borderId="10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1" fillId="0" borderId="7" xfId="1" applyBorder="1"/>
    <xf numFmtId="0" fontId="1" fillId="0" borderId="11" xfId="1" applyBorder="1"/>
    <xf numFmtId="0" fontId="1" fillId="0" borderId="9" xfId="1" applyBorder="1"/>
    <xf numFmtId="0" fontId="5" fillId="0" borderId="0" xfId="0" applyFont="1" applyAlignment="1">
      <alignment horizontal="center"/>
    </xf>
    <xf numFmtId="0" fontId="1" fillId="0" borderId="0" xfId="1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0" fontId="0" fillId="0" borderId="0" xfId="0" applyNumberFormat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top"/>
    </xf>
  </cellXfs>
  <cellStyles count="2">
    <cellStyle name="Hyperlink" xfId="1" xr:uid="{00000000-000B-0000-0000-000008000000}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mon.lecoq@live.fr" TargetMode="External"/><Relationship Id="rId2" Type="http://schemas.openxmlformats.org/officeDocument/2006/relationships/hyperlink" Target="mailto:matthieu.michenot@icloud.com" TargetMode="External"/><Relationship Id="rId1" Type="http://schemas.openxmlformats.org/officeDocument/2006/relationships/hyperlink" Target="mailto:louisquentinjouc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068B-012F-4B0B-8ACC-95D53B51F757}">
  <dimension ref="A1:C8"/>
  <sheetViews>
    <sheetView tabSelected="1" workbookViewId="0">
      <selection activeCell="A5" sqref="A5"/>
    </sheetView>
  </sheetViews>
  <sheetFormatPr baseColWidth="10" defaultColWidth="9.06640625" defaultRowHeight="14.25" x14ac:dyDescent="0.45"/>
  <cols>
    <col min="1" max="1" width="21.1328125" customWidth="1"/>
    <col min="2" max="2" width="15.3984375" customWidth="1"/>
    <col min="3" max="3" width="29" customWidth="1"/>
  </cols>
  <sheetData>
    <row r="1" spans="1:3" ht="30.75" x14ac:dyDescent="0.9">
      <c r="A1" s="72" t="s">
        <v>0</v>
      </c>
      <c r="B1" s="72"/>
      <c r="C1" s="72"/>
    </row>
    <row r="3" spans="1:3" x14ac:dyDescent="0.45">
      <c r="A3" s="4" t="s">
        <v>1</v>
      </c>
      <c r="B3" s="9" t="s">
        <v>2</v>
      </c>
      <c r="C3" s="69" t="s">
        <v>3</v>
      </c>
    </row>
    <row r="4" spans="1:3" x14ac:dyDescent="0.45">
      <c r="A4" s="5" t="s">
        <v>4</v>
      </c>
      <c r="B4" s="10" t="s">
        <v>5</v>
      </c>
      <c r="C4" s="71" t="s">
        <v>6</v>
      </c>
    </row>
    <row r="5" spans="1:3" x14ac:dyDescent="0.45">
      <c r="A5" s="7" t="s">
        <v>7</v>
      </c>
      <c r="B5" s="11" t="s">
        <v>8</v>
      </c>
      <c r="C5" s="70" t="s">
        <v>9</v>
      </c>
    </row>
    <row r="7" spans="1:3" x14ac:dyDescent="0.45">
      <c r="A7" s="73" t="s">
        <v>10</v>
      </c>
      <c r="B7" s="73"/>
    </row>
    <row r="8" spans="1:3" x14ac:dyDescent="0.45">
      <c r="A8" s="73" t="s">
        <v>11</v>
      </c>
      <c r="B8" s="73"/>
    </row>
  </sheetData>
  <mergeCells count="3">
    <mergeCell ref="A1:C1"/>
    <mergeCell ref="A7:B7"/>
    <mergeCell ref="A8:B8"/>
  </mergeCells>
  <hyperlinks>
    <hyperlink ref="C3" r:id="rId1" xr:uid="{62B3C8E9-1921-489C-B7B0-9325BC829D05}"/>
    <hyperlink ref="C5" r:id="rId2" xr:uid="{31608BE5-7DBD-4C01-9229-E8A9873D70E3}"/>
    <hyperlink ref="C4" r:id="rId3" xr:uid="{A2C6762F-DA6A-47CC-A08C-216669125ED9}"/>
    <hyperlink ref="A7" location="'Collecte de fonds'!A1" display="Exercice 1 : Collecte de fonds" xr:uid="{9641AA2A-1906-4A60-8B8B-F99367E3F471}"/>
    <hyperlink ref="A8" location="'Jeu de hasard'!A1" display="Exercice 2 : Jeu de hasard" xr:uid="{063C4212-ADE1-4C88-8247-532A364A61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9"/>
  <sheetViews>
    <sheetView topLeftCell="A31" workbookViewId="0">
      <selection sqref="A1:XFD2"/>
    </sheetView>
  </sheetViews>
  <sheetFormatPr baseColWidth="10" defaultColWidth="9.06640625" defaultRowHeight="14.25" x14ac:dyDescent="0.45"/>
  <cols>
    <col min="2" max="2" width="7.3984375" customWidth="1"/>
    <col min="3" max="3" width="15" customWidth="1"/>
    <col min="4" max="4" width="7.86328125" customWidth="1"/>
    <col min="5" max="5" width="16.86328125" customWidth="1"/>
    <col min="6" max="6" width="7.265625" customWidth="1"/>
    <col min="7" max="7" width="19.265625" customWidth="1"/>
    <col min="9" max="9" width="6.73046875" customWidth="1"/>
    <col min="10" max="10" width="7" customWidth="1"/>
    <col min="11" max="11" width="20" customWidth="1"/>
    <col min="12" max="12" width="7.1328125" customWidth="1"/>
    <col min="13" max="13" width="6.86328125" customWidth="1"/>
    <col min="14" max="14" width="15" customWidth="1"/>
    <col min="18" max="18" width="17" customWidth="1"/>
  </cols>
  <sheetData>
    <row r="2" spans="1:19" x14ac:dyDescent="0.45">
      <c r="A2" s="79" t="s">
        <v>12</v>
      </c>
      <c r="B2" s="79"/>
    </row>
    <row r="4" spans="1:19" x14ac:dyDescent="0.45">
      <c r="A4" s="82" t="s">
        <v>13</v>
      </c>
      <c r="B4" s="84" t="s">
        <v>14</v>
      </c>
      <c r="C4" s="82"/>
      <c r="D4" s="83" t="s">
        <v>15</v>
      </c>
      <c r="E4" s="82"/>
      <c r="F4" s="82" t="s">
        <v>16</v>
      </c>
      <c r="G4" s="82"/>
      <c r="H4" s="82"/>
      <c r="I4" s="82"/>
      <c r="J4" s="82" t="s">
        <v>17</v>
      </c>
      <c r="K4" s="82"/>
      <c r="L4" s="82"/>
      <c r="M4" s="85"/>
      <c r="N4" s="29" t="s">
        <v>18</v>
      </c>
      <c r="O4" s="29" t="s">
        <v>19</v>
      </c>
      <c r="Q4" s="80" t="s">
        <v>20</v>
      </c>
      <c r="R4" s="81"/>
    </row>
    <row r="5" spans="1:19" x14ac:dyDescent="0.45">
      <c r="A5" s="83"/>
      <c r="B5" s="31" t="s">
        <v>21</v>
      </c>
      <c r="C5" s="32" t="s">
        <v>22</v>
      </c>
      <c r="D5" s="30" t="s">
        <v>21</v>
      </c>
      <c r="E5" s="31" t="s">
        <v>23</v>
      </c>
      <c r="F5" s="30" t="s">
        <v>21</v>
      </c>
      <c r="G5" s="30" t="s">
        <v>24</v>
      </c>
      <c r="H5" s="30" t="s">
        <v>21</v>
      </c>
      <c r="I5" s="30" t="s">
        <v>25</v>
      </c>
      <c r="J5" s="30" t="s">
        <v>21</v>
      </c>
      <c r="K5" s="30" t="s">
        <v>24</v>
      </c>
      <c r="L5" s="30" t="s">
        <v>21</v>
      </c>
      <c r="M5" s="32" t="s">
        <v>25</v>
      </c>
      <c r="N5" s="30"/>
      <c r="O5" s="30"/>
      <c r="Q5" s="7">
        <v>0.3</v>
      </c>
      <c r="R5" s="11"/>
    </row>
    <row r="6" spans="1:19" x14ac:dyDescent="0.45">
      <c r="A6" s="17">
        <v>1</v>
      </c>
      <c r="B6" s="18">
        <f ca="1">RAND()</f>
        <v>0.53252445418986016</v>
      </c>
      <c r="C6" s="19" t="str">
        <f t="shared" ref="C6:C30" ca="1" si="0">IF(B6&lt;=$Q$5,"NON","OUI")</f>
        <v>OUI</v>
      </c>
      <c r="D6" s="20">
        <f ca="1">IF(C6="OUI",RAND(),"")</f>
        <v>0.20983654763374782</v>
      </c>
      <c r="E6" s="19" t="str">
        <f t="shared" ref="E6:E30" ca="1" si="1">IF(C6="OUI",IF(D6&lt;=$Q$8,"FEMME","HOMME"),"")</f>
        <v>FEMME</v>
      </c>
      <c r="F6" s="20">
        <f ca="1">IF(E6="FEMME",RAND(),"")</f>
        <v>0.62328678784704383</v>
      </c>
      <c r="G6" s="19" t="str">
        <f t="shared" ref="G6:G30" ca="1" si="2">IF(C6="OUI",IF(E6="FEMME",IF(F6&lt;=$Q$12,"ACHAT","NON ACHAT"),""),"")</f>
        <v>NON ACHAT</v>
      </c>
      <c r="H6" s="18" t="str">
        <f ca="1">IF(G6="ACHAT",RAND(),"")</f>
        <v/>
      </c>
      <c r="I6" s="19" t="str">
        <f t="shared" ref="I6:I30" ca="1" si="3">IF(G6="ACHAT",VLOOKUP(H6,Q$16:R$19,2),"")</f>
        <v/>
      </c>
      <c r="J6" s="20" t="str">
        <f ca="1">IF(E6="HOMME",RAND(),"")</f>
        <v/>
      </c>
      <c r="K6" s="19" t="str">
        <f t="shared" ref="K6:K30" ca="1" si="4">IF(C6="OUI",IF(E6="HOMME",IF(J6&lt;=$Q$13,"ACHAT","NON ACHAT"),""),"")</f>
        <v/>
      </c>
      <c r="L6" s="18" t="str">
        <f ca="1">IF(K6="ACHAT",RAND(),"")</f>
        <v/>
      </c>
      <c r="M6" s="19" t="str">
        <f t="shared" ref="M6:M30" ca="1" si="5">IF(K6="ACHAT",VLOOKUP(L6,Q$22:R$26,2),"")</f>
        <v/>
      </c>
      <c r="N6" s="17">
        <f ca="1">IF(ISNUMBER(N5),N5,0)+IF(ISNUMBER(I6),I6,0)+IF(ISNUMBER(M6),M6,0)</f>
        <v>0</v>
      </c>
      <c r="O6" s="41">
        <f ca="1">N6*2</f>
        <v>0</v>
      </c>
    </row>
    <row r="7" spans="1:19" x14ac:dyDescent="0.45">
      <c r="A7" s="21">
        <v>2</v>
      </c>
      <c r="B7" s="22">
        <f t="shared" ref="B7:B30" ca="1" si="6">RAND()</f>
        <v>0.91449534127093046</v>
      </c>
      <c r="C7" s="23" t="str">
        <f t="shared" ca="1" si="0"/>
        <v>OUI</v>
      </c>
      <c r="D7" s="24">
        <f t="shared" ref="D7:D30" ca="1" si="7">IF(C7="OUI",RAND(),"")</f>
        <v>0.61808046866359723</v>
      </c>
      <c r="E7" s="23" t="str">
        <f t="shared" ca="1" si="1"/>
        <v>FEMME</v>
      </c>
      <c r="F7" s="24">
        <f t="shared" ref="F7:F30" ca="1" si="8">IF(E7="FEMME",RAND(),"")</f>
        <v>0.51079413223935122</v>
      </c>
      <c r="G7" s="23" t="str">
        <f t="shared" ca="1" si="2"/>
        <v>NON ACHAT</v>
      </c>
      <c r="H7" s="22" t="str">
        <f t="shared" ref="H7:H30" ca="1" si="9">IF(G7="ACHAT",RAND(),"")</f>
        <v/>
      </c>
      <c r="I7" s="23" t="str">
        <f t="shared" ca="1" si="3"/>
        <v/>
      </c>
      <c r="J7" s="24" t="str">
        <f t="shared" ref="J7:J30" ca="1" si="10">IF(E7="HOMME",RAND(),"")</f>
        <v/>
      </c>
      <c r="K7" s="23" t="str">
        <f t="shared" ca="1" si="4"/>
        <v/>
      </c>
      <c r="L7" s="22" t="str">
        <f t="shared" ref="L7:L30" ca="1" si="11">IF(K7="ACHAT",RAND(),"")</f>
        <v/>
      </c>
      <c r="M7" s="23" t="str">
        <f t="shared" ca="1" si="5"/>
        <v/>
      </c>
      <c r="N7" s="21">
        <f t="shared" ref="N7:N30" ca="1" si="12">IF(ISNUMBER(N6),N6,0)+IF(ISNUMBER(I7),I7,0)+IF(ISNUMBER(M7),M7,0)</f>
        <v>0</v>
      </c>
      <c r="O7" s="42">
        <f t="shared" ref="O7:O30" ca="1" si="13">N7*2</f>
        <v>0</v>
      </c>
      <c r="Q7" s="80" t="s">
        <v>26</v>
      </c>
      <c r="R7" s="81"/>
    </row>
    <row r="8" spans="1:19" x14ac:dyDescent="0.45">
      <c r="A8" s="21">
        <v>3</v>
      </c>
      <c r="B8" s="22">
        <f t="shared" ca="1" si="6"/>
        <v>0.89298757725971478</v>
      </c>
      <c r="C8" s="23" t="str">
        <f t="shared" ca="1" si="0"/>
        <v>OUI</v>
      </c>
      <c r="D8" s="24">
        <f t="shared" ca="1" si="7"/>
        <v>0.93912077979325481</v>
      </c>
      <c r="E8" s="23" t="str">
        <f t="shared" ca="1" si="1"/>
        <v>HOMME</v>
      </c>
      <c r="F8" s="24" t="str">
        <f t="shared" ca="1" si="8"/>
        <v/>
      </c>
      <c r="G8" s="23" t="str">
        <f t="shared" ca="1" si="2"/>
        <v/>
      </c>
      <c r="H8" s="22" t="str">
        <f t="shared" ca="1" si="9"/>
        <v/>
      </c>
      <c r="I8" s="23" t="str">
        <f t="shared" ca="1" si="3"/>
        <v/>
      </c>
      <c r="J8" s="24">
        <f t="shared" ca="1" si="10"/>
        <v>0.71808858554399146</v>
      </c>
      <c r="K8" s="23" t="str">
        <f t="shared" ca="1" si="4"/>
        <v>NON ACHAT</v>
      </c>
      <c r="L8" s="22" t="str">
        <f t="shared" ca="1" si="11"/>
        <v/>
      </c>
      <c r="M8" s="23" t="str">
        <f t="shared" ca="1" si="5"/>
        <v/>
      </c>
      <c r="N8" s="21">
        <f t="shared" ca="1" si="12"/>
        <v>0</v>
      </c>
      <c r="O8" s="42">
        <f t="shared" ca="1" si="13"/>
        <v>0</v>
      </c>
      <c r="Q8" s="3">
        <v>0.65</v>
      </c>
      <c r="R8" s="3" t="s">
        <v>27</v>
      </c>
    </row>
    <row r="9" spans="1:19" x14ac:dyDescent="0.45">
      <c r="A9" s="21">
        <v>4</v>
      </c>
      <c r="B9" s="22">
        <f t="shared" ca="1" si="6"/>
        <v>0.53997393464513199</v>
      </c>
      <c r="C9" s="23" t="str">
        <f t="shared" ca="1" si="0"/>
        <v>OUI</v>
      </c>
      <c r="D9" s="24">
        <f t="shared" ca="1" si="7"/>
        <v>0.26869594203673208</v>
      </c>
      <c r="E9" s="23" t="str">
        <f t="shared" ca="1" si="1"/>
        <v>FEMME</v>
      </c>
      <c r="F9" s="24">
        <f t="shared" ca="1" si="8"/>
        <v>0.95473726321616526</v>
      </c>
      <c r="G9" s="23" t="str">
        <f t="shared" ca="1" si="2"/>
        <v>NON ACHAT</v>
      </c>
      <c r="H9" s="22" t="str">
        <f t="shared" ca="1" si="9"/>
        <v/>
      </c>
      <c r="I9" s="23" t="str">
        <f t="shared" ca="1" si="3"/>
        <v/>
      </c>
      <c r="J9" s="24" t="str">
        <f t="shared" ca="1" si="10"/>
        <v/>
      </c>
      <c r="K9" s="23" t="str">
        <f t="shared" ca="1" si="4"/>
        <v/>
      </c>
      <c r="L9" s="22" t="str">
        <f t="shared" ca="1" si="11"/>
        <v/>
      </c>
      <c r="M9" s="23" t="str">
        <f t="shared" ca="1" si="5"/>
        <v/>
      </c>
      <c r="N9" s="21">
        <f t="shared" ca="1" si="12"/>
        <v>0</v>
      </c>
      <c r="O9" s="42">
        <f t="shared" ca="1" si="13"/>
        <v>0</v>
      </c>
      <c r="Q9" s="3">
        <f>1-Q8</f>
        <v>0.35</v>
      </c>
      <c r="R9" s="3" t="s">
        <v>28</v>
      </c>
    </row>
    <row r="10" spans="1:19" x14ac:dyDescent="0.45">
      <c r="A10" s="21">
        <v>5</v>
      </c>
      <c r="B10" s="22">
        <f t="shared" ca="1" si="6"/>
        <v>0.2534395364903349</v>
      </c>
      <c r="C10" s="23" t="str">
        <f t="shared" ca="1" si="0"/>
        <v>NON</v>
      </c>
      <c r="D10" s="24" t="str">
        <f t="shared" ca="1" si="7"/>
        <v/>
      </c>
      <c r="E10" s="23" t="str">
        <f t="shared" ca="1" si="1"/>
        <v/>
      </c>
      <c r="F10" s="24" t="str">
        <f t="shared" ca="1" si="8"/>
        <v/>
      </c>
      <c r="G10" s="23" t="str">
        <f t="shared" ca="1" si="2"/>
        <v/>
      </c>
      <c r="H10" s="22" t="str">
        <f t="shared" ca="1" si="9"/>
        <v/>
      </c>
      <c r="I10" s="23" t="str">
        <f t="shared" ca="1" si="3"/>
        <v/>
      </c>
      <c r="J10" s="24" t="str">
        <f t="shared" ca="1" si="10"/>
        <v/>
      </c>
      <c r="K10" s="23" t="str">
        <f t="shared" ca="1" si="4"/>
        <v/>
      </c>
      <c r="L10" s="22" t="str">
        <f t="shared" ca="1" si="11"/>
        <v/>
      </c>
      <c r="M10" s="23" t="str">
        <f t="shared" ca="1" si="5"/>
        <v/>
      </c>
      <c r="N10" s="21">
        <f t="shared" ca="1" si="12"/>
        <v>0</v>
      </c>
      <c r="O10" s="42">
        <f t="shared" ca="1" si="13"/>
        <v>0</v>
      </c>
    </row>
    <row r="11" spans="1:19" x14ac:dyDescent="0.45">
      <c r="A11" s="21">
        <v>6</v>
      </c>
      <c r="B11" s="22">
        <f t="shared" ca="1" si="6"/>
        <v>0.84062055701822935</v>
      </c>
      <c r="C11" s="23" t="str">
        <f t="shared" ca="1" si="0"/>
        <v>OUI</v>
      </c>
      <c r="D11" s="24">
        <f t="shared" ca="1" si="7"/>
        <v>0.96311811448042406</v>
      </c>
      <c r="E11" s="23" t="str">
        <f t="shared" ca="1" si="1"/>
        <v>HOMME</v>
      </c>
      <c r="F11" s="24" t="str">
        <f t="shared" ca="1" si="8"/>
        <v/>
      </c>
      <c r="G11" s="23" t="str">
        <f t="shared" ca="1" si="2"/>
        <v/>
      </c>
      <c r="H11" s="22" t="str">
        <f t="shared" ca="1" si="9"/>
        <v/>
      </c>
      <c r="I11" s="23" t="str">
        <f t="shared" ca="1" si="3"/>
        <v/>
      </c>
      <c r="J11" s="24">
        <f t="shared" ca="1" si="10"/>
        <v>0.82138384871776027</v>
      </c>
      <c r="K11" s="23" t="str">
        <f t="shared" ca="1" si="4"/>
        <v>NON ACHAT</v>
      </c>
      <c r="L11" s="22" t="str">
        <f t="shared" ca="1" si="11"/>
        <v/>
      </c>
      <c r="M11" s="23" t="str">
        <f t="shared" ca="1" si="5"/>
        <v/>
      </c>
      <c r="N11" s="21">
        <f t="shared" ca="1" si="12"/>
        <v>0</v>
      </c>
      <c r="O11" s="42">
        <f t="shared" ca="1" si="13"/>
        <v>0</v>
      </c>
      <c r="Q11" s="80" t="s">
        <v>29</v>
      </c>
      <c r="R11" s="81"/>
    </row>
    <row r="12" spans="1:19" x14ac:dyDescent="0.45">
      <c r="A12" s="21">
        <v>7</v>
      </c>
      <c r="B12" s="22">
        <f t="shared" ca="1" si="6"/>
        <v>0.63147999376035369</v>
      </c>
      <c r="C12" s="23" t="str">
        <f t="shared" ca="1" si="0"/>
        <v>OUI</v>
      </c>
      <c r="D12" s="24">
        <f t="shared" ca="1" si="7"/>
        <v>0.8015915236309904</v>
      </c>
      <c r="E12" s="23" t="str">
        <f t="shared" ca="1" si="1"/>
        <v>HOMME</v>
      </c>
      <c r="F12" s="24" t="str">
        <f t="shared" ca="1" si="8"/>
        <v/>
      </c>
      <c r="G12" s="23" t="str">
        <f t="shared" ca="1" si="2"/>
        <v/>
      </c>
      <c r="H12" s="22" t="str">
        <f t="shared" ca="1" si="9"/>
        <v/>
      </c>
      <c r="I12" s="23" t="str">
        <f t="shared" ca="1" si="3"/>
        <v/>
      </c>
      <c r="J12" s="24">
        <f t="shared" ca="1" si="10"/>
        <v>0.98732350357188059</v>
      </c>
      <c r="K12" s="23" t="str">
        <f t="shared" ca="1" si="4"/>
        <v>NON ACHAT</v>
      </c>
      <c r="L12" s="22" t="str">
        <f t="shared" ca="1" si="11"/>
        <v/>
      </c>
      <c r="M12" s="23" t="str">
        <f t="shared" ca="1" si="5"/>
        <v/>
      </c>
      <c r="N12" s="21">
        <f t="shared" ca="1" si="12"/>
        <v>0</v>
      </c>
      <c r="O12" s="42">
        <f t="shared" ca="1" si="13"/>
        <v>0</v>
      </c>
      <c r="Q12" s="3">
        <v>0.45</v>
      </c>
      <c r="R12" s="3" t="s">
        <v>27</v>
      </c>
    </row>
    <row r="13" spans="1:19" x14ac:dyDescent="0.45">
      <c r="A13" s="21">
        <v>8</v>
      </c>
      <c r="B13" s="22">
        <f t="shared" ca="1" si="6"/>
        <v>0.113159178148041</v>
      </c>
      <c r="C13" s="23" t="str">
        <f t="shared" ca="1" si="0"/>
        <v>NON</v>
      </c>
      <c r="D13" s="24" t="str">
        <f t="shared" ca="1" si="7"/>
        <v/>
      </c>
      <c r="E13" s="23" t="str">
        <f t="shared" ca="1" si="1"/>
        <v/>
      </c>
      <c r="F13" s="24" t="str">
        <f t="shared" ca="1" si="8"/>
        <v/>
      </c>
      <c r="G13" s="23" t="str">
        <f t="shared" ca="1" si="2"/>
        <v/>
      </c>
      <c r="H13" s="22" t="str">
        <f t="shared" ca="1" si="9"/>
        <v/>
      </c>
      <c r="I13" s="23" t="str">
        <f t="shared" ca="1" si="3"/>
        <v/>
      </c>
      <c r="J13" s="24" t="str">
        <f t="shared" ca="1" si="10"/>
        <v/>
      </c>
      <c r="K13" s="23" t="str">
        <f t="shared" ca="1" si="4"/>
        <v/>
      </c>
      <c r="L13" s="22" t="str">
        <f t="shared" ca="1" si="11"/>
        <v/>
      </c>
      <c r="M13" s="23" t="str">
        <f t="shared" ca="1" si="5"/>
        <v/>
      </c>
      <c r="N13" s="21">
        <f t="shared" ca="1" si="12"/>
        <v>0</v>
      </c>
      <c r="O13" s="42">
        <f t="shared" ca="1" si="13"/>
        <v>0</v>
      </c>
      <c r="Q13" s="3">
        <v>0.6</v>
      </c>
      <c r="R13" s="3" t="s">
        <v>28</v>
      </c>
    </row>
    <row r="14" spans="1:19" x14ac:dyDescent="0.45">
      <c r="A14" s="21">
        <v>9</v>
      </c>
      <c r="B14" s="22">
        <f t="shared" ca="1" si="6"/>
        <v>4.1092127373273724E-2</v>
      </c>
      <c r="C14" s="23" t="str">
        <f t="shared" ca="1" si="0"/>
        <v>NON</v>
      </c>
      <c r="D14" s="24" t="str">
        <f t="shared" ca="1" si="7"/>
        <v/>
      </c>
      <c r="E14" s="23" t="str">
        <f t="shared" ca="1" si="1"/>
        <v/>
      </c>
      <c r="F14" s="24" t="str">
        <f t="shared" ca="1" si="8"/>
        <v/>
      </c>
      <c r="G14" s="23" t="str">
        <f t="shared" ca="1" si="2"/>
        <v/>
      </c>
      <c r="H14" s="22" t="str">
        <f t="shared" ca="1" si="9"/>
        <v/>
      </c>
      <c r="I14" s="23" t="str">
        <f t="shared" ca="1" si="3"/>
        <v/>
      </c>
      <c r="J14" s="24" t="str">
        <f t="shared" ca="1" si="10"/>
        <v/>
      </c>
      <c r="K14" s="23" t="str">
        <f t="shared" ca="1" si="4"/>
        <v/>
      </c>
      <c r="L14" s="22" t="str">
        <f t="shared" ca="1" si="11"/>
        <v/>
      </c>
      <c r="M14" s="23" t="str">
        <f t="shared" ca="1" si="5"/>
        <v/>
      </c>
      <c r="N14" s="21">
        <f t="shared" ca="1" si="12"/>
        <v>0</v>
      </c>
      <c r="O14" s="42">
        <f t="shared" ca="1" si="13"/>
        <v>0</v>
      </c>
    </row>
    <row r="15" spans="1:19" x14ac:dyDescent="0.45">
      <c r="A15" s="21">
        <v>10</v>
      </c>
      <c r="B15" s="22">
        <f t="shared" ca="1" si="6"/>
        <v>0.41413527459550725</v>
      </c>
      <c r="C15" s="23" t="str">
        <f t="shared" ca="1" si="0"/>
        <v>OUI</v>
      </c>
      <c r="D15" s="24">
        <f t="shared" ca="1" si="7"/>
        <v>0.37039300059344149</v>
      </c>
      <c r="E15" s="23" t="str">
        <f t="shared" ca="1" si="1"/>
        <v>FEMME</v>
      </c>
      <c r="F15" s="24">
        <f t="shared" ca="1" si="8"/>
        <v>0.15313511838885085</v>
      </c>
      <c r="G15" s="23" t="str">
        <f t="shared" ca="1" si="2"/>
        <v>ACHAT</v>
      </c>
      <c r="H15" s="22">
        <f t="shared" ca="1" si="9"/>
        <v>0.67102733287814054</v>
      </c>
      <c r="I15" s="23">
        <f t="shared" ca="1" si="3"/>
        <v>2</v>
      </c>
      <c r="J15" s="24" t="str">
        <f t="shared" ca="1" si="10"/>
        <v/>
      </c>
      <c r="K15" s="23" t="str">
        <f t="shared" ca="1" si="4"/>
        <v/>
      </c>
      <c r="L15" s="22" t="str">
        <f t="shared" ca="1" si="11"/>
        <v/>
      </c>
      <c r="M15" s="23" t="str">
        <f t="shared" ca="1" si="5"/>
        <v/>
      </c>
      <c r="N15" s="21">
        <f t="shared" ca="1" si="12"/>
        <v>2</v>
      </c>
      <c r="O15" s="42">
        <f t="shared" ca="1" si="13"/>
        <v>4</v>
      </c>
      <c r="Q15" s="80" t="s">
        <v>30</v>
      </c>
      <c r="R15" s="81"/>
    </row>
    <row r="16" spans="1:19" x14ac:dyDescent="0.45">
      <c r="A16" s="21">
        <v>11</v>
      </c>
      <c r="B16" s="22">
        <f t="shared" ca="1" si="6"/>
        <v>0.88340785180775472</v>
      </c>
      <c r="C16" s="23" t="str">
        <f t="shared" ca="1" si="0"/>
        <v>OUI</v>
      </c>
      <c r="D16" s="24">
        <f t="shared" ca="1" si="7"/>
        <v>0.79976756288802786</v>
      </c>
      <c r="E16" s="23" t="str">
        <f t="shared" ca="1" si="1"/>
        <v>HOMME</v>
      </c>
      <c r="F16" s="24" t="str">
        <f t="shared" ca="1" si="8"/>
        <v/>
      </c>
      <c r="G16" s="23" t="str">
        <f t="shared" ca="1" si="2"/>
        <v/>
      </c>
      <c r="H16" s="22" t="str">
        <f t="shared" ca="1" si="9"/>
        <v/>
      </c>
      <c r="I16" s="23" t="str">
        <f t="shared" ca="1" si="3"/>
        <v/>
      </c>
      <c r="J16" s="24">
        <f t="shared" ca="1" si="10"/>
        <v>0.30541437261344229</v>
      </c>
      <c r="K16" s="23" t="str">
        <f t="shared" ca="1" si="4"/>
        <v>ACHAT</v>
      </c>
      <c r="L16" s="22">
        <f t="shared" ca="1" si="11"/>
        <v>0.4153426669428234</v>
      </c>
      <c r="M16" s="23">
        <f t="shared" ca="1" si="5"/>
        <v>2</v>
      </c>
      <c r="N16" s="21">
        <f t="shared" ca="1" si="12"/>
        <v>4</v>
      </c>
      <c r="O16" s="42">
        <f t="shared" ca="1" si="13"/>
        <v>8</v>
      </c>
      <c r="Q16" s="3">
        <v>0</v>
      </c>
      <c r="R16" s="3">
        <v>1</v>
      </c>
      <c r="S16" s="44">
        <f>(Q17-Q16)*R16</f>
        <v>0.6</v>
      </c>
    </row>
    <row r="17" spans="1:19" x14ac:dyDescent="0.45">
      <c r="A17" s="21">
        <v>12</v>
      </c>
      <c r="B17" s="22">
        <f t="shared" ca="1" si="6"/>
        <v>0.93172637927361213</v>
      </c>
      <c r="C17" s="23" t="str">
        <f t="shared" ca="1" si="0"/>
        <v>OUI</v>
      </c>
      <c r="D17" s="24">
        <f t="shared" ca="1" si="7"/>
        <v>0.38715927733147981</v>
      </c>
      <c r="E17" s="23" t="str">
        <f t="shared" ca="1" si="1"/>
        <v>FEMME</v>
      </c>
      <c r="F17" s="24">
        <f t="shared" ca="1" si="8"/>
        <v>0.75557862711524792</v>
      </c>
      <c r="G17" s="23" t="str">
        <f t="shared" ca="1" si="2"/>
        <v>NON ACHAT</v>
      </c>
      <c r="H17" s="22" t="str">
        <f t="shared" ca="1" si="9"/>
        <v/>
      </c>
      <c r="I17" s="23" t="str">
        <f t="shared" ca="1" si="3"/>
        <v/>
      </c>
      <c r="J17" s="24" t="str">
        <f t="shared" ca="1" si="10"/>
        <v/>
      </c>
      <c r="K17" s="23" t="str">
        <f t="shared" ca="1" si="4"/>
        <v/>
      </c>
      <c r="L17" s="22" t="str">
        <f t="shared" ca="1" si="11"/>
        <v/>
      </c>
      <c r="M17" s="23" t="str">
        <f t="shared" ca="1" si="5"/>
        <v/>
      </c>
      <c r="N17" s="21">
        <f t="shared" ca="1" si="12"/>
        <v>4</v>
      </c>
      <c r="O17" s="42">
        <f t="shared" ca="1" si="13"/>
        <v>8</v>
      </c>
      <c r="Q17" s="3">
        <f>Q16+0.6</f>
        <v>0.6</v>
      </c>
      <c r="R17" s="3">
        <v>2</v>
      </c>
      <c r="S17" s="44">
        <f>(Q18-Q17)*R17</f>
        <v>0.59999999999999987</v>
      </c>
    </row>
    <row r="18" spans="1:19" x14ac:dyDescent="0.45">
      <c r="A18" s="21">
        <v>13</v>
      </c>
      <c r="B18" s="22">
        <f t="shared" ca="1" si="6"/>
        <v>0.53690876721720515</v>
      </c>
      <c r="C18" s="23" t="str">
        <f t="shared" ca="1" si="0"/>
        <v>OUI</v>
      </c>
      <c r="D18" s="24">
        <f t="shared" ca="1" si="7"/>
        <v>0.2540245556341727</v>
      </c>
      <c r="E18" s="23" t="str">
        <f t="shared" ca="1" si="1"/>
        <v>FEMME</v>
      </c>
      <c r="F18" s="24">
        <f t="shared" ca="1" si="8"/>
        <v>0.81595745918679941</v>
      </c>
      <c r="G18" s="23" t="str">
        <f t="shared" ca="1" si="2"/>
        <v>NON ACHAT</v>
      </c>
      <c r="H18" s="22" t="str">
        <f t="shared" ca="1" si="9"/>
        <v/>
      </c>
      <c r="I18" s="23" t="str">
        <f t="shared" ca="1" si="3"/>
        <v/>
      </c>
      <c r="J18" s="24" t="str">
        <f t="shared" ca="1" si="10"/>
        <v/>
      </c>
      <c r="K18" s="23" t="str">
        <f t="shared" ca="1" si="4"/>
        <v/>
      </c>
      <c r="L18" s="22" t="str">
        <f t="shared" ca="1" si="11"/>
        <v/>
      </c>
      <c r="M18" s="23" t="str">
        <f t="shared" ca="1" si="5"/>
        <v/>
      </c>
      <c r="N18" s="21">
        <f t="shared" ca="1" si="12"/>
        <v>4</v>
      </c>
      <c r="O18" s="42">
        <f t="shared" ca="1" si="13"/>
        <v>8</v>
      </c>
      <c r="Q18" s="3">
        <f>Q17+0.3</f>
        <v>0.89999999999999991</v>
      </c>
      <c r="R18" s="3">
        <v>3</v>
      </c>
      <c r="S18" s="44">
        <f t="shared" ref="S18" si="14">(Q19-Q18)*R18</f>
        <v>0.29999999999999993</v>
      </c>
    </row>
    <row r="19" spans="1:19" x14ac:dyDescent="0.45">
      <c r="A19" s="21">
        <v>14</v>
      </c>
      <c r="B19" s="22">
        <f t="shared" ca="1" si="6"/>
        <v>0.92593757224901263</v>
      </c>
      <c r="C19" s="23" t="str">
        <f t="shared" ca="1" si="0"/>
        <v>OUI</v>
      </c>
      <c r="D19" s="24">
        <f t="shared" ca="1" si="7"/>
        <v>0.48922350732505826</v>
      </c>
      <c r="E19" s="23" t="str">
        <f t="shared" ca="1" si="1"/>
        <v>FEMME</v>
      </c>
      <c r="F19" s="24">
        <f t="shared" ca="1" si="8"/>
        <v>2.8796228065943619E-2</v>
      </c>
      <c r="G19" s="23" t="str">
        <f t="shared" ca="1" si="2"/>
        <v>ACHAT</v>
      </c>
      <c r="H19" s="22">
        <f t="shared" ca="1" si="9"/>
        <v>2.2497905236857352E-2</v>
      </c>
      <c r="I19" s="23">
        <f t="shared" ca="1" si="3"/>
        <v>1</v>
      </c>
      <c r="J19" s="24" t="str">
        <f t="shared" ca="1" si="10"/>
        <v/>
      </c>
      <c r="K19" s="23" t="str">
        <f t="shared" ca="1" si="4"/>
        <v/>
      </c>
      <c r="L19" s="22" t="str">
        <f t="shared" ca="1" si="11"/>
        <v/>
      </c>
      <c r="M19" s="23" t="str">
        <f t="shared" ca="1" si="5"/>
        <v/>
      </c>
      <c r="N19" s="21">
        <f t="shared" ca="1" si="12"/>
        <v>5</v>
      </c>
      <c r="O19" s="42">
        <f t="shared" ca="1" si="13"/>
        <v>10</v>
      </c>
      <c r="Q19" s="3">
        <f>Q18+0.1</f>
        <v>0.99999999999999989</v>
      </c>
      <c r="R19" s="3"/>
      <c r="S19" s="44">
        <f>SUM(S16:S18)</f>
        <v>1.4999999999999996</v>
      </c>
    </row>
    <row r="20" spans="1:19" x14ac:dyDescent="0.45">
      <c r="A20" s="21">
        <v>15</v>
      </c>
      <c r="B20" s="22">
        <f t="shared" ca="1" si="6"/>
        <v>0.4157984660759938</v>
      </c>
      <c r="C20" s="23" t="str">
        <f t="shared" ca="1" si="0"/>
        <v>OUI</v>
      </c>
      <c r="D20" s="24">
        <f t="shared" ca="1" si="7"/>
        <v>0.81507201289084252</v>
      </c>
      <c r="E20" s="23" t="str">
        <f t="shared" ca="1" si="1"/>
        <v>HOMME</v>
      </c>
      <c r="F20" s="24" t="str">
        <f t="shared" ca="1" si="8"/>
        <v/>
      </c>
      <c r="G20" s="23" t="str">
        <f t="shared" ca="1" si="2"/>
        <v/>
      </c>
      <c r="H20" s="22" t="str">
        <f t="shared" ca="1" si="9"/>
        <v/>
      </c>
      <c r="I20" s="23" t="str">
        <f t="shared" ca="1" si="3"/>
        <v/>
      </c>
      <c r="J20" s="24">
        <f t="shared" ca="1" si="10"/>
        <v>0.14318260260403726</v>
      </c>
      <c r="K20" s="23" t="str">
        <f t="shared" ca="1" si="4"/>
        <v>ACHAT</v>
      </c>
      <c r="L20" s="22">
        <f t="shared" ca="1" si="11"/>
        <v>0.44105137453065391</v>
      </c>
      <c r="M20" s="23">
        <f t="shared" ca="1" si="5"/>
        <v>2</v>
      </c>
      <c r="N20" s="21">
        <f t="shared" ca="1" si="12"/>
        <v>7</v>
      </c>
      <c r="O20" s="42">
        <f t="shared" ca="1" si="13"/>
        <v>14</v>
      </c>
    </row>
    <row r="21" spans="1:19" x14ac:dyDescent="0.45">
      <c r="A21" s="21">
        <v>16</v>
      </c>
      <c r="B21" s="22">
        <f t="shared" ca="1" si="6"/>
        <v>0.94394381431305396</v>
      </c>
      <c r="C21" s="23" t="str">
        <f t="shared" ca="1" si="0"/>
        <v>OUI</v>
      </c>
      <c r="D21" s="24">
        <f t="shared" ca="1" si="7"/>
        <v>0.65879403901081501</v>
      </c>
      <c r="E21" s="23" t="str">
        <f t="shared" ca="1" si="1"/>
        <v>HOMME</v>
      </c>
      <c r="F21" s="24" t="str">
        <f t="shared" ca="1" si="8"/>
        <v/>
      </c>
      <c r="G21" s="23" t="str">
        <f t="shared" ca="1" si="2"/>
        <v/>
      </c>
      <c r="H21" s="22" t="str">
        <f t="shared" ca="1" si="9"/>
        <v/>
      </c>
      <c r="I21" s="23" t="str">
        <f t="shared" ca="1" si="3"/>
        <v/>
      </c>
      <c r="J21" s="24">
        <f t="shared" ca="1" si="10"/>
        <v>0.21681827336842441</v>
      </c>
      <c r="K21" s="23" t="str">
        <f t="shared" ca="1" si="4"/>
        <v>ACHAT</v>
      </c>
      <c r="L21" s="22">
        <f t="shared" ca="1" si="11"/>
        <v>3.6279737128454004E-3</v>
      </c>
      <c r="M21" s="23">
        <f t="shared" ca="1" si="5"/>
        <v>1</v>
      </c>
      <c r="N21" s="21">
        <f t="shared" ca="1" si="12"/>
        <v>8</v>
      </c>
      <c r="O21" s="42">
        <f t="shared" ca="1" si="13"/>
        <v>16</v>
      </c>
      <c r="Q21" s="80" t="s">
        <v>31</v>
      </c>
      <c r="R21" s="81"/>
    </row>
    <row r="22" spans="1:19" x14ac:dyDescent="0.45">
      <c r="A22" s="21">
        <v>17</v>
      </c>
      <c r="B22" s="22">
        <f t="shared" ca="1" si="6"/>
        <v>0.55745439645956818</v>
      </c>
      <c r="C22" s="23" t="str">
        <f t="shared" ca="1" si="0"/>
        <v>OUI</v>
      </c>
      <c r="D22" s="24">
        <f t="shared" ca="1" si="7"/>
        <v>0.34720063880794849</v>
      </c>
      <c r="E22" s="23" t="str">
        <f t="shared" ca="1" si="1"/>
        <v>FEMME</v>
      </c>
      <c r="F22" s="24">
        <f t="shared" ca="1" si="8"/>
        <v>0.49470920271677088</v>
      </c>
      <c r="G22" s="23" t="str">
        <f t="shared" ca="1" si="2"/>
        <v>NON ACHAT</v>
      </c>
      <c r="H22" s="22" t="str">
        <f t="shared" ca="1" si="9"/>
        <v/>
      </c>
      <c r="I22" s="23" t="str">
        <f t="shared" ca="1" si="3"/>
        <v/>
      </c>
      <c r="J22" s="24" t="str">
        <f t="shared" ca="1" si="10"/>
        <v/>
      </c>
      <c r="K22" s="23" t="str">
        <f t="shared" ca="1" si="4"/>
        <v/>
      </c>
      <c r="L22" s="22" t="str">
        <f t="shared" ca="1" si="11"/>
        <v/>
      </c>
      <c r="M22" s="23" t="str">
        <f t="shared" ca="1" si="5"/>
        <v/>
      </c>
      <c r="N22" s="21">
        <f t="shared" ca="1" si="12"/>
        <v>8</v>
      </c>
      <c r="O22" s="42">
        <f t="shared" ca="1" si="13"/>
        <v>16</v>
      </c>
      <c r="Q22" s="3">
        <v>0</v>
      </c>
      <c r="R22" s="3">
        <v>1</v>
      </c>
      <c r="S22" s="44">
        <f>(Q23-Q22)*R22</f>
        <v>0.1</v>
      </c>
    </row>
    <row r="23" spans="1:19" x14ac:dyDescent="0.45">
      <c r="A23" s="21">
        <v>18</v>
      </c>
      <c r="B23" s="22">
        <f t="shared" ca="1" si="6"/>
        <v>0.49040876346030282</v>
      </c>
      <c r="C23" s="23" t="str">
        <f t="shared" ca="1" si="0"/>
        <v>OUI</v>
      </c>
      <c r="D23" s="24">
        <f t="shared" ca="1" si="7"/>
        <v>0.35859738958251275</v>
      </c>
      <c r="E23" s="23" t="str">
        <f t="shared" ca="1" si="1"/>
        <v>FEMME</v>
      </c>
      <c r="F23" s="24">
        <f t="shared" ca="1" si="8"/>
        <v>0.88969399482460398</v>
      </c>
      <c r="G23" s="23" t="str">
        <f t="shared" ca="1" si="2"/>
        <v>NON ACHAT</v>
      </c>
      <c r="H23" s="22" t="str">
        <f t="shared" ca="1" si="9"/>
        <v/>
      </c>
      <c r="I23" s="23" t="str">
        <f t="shared" ca="1" si="3"/>
        <v/>
      </c>
      <c r="J23" s="24" t="str">
        <f t="shared" ca="1" si="10"/>
        <v/>
      </c>
      <c r="K23" s="23" t="str">
        <f t="shared" ca="1" si="4"/>
        <v/>
      </c>
      <c r="L23" s="22" t="str">
        <f t="shared" ca="1" si="11"/>
        <v/>
      </c>
      <c r="M23" s="23" t="str">
        <f t="shared" ca="1" si="5"/>
        <v/>
      </c>
      <c r="N23" s="21">
        <f t="shared" ca="1" si="12"/>
        <v>8</v>
      </c>
      <c r="O23" s="42">
        <f t="shared" ca="1" si="13"/>
        <v>16</v>
      </c>
      <c r="Q23" s="3">
        <f>Q22+0.1</f>
        <v>0.1</v>
      </c>
      <c r="R23" s="3">
        <v>2</v>
      </c>
      <c r="S23" s="44">
        <f t="shared" ref="S23:S25" si="15">(Q24-Q23)*R23</f>
        <v>0.8</v>
      </c>
    </row>
    <row r="24" spans="1:19" x14ac:dyDescent="0.45">
      <c r="A24" s="21">
        <v>19</v>
      </c>
      <c r="B24" s="22">
        <f t="shared" ca="1" si="6"/>
        <v>0.28473928066495369</v>
      </c>
      <c r="C24" s="23" t="str">
        <f t="shared" ca="1" si="0"/>
        <v>NON</v>
      </c>
      <c r="D24" s="24" t="str">
        <f t="shared" ca="1" si="7"/>
        <v/>
      </c>
      <c r="E24" s="23" t="str">
        <f t="shared" ca="1" si="1"/>
        <v/>
      </c>
      <c r="F24" s="24" t="str">
        <f t="shared" ca="1" si="8"/>
        <v/>
      </c>
      <c r="G24" s="23" t="str">
        <f t="shared" ca="1" si="2"/>
        <v/>
      </c>
      <c r="H24" s="22" t="str">
        <f t="shared" ca="1" si="9"/>
        <v/>
      </c>
      <c r="I24" s="23" t="str">
        <f t="shared" ca="1" si="3"/>
        <v/>
      </c>
      <c r="J24" s="24" t="str">
        <f t="shared" ca="1" si="10"/>
        <v/>
      </c>
      <c r="K24" s="23" t="str">
        <f t="shared" ca="1" si="4"/>
        <v/>
      </c>
      <c r="L24" s="22" t="str">
        <f t="shared" ca="1" si="11"/>
        <v/>
      </c>
      <c r="M24" s="23" t="str">
        <f t="shared" ca="1" si="5"/>
        <v/>
      </c>
      <c r="N24" s="21">
        <f t="shared" ca="1" si="12"/>
        <v>8</v>
      </c>
      <c r="O24" s="42">
        <f t="shared" ca="1" si="13"/>
        <v>16</v>
      </c>
      <c r="Q24" s="3">
        <f>Q23+0.4</f>
        <v>0.5</v>
      </c>
      <c r="R24" s="3">
        <v>3</v>
      </c>
      <c r="S24" s="44">
        <f t="shared" si="15"/>
        <v>0.90000000000000013</v>
      </c>
    </row>
    <row r="25" spans="1:19" x14ac:dyDescent="0.45">
      <c r="A25" s="21">
        <v>20</v>
      </c>
      <c r="B25" s="22">
        <f t="shared" ca="1" si="6"/>
        <v>0.50866286545675443</v>
      </c>
      <c r="C25" s="23" t="str">
        <f t="shared" ca="1" si="0"/>
        <v>OUI</v>
      </c>
      <c r="D25" s="24">
        <f t="shared" ca="1" si="7"/>
        <v>0.72319507221367407</v>
      </c>
      <c r="E25" s="23" t="str">
        <f t="shared" ca="1" si="1"/>
        <v>HOMME</v>
      </c>
      <c r="F25" s="24" t="str">
        <f t="shared" ca="1" si="8"/>
        <v/>
      </c>
      <c r="G25" s="23" t="str">
        <f t="shared" ca="1" si="2"/>
        <v/>
      </c>
      <c r="H25" s="22" t="str">
        <f t="shared" ca="1" si="9"/>
        <v/>
      </c>
      <c r="I25" s="23" t="str">
        <f t="shared" ca="1" si="3"/>
        <v/>
      </c>
      <c r="J25" s="24">
        <f t="shared" ca="1" si="10"/>
        <v>0.5735038390523064</v>
      </c>
      <c r="K25" s="23" t="str">
        <f t="shared" ca="1" si="4"/>
        <v>ACHAT</v>
      </c>
      <c r="L25" s="22">
        <f t="shared" ca="1" si="11"/>
        <v>0.80141652050517953</v>
      </c>
      <c r="M25" s="23">
        <f t="shared" ca="1" si="5"/>
        <v>4</v>
      </c>
      <c r="N25" s="21">
        <f t="shared" ca="1" si="12"/>
        <v>12</v>
      </c>
      <c r="O25" s="42">
        <f t="shared" ca="1" si="13"/>
        <v>24</v>
      </c>
      <c r="Q25" s="3">
        <f>Q24+0.3</f>
        <v>0.8</v>
      </c>
      <c r="R25" s="3">
        <v>4</v>
      </c>
      <c r="S25" s="44">
        <f t="shared" si="15"/>
        <v>0.79999999999999982</v>
      </c>
    </row>
    <row r="26" spans="1:19" x14ac:dyDescent="0.45">
      <c r="A26" s="21">
        <v>21</v>
      </c>
      <c r="B26" s="22">
        <f t="shared" ca="1" si="6"/>
        <v>0.19468673459405283</v>
      </c>
      <c r="C26" s="23" t="str">
        <f t="shared" ca="1" si="0"/>
        <v>NON</v>
      </c>
      <c r="D26" s="24" t="str">
        <f t="shared" ca="1" si="7"/>
        <v/>
      </c>
      <c r="E26" s="23" t="str">
        <f t="shared" ca="1" si="1"/>
        <v/>
      </c>
      <c r="F26" s="24" t="str">
        <f t="shared" ca="1" si="8"/>
        <v/>
      </c>
      <c r="G26" s="23" t="str">
        <f t="shared" ca="1" si="2"/>
        <v/>
      </c>
      <c r="H26" s="22" t="str">
        <f t="shared" ca="1" si="9"/>
        <v/>
      </c>
      <c r="I26" s="23" t="str">
        <f t="shared" ca="1" si="3"/>
        <v/>
      </c>
      <c r="J26" s="24" t="str">
        <f t="shared" ca="1" si="10"/>
        <v/>
      </c>
      <c r="K26" s="23" t="str">
        <f t="shared" ca="1" si="4"/>
        <v/>
      </c>
      <c r="L26" s="22" t="str">
        <f t="shared" ca="1" si="11"/>
        <v/>
      </c>
      <c r="M26" s="23" t="str">
        <f t="shared" ca="1" si="5"/>
        <v/>
      </c>
      <c r="N26" s="21">
        <f t="shared" ca="1" si="12"/>
        <v>12</v>
      </c>
      <c r="O26" s="42">
        <f t="shared" ca="1" si="13"/>
        <v>24</v>
      </c>
      <c r="Q26" s="3">
        <f>Q25+0.2</f>
        <v>1</v>
      </c>
      <c r="R26" s="3"/>
      <c r="S26" s="44">
        <f>SUM(S22:S25)</f>
        <v>2.6</v>
      </c>
    </row>
    <row r="27" spans="1:19" x14ac:dyDescent="0.45">
      <c r="A27" s="21">
        <v>22</v>
      </c>
      <c r="B27" s="22">
        <f t="shared" ca="1" si="6"/>
        <v>0.88261880901013134</v>
      </c>
      <c r="C27" s="23" t="str">
        <f t="shared" ca="1" si="0"/>
        <v>OUI</v>
      </c>
      <c r="D27" s="24">
        <f t="shared" ca="1" si="7"/>
        <v>0.33138826044332648</v>
      </c>
      <c r="E27" s="23" t="str">
        <f t="shared" ca="1" si="1"/>
        <v>FEMME</v>
      </c>
      <c r="F27" s="24">
        <f t="shared" ca="1" si="8"/>
        <v>1.8423861489279769E-2</v>
      </c>
      <c r="G27" s="23" t="str">
        <f t="shared" ca="1" si="2"/>
        <v>ACHAT</v>
      </c>
      <c r="H27" s="22">
        <f t="shared" ca="1" si="9"/>
        <v>6.9542235840311273E-2</v>
      </c>
      <c r="I27" s="23">
        <f t="shared" ca="1" si="3"/>
        <v>1</v>
      </c>
      <c r="J27" s="24" t="str">
        <f t="shared" ca="1" si="10"/>
        <v/>
      </c>
      <c r="K27" s="23" t="str">
        <f t="shared" ca="1" si="4"/>
        <v/>
      </c>
      <c r="L27" s="22" t="str">
        <f t="shared" ca="1" si="11"/>
        <v/>
      </c>
      <c r="M27" s="23" t="str">
        <f t="shared" ca="1" si="5"/>
        <v/>
      </c>
      <c r="N27" s="21">
        <f t="shared" ca="1" si="12"/>
        <v>13</v>
      </c>
      <c r="O27" s="42">
        <f t="shared" ca="1" si="13"/>
        <v>26</v>
      </c>
    </row>
    <row r="28" spans="1:19" x14ac:dyDescent="0.45">
      <c r="A28" s="21">
        <v>23</v>
      </c>
      <c r="B28" s="22">
        <f t="shared" ca="1" si="6"/>
        <v>0.70926804169950297</v>
      </c>
      <c r="C28" s="23" t="str">
        <f t="shared" ca="1" si="0"/>
        <v>OUI</v>
      </c>
      <c r="D28" s="24">
        <f t="shared" ca="1" si="7"/>
        <v>0.60162981727142639</v>
      </c>
      <c r="E28" s="23" t="str">
        <f t="shared" ca="1" si="1"/>
        <v>FEMME</v>
      </c>
      <c r="F28" s="24">
        <f t="shared" ca="1" si="8"/>
        <v>0.29009855986588418</v>
      </c>
      <c r="G28" s="23" t="str">
        <f t="shared" ca="1" si="2"/>
        <v>ACHAT</v>
      </c>
      <c r="H28" s="22">
        <f t="shared" ca="1" si="9"/>
        <v>0.86277269033365045</v>
      </c>
      <c r="I28" s="23">
        <f t="shared" ca="1" si="3"/>
        <v>2</v>
      </c>
      <c r="J28" s="24" t="str">
        <f t="shared" ca="1" si="10"/>
        <v/>
      </c>
      <c r="K28" s="23" t="str">
        <f t="shared" ca="1" si="4"/>
        <v/>
      </c>
      <c r="L28" s="22" t="str">
        <f t="shared" ca="1" si="11"/>
        <v/>
      </c>
      <c r="M28" s="23" t="str">
        <f t="shared" ca="1" si="5"/>
        <v/>
      </c>
      <c r="N28" s="21">
        <f t="shared" ca="1" si="12"/>
        <v>15</v>
      </c>
      <c r="O28" s="42">
        <f t="shared" ca="1" si="13"/>
        <v>30</v>
      </c>
    </row>
    <row r="29" spans="1:19" x14ac:dyDescent="0.45">
      <c r="A29" s="21">
        <v>24</v>
      </c>
      <c r="B29" s="22">
        <f t="shared" ca="1" si="6"/>
        <v>0.31140966400109593</v>
      </c>
      <c r="C29" s="23" t="str">
        <f t="shared" ca="1" si="0"/>
        <v>OUI</v>
      </c>
      <c r="D29" s="24">
        <f t="shared" ca="1" si="7"/>
        <v>0.25485462152811933</v>
      </c>
      <c r="E29" s="23" t="str">
        <f t="shared" ca="1" si="1"/>
        <v>FEMME</v>
      </c>
      <c r="F29" s="24">
        <f t="shared" ca="1" si="8"/>
        <v>0.99222637581567374</v>
      </c>
      <c r="G29" s="23" t="str">
        <f t="shared" ca="1" si="2"/>
        <v>NON ACHAT</v>
      </c>
      <c r="H29" s="22" t="str">
        <f t="shared" ca="1" si="9"/>
        <v/>
      </c>
      <c r="I29" s="23" t="str">
        <f t="shared" ca="1" si="3"/>
        <v/>
      </c>
      <c r="J29" s="24" t="str">
        <f t="shared" ca="1" si="10"/>
        <v/>
      </c>
      <c r="K29" s="23" t="str">
        <f t="shared" ca="1" si="4"/>
        <v/>
      </c>
      <c r="L29" s="22" t="str">
        <f t="shared" ca="1" si="11"/>
        <v/>
      </c>
      <c r="M29" s="23" t="str">
        <f t="shared" ca="1" si="5"/>
        <v/>
      </c>
      <c r="N29" s="21">
        <f t="shared" ca="1" si="12"/>
        <v>15</v>
      </c>
      <c r="O29" s="42">
        <f t="shared" ca="1" si="13"/>
        <v>30</v>
      </c>
    </row>
    <row r="30" spans="1:19" x14ac:dyDescent="0.45">
      <c r="A30" s="25">
        <v>25</v>
      </c>
      <c r="B30" s="26">
        <f t="shared" ca="1" si="6"/>
        <v>0.46682034946941764</v>
      </c>
      <c r="C30" s="27" t="str">
        <f t="shared" ca="1" si="0"/>
        <v>OUI</v>
      </c>
      <c r="D30" s="28">
        <f t="shared" ca="1" si="7"/>
        <v>0.82699183778090823</v>
      </c>
      <c r="E30" s="27" t="str">
        <f t="shared" ca="1" si="1"/>
        <v>HOMME</v>
      </c>
      <c r="F30" s="28" t="str">
        <f t="shared" ca="1" si="8"/>
        <v/>
      </c>
      <c r="G30" s="27" t="str">
        <f t="shared" ca="1" si="2"/>
        <v/>
      </c>
      <c r="H30" s="26" t="str">
        <f t="shared" ca="1" si="9"/>
        <v/>
      </c>
      <c r="I30" s="27" t="str">
        <f t="shared" ca="1" si="3"/>
        <v/>
      </c>
      <c r="J30" s="28">
        <f t="shared" ca="1" si="10"/>
        <v>2.6979275058731211E-2</v>
      </c>
      <c r="K30" s="27" t="str">
        <f t="shared" ca="1" si="4"/>
        <v>ACHAT</v>
      </c>
      <c r="L30" s="26">
        <f t="shared" ca="1" si="11"/>
        <v>0.90626807060370229</v>
      </c>
      <c r="M30" s="27">
        <f t="shared" ca="1" si="5"/>
        <v>4</v>
      </c>
      <c r="N30" s="25">
        <f t="shared" ca="1" si="12"/>
        <v>19</v>
      </c>
      <c r="O30" s="43">
        <f t="shared" ca="1" si="13"/>
        <v>38</v>
      </c>
    </row>
    <row r="32" spans="1:19" x14ac:dyDescent="0.45">
      <c r="A32" s="79" t="s">
        <v>32</v>
      </c>
      <c r="B32" s="79"/>
    </row>
    <row r="33" spans="1:8" x14ac:dyDescent="0.45">
      <c r="A33" s="74" t="str">
        <f ca="1">_xlfn.CONCAT("En visitant 25 maisons, l'enfant peut espérer ammasser ",O30,"$")</f>
        <v>En visitant 25 maisons, l'enfant peut espérer ammasser 38$</v>
      </c>
      <c r="B33" s="74"/>
      <c r="C33" s="74"/>
      <c r="D33" s="74"/>
      <c r="E33" s="74"/>
      <c r="F33" s="74"/>
      <c r="G33" s="74"/>
      <c r="H33" s="74"/>
    </row>
    <row r="35" spans="1:8" x14ac:dyDescent="0.45">
      <c r="A35" s="79" t="s">
        <v>33</v>
      </c>
      <c r="B35" s="79"/>
    </row>
    <row r="37" spans="1:8" x14ac:dyDescent="0.45">
      <c r="A37" s="76" t="s">
        <v>34</v>
      </c>
      <c r="B37" s="76"/>
      <c r="C37" s="40">
        <f ca="1">COUNTIF(C6:C30,"=OUI")/25</f>
        <v>0.8</v>
      </c>
    </row>
    <row r="39" spans="1:8" x14ac:dyDescent="0.45">
      <c r="A39" s="75"/>
      <c r="B39" s="75"/>
      <c r="C39" s="38" t="s">
        <v>35</v>
      </c>
      <c r="D39" s="76" t="s">
        <v>36</v>
      </c>
      <c r="E39" s="76"/>
      <c r="F39" s="76" t="s">
        <v>37</v>
      </c>
      <c r="G39" s="76"/>
    </row>
    <row r="40" spans="1:8" x14ac:dyDescent="0.45">
      <c r="A40" s="76" t="s">
        <v>38</v>
      </c>
      <c r="B40" s="76"/>
      <c r="C40" s="36">
        <f ca="1">COUNTIF(E$6:E$30,"=FEMME")/COUNTIF(C$6:C$30,"=OUI")</f>
        <v>0.6</v>
      </c>
      <c r="D40" s="77">
        <f ca="1">COUNTIF(G$6:G$30,"=ACHAT")/COUNTIF(E$6:E$30,"=FEMME")</f>
        <v>0.33333333333333331</v>
      </c>
      <c r="E40" s="77"/>
      <c r="F40" s="78">
        <f ca="1">AVERAGE(I$6:I$30)</f>
        <v>1.5</v>
      </c>
      <c r="G40" s="78"/>
    </row>
    <row r="41" spans="1:8" x14ac:dyDescent="0.45">
      <c r="A41" s="76" t="s">
        <v>39</v>
      </c>
      <c r="B41" s="76"/>
      <c r="C41" s="36">
        <f ca="1">COUNTIF(E$6:E$30,"=HOMME")/COUNTIF(C$6:C$30,"=OUI")</f>
        <v>0.4</v>
      </c>
      <c r="D41" s="77">
        <f ca="1">COUNTIF(K$6:K$30,"=ACHAT")/COUNTIF(E$6:E$30,"=HOMME")</f>
        <v>0.625</v>
      </c>
      <c r="E41" s="77"/>
      <c r="F41" s="78">
        <f ca="1">AVERAGE(M$6:M$30)</f>
        <v>2.6</v>
      </c>
      <c r="G41" s="78"/>
    </row>
    <row r="43" spans="1:8" x14ac:dyDescent="0.45">
      <c r="A43" s="79" t="s">
        <v>40</v>
      </c>
      <c r="B43" s="79"/>
    </row>
    <row r="44" spans="1:8" x14ac:dyDescent="0.45">
      <c r="A44" s="34"/>
      <c r="B44" s="34"/>
    </row>
    <row r="45" spans="1:8" x14ac:dyDescent="0.45">
      <c r="A45" t="s">
        <v>41</v>
      </c>
    </row>
    <row r="46" spans="1:8" x14ac:dyDescent="0.45">
      <c r="A46" s="75"/>
      <c r="B46" s="75"/>
      <c r="C46" s="38" t="s">
        <v>35</v>
      </c>
      <c r="D46" s="76" t="s">
        <v>36</v>
      </c>
      <c r="E46" s="76"/>
      <c r="F46" s="76" t="s">
        <v>37</v>
      </c>
      <c r="G46" s="76"/>
    </row>
    <row r="47" spans="1:8" x14ac:dyDescent="0.45">
      <c r="A47" s="76" t="s">
        <v>38</v>
      </c>
      <c r="B47" s="76"/>
      <c r="C47" s="36">
        <f ca="1">ABS(C40-Q8)</f>
        <v>5.0000000000000044E-2</v>
      </c>
      <c r="D47" s="77">
        <f ca="1">ABS(D40-Q12)</f>
        <v>0.1166666666666667</v>
      </c>
      <c r="E47" s="77"/>
      <c r="F47" s="78">
        <f ca="1">ABS(F40-S19)</f>
        <v>4.4408920985006262E-16</v>
      </c>
      <c r="G47" s="78"/>
    </row>
    <row r="48" spans="1:8" x14ac:dyDescent="0.45">
      <c r="A48" s="76" t="s">
        <v>39</v>
      </c>
      <c r="B48" s="76"/>
      <c r="C48" s="36">
        <f ca="1">ABS(C41-Q9)</f>
        <v>5.0000000000000044E-2</v>
      </c>
      <c r="D48" s="77">
        <f ca="1">ABS(D41-Q9)</f>
        <v>0.27500000000000002</v>
      </c>
      <c r="E48" s="77"/>
      <c r="F48" s="78">
        <f ca="1">ABS(F41-S26)</f>
        <v>0</v>
      </c>
      <c r="G48" s="78"/>
    </row>
    <row r="50" spans="1:13" x14ac:dyDescent="0.45">
      <c r="A50" s="48" t="s">
        <v>42</v>
      </c>
    </row>
    <row r="51" spans="1:13" x14ac:dyDescent="0.45">
      <c r="A51" s="35" t="str">
        <f ca="1">_xlfn.CONCAT("Le taux de réponse chez les femmes trouvé ",IF(ABS(C40-Q8)&gt;0.02,"n'est pas représentatif","est représentatif")," de la probabilité théorique (",ROUND(C40*100,2),"% contre ",ROUND(Q8*100,2),"%).")</f>
        <v>Le taux de réponse chez les femmes trouvé n'est pas représentatif de la probabilité théorique (60% contre 65%).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</row>
    <row r="52" spans="1:13" x14ac:dyDescent="0.45">
      <c r="A52" s="74" t="str">
        <f ca="1">_xlfn.CONCAT("Le taux de réponse chez les hommes trouvé ",IF(ABS(C41-Q9)&gt;0.02,"n'est pas représentatif","est représentatif")," de la probabilité théorique (",ROUND(C41*100,2),"% contre ",ROUND(Q9*100,2),"%).")</f>
        <v>Le taux de réponse chez les hommes trouvé n'est pas représentatif de la probabilité théorique (40% contre 35%).</v>
      </c>
      <c r="B52" s="74"/>
      <c r="C52" s="74"/>
      <c r="D52" s="74"/>
      <c r="E52" s="74"/>
      <c r="F52" s="74"/>
      <c r="G52" s="74"/>
      <c r="H52" s="74"/>
      <c r="I52" s="74"/>
      <c r="J52" s="74"/>
      <c r="K52" s="74"/>
    </row>
    <row r="53" spans="1:13" x14ac:dyDescent="0.45">
      <c r="A53" s="74" t="str">
        <f ca="1">_xlfn.CONCAT("Le taux de ventes chez les femmes trouvé ",IF(ABS(D40-Q12)&gt;0.02,"n'est pas représentatif","est représentatif")," de la probabilité théorique (",ROUND(D40*100,2),"% contre ",ROUND(Q12*100,2),"%).")</f>
        <v>Le taux de ventes chez les femmes trouvé n'est pas représentatif de la probabilité théorique (33.33% contre 45%).</v>
      </c>
      <c r="B53" s="74"/>
      <c r="C53" s="74"/>
      <c r="D53" s="74"/>
      <c r="E53" s="74"/>
      <c r="F53" s="74"/>
      <c r="G53" s="74"/>
      <c r="H53" s="74"/>
      <c r="I53" s="74"/>
      <c r="J53" s="74"/>
      <c r="K53" s="74"/>
    </row>
    <row r="54" spans="1:13" x14ac:dyDescent="0.45">
      <c r="A54" s="74" t="str">
        <f ca="1">_xlfn.CONCAT("Le taux de ventes chez les hommes trouvé ",IF(ABS(D41-Q13)&gt;0.02,"n'est pas représentatif","est représentatif")," de la probabilité théorique (",ROUND(D41*100,2),"% contre ",ROUND(Q13*100,2),"%).")</f>
        <v>Le taux de ventes chez les hommes trouvé n'est pas représentatif de la probabilité théorique (62.5% contre 60%).</v>
      </c>
      <c r="B54" s="74"/>
      <c r="C54" s="74"/>
      <c r="D54" s="74"/>
      <c r="E54" s="74"/>
      <c r="F54" s="74"/>
      <c r="G54" s="74"/>
      <c r="H54" s="74"/>
      <c r="I54" s="74"/>
      <c r="J54" s="74"/>
      <c r="K54" s="74"/>
    </row>
    <row r="55" spans="1:13" x14ac:dyDescent="0.45">
      <c r="A55" s="74" t="str">
        <f ca="1">_xlfn.CONCAT("La moyenne des billets vendus chez les femmes trouvée ",IF(ABS(F40-S19)&gt;0.2,"n'est pas représentatif","est représentatif")," de la probabilité théorique (",ROUND(F40,2)," contre ",S19,").")</f>
        <v>La moyenne des billets vendus chez les femmes trouvée est représentatif de la probabilité théorique (1.5 contre 1.5).</v>
      </c>
      <c r="B55" s="74"/>
      <c r="C55" s="74"/>
      <c r="D55" s="74"/>
      <c r="E55" s="74"/>
      <c r="F55" s="74"/>
      <c r="G55" s="74"/>
      <c r="H55" s="74"/>
      <c r="I55" s="74"/>
      <c r="J55" s="74"/>
      <c r="K55" s="74"/>
    </row>
    <row r="56" spans="1:13" x14ac:dyDescent="0.45">
      <c r="A56" s="74" t="str">
        <f ca="1">_xlfn.CONCAT("La moyenne des billets vendus chez les hommes trouvée ",IF(ABS(F41-S26)&gt;0.2,"n'est pas représentatif","est représentatif")," de la probabilité théorique (",ROUND(F41,2)," contre ",S26,").")</f>
        <v>La moyenne des billets vendus chez les hommes trouvée est représentatif de la probabilité théorique (2.6 contre 2.6).</v>
      </c>
      <c r="B56" s="74"/>
      <c r="C56" s="74"/>
      <c r="D56" s="74"/>
      <c r="E56" s="74"/>
      <c r="F56" s="74"/>
      <c r="G56" s="74"/>
      <c r="H56" s="74"/>
      <c r="I56" s="74"/>
      <c r="J56" s="74"/>
      <c r="K56" s="74"/>
    </row>
    <row r="58" spans="1:13" x14ac:dyDescent="0.45">
      <c r="A58" s="74" t="s">
        <v>43</v>
      </c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</row>
    <row r="59" spans="1:13" x14ac:dyDescent="0.45">
      <c r="A59" s="74" t="s">
        <v>44</v>
      </c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35"/>
      <c r="M59" s="35"/>
    </row>
  </sheetData>
  <mergeCells count="41">
    <mergeCell ref="Q4:R4"/>
    <mergeCell ref="Q7:R7"/>
    <mergeCell ref="A2:B2"/>
    <mergeCell ref="A32:B32"/>
    <mergeCell ref="A33:H33"/>
    <mergeCell ref="Q15:R15"/>
    <mergeCell ref="Q21:R21"/>
    <mergeCell ref="Q11:R11"/>
    <mergeCell ref="A4:A5"/>
    <mergeCell ref="B4:C4"/>
    <mergeCell ref="D4:E4"/>
    <mergeCell ref="F4:I4"/>
    <mergeCell ref="J4:M4"/>
    <mergeCell ref="A39:B39"/>
    <mergeCell ref="A40:B40"/>
    <mergeCell ref="A37:B37"/>
    <mergeCell ref="A41:B41"/>
    <mergeCell ref="A35:B35"/>
    <mergeCell ref="D39:E39"/>
    <mergeCell ref="F39:G39"/>
    <mergeCell ref="D40:E40"/>
    <mergeCell ref="D41:E41"/>
    <mergeCell ref="F40:G40"/>
    <mergeCell ref="F41:G41"/>
    <mergeCell ref="A43:B43"/>
    <mergeCell ref="A52:K52"/>
    <mergeCell ref="A53:K53"/>
    <mergeCell ref="A54:K54"/>
    <mergeCell ref="F48:G48"/>
    <mergeCell ref="A58:M58"/>
    <mergeCell ref="A59:K59"/>
    <mergeCell ref="A55:K55"/>
    <mergeCell ref="A56:K56"/>
    <mergeCell ref="A46:B46"/>
    <mergeCell ref="D46:E46"/>
    <mergeCell ref="F46:G46"/>
    <mergeCell ref="A47:B47"/>
    <mergeCell ref="D47:E47"/>
    <mergeCell ref="F47:G47"/>
    <mergeCell ref="A48:B48"/>
    <mergeCell ref="D48:E48"/>
  </mergeCells>
  <conditionalFormatting sqref="G6:G30">
    <cfRule type="cellIs" dxfId="12" priority="44" operator="equal">
      <formula>"ACHAT"</formula>
    </cfRule>
  </conditionalFormatting>
  <conditionalFormatting sqref="G6:G30">
    <cfRule type="cellIs" dxfId="11" priority="43" operator="equal">
      <formula>"NON ACHAT"</formula>
    </cfRule>
  </conditionalFormatting>
  <conditionalFormatting sqref="K6:K30">
    <cfRule type="cellIs" dxfId="10" priority="42" operator="equal">
      <formula>"NON ACHAT"</formula>
    </cfRule>
  </conditionalFormatting>
  <conditionalFormatting sqref="K6:K30">
    <cfRule type="cellIs" dxfId="9" priority="41" operator="equal">
      <formula>"ACHAT"</formula>
    </cfRule>
  </conditionalFormatting>
  <conditionalFormatting sqref="E6:E30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:E30">
    <cfRule type="cellIs" dxfId="8" priority="32" operator="equal">
      <formula>"HOMME"</formula>
    </cfRule>
  </conditionalFormatting>
  <conditionalFormatting sqref="C6:C30">
    <cfRule type="cellIs" dxfId="7" priority="31" operator="equal">
      <formula>"NON"</formula>
    </cfRule>
  </conditionalFormatting>
  <conditionalFormatting sqref="E6:E30">
    <cfRule type="cellIs" dxfId="6" priority="30" operator="equal">
      <formula>"FEMME"</formula>
    </cfRule>
  </conditionalFormatting>
  <conditionalFormatting sqref="C6:C30">
    <cfRule type="cellIs" dxfId="5" priority="29" operator="equal">
      <formula>"OUI"</formula>
    </cfRule>
  </conditionalFormatting>
  <conditionalFormatting sqref="M6:M30">
    <cfRule type="cellIs" dxfId="4" priority="19" operator="between">
      <formula>1</formula>
      <formula>4</formula>
    </cfRule>
  </conditionalFormatting>
  <conditionalFormatting sqref="I6:I30">
    <cfRule type="cellIs" dxfId="3" priority="18" operator="between">
      <formula>1</formula>
      <formula>4</formula>
    </cfRule>
  </conditionalFormatting>
  <conditionalFormatting sqref="I6:I30">
    <cfRule type="cellIs" dxfId="2" priority="17" operator="between">
      <formula>1</formula>
      <formula>4</formula>
    </cfRule>
  </conditionalFormatting>
  <conditionalFormatting sqref="C40:C41">
    <cfRule type="colorScale" priority="16">
      <colorScale>
        <cfvo type="min"/>
        <cfvo type="max"/>
        <color rgb="FF63BE7B"/>
        <color rgb="FFFFEF9C"/>
      </colorScale>
    </cfRule>
  </conditionalFormatting>
  <conditionalFormatting sqref="C40:C41">
    <cfRule type="colorScale" priority="15">
      <colorScale>
        <cfvo type="min"/>
        <cfvo type="max"/>
        <color rgb="FFFFEF9C"/>
        <color rgb="FF63BE7B"/>
      </colorScale>
    </cfRule>
  </conditionalFormatting>
  <conditionalFormatting sqref="D40:E41">
    <cfRule type="colorScale" priority="14">
      <colorScale>
        <cfvo type="min"/>
        <cfvo type="max"/>
        <color rgb="FFFFEF9C"/>
        <color rgb="FF63BE7B"/>
      </colorScale>
    </cfRule>
  </conditionalFormatting>
  <conditionalFormatting sqref="F40:G41">
    <cfRule type="colorScale" priority="13">
      <colorScale>
        <cfvo type="min"/>
        <cfvo type="max"/>
        <color rgb="FFFFEF9C"/>
        <color rgb="FF63BE7B"/>
      </colorScale>
    </cfRule>
  </conditionalFormatting>
  <conditionalFormatting sqref="C40:C41">
    <cfRule type="colorScale" priority="12">
      <colorScale>
        <cfvo type="min"/>
        <cfvo type="max"/>
        <color rgb="FFFCFCFF"/>
        <color rgb="FF63BE7B"/>
      </colorScale>
    </cfRule>
  </conditionalFormatting>
  <conditionalFormatting sqref="D40:E41">
    <cfRule type="colorScale" priority="11">
      <colorScale>
        <cfvo type="min"/>
        <cfvo type="max"/>
        <color rgb="FFFCFCFF"/>
        <color rgb="FF63BE7B"/>
      </colorScale>
    </cfRule>
  </conditionalFormatting>
  <conditionalFormatting sqref="F40:G4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47:C48">
    <cfRule type="colorScale" priority="9">
      <colorScale>
        <cfvo type="min"/>
        <cfvo type="max"/>
        <color rgb="FF63BE7B"/>
        <color rgb="FFFFEF9C"/>
      </colorScale>
    </cfRule>
  </conditionalFormatting>
  <conditionalFormatting sqref="C47:C48">
    <cfRule type="colorScale" priority="8">
      <colorScale>
        <cfvo type="min"/>
        <cfvo type="max"/>
        <color rgb="FFFFEF9C"/>
        <color rgb="FF63BE7B"/>
      </colorScale>
    </cfRule>
  </conditionalFormatting>
  <conditionalFormatting sqref="D47:E48">
    <cfRule type="colorScale" priority="7">
      <colorScale>
        <cfvo type="min"/>
        <cfvo type="max"/>
        <color rgb="FFFFEF9C"/>
        <color rgb="FF63BE7B"/>
      </colorScale>
    </cfRule>
  </conditionalFormatting>
  <conditionalFormatting sqref="F47:G48">
    <cfRule type="colorScale" priority="6">
      <colorScale>
        <cfvo type="min"/>
        <cfvo type="max"/>
        <color rgb="FFFFEF9C"/>
        <color rgb="FF63BE7B"/>
      </colorScale>
    </cfRule>
  </conditionalFormatting>
  <conditionalFormatting sqref="C47:C48">
    <cfRule type="colorScale" priority="5">
      <colorScale>
        <cfvo type="min"/>
        <cfvo type="max"/>
        <color rgb="FFFCFCFF"/>
        <color rgb="FF63BE7B"/>
      </colorScale>
    </cfRule>
  </conditionalFormatting>
  <conditionalFormatting sqref="D47:E48">
    <cfRule type="colorScale" priority="4">
      <colorScale>
        <cfvo type="min"/>
        <cfvo type="max"/>
        <color rgb="FFFCFCFF"/>
        <color rgb="FF63BE7B"/>
      </colorScale>
    </cfRule>
  </conditionalFormatting>
  <conditionalFormatting sqref="F47:G48">
    <cfRule type="colorScale" priority="3">
      <colorScale>
        <cfvo type="min"/>
        <cfvo type="max"/>
        <color rgb="FFFCFCFF"/>
        <color rgb="FF63BE7B"/>
      </colorScale>
    </cfRule>
  </conditionalFormatting>
  <conditionalFormatting sqref="C47:E48">
    <cfRule type="colorScale" priority="2">
      <colorScale>
        <cfvo type="min"/>
        <cfvo type="max"/>
        <color rgb="FF63BE7B"/>
        <color rgb="FFFFEF9C"/>
      </colorScale>
    </cfRule>
  </conditionalFormatting>
  <conditionalFormatting sqref="F47:G48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5E8F-3584-45C1-AD07-53DBAB357B15}">
  <dimension ref="A2:AH105"/>
  <sheetViews>
    <sheetView topLeftCell="A10" workbookViewId="0"/>
  </sheetViews>
  <sheetFormatPr baseColWidth="10" defaultColWidth="9.06640625" defaultRowHeight="14.25" x14ac:dyDescent="0.45"/>
  <cols>
    <col min="8" max="8" width="19.265625" customWidth="1"/>
  </cols>
  <sheetData>
    <row r="2" spans="1:17" x14ac:dyDescent="0.45">
      <c r="A2" s="79" t="s">
        <v>45</v>
      </c>
      <c r="B2" s="79"/>
    </row>
    <row r="4" spans="1:17" x14ac:dyDescent="0.45">
      <c r="A4" s="37"/>
      <c r="B4" s="87" t="s">
        <v>46</v>
      </c>
      <c r="C4" s="87"/>
      <c r="D4" s="87"/>
      <c r="E4" s="76" t="s">
        <v>47</v>
      </c>
      <c r="F4" s="76"/>
      <c r="G4" s="76"/>
      <c r="H4" s="88" t="s">
        <v>48</v>
      </c>
    </row>
    <row r="5" spans="1:17" x14ac:dyDescent="0.45">
      <c r="A5" s="49" t="s">
        <v>49</v>
      </c>
      <c r="B5" s="33" t="s">
        <v>50</v>
      </c>
      <c r="C5" s="39" t="s">
        <v>51</v>
      </c>
      <c r="D5" s="39" t="s">
        <v>52</v>
      </c>
      <c r="E5" s="49" t="s">
        <v>50</v>
      </c>
      <c r="F5" s="49" t="s">
        <v>51</v>
      </c>
      <c r="G5" s="50" t="s">
        <v>52</v>
      </c>
      <c r="H5" s="89"/>
      <c r="J5" t="str">
        <f ca="1">_xlfn.CONCAT("La probabilité de gagner du joueur est de ",ROUND(100*COUNTIF(H6:H105, "=JOUEUR")/100,2),"%")</f>
        <v>La probabilité de gagner du joueur est de 42%</v>
      </c>
    </row>
    <row r="6" spans="1:17" x14ac:dyDescent="0.45">
      <c r="A6" s="13">
        <v>1</v>
      </c>
      <c r="B6" s="1">
        <f ca="1">RANDBETWEEN(1,6)</f>
        <v>2</v>
      </c>
      <c r="C6" s="1">
        <f ca="1">RANDBETWEEN(1,6)</f>
        <v>2</v>
      </c>
      <c r="D6" s="1">
        <f ca="1">B6+C6</f>
        <v>4</v>
      </c>
      <c r="E6" s="15">
        <f ca="1">RANDBETWEEN(1,6)</f>
        <v>2</v>
      </c>
      <c r="F6" s="1">
        <f ca="1">RANDBETWEEN(1,6)</f>
        <v>1</v>
      </c>
      <c r="G6" s="1">
        <f ca="1">E6+F6</f>
        <v>3</v>
      </c>
      <c r="H6" s="13" t="str">
        <f ca="1">IF(D6&gt;G6,"JOUEUR","CROUPIER")</f>
        <v>JOUEUR</v>
      </c>
    </row>
    <row r="7" spans="1:17" x14ac:dyDescent="0.45">
      <c r="A7" s="13">
        <v>2</v>
      </c>
      <c r="B7" s="1">
        <f t="shared" ref="B7:F38" ca="1" si="0">RANDBETWEEN(1,6)</f>
        <v>2</v>
      </c>
      <c r="C7" s="1">
        <f t="shared" ca="1" si="0"/>
        <v>5</v>
      </c>
      <c r="D7" s="1">
        <f t="shared" ref="D7:D70" ca="1" si="1">B7+C7</f>
        <v>7</v>
      </c>
      <c r="E7" s="15">
        <f t="shared" ca="1" si="0"/>
        <v>1</v>
      </c>
      <c r="F7" s="1">
        <f t="shared" ca="1" si="0"/>
        <v>4</v>
      </c>
      <c r="G7" s="1">
        <f t="shared" ref="G7:G70" ca="1" si="2">E7+F7</f>
        <v>5</v>
      </c>
      <c r="H7" s="13" t="str">
        <f t="shared" ref="H7:H70" ca="1" si="3">IF(D7&gt;G7,"JOUEUR","CROUPIER")</f>
        <v>JOUEUR</v>
      </c>
    </row>
    <row r="8" spans="1:17" x14ac:dyDescent="0.45">
      <c r="A8" s="13">
        <v>3</v>
      </c>
      <c r="B8" s="1">
        <f t="shared" ca="1" si="0"/>
        <v>6</v>
      </c>
      <c r="C8" s="1">
        <f t="shared" ca="1" si="0"/>
        <v>1</v>
      </c>
      <c r="D8" s="1">
        <f t="shared" ca="1" si="1"/>
        <v>7</v>
      </c>
      <c r="E8" s="15">
        <f t="shared" ca="1" si="0"/>
        <v>2</v>
      </c>
      <c r="F8" s="1">
        <f t="shared" ca="1" si="0"/>
        <v>2</v>
      </c>
      <c r="G8" s="1">
        <f t="shared" ca="1" si="2"/>
        <v>4</v>
      </c>
      <c r="H8" s="13" t="str">
        <f t="shared" ca="1" si="3"/>
        <v>JOUEUR</v>
      </c>
    </row>
    <row r="9" spans="1:17" x14ac:dyDescent="0.45">
      <c r="A9" s="13">
        <v>4</v>
      </c>
      <c r="B9" s="1">
        <f t="shared" ca="1" si="0"/>
        <v>5</v>
      </c>
      <c r="C9" s="1">
        <f t="shared" ca="1" si="0"/>
        <v>2</v>
      </c>
      <c r="D9" s="1">
        <f t="shared" ca="1" si="1"/>
        <v>7</v>
      </c>
      <c r="E9" s="15">
        <f t="shared" ca="1" si="0"/>
        <v>3</v>
      </c>
      <c r="F9" s="1">
        <f t="shared" ca="1" si="0"/>
        <v>1</v>
      </c>
      <c r="G9" s="1">
        <f t="shared" ca="1" si="2"/>
        <v>4</v>
      </c>
      <c r="H9" s="13" t="str">
        <f t="shared" ca="1" si="3"/>
        <v>JOUEUR</v>
      </c>
      <c r="J9" s="79" t="s">
        <v>53</v>
      </c>
      <c r="K9" s="79"/>
    </row>
    <row r="10" spans="1:17" x14ac:dyDescent="0.45">
      <c r="A10" s="13">
        <v>5</v>
      </c>
      <c r="B10" s="1">
        <f t="shared" ca="1" si="0"/>
        <v>3</v>
      </c>
      <c r="C10" s="1">
        <f t="shared" ca="1" si="0"/>
        <v>3</v>
      </c>
      <c r="D10" s="1">
        <f t="shared" ca="1" si="1"/>
        <v>6</v>
      </c>
      <c r="E10" s="15">
        <f t="shared" ca="1" si="0"/>
        <v>5</v>
      </c>
      <c r="F10" s="1">
        <f t="shared" ca="1" si="0"/>
        <v>4</v>
      </c>
      <c r="G10" s="1">
        <f t="shared" ca="1" si="2"/>
        <v>9</v>
      </c>
      <c r="H10" s="13" t="str">
        <f t="shared" ca="1" si="3"/>
        <v>CROUPIER</v>
      </c>
    </row>
    <row r="11" spans="1:17" x14ac:dyDescent="0.45">
      <c r="A11" s="13">
        <v>6</v>
      </c>
      <c r="B11" s="1">
        <f t="shared" ca="1" si="0"/>
        <v>2</v>
      </c>
      <c r="C11" s="1">
        <f t="shared" ca="1" si="0"/>
        <v>1</v>
      </c>
      <c r="D11" s="1">
        <f t="shared" ca="1" si="1"/>
        <v>3</v>
      </c>
      <c r="E11" s="15">
        <f t="shared" ca="1" si="0"/>
        <v>6</v>
      </c>
      <c r="F11" s="1">
        <f t="shared" ca="1" si="0"/>
        <v>1</v>
      </c>
      <c r="G11" s="1">
        <f t="shared" ca="1" si="2"/>
        <v>7</v>
      </c>
      <c r="H11" s="13" t="str">
        <f t="shared" ca="1" si="3"/>
        <v>CROUPIER</v>
      </c>
      <c r="J11" s="74" t="s">
        <v>54</v>
      </c>
      <c r="K11" s="74"/>
      <c r="L11" s="74"/>
      <c r="M11" s="74"/>
      <c r="N11" s="74"/>
      <c r="O11" s="74"/>
      <c r="P11" s="74"/>
      <c r="Q11" s="74"/>
    </row>
    <row r="12" spans="1:17" x14ac:dyDescent="0.45">
      <c r="A12" s="13">
        <v>7</v>
      </c>
      <c r="B12" s="1">
        <f t="shared" ca="1" si="0"/>
        <v>1</v>
      </c>
      <c r="C12" s="1">
        <f t="shared" ca="1" si="0"/>
        <v>4</v>
      </c>
      <c r="D12" s="1">
        <f t="shared" ca="1" si="1"/>
        <v>5</v>
      </c>
      <c r="E12" s="15">
        <f t="shared" ca="1" si="0"/>
        <v>1</v>
      </c>
      <c r="F12" s="1">
        <f t="shared" ca="1" si="0"/>
        <v>2</v>
      </c>
      <c r="G12" s="1">
        <f t="shared" ca="1" si="2"/>
        <v>3</v>
      </c>
      <c r="H12" s="13" t="str">
        <f t="shared" ca="1" si="3"/>
        <v>JOUEUR</v>
      </c>
    </row>
    <row r="13" spans="1:17" x14ac:dyDescent="0.45">
      <c r="A13" s="13">
        <v>8</v>
      </c>
      <c r="B13" s="1">
        <f t="shared" ca="1" si="0"/>
        <v>1</v>
      </c>
      <c r="C13" s="1">
        <f t="shared" ca="1" si="0"/>
        <v>1</v>
      </c>
      <c r="D13" s="1">
        <f t="shared" ca="1" si="1"/>
        <v>2</v>
      </c>
      <c r="E13" s="15">
        <f t="shared" ca="1" si="0"/>
        <v>2</v>
      </c>
      <c r="F13" s="1">
        <f t="shared" ca="1" si="0"/>
        <v>6</v>
      </c>
      <c r="G13" s="1">
        <f t="shared" ca="1" si="2"/>
        <v>8</v>
      </c>
      <c r="H13" s="13" t="str">
        <f t="shared" ca="1" si="3"/>
        <v>CROUPIER</v>
      </c>
      <c r="J13" s="57"/>
      <c r="K13" s="55">
        <v>1</v>
      </c>
      <c r="L13" s="56">
        <v>2</v>
      </c>
      <c r="M13" s="56">
        <v>3</v>
      </c>
      <c r="N13" s="56">
        <v>4</v>
      </c>
      <c r="O13" s="56">
        <v>5</v>
      </c>
      <c r="P13" s="45">
        <v>6</v>
      </c>
    </row>
    <row r="14" spans="1:17" x14ac:dyDescent="0.45">
      <c r="A14" s="13">
        <v>9</v>
      </c>
      <c r="B14" s="1">
        <f t="shared" ca="1" si="0"/>
        <v>2</v>
      </c>
      <c r="C14" s="1">
        <f t="shared" ca="1" si="0"/>
        <v>1</v>
      </c>
      <c r="D14" s="1">
        <f t="shared" ca="1" si="1"/>
        <v>3</v>
      </c>
      <c r="E14" s="15">
        <f t="shared" ca="1" si="0"/>
        <v>6</v>
      </c>
      <c r="F14" s="1">
        <f t="shared" ca="1" si="0"/>
        <v>3</v>
      </c>
      <c r="G14" s="1">
        <f t="shared" ca="1" si="2"/>
        <v>9</v>
      </c>
      <c r="H14" s="13" t="str">
        <f t="shared" ca="1" si="3"/>
        <v>CROUPIER</v>
      </c>
      <c r="J14" s="51">
        <v>1</v>
      </c>
      <c r="K14">
        <f t="shared" ref="K14:P19" si="4">$J14+K$13</f>
        <v>2</v>
      </c>
      <c r="L14">
        <f t="shared" si="4"/>
        <v>3</v>
      </c>
      <c r="M14">
        <f t="shared" si="4"/>
        <v>4</v>
      </c>
      <c r="N14">
        <f t="shared" si="4"/>
        <v>5</v>
      </c>
      <c r="O14">
        <f t="shared" si="4"/>
        <v>6</v>
      </c>
      <c r="P14" s="6">
        <f t="shared" si="4"/>
        <v>7</v>
      </c>
    </row>
    <row r="15" spans="1:17" x14ac:dyDescent="0.45">
      <c r="A15" s="13">
        <v>10</v>
      </c>
      <c r="B15" s="1">
        <f t="shared" ca="1" si="0"/>
        <v>3</v>
      </c>
      <c r="C15" s="1">
        <f t="shared" ca="1" si="0"/>
        <v>2</v>
      </c>
      <c r="D15" s="1">
        <f t="shared" ca="1" si="1"/>
        <v>5</v>
      </c>
      <c r="E15" s="15">
        <f t="shared" ca="1" si="0"/>
        <v>5</v>
      </c>
      <c r="F15" s="1">
        <f t="shared" ca="1" si="0"/>
        <v>2</v>
      </c>
      <c r="G15" s="1">
        <f t="shared" ca="1" si="2"/>
        <v>7</v>
      </c>
      <c r="H15" s="13" t="str">
        <f t="shared" ca="1" si="3"/>
        <v>CROUPIER</v>
      </c>
      <c r="J15" s="52">
        <v>2</v>
      </c>
      <c r="K15">
        <f t="shared" si="4"/>
        <v>3</v>
      </c>
      <c r="L15">
        <f t="shared" si="4"/>
        <v>4</v>
      </c>
      <c r="M15">
        <f t="shared" si="4"/>
        <v>5</v>
      </c>
      <c r="N15">
        <f t="shared" si="4"/>
        <v>6</v>
      </c>
      <c r="O15">
        <f t="shared" si="4"/>
        <v>7</v>
      </c>
      <c r="P15" s="6">
        <f t="shared" si="4"/>
        <v>8</v>
      </c>
    </row>
    <row r="16" spans="1:17" x14ac:dyDescent="0.45">
      <c r="A16" s="13">
        <v>11</v>
      </c>
      <c r="B16" s="1">
        <f t="shared" ca="1" si="0"/>
        <v>3</v>
      </c>
      <c r="C16" s="1">
        <f t="shared" ca="1" si="0"/>
        <v>3</v>
      </c>
      <c r="D16" s="1">
        <f t="shared" ca="1" si="1"/>
        <v>6</v>
      </c>
      <c r="E16" s="15">
        <f t="shared" ca="1" si="0"/>
        <v>1</v>
      </c>
      <c r="F16" s="1">
        <f t="shared" ca="1" si="0"/>
        <v>5</v>
      </c>
      <c r="G16" s="1">
        <f t="shared" ca="1" si="2"/>
        <v>6</v>
      </c>
      <c r="H16" s="13" t="str">
        <f t="shared" ca="1" si="3"/>
        <v>CROUPIER</v>
      </c>
      <c r="J16" s="52">
        <v>3</v>
      </c>
      <c r="K16">
        <f t="shared" si="4"/>
        <v>4</v>
      </c>
      <c r="L16">
        <f t="shared" si="4"/>
        <v>5</v>
      </c>
      <c r="M16">
        <f t="shared" si="4"/>
        <v>6</v>
      </c>
      <c r="N16">
        <f t="shared" si="4"/>
        <v>7</v>
      </c>
      <c r="O16">
        <f t="shared" si="4"/>
        <v>8</v>
      </c>
      <c r="P16" s="6">
        <f t="shared" si="4"/>
        <v>9</v>
      </c>
    </row>
    <row r="17" spans="1:25" x14ac:dyDescent="0.45">
      <c r="A17" s="13">
        <v>12</v>
      </c>
      <c r="B17" s="1">
        <f t="shared" ca="1" si="0"/>
        <v>6</v>
      </c>
      <c r="C17" s="1">
        <f t="shared" ca="1" si="0"/>
        <v>4</v>
      </c>
      <c r="D17" s="1">
        <f t="shared" ca="1" si="1"/>
        <v>10</v>
      </c>
      <c r="E17" s="15">
        <f t="shared" ca="1" si="0"/>
        <v>6</v>
      </c>
      <c r="F17" s="1">
        <f t="shared" ca="1" si="0"/>
        <v>2</v>
      </c>
      <c r="G17" s="1">
        <f t="shared" ca="1" si="2"/>
        <v>8</v>
      </c>
      <c r="H17" s="13" t="str">
        <f t="shared" ca="1" si="3"/>
        <v>JOUEUR</v>
      </c>
      <c r="J17" s="52">
        <v>4</v>
      </c>
      <c r="K17">
        <f t="shared" si="4"/>
        <v>5</v>
      </c>
      <c r="L17">
        <f t="shared" si="4"/>
        <v>6</v>
      </c>
      <c r="M17">
        <f t="shared" si="4"/>
        <v>7</v>
      </c>
      <c r="N17">
        <f t="shared" si="4"/>
        <v>8</v>
      </c>
      <c r="O17">
        <f t="shared" si="4"/>
        <v>9</v>
      </c>
      <c r="P17" s="6">
        <f t="shared" si="4"/>
        <v>10</v>
      </c>
    </row>
    <row r="18" spans="1:25" x14ac:dyDescent="0.45">
      <c r="A18" s="13">
        <v>13</v>
      </c>
      <c r="B18" s="1">
        <f t="shared" ca="1" si="0"/>
        <v>4</v>
      </c>
      <c r="C18" s="1">
        <f t="shared" ca="1" si="0"/>
        <v>4</v>
      </c>
      <c r="D18" s="1">
        <f t="shared" ca="1" si="1"/>
        <v>8</v>
      </c>
      <c r="E18" s="15">
        <f t="shared" ca="1" si="0"/>
        <v>5</v>
      </c>
      <c r="F18" s="1">
        <f t="shared" ca="1" si="0"/>
        <v>6</v>
      </c>
      <c r="G18" s="1">
        <f t="shared" ca="1" si="2"/>
        <v>11</v>
      </c>
      <c r="H18" s="13" t="str">
        <f t="shared" ca="1" si="3"/>
        <v>CROUPIER</v>
      </c>
      <c r="J18" s="52">
        <v>5</v>
      </c>
      <c r="K18">
        <f t="shared" si="4"/>
        <v>6</v>
      </c>
      <c r="L18">
        <f t="shared" si="4"/>
        <v>7</v>
      </c>
      <c r="M18">
        <f t="shared" si="4"/>
        <v>8</v>
      </c>
      <c r="N18">
        <f t="shared" si="4"/>
        <v>9</v>
      </c>
      <c r="O18">
        <f t="shared" si="4"/>
        <v>10</v>
      </c>
      <c r="P18" s="6">
        <f t="shared" si="4"/>
        <v>11</v>
      </c>
    </row>
    <row r="19" spans="1:25" x14ac:dyDescent="0.45">
      <c r="A19" s="13">
        <v>14</v>
      </c>
      <c r="B19" s="1">
        <f t="shared" ca="1" si="0"/>
        <v>6</v>
      </c>
      <c r="C19" s="1">
        <f t="shared" ca="1" si="0"/>
        <v>4</v>
      </c>
      <c r="D19" s="1">
        <f t="shared" ca="1" si="1"/>
        <v>10</v>
      </c>
      <c r="E19" s="15">
        <f t="shared" ca="1" si="0"/>
        <v>1</v>
      </c>
      <c r="F19" s="1">
        <f t="shared" ca="1" si="0"/>
        <v>1</v>
      </c>
      <c r="G19" s="1">
        <f t="shared" ca="1" si="2"/>
        <v>2</v>
      </c>
      <c r="H19" s="13" t="str">
        <f t="shared" ca="1" si="3"/>
        <v>JOUEUR</v>
      </c>
      <c r="J19" s="46">
        <v>6</v>
      </c>
      <c r="K19" s="2">
        <f t="shared" si="4"/>
        <v>7</v>
      </c>
      <c r="L19" s="2">
        <f t="shared" si="4"/>
        <v>8</v>
      </c>
      <c r="M19" s="2">
        <f t="shared" si="4"/>
        <v>9</v>
      </c>
      <c r="N19" s="2">
        <f t="shared" si="4"/>
        <v>10</v>
      </c>
      <c r="O19" s="2">
        <f t="shared" si="4"/>
        <v>11</v>
      </c>
      <c r="P19" s="8">
        <f t="shared" si="4"/>
        <v>12</v>
      </c>
    </row>
    <row r="20" spans="1:25" x14ac:dyDescent="0.45">
      <c r="A20" s="13">
        <v>15</v>
      </c>
      <c r="B20" s="1">
        <f t="shared" ca="1" si="0"/>
        <v>5</v>
      </c>
      <c r="C20" s="1">
        <f t="shared" ca="1" si="0"/>
        <v>3</v>
      </c>
      <c r="D20" s="1">
        <f t="shared" ca="1" si="1"/>
        <v>8</v>
      </c>
      <c r="E20" s="15">
        <f t="shared" ca="1" si="0"/>
        <v>4</v>
      </c>
      <c r="F20" s="1">
        <f t="shared" ca="1" si="0"/>
        <v>6</v>
      </c>
      <c r="G20" s="1">
        <f t="shared" ca="1" si="2"/>
        <v>10</v>
      </c>
      <c r="H20" s="13" t="str">
        <f t="shared" ca="1" si="3"/>
        <v>CROUPIER</v>
      </c>
    </row>
    <row r="21" spans="1:25" x14ac:dyDescent="0.45">
      <c r="A21" s="13">
        <v>16</v>
      </c>
      <c r="B21" s="1">
        <f t="shared" ca="1" si="0"/>
        <v>2</v>
      </c>
      <c r="C21" s="1">
        <f t="shared" ca="1" si="0"/>
        <v>1</v>
      </c>
      <c r="D21" s="1">
        <f t="shared" ca="1" si="1"/>
        <v>3</v>
      </c>
      <c r="E21" s="15">
        <f t="shared" ca="1" si="0"/>
        <v>5</v>
      </c>
      <c r="F21" s="1">
        <f t="shared" ca="1" si="0"/>
        <v>5</v>
      </c>
      <c r="G21" s="1">
        <f t="shared" ca="1" si="2"/>
        <v>10</v>
      </c>
      <c r="H21" s="13" t="str">
        <f t="shared" ca="1" si="3"/>
        <v>CROUPIER</v>
      </c>
      <c r="J21" s="74" t="s">
        <v>55</v>
      </c>
      <c r="K21" s="74"/>
      <c r="L21" s="74"/>
      <c r="M21" s="74"/>
      <c r="N21" s="74"/>
      <c r="O21" s="74"/>
      <c r="P21" s="74"/>
      <c r="Q21" s="74"/>
      <c r="R21" s="74"/>
      <c r="S21" s="74"/>
      <c r="T21" s="74"/>
    </row>
    <row r="22" spans="1:25" x14ac:dyDescent="0.45">
      <c r="A22" s="13">
        <v>17</v>
      </c>
      <c r="B22" s="1">
        <f t="shared" ca="1" si="0"/>
        <v>5</v>
      </c>
      <c r="C22" s="1">
        <f t="shared" ca="1" si="0"/>
        <v>1</v>
      </c>
      <c r="D22" s="1">
        <f t="shared" ca="1" si="1"/>
        <v>6</v>
      </c>
      <c r="E22" s="15">
        <f t="shared" ca="1" si="0"/>
        <v>4</v>
      </c>
      <c r="F22" s="1">
        <f t="shared" ca="1" si="0"/>
        <v>6</v>
      </c>
      <c r="G22" s="1">
        <f t="shared" ca="1" si="2"/>
        <v>10</v>
      </c>
      <c r="H22" s="13" t="str">
        <f t="shared" ca="1" si="3"/>
        <v>CROUPIER</v>
      </c>
    </row>
    <row r="23" spans="1:25" x14ac:dyDescent="0.45">
      <c r="A23" s="13">
        <v>18</v>
      </c>
      <c r="B23" s="1">
        <f t="shared" ca="1" si="0"/>
        <v>1</v>
      </c>
      <c r="C23" s="1">
        <f t="shared" ca="1" si="0"/>
        <v>6</v>
      </c>
      <c r="D23" s="1">
        <f t="shared" ca="1" si="1"/>
        <v>7</v>
      </c>
      <c r="E23" s="15">
        <f t="shared" ca="1" si="0"/>
        <v>4</v>
      </c>
      <c r="F23" s="1">
        <f t="shared" ca="1" si="0"/>
        <v>2</v>
      </c>
      <c r="G23" s="1">
        <f t="shared" ca="1" si="2"/>
        <v>6</v>
      </c>
      <c r="H23" s="13" t="str">
        <f t="shared" ca="1" si="3"/>
        <v>JOUEUR</v>
      </c>
      <c r="J23" s="4"/>
      <c r="K23" s="63">
        <v>1</v>
      </c>
      <c r="L23" s="53">
        <v>2</v>
      </c>
      <c r="M23" s="53">
        <v>3</v>
      </c>
      <c r="N23" s="53">
        <v>4</v>
      </c>
      <c r="O23" s="53">
        <v>5</v>
      </c>
      <c r="P23" s="54">
        <v>6</v>
      </c>
    </row>
    <row r="24" spans="1:25" x14ac:dyDescent="0.45">
      <c r="A24" s="13">
        <v>19</v>
      </c>
      <c r="B24" s="1">
        <f t="shared" ca="1" si="0"/>
        <v>3</v>
      </c>
      <c r="C24" s="1">
        <f t="shared" ca="1" si="0"/>
        <v>5</v>
      </c>
      <c r="D24" s="1">
        <f t="shared" ca="1" si="1"/>
        <v>8</v>
      </c>
      <c r="E24" s="15">
        <f t="shared" ca="1" si="0"/>
        <v>1</v>
      </c>
      <c r="F24" s="1">
        <f t="shared" ca="1" si="0"/>
        <v>5</v>
      </c>
      <c r="G24" s="1">
        <f t="shared" ca="1" si="2"/>
        <v>6</v>
      </c>
      <c r="H24" s="13" t="str">
        <f t="shared" ca="1" si="3"/>
        <v>JOUEUR</v>
      </c>
      <c r="J24" s="63">
        <v>1</v>
      </c>
      <c r="K24" s="66">
        <f>COUNTIF($K$14:$P$19,"&lt;"&amp;K14)/36</f>
        <v>0</v>
      </c>
      <c r="L24" s="67">
        <f t="shared" ref="L24:P24" si="5">COUNTIF($K$14:$P$19,"&lt;"&amp;L14)/36</f>
        <v>2.7777777777777776E-2</v>
      </c>
      <c r="M24" s="67">
        <f t="shared" si="5"/>
        <v>8.3333333333333329E-2</v>
      </c>
      <c r="N24" s="67">
        <f t="shared" si="5"/>
        <v>0.16666666666666666</v>
      </c>
      <c r="O24" s="67">
        <f t="shared" si="5"/>
        <v>0.27777777777777779</v>
      </c>
      <c r="P24" s="68">
        <f t="shared" si="5"/>
        <v>0.41666666666666669</v>
      </c>
    </row>
    <row r="25" spans="1:25" x14ac:dyDescent="0.45">
      <c r="A25" s="13">
        <v>20</v>
      </c>
      <c r="B25" s="1">
        <f t="shared" ca="1" si="0"/>
        <v>1</v>
      </c>
      <c r="C25" s="1">
        <f t="shared" ca="1" si="0"/>
        <v>3</v>
      </c>
      <c r="D25" s="1">
        <f t="shared" ca="1" si="1"/>
        <v>4</v>
      </c>
      <c r="E25" s="15">
        <f t="shared" ca="1" si="0"/>
        <v>2</v>
      </c>
      <c r="F25" s="1">
        <f t="shared" ca="1" si="0"/>
        <v>3</v>
      </c>
      <c r="G25" s="1">
        <f t="shared" ca="1" si="2"/>
        <v>5</v>
      </c>
      <c r="H25" s="13" t="str">
        <f t="shared" ca="1" si="3"/>
        <v>CROUPIER</v>
      </c>
      <c r="J25" s="58">
        <v>2</v>
      </c>
      <c r="K25" s="64">
        <f t="shared" ref="K25:P25" si="6">COUNTIF($K$14:$P$19,"&lt;"&amp;K15)/36</f>
        <v>2.7777777777777776E-2</v>
      </c>
      <c r="L25" s="59">
        <f t="shared" si="6"/>
        <v>8.3333333333333329E-2</v>
      </c>
      <c r="M25" s="59">
        <f t="shared" si="6"/>
        <v>0.16666666666666666</v>
      </c>
      <c r="N25" s="59">
        <f t="shared" si="6"/>
        <v>0.27777777777777779</v>
      </c>
      <c r="O25" s="59">
        <f t="shared" si="6"/>
        <v>0.41666666666666669</v>
      </c>
      <c r="P25" s="60">
        <f t="shared" si="6"/>
        <v>0.58333333333333337</v>
      </c>
    </row>
    <row r="26" spans="1:25" x14ac:dyDescent="0.45">
      <c r="A26" s="13">
        <v>21</v>
      </c>
      <c r="B26" s="1">
        <f t="shared" ca="1" si="0"/>
        <v>6</v>
      </c>
      <c r="C26" s="1">
        <f t="shared" ca="1" si="0"/>
        <v>6</v>
      </c>
      <c r="D26" s="1">
        <f t="shared" ca="1" si="1"/>
        <v>12</v>
      </c>
      <c r="E26" s="15">
        <f t="shared" ca="1" si="0"/>
        <v>1</v>
      </c>
      <c r="F26" s="1">
        <f t="shared" ca="1" si="0"/>
        <v>1</v>
      </c>
      <c r="G26" s="1">
        <f t="shared" ca="1" si="2"/>
        <v>2</v>
      </c>
      <c r="H26" s="13" t="str">
        <f t="shared" ca="1" si="3"/>
        <v>JOUEUR</v>
      </c>
      <c r="J26" s="58">
        <v>3</v>
      </c>
      <c r="K26" s="64">
        <f t="shared" ref="K26:P26" si="7">COUNTIF($K$14:$P$19,"&lt;"&amp;K16)/36</f>
        <v>8.3333333333333329E-2</v>
      </c>
      <c r="L26" s="59">
        <f t="shared" si="7"/>
        <v>0.16666666666666666</v>
      </c>
      <c r="M26" s="59">
        <f t="shared" si="7"/>
        <v>0.27777777777777779</v>
      </c>
      <c r="N26" s="59">
        <f t="shared" si="7"/>
        <v>0.41666666666666669</v>
      </c>
      <c r="O26" s="59">
        <f t="shared" si="7"/>
        <v>0.58333333333333337</v>
      </c>
      <c r="P26" s="60">
        <f t="shared" si="7"/>
        <v>0.72222222222222221</v>
      </c>
    </row>
    <row r="27" spans="1:25" x14ac:dyDescent="0.45">
      <c r="A27" s="13">
        <v>22</v>
      </c>
      <c r="B27" s="1">
        <f t="shared" ca="1" si="0"/>
        <v>5</v>
      </c>
      <c r="C27" s="1">
        <f t="shared" ca="1" si="0"/>
        <v>1</v>
      </c>
      <c r="D27" s="1">
        <f t="shared" ca="1" si="1"/>
        <v>6</v>
      </c>
      <c r="E27" s="15">
        <f t="shared" ca="1" si="0"/>
        <v>5</v>
      </c>
      <c r="F27" s="1">
        <f t="shared" ca="1" si="0"/>
        <v>4</v>
      </c>
      <c r="G27" s="1">
        <f t="shared" ca="1" si="2"/>
        <v>9</v>
      </c>
      <c r="H27" s="13" t="str">
        <f t="shared" ca="1" si="3"/>
        <v>CROUPIER</v>
      </c>
      <c r="J27" s="58">
        <v>4</v>
      </c>
      <c r="K27" s="64">
        <f t="shared" ref="K27:P27" si="8">COUNTIF($K$14:$P$19,"&lt;"&amp;K17)/36</f>
        <v>0.16666666666666666</v>
      </c>
      <c r="L27" s="59">
        <f t="shared" si="8"/>
        <v>0.27777777777777779</v>
      </c>
      <c r="M27" s="59">
        <f t="shared" si="8"/>
        <v>0.41666666666666669</v>
      </c>
      <c r="N27" s="59">
        <f t="shared" si="8"/>
        <v>0.58333333333333337</v>
      </c>
      <c r="O27" s="59">
        <f t="shared" si="8"/>
        <v>0.72222222222222221</v>
      </c>
      <c r="P27" s="60">
        <f t="shared" si="8"/>
        <v>0.83333333333333337</v>
      </c>
    </row>
    <row r="28" spans="1:25" x14ac:dyDescent="0.45">
      <c r="A28" s="13">
        <v>23</v>
      </c>
      <c r="B28" s="1">
        <f t="shared" ca="1" si="0"/>
        <v>2</v>
      </c>
      <c r="C28" s="1">
        <f t="shared" ca="1" si="0"/>
        <v>3</v>
      </c>
      <c r="D28" s="1">
        <f t="shared" ca="1" si="1"/>
        <v>5</v>
      </c>
      <c r="E28" s="15">
        <f t="shared" ca="1" si="0"/>
        <v>2</v>
      </c>
      <c r="F28" s="1">
        <f t="shared" ca="1" si="0"/>
        <v>2</v>
      </c>
      <c r="G28" s="1">
        <f t="shared" ca="1" si="2"/>
        <v>4</v>
      </c>
      <c r="H28" s="13" t="str">
        <f t="shared" ca="1" si="3"/>
        <v>JOUEUR</v>
      </c>
      <c r="J28" s="58">
        <v>5</v>
      </c>
      <c r="K28" s="64">
        <f t="shared" ref="K28:P28" si="9">COUNTIF($K$14:$P$19,"&lt;"&amp;K18)/36</f>
        <v>0.27777777777777779</v>
      </c>
      <c r="L28" s="59">
        <f t="shared" si="9"/>
        <v>0.41666666666666669</v>
      </c>
      <c r="M28" s="59">
        <f t="shared" si="9"/>
        <v>0.58333333333333337</v>
      </c>
      <c r="N28" s="59">
        <f t="shared" si="9"/>
        <v>0.72222222222222221</v>
      </c>
      <c r="O28" s="59">
        <f t="shared" si="9"/>
        <v>0.83333333333333337</v>
      </c>
      <c r="P28" s="60">
        <f t="shared" si="9"/>
        <v>0.91666666666666663</v>
      </c>
    </row>
    <row r="29" spans="1:25" x14ac:dyDescent="0.45">
      <c r="A29" s="13">
        <v>24</v>
      </c>
      <c r="B29" s="1">
        <f t="shared" ca="1" si="0"/>
        <v>4</v>
      </c>
      <c r="C29" s="1">
        <f t="shared" ca="1" si="0"/>
        <v>3</v>
      </c>
      <c r="D29" s="1">
        <f t="shared" ca="1" si="1"/>
        <v>7</v>
      </c>
      <c r="E29" s="15">
        <f t="shared" ca="1" si="0"/>
        <v>6</v>
      </c>
      <c r="F29" s="1">
        <f t="shared" ca="1" si="0"/>
        <v>4</v>
      </c>
      <c r="G29" s="1">
        <f t="shared" ca="1" si="2"/>
        <v>10</v>
      </c>
      <c r="H29" s="13" t="str">
        <f t="shared" ca="1" si="3"/>
        <v>CROUPIER</v>
      </c>
      <c r="J29" s="47">
        <v>6</v>
      </c>
      <c r="K29" s="65">
        <f t="shared" ref="K29:P29" si="10">COUNTIF($K$14:$P$19,"&lt;"&amp;K19)/36</f>
        <v>0.41666666666666669</v>
      </c>
      <c r="L29" s="61">
        <f t="shared" si="10"/>
        <v>0.58333333333333337</v>
      </c>
      <c r="M29" s="61">
        <f t="shared" si="10"/>
        <v>0.72222222222222221</v>
      </c>
      <c r="N29" s="61">
        <f t="shared" si="10"/>
        <v>0.83333333333333337</v>
      </c>
      <c r="O29" s="61">
        <f t="shared" si="10"/>
        <v>0.91666666666666663</v>
      </c>
      <c r="P29" s="62">
        <f t="shared" si="10"/>
        <v>0.97222222222222221</v>
      </c>
    </row>
    <row r="30" spans="1:25" x14ac:dyDescent="0.45">
      <c r="A30" s="13">
        <v>25</v>
      </c>
      <c r="B30" s="1">
        <f t="shared" ca="1" si="0"/>
        <v>3</v>
      </c>
      <c r="C30" s="1">
        <f t="shared" ca="1" si="0"/>
        <v>2</v>
      </c>
      <c r="D30" s="1">
        <f t="shared" ca="1" si="1"/>
        <v>5</v>
      </c>
      <c r="E30" s="15">
        <f t="shared" ca="1" si="0"/>
        <v>4</v>
      </c>
      <c r="F30" s="1">
        <f t="shared" ca="1" si="0"/>
        <v>1</v>
      </c>
      <c r="G30" s="1">
        <f t="shared" ca="1" si="2"/>
        <v>5</v>
      </c>
      <c r="H30" s="13" t="str">
        <f t="shared" ca="1" si="3"/>
        <v>CROUPIER</v>
      </c>
    </row>
    <row r="31" spans="1:25" x14ac:dyDescent="0.45">
      <c r="A31" s="13">
        <v>26</v>
      </c>
      <c r="B31" s="1">
        <f t="shared" ca="1" si="0"/>
        <v>2</v>
      </c>
      <c r="C31" s="1">
        <f t="shared" ca="1" si="0"/>
        <v>6</v>
      </c>
      <c r="D31" s="1">
        <f t="shared" ca="1" si="1"/>
        <v>8</v>
      </c>
      <c r="E31" s="15">
        <f t="shared" ca="1" si="0"/>
        <v>4</v>
      </c>
      <c r="F31" s="1">
        <f t="shared" ca="1" si="0"/>
        <v>6</v>
      </c>
      <c r="G31" s="1">
        <f t="shared" ca="1" si="2"/>
        <v>10</v>
      </c>
      <c r="H31" s="13" t="str">
        <f t="shared" ca="1" si="3"/>
        <v>CROUPIER</v>
      </c>
      <c r="J31" s="86" t="str">
        <f>_xlfn.CONCAT("En moyenne, le joueur a ",ROUND(100*AVERAGE(K24:P29),2)," % de chance de gagner.")</f>
        <v>En moyenne, le joueur a 44,37 % de chance de gagner.</v>
      </c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</row>
    <row r="32" spans="1:25" x14ac:dyDescent="0.45">
      <c r="A32" s="13">
        <v>27</v>
      </c>
      <c r="B32" s="1">
        <f t="shared" ca="1" si="0"/>
        <v>2</v>
      </c>
      <c r="C32" s="1">
        <f t="shared" ca="1" si="0"/>
        <v>4</v>
      </c>
      <c r="D32" s="1">
        <f t="shared" ca="1" si="1"/>
        <v>6</v>
      </c>
      <c r="E32" s="15">
        <f t="shared" ca="1" si="0"/>
        <v>2</v>
      </c>
      <c r="F32" s="1">
        <f t="shared" ca="1" si="0"/>
        <v>3</v>
      </c>
      <c r="G32" s="1">
        <f t="shared" ca="1" si="2"/>
        <v>5</v>
      </c>
      <c r="H32" s="13" t="str">
        <f t="shared" ca="1" si="3"/>
        <v>JOUEUR</v>
      </c>
      <c r="J32" s="74" t="str">
        <f ca="1">_xlfn.CONCAT("Dans la simulation actuelle, le joueur a gagné ",ROUND(100*COUNTIF(H6:H105, "=JOUEUR")/100,2),"% du temps, ce qui ",IF(ABS(COUNTIF(H6:H105, "=JOUEUR")/100-AVERAGE(K24:P29))&gt;0.02,"n'est pas très représentatif","est représentatif"),"." )</f>
        <v>Dans la simulation actuelle, le joueur a gagné 42% du temps, ce qui n'est pas très représentatif.</v>
      </c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</row>
    <row r="33" spans="1:34" x14ac:dyDescent="0.45">
      <c r="A33" s="13">
        <v>28</v>
      </c>
      <c r="B33" s="1">
        <f t="shared" ca="1" si="0"/>
        <v>1</v>
      </c>
      <c r="C33" s="1">
        <f t="shared" ca="1" si="0"/>
        <v>5</v>
      </c>
      <c r="D33" s="1">
        <f t="shared" ca="1" si="1"/>
        <v>6</v>
      </c>
      <c r="E33" s="15">
        <f t="shared" ca="1" si="0"/>
        <v>6</v>
      </c>
      <c r="F33" s="1">
        <f t="shared" ca="1" si="0"/>
        <v>3</v>
      </c>
      <c r="G33" s="1">
        <f t="shared" ca="1" si="2"/>
        <v>9</v>
      </c>
      <c r="H33" s="13" t="str">
        <f t="shared" ca="1" si="3"/>
        <v>CROUPIER</v>
      </c>
    </row>
    <row r="34" spans="1:34" x14ac:dyDescent="0.45">
      <c r="A34" s="13">
        <v>29</v>
      </c>
      <c r="B34" s="1">
        <f t="shared" ca="1" si="0"/>
        <v>4</v>
      </c>
      <c r="C34" s="1">
        <f t="shared" ca="1" si="0"/>
        <v>6</v>
      </c>
      <c r="D34" s="1">
        <f t="shared" ca="1" si="1"/>
        <v>10</v>
      </c>
      <c r="E34" s="15">
        <f t="shared" ca="1" si="0"/>
        <v>2</v>
      </c>
      <c r="F34" s="1">
        <f t="shared" ca="1" si="0"/>
        <v>4</v>
      </c>
      <c r="G34" s="1">
        <f t="shared" ca="1" si="2"/>
        <v>6</v>
      </c>
      <c r="H34" s="13" t="str">
        <f t="shared" ca="1" si="3"/>
        <v>JOUEUR</v>
      </c>
      <c r="J34" s="35" t="s">
        <v>56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AG34" s="35"/>
      <c r="AH34" s="35"/>
    </row>
    <row r="35" spans="1:34" x14ac:dyDescent="0.45">
      <c r="A35" s="13">
        <v>30</v>
      </c>
      <c r="B35" s="1">
        <f t="shared" ca="1" si="0"/>
        <v>6</v>
      </c>
      <c r="C35" s="1">
        <f t="shared" ca="1" si="0"/>
        <v>5</v>
      </c>
      <c r="D35" s="1">
        <f t="shared" ca="1" si="1"/>
        <v>11</v>
      </c>
      <c r="E35" s="15">
        <f t="shared" ca="1" si="0"/>
        <v>6</v>
      </c>
      <c r="F35" s="1">
        <f t="shared" ca="1" si="0"/>
        <v>5</v>
      </c>
      <c r="G35" s="1">
        <f t="shared" ca="1" si="2"/>
        <v>11</v>
      </c>
      <c r="H35" s="13" t="str">
        <f t="shared" ca="1" si="3"/>
        <v>CROUPIER</v>
      </c>
      <c r="J35" s="35" t="s">
        <v>57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1:34" x14ac:dyDescent="0.45">
      <c r="A36" s="13">
        <v>31</v>
      </c>
      <c r="B36" s="1">
        <f t="shared" ca="1" si="0"/>
        <v>1</v>
      </c>
      <c r="C36" s="1">
        <f t="shared" ca="1" si="0"/>
        <v>3</v>
      </c>
      <c r="D36" s="1">
        <f t="shared" ca="1" si="1"/>
        <v>4</v>
      </c>
      <c r="E36" s="15">
        <f t="shared" ca="1" si="0"/>
        <v>4</v>
      </c>
      <c r="F36" s="1">
        <f t="shared" ca="1" si="0"/>
        <v>3</v>
      </c>
      <c r="G36" s="1">
        <f t="shared" ca="1" si="2"/>
        <v>7</v>
      </c>
      <c r="H36" s="13" t="str">
        <f t="shared" ca="1" si="3"/>
        <v>CROUPIER</v>
      </c>
    </row>
    <row r="37" spans="1:34" x14ac:dyDescent="0.45">
      <c r="A37" s="13">
        <v>32</v>
      </c>
      <c r="B37" s="1">
        <f t="shared" ca="1" si="0"/>
        <v>5</v>
      </c>
      <c r="C37" s="1">
        <f t="shared" ca="1" si="0"/>
        <v>6</v>
      </c>
      <c r="D37" s="1">
        <f t="shared" ca="1" si="1"/>
        <v>11</v>
      </c>
      <c r="E37" s="15">
        <f t="shared" ca="1" si="0"/>
        <v>5</v>
      </c>
      <c r="F37" s="1">
        <f t="shared" ca="1" si="0"/>
        <v>4</v>
      </c>
      <c r="G37" s="1">
        <f t="shared" ca="1" si="2"/>
        <v>9</v>
      </c>
      <c r="H37" s="13" t="str">
        <f t="shared" ca="1" si="3"/>
        <v>JOUEUR</v>
      </c>
    </row>
    <row r="38" spans="1:34" x14ac:dyDescent="0.45">
      <c r="A38" s="13">
        <v>33</v>
      </c>
      <c r="B38" s="1">
        <f t="shared" ca="1" si="0"/>
        <v>3</v>
      </c>
      <c r="C38" s="1">
        <f t="shared" ca="1" si="0"/>
        <v>4</v>
      </c>
      <c r="D38" s="1">
        <f t="shared" ca="1" si="1"/>
        <v>7</v>
      </c>
      <c r="E38" s="15">
        <f t="shared" ca="1" si="0"/>
        <v>4</v>
      </c>
      <c r="F38" s="1">
        <f t="shared" ca="1" si="0"/>
        <v>4</v>
      </c>
      <c r="G38" s="1">
        <f t="shared" ca="1" si="2"/>
        <v>8</v>
      </c>
      <c r="H38" s="13" t="str">
        <f t="shared" ca="1" si="3"/>
        <v>CROUPIER</v>
      </c>
    </row>
    <row r="39" spans="1:34" x14ac:dyDescent="0.45">
      <c r="A39" s="13">
        <v>34</v>
      </c>
      <c r="B39" s="1">
        <f t="shared" ref="B39:F70" ca="1" si="11">RANDBETWEEN(1,6)</f>
        <v>3</v>
      </c>
      <c r="C39" s="1">
        <f t="shared" ca="1" si="11"/>
        <v>5</v>
      </c>
      <c r="D39" s="1">
        <f t="shared" ca="1" si="1"/>
        <v>8</v>
      </c>
      <c r="E39" s="15">
        <f t="shared" ca="1" si="11"/>
        <v>4</v>
      </c>
      <c r="F39" s="1">
        <f t="shared" ca="1" si="11"/>
        <v>3</v>
      </c>
      <c r="G39" s="1">
        <f t="shared" ca="1" si="2"/>
        <v>7</v>
      </c>
      <c r="H39" s="13" t="str">
        <f t="shared" ca="1" si="3"/>
        <v>JOUEUR</v>
      </c>
    </row>
    <row r="40" spans="1:34" x14ac:dyDescent="0.45">
      <c r="A40" s="13">
        <v>35</v>
      </c>
      <c r="B40" s="1">
        <f t="shared" ca="1" si="11"/>
        <v>6</v>
      </c>
      <c r="C40" s="1">
        <f t="shared" ca="1" si="11"/>
        <v>1</v>
      </c>
      <c r="D40" s="1">
        <f t="shared" ca="1" si="1"/>
        <v>7</v>
      </c>
      <c r="E40" s="15">
        <f t="shared" ca="1" si="11"/>
        <v>4</v>
      </c>
      <c r="F40" s="1">
        <f t="shared" ca="1" si="11"/>
        <v>2</v>
      </c>
      <c r="G40" s="1">
        <f t="shared" ca="1" si="2"/>
        <v>6</v>
      </c>
      <c r="H40" s="13" t="str">
        <f t="shared" ca="1" si="3"/>
        <v>JOUEUR</v>
      </c>
    </row>
    <row r="41" spans="1:34" x14ac:dyDescent="0.45">
      <c r="A41" s="13">
        <v>36</v>
      </c>
      <c r="B41" s="1">
        <f t="shared" ca="1" si="11"/>
        <v>3</v>
      </c>
      <c r="C41" s="1">
        <f t="shared" ca="1" si="11"/>
        <v>3</v>
      </c>
      <c r="D41" s="1">
        <f t="shared" ca="1" si="1"/>
        <v>6</v>
      </c>
      <c r="E41" s="15">
        <f t="shared" ca="1" si="11"/>
        <v>3</v>
      </c>
      <c r="F41" s="1">
        <f t="shared" ca="1" si="11"/>
        <v>3</v>
      </c>
      <c r="G41" s="1">
        <f t="shared" ca="1" si="2"/>
        <v>6</v>
      </c>
      <c r="H41" s="13" t="str">
        <f t="shared" ca="1" si="3"/>
        <v>CROUPIER</v>
      </c>
    </row>
    <row r="42" spans="1:34" x14ac:dyDescent="0.45">
      <c r="A42" s="13">
        <v>37</v>
      </c>
      <c r="B42" s="1">
        <f t="shared" ca="1" si="11"/>
        <v>1</v>
      </c>
      <c r="C42" s="1">
        <f t="shared" ca="1" si="11"/>
        <v>6</v>
      </c>
      <c r="D42" s="1">
        <f t="shared" ca="1" si="1"/>
        <v>7</v>
      </c>
      <c r="E42" s="15">
        <f t="shared" ca="1" si="11"/>
        <v>3</v>
      </c>
      <c r="F42" s="1">
        <f t="shared" ca="1" si="11"/>
        <v>6</v>
      </c>
      <c r="G42" s="1">
        <f t="shared" ca="1" si="2"/>
        <v>9</v>
      </c>
      <c r="H42" s="13" t="str">
        <f t="shared" ca="1" si="3"/>
        <v>CROUPIER</v>
      </c>
    </row>
    <row r="43" spans="1:34" x14ac:dyDescent="0.45">
      <c r="A43" s="13">
        <v>38</v>
      </c>
      <c r="B43" s="1">
        <f t="shared" ca="1" si="11"/>
        <v>4</v>
      </c>
      <c r="C43" s="1">
        <f t="shared" ca="1" si="11"/>
        <v>3</v>
      </c>
      <c r="D43" s="1">
        <f t="shared" ca="1" si="1"/>
        <v>7</v>
      </c>
      <c r="E43" s="15">
        <f t="shared" ca="1" si="11"/>
        <v>4</v>
      </c>
      <c r="F43" s="1">
        <f t="shared" ca="1" si="11"/>
        <v>2</v>
      </c>
      <c r="G43" s="1">
        <f t="shared" ca="1" si="2"/>
        <v>6</v>
      </c>
      <c r="H43" s="13" t="str">
        <f t="shared" ca="1" si="3"/>
        <v>JOUEUR</v>
      </c>
    </row>
    <row r="44" spans="1:34" x14ac:dyDescent="0.45">
      <c r="A44" s="13">
        <v>39</v>
      </c>
      <c r="B44" s="1">
        <f t="shared" ca="1" si="11"/>
        <v>1</v>
      </c>
      <c r="C44" s="1">
        <f t="shared" ca="1" si="11"/>
        <v>4</v>
      </c>
      <c r="D44" s="1">
        <f t="shared" ca="1" si="1"/>
        <v>5</v>
      </c>
      <c r="E44" s="15">
        <f t="shared" ca="1" si="11"/>
        <v>4</v>
      </c>
      <c r="F44" s="1">
        <f t="shared" ca="1" si="11"/>
        <v>4</v>
      </c>
      <c r="G44" s="1">
        <f t="shared" ca="1" si="2"/>
        <v>8</v>
      </c>
      <c r="H44" s="13" t="str">
        <f t="shared" ca="1" si="3"/>
        <v>CROUPIER</v>
      </c>
    </row>
    <row r="45" spans="1:34" x14ac:dyDescent="0.45">
      <c r="A45" s="13">
        <v>40</v>
      </c>
      <c r="B45" s="1">
        <f t="shared" ca="1" si="11"/>
        <v>4</v>
      </c>
      <c r="C45" s="1">
        <f t="shared" ca="1" si="11"/>
        <v>6</v>
      </c>
      <c r="D45" s="1">
        <f t="shared" ca="1" si="1"/>
        <v>10</v>
      </c>
      <c r="E45" s="15">
        <f t="shared" ca="1" si="11"/>
        <v>2</v>
      </c>
      <c r="F45" s="1">
        <f t="shared" ca="1" si="11"/>
        <v>2</v>
      </c>
      <c r="G45" s="1">
        <f t="shared" ca="1" si="2"/>
        <v>4</v>
      </c>
      <c r="H45" s="13" t="str">
        <f t="shared" ca="1" si="3"/>
        <v>JOUEUR</v>
      </c>
    </row>
    <row r="46" spans="1:34" x14ac:dyDescent="0.45">
      <c r="A46" s="13">
        <v>41</v>
      </c>
      <c r="B46" s="1">
        <f t="shared" ca="1" si="11"/>
        <v>4</v>
      </c>
      <c r="C46" s="1">
        <f t="shared" ca="1" si="11"/>
        <v>4</v>
      </c>
      <c r="D46" s="1">
        <f t="shared" ca="1" si="1"/>
        <v>8</v>
      </c>
      <c r="E46" s="15">
        <f t="shared" ca="1" si="11"/>
        <v>2</v>
      </c>
      <c r="F46" s="1">
        <f t="shared" ca="1" si="11"/>
        <v>6</v>
      </c>
      <c r="G46" s="1">
        <f t="shared" ca="1" si="2"/>
        <v>8</v>
      </c>
      <c r="H46" s="13" t="str">
        <f t="shared" ca="1" si="3"/>
        <v>CROUPIER</v>
      </c>
    </row>
    <row r="47" spans="1:34" x14ac:dyDescent="0.45">
      <c r="A47" s="13">
        <v>42</v>
      </c>
      <c r="B47" s="1">
        <f t="shared" ca="1" si="11"/>
        <v>5</v>
      </c>
      <c r="C47" s="1">
        <f t="shared" ca="1" si="11"/>
        <v>1</v>
      </c>
      <c r="D47" s="1">
        <f t="shared" ca="1" si="1"/>
        <v>6</v>
      </c>
      <c r="E47" s="15">
        <f t="shared" ca="1" si="11"/>
        <v>3</v>
      </c>
      <c r="F47" s="1">
        <f t="shared" ca="1" si="11"/>
        <v>4</v>
      </c>
      <c r="G47" s="1">
        <f t="shared" ca="1" si="2"/>
        <v>7</v>
      </c>
      <c r="H47" s="13" t="str">
        <f t="shared" ca="1" si="3"/>
        <v>CROUPIER</v>
      </c>
    </row>
    <row r="48" spans="1:34" x14ac:dyDescent="0.45">
      <c r="A48" s="13">
        <v>43</v>
      </c>
      <c r="B48" s="1">
        <f t="shared" ca="1" si="11"/>
        <v>1</v>
      </c>
      <c r="C48" s="1">
        <f t="shared" ca="1" si="11"/>
        <v>5</v>
      </c>
      <c r="D48" s="1">
        <f t="shared" ca="1" si="1"/>
        <v>6</v>
      </c>
      <c r="E48" s="15">
        <f t="shared" ca="1" si="11"/>
        <v>3</v>
      </c>
      <c r="F48" s="1">
        <f t="shared" ca="1" si="11"/>
        <v>4</v>
      </c>
      <c r="G48" s="1">
        <f t="shared" ca="1" si="2"/>
        <v>7</v>
      </c>
      <c r="H48" s="13" t="str">
        <f t="shared" ca="1" si="3"/>
        <v>CROUPIER</v>
      </c>
    </row>
    <row r="49" spans="1:8" x14ac:dyDescent="0.45">
      <c r="A49" s="13">
        <v>44</v>
      </c>
      <c r="B49" s="1">
        <f t="shared" ca="1" si="11"/>
        <v>1</v>
      </c>
      <c r="C49" s="1">
        <f t="shared" ca="1" si="11"/>
        <v>1</v>
      </c>
      <c r="D49" s="1">
        <f t="shared" ca="1" si="1"/>
        <v>2</v>
      </c>
      <c r="E49" s="15">
        <f t="shared" ca="1" si="11"/>
        <v>2</v>
      </c>
      <c r="F49" s="1">
        <f t="shared" ca="1" si="11"/>
        <v>1</v>
      </c>
      <c r="G49" s="1">
        <f t="shared" ca="1" si="2"/>
        <v>3</v>
      </c>
      <c r="H49" s="13" t="str">
        <f t="shared" ca="1" si="3"/>
        <v>CROUPIER</v>
      </c>
    </row>
    <row r="50" spans="1:8" x14ac:dyDescent="0.45">
      <c r="A50" s="13">
        <v>45</v>
      </c>
      <c r="B50" s="1">
        <f t="shared" ca="1" si="11"/>
        <v>1</v>
      </c>
      <c r="C50" s="1">
        <f t="shared" ca="1" si="11"/>
        <v>2</v>
      </c>
      <c r="D50" s="1">
        <f t="shared" ca="1" si="1"/>
        <v>3</v>
      </c>
      <c r="E50" s="15">
        <f t="shared" ca="1" si="11"/>
        <v>3</v>
      </c>
      <c r="F50" s="1">
        <f t="shared" ca="1" si="11"/>
        <v>5</v>
      </c>
      <c r="G50" s="1">
        <f t="shared" ca="1" si="2"/>
        <v>8</v>
      </c>
      <c r="H50" s="13" t="str">
        <f t="shared" ca="1" si="3"/>
        <v>CROUPIER</v>
      </c>
    </row>
    <row r="51" spans="1:8" x14ac:dyDescent="0.45">
      <c r="A51" s="13">
        <v>46</v>
      </c>
      <c r="B51" s="1">
        <f t="shared" ca="1" si="11"/>
        <v>3</v>
      </c>
      <c r="C51" s="1">
        <f t="shared" ca="1" si="11"/>
        <v>5</v>
      </c>
      <c r="D51" s="1">
        <f t="shared" ca="1" si="1"/>
        <v>8</v>
      </c>
      <c r="E51" s="15">
        <f t="shared" ca="1" si="11"/>
        <v>2</v>
      </c>
      <c r="F51" s="1">
        <f t="shared" ca="1" si="11"/>
        <v>2</v>
      </c>
      <c r="G51" s="1">
        <f t="shared" ca="1" si="2"/>
        <v>4</v>
      </c>
      <c r="H51" s="13" t="str">
        <f t="shared" ca="1" si="3"/>
        <v>JOUEUR</v>
      </c>
    </row>
    <row r="52" spans="1:8" x14ac:dyDescent="0.45">
      <c r="A52" s="13">
        <v>47</v>
      </c>
      <c r="B52" s="1">
        <f t="shared" ca="1" si="11"/>
        <v>4</v>
      </c>
      <c r="C52" s="1">
        <f t="shared" ca="1" si="11"/>
        <v>6</v>
      </c>
      <c r="D52" s="1">
        <f t="shared" ca="1" si="1"/>
        <v>10</v>
      </c>
      <c r="E52" s="15">
        <f t="shared" ca="1" si="11"/>
        <v>1</v>
      </c>
      <c r="F52" s="1">
        <f t="shared" ca="1" si="11"/>
        <v>5</v>
      </c>
      <c r="G52" s="1">
        <f t="shared" ca="1" si="2"/>
        <v>6</v>
      </c>
      <c r="H52" s="13" t="str">
        <f t="shared" ca="1" si="3"/>
        <v>JOUEUR</v>
      </c>
    </row>
    <row r="53" spans="1:8" x14ac:dyDescent="0.45">
      <c r="A53" s="13" t="str">
        <f ca="1">_xlfn.CONCAT("Le taux de réponse chez les femmes trouvé ",'Jeu de hasard'!J32," de la probabilité théorique (",ROUND(C42*100,2),"% contre ",ROUND(Q10*100,2),"%).")</f>
        <v>Le taux de réponse chez les femmes trouvé Dans la simulation actuelle, le joueur a gagné 42% du temps, ce qui n'est pas très représentatif. de la probabilité théorique (600% contre 0%).</v>
      </c>
      <c r="B53" s="1">
        <f t="shared" ca="1" si="11"/>
        <v>1</v>
      </c>
      <c r="C53" s="1">
        <f t="shared" ca="1" si="11"/>
        <v>6</v>
      </c>
      <c r="D53" s="1">
        <f t="shared" ca="1" si="1"/>
        <v>7</v>
      </c>
      <c r="E53" s="15">
        <f t="shared" ca="1" si="11"/>
        <v>4</v>
      </c>
      <c r="F53" s="1">
        <f t="shared" ca="1" si="11"/>
        <v>5</v>
      </c>
      <c r="G53" s="1">
        <f t="shared" ca="1" si="2"/>
        <v>9</v>
      </c>
      <c r="H53" s="13" t="str">
        <f t="shared" ca="1" si="3"/>
        <v>CROUPIER</v>
      </c>
    </row>
    <row r="54" spans="1:8" x14ac:dyDescent="0.45">
      <c r="A54" s="13">
        <v>49</v>
      </c>
      <c r="B54" s="1">
        <f t="shared" ca="1" si="11"/>
        <v>3</v>
      </c>
      <c r="C54" s="1">
        <f t="shared" ca="1" si="11"/>
        <v>3</v>
      </c>
      <c r="D54" s="1">
        <f t="shared" ca="1" si="1"/>
        <v>6</v>
      </c>
      <c r="E54" s="15">
        <f t="shared" ca="1" si="11"/>
        <v>3</v>
      </c>
      <c r="F54" s="1">
        <f t="shared" ca="1" si="11"/>
        <v>2</v>
      </c>
      <c r="G54" s="1">
        <f t="shared" ca="1" si="2"/>
        <v>5</v>
      </c>
      <c r="H54" s="13" t="str">
        <f t="shared" ca="1" si="3"/>
        <v>JOUEUR</v>
      </c>
    </row>
    <row r="55" spans="1:8" x14ac:dyDescent="0.45">
      <c r="A55" s="13">
        <v>50</v>
      </c>
      <c r="B55" s="1">
        <f t="shared" ca="1" si="11"/>
        <v>3</v>
      </c>
      <c r="C55" s="1">
        <f t="shared" ca="1" si="11"/>
        <v>3</v>
      </c>
      <c r="D55" s="1">
        <f t="shared" ca="1" si="1"/>
        <v>6</v>
      </c>
      <c r="E55" s="15">
        <f t="shared" ca="1" si="11"/>
        <v>1</v>
      </c>
      <c r="F55" s="1">
        <f t="shared" ca="1" si="11"/>
        <v>2</v>
      </c>
      <c r="G55" s="1">
        <f t="shared" ca="1" si="2"/>
        <v>3</v>
      </c>
      <c r="H55" s="13" t="str">
        <f t="shared" ca="1" si="3"/>
        <v>JOUEUR</v>
      </c>
    </row>
    <row r="56" spans="1:8" x14ac:dyDescent="0.45">
      <c r="A56" s="13">
        <v>51</v>
      </c>
      <c r="B56" s="1">
        <f t="shared" ca="1" si="11"/>
        <v>2</v>
      </c>
      <c r="C56" s="1">
        <f t="shared" ca="1" si="11"/>
        <v>3</v>
      </c>
      <c r="D56" s="1">
        <f t="shared" ca="1" si="1"/>
        <v>5</v>
      </c>
      <c r="E56" s="15">
        <f t="shared" ca="1" si="11"/>
        <v>4</v>
      </c>
      <c r="F56" s="1">
        <f t="shared" ca="1" si="11"/>
        <v>4</v>
      </c>
      <c r="G56" s="1">
        <f t="shared" ca="1" si="2"/>
        <v>8</v>
      </c>
      <c r="H56" s="13" t="str">
        <f t="shared" ca="1" si="3"/>
        <v>CROUPIER</v>
      </c>
    </row>
    <row r="57" spans="1:8" x14ac:dyDescent="0.45">
      <c r="A57" s="13">
        <v>52</v>
      </c>
      <c r="B57" s="1">
        <f t="shared" ca="1" si="11"/>
        <v>5</v>
      </c>
      <c r="C57" s="1">
        <f t="shared" ca="1" si="11"/>
        <v>6</v>
      </c>
      <c r="D57" s="1">
        <f t="shared" ca="1" si="1"/>
        <v>11</v>
      </c>
      <c r="E57" s="15">
        <f t="shared" ca="1" si="11"/>
        <v>6</v>
      </c>
      <c r="F57" s="1">
        <f t="shared" ca="1" si="11"/>
        <v>4</v>
      </c>
      <c r="G57" s="1">
        <f t="shared" ca="1" si="2"/>
        <v>10</v>
      </c>
      <c r="H57" s="13" t="str">
        <f t="shared" ca="1" si="3"/>
        <v>JOUEUR</v>
      </c>
    </row>
    <row r="58" spans="1:8" x14ac:dyDescent="0.45">
      <c r="A58" s="13">
        <v>53</v>
      </c>
      <c r="B58" s="1">
        <f t="shared" ca="1" si="11"/>
        <v>1</v>
      </c>
      <c r="C58" s="1">
        <f t="shared" ca="1" si="11"/>
        <v>2</v>
      </c>
      <c r="D58" s="1">
        <f t="shared" ca="1" si="1"/>
        <v>3</v>
      </c>
      <c r="E58" s="15">
        <f t="shared" ca="1" si="11"/>
        <v>5</v>
      </c>
      <c r="F58" s="1">
        <f t="shared" ca="1" si="11"/>
        <v>1</v>
      </c>
      <c r="G58" s="1">
        <f t="shared" ca="1" si="2"/>
        <v>6</v>
      </c>
      <c r="H58" s="13" t="str">
        <f t="shared" ca="1" si="3"/>
        <v>CROUPIER</v>
      </c>
    </row>
    <row r="59" spans="1:8" x14ac:dyDescent="0.45">
      <c r="A59" s="13">
        <v>54</v>
      </c>
      <c r="B59" s="1">
        <f t="shared" ca="1" si="11"/>
        <v>4</v>
      </c>
      <c r="C59" s="1">
        <f t="shared" ca="1" si="11"/>
        <v>6</v>
      </c>
      <c r="D59" s="1">
        <f t="shared" ca="1" si="1"/>
        <v>10</v>
      </c>
      <c r="E59" s="15">
        <f t="shared" ca="1" si="11"/>
        <v>2</v>
      </c>
      <c r="F59" s="1">
        <f t="shared" ca="1" si="11"/>
        <v>2</v>
      </c>
      <c r="G59" s="1">
        <f t="shared" ca="1" si="2"/>
        <v>4</v>
      </c>
      <c r="H59" s="13" t="str">
        <f t="shared" ca="1" si="3"/>
        <v>JOUEUR</v>
      </c>
    </row>
    <row r="60" spans="1:8" x14ac:dyDescent="0.45">
      <c r="A60" s="13">
        <v>55</v>
      </c>
      <c r="B60" s="1">
        <f t="shared" ca="1" si="11"/>
        <v>3</v>
      </c>
      <c r="C60" s="1">
        <f t="shared" ca="1" si="11"/>
        <v>6</v>
      </c>
      <c r="D60" s="1">
        <f t="shared" ca="1" si="1"/>
        <v>9</v>
      </c>
      <c r="E60" s="15">
        <f t="shared" ca="1" si="11"/>
        <v>5</v>
      </c>
      <c r="F60" s="1">
        <f t="shared" ca="1" si="11"/>
        <v>2</v>
      </c>
      <c r="G60" s="1">
        <f t="shared" ca="1" si="2"/>
        <v>7</v>
      </c>
      <c r="H60" s="13" t="str">
        <f t="shared" ca="1" si="3"/>
        <v>JOUEUR</v>
      </c>
    </row>
    <row r="61" spans="1:8" x14ac:dyDescent="0.45">
      <c r="A61" s="13">
        <v>56</v>
      </c>
      <c r="B61" s="1">
        <f t="shared" ca="1" si="11"/>
        <v>4</v>
      </c>
      <c r="C61" s="1">
        <f t="shared" ca="1" si="11"/>
        <v>5</v>
      </c>
      <c r="D61" s="1">
        <f t="shared" ca="1" si="1"/>
        <v>9</v>
      </c>
      <c r="E61" s="15">
        <f t="shared" ca="1" si="11"/>
        <v>3</v>
      </c>
      <c r="F61" s="1">
        <f t="shared" ca="1" si="11"/>
        <v>3</v>
      </c>
      <c r="G61" s="1">
        <f t="shared" ca="1" si="2"/>
        <v>6</v>
      </c>
      <c r="H61" s="13" t="str">
        <f t="shared" ca="1" si="3"/>
        <v>JOUEUR</v>
      </c>
    </row>
    <row r="62" spans="1:8" x14ac:dyDescent="0.45">
      <c r="A62" s="13">
        <v>57</v>
      </c>
      <c r="B62" s="1">
        <f t="shared" ca="1" si="11"/>
        <v>3</v>
      </c>
      <c r="C62" s="1">
        <f t="shared" ca="1" si="11"/>
        <v>6</v>
      </c>
      <c r="D62" s="1">
        <f t="shared" ca="1" si="1"/>
        <v>9</v>
      </c>
      <c r="E62" s="15">
        <f t="shared" ca="1" si="11"/>
        <v>4</v>
      </c>
      <c r="F62" s="1">
        <f t="shared" ca="1" si="11"/>
        <v>3</v>
      </c>
      <c r="G62" s="1">
        <f t="shared" ca="1" si="2"/>
        <v>7</v>
      </c>
      <c r="H62" s="13" t="str">
        <f t="shared" ca="1" si="3"/>
        <v>JOUEUR</v>
      </c>
    </row>
    <row r="63" spans="1:8" x14ac:dyDescent="0.45">
      <c r="A63" s="13">
        <v>58</v>
      </c>
      <c r="B63" s="1">
        <f t="shared" ca="1" si="11"/>
        <v>1</v>
      </c>
      <c r="C63" s="1">
        <f t="shared" ca="1" si="11"/>
        <v>3</v>
      </c>
      <c r="D63" s="1">
        <f t="shared" ca="1" si="1"/>
        <v>4</v>
      </c>
      <c r="E63" s="15">
        <f t="shared" ca="1" si="11"/>
        <v>6</v>
      </c>
      <c r="F63" s="1">
        <f t="shared" ca="1" si="11"/>
        <v>6</v>
      </c>
      <c r="G63" s="1">
        <f t="shared" ca="1" si="2"/>
        <v>12</v>
      </c>
      <c r="H63" s="13" t="str">
        <f t="shared" ca="1" si="3"/>
        <v>CROUPIER</v>
      </c>
    </row>
    <row r="64" spans="1:8" x14ac:dyDescent="0.45">
      <c r="A64" s="13">
        <v>59</v>
      </c>
      <c r="B64" s="1">
        <f t="shared" ca="1" si="11"/>
        <v>3</v>
      </c>
      <c r="C64" s="1">
        <f t="shared" ca="1" si="11"/>
        <v>3</v>
      </c>
      <c r="D64" s="1">
        <f t="shared" ca="1" si="1"/>
        <v>6</v>
      </c>
      <c r="E64" s="15">
        <f t="shared" ca="1" si="11"/>
        <v>6</v>
      </c>
      <c r="F64" s="1">
        <f t="shared" ca="1" si="11"/>
        <v>2</v>
      </c>
      <c r="G64" s="1">
        <f t="shared" ca="1" si="2"/>
        <v>8</v>
      </c>
      <c r="H64" s="13" t="str">
        <f t="shared" ca="1" si="3"/>
        <v>CROUPIER</v>
      </c>
    </row>
    <row r="65" spans="1:8" x14ac:dyDescent="0.45">
      <c r="A65" s="13">
        <v>60</v>
      </c>
      <c r="B65" s="1">
        <f t="shared" ca="1" si="11"/>
        <v>5</v>
      </c>
      <c r="C65" s="1">
        <f t="shared" ca="1" si="11"/>
        <v>5</v>
      </c>
      <c r="D65" s="1">
        <f t="shared" ca="1" si="1"/>
        <v>10</v>
      </c>
      <c r="E65" s="15">
        <f t="shared" ca="1" si="11"/>
        <v>2</v>
      </c>
      <c r="F65" s="1">
        <f t="shared" ca="1" si="11"/>
        <v>1</v>
      </c>
      <c r="G65" s="1">
        <f t="shared" ca="1" si="2"/>
        <v>3</v>
      </c>
      <c r="H65" s="13" t="str">
        <f t="shared" ca="1" si="3"/>
        <v>JOUEUR</v>
      </c>
    </row>
    <row r="66" spans="1:8" x14ac:dyDescent="0.45">
      <c r="A66" s="13">
        <v>61</v>
      </c>
      <c r="B66" s="1">
        <f t="shared" ca="1" si="11"/>
        <v>2</v>
      </c>
      <c r="C66" s="1">
        <f t="shared" ca="1" si="11"/>
        <v>1</v>
      </c>
      <c r="D66" s="1">
        <f t="shared" ca="1" si="1"/>
        <v>3</v>
      </c>
      <c r="E66" s="15">
        <f t="shared" ca="1" si="11"/>
        <v>2</v>
      </c>
      <c r="F66" s="1">
        <f t="shared" ca="1" si="11"/>
        <v>1</v>
      </c>
      <c r="G66" s="1">
        <f t="shared" ca="1" si="2"/>
        <v>3</v>
      </c>
      <c r="H66" s="13" t="str">
        <f t="shared" ca="1" si="3"/>
        <v>CROUPIER</v>
      </c>
    </row>
    <row r="67" spans="1:8" x14ac:dyDescent="0.45">
      <c r="A67" s="13">
        <v>62</v>
      </c>
      <c r="B67" s="1">
        <f t="shared" ca="1" si="11"/>
        <v>4</v>
      </c>
      <c r="C67" s="1">
        <f t="shared" ca="1" si="11"/>
        <v>3</v>
      </c>
      <c r="D67" s="1">
        <f t="shared" ca="1" si="1"/>
        <v>7</v>
      </c>
      <c r="E67" s="15">
        <f t="shared" ca="1" si="11"/>
        <v>3</v>
      </c>
      <c r="F67" s="1">
        <f t="shared" ca="1" si="11"/>
        <v>2</v>
      </c>
      <c r="G67" s="1">
        <f t="shared" ca="1" si="2"/>
        <v>5</v>
      </c>
      <c r="H67" s="13" t="str">
        <f t="shared" ca="1" si="3"/>
        <v>JOUEUR</v>
      </c>
    </row>
    <row r="68" spans="1:8" x14ac:dyDescent="0.45">
      <c r="A68" s="13">
        <v>63</v>
      </c>
      <c r="B68" s="1">
        <f t="shared" ca="1" si="11"/>
        <v>4</v>
      </c>
      <c r="C68" s="1">
        <f t="shared" ca="1" si="11"/>
        <v>6</v>
      </c>
      <c r="D68" s="1">
        <f t="shared" ca="1" si="1"/>
        <v>10</v>
      </c>
      <c r="E68" s="15">
        <f t="shared" ca="1" si="11"/>
        <v>5</v>
      </c>
      <c r="F68" s="1">
        <f t="shared" ca="1" si="11"/>
        <v>3</v>
      </c>
      <c r="G68" s="1">
        <f t="shared" ca="1" si="2"/>
        <v>8</v>
      </c>
      <c r="H68" s="13" t="str">
        <f t="shared" ca="1" si="3"/>
        <v>JOUEUR</v>
      </c>
    </row>
    <row r="69" spans="1:8" x14ac:dyDescent="0.45">
      <c r="A69" s="13">
        <v>64</v>
      </c>
      <c r="B69" s="1">
        <f t="shared" ca="1" si="11"/>
        <v>5</v>
      </c>
      <c r="C69" s="1">
        <f t="shared" ca="1" si="11"/>
        <v>1</v>
      </c>
      <c r="D69" s="1">
        <f t="shared" ca="1" si="1"/>
        <v>6</v>
      </c>
      <c r="E69" s="15">
        <f t="shared" ca="1" si="11"/>
        <v>5</v>
      </c>
      <c r="F69" s="1">
        <f t="shared" ca="1" si="11"/>
        <v>4</v>
      </c>
      <c r="G69" s="1">
        <f t="shared" ca="1" si="2"/>
        <v>9</v>
      </c>
      <c r="H69" s="13" t="str">
        <f t="shared" ca="1" si="3"/>
        <v>CROUPIER</v>
      </c>
    </row>
    <row r="70" spans="1:8" x14ac:dyDescent="0.45">
      <c r="A70" s="13">
        <v>65</v>
      </c>
      <c r="B70" s="1">
        <f t="shared" ca="1" si="11"/>
        <v>2</v>
      </c>
      <c r="C70" s="1">
        <f t="shared" ca="1" si="11"/>
        <v>3</v>
      </c>
      <c r="D70" s="1">
        <f t="shared" ca="1" si="1"/>
        <v>5</v>
      </c>
      <c r="E70" s="15">
        <f t="shared" ca="1" si="11"/>
        <v>5</v>
      </c>
      <c r="F70" s="1">
        <f t="shared" ca="1" si="11"/>
        <v>4</v>
      </c>
      <c r="G70" s="1">
        <f t="shared" ca="1" si="2"/>
        <v>9</v>
      </c>
      <c r="H70" s="13" t="str">
        <f t="shared" ca="1" si="3"/>
        <v>CROUPIER</v>
      </c>
    </row>
    <row r="71" spans="1:8" x14ac:dyDescent="0.45">
      <c r="A71" s="13">
        <v>66</v>
      </c>
      <c r="B71" s="1">
        <f t="shared" ref="B71:F105" ca="1" si="12">RANDBETWEEN(1,6)</f>
        <v>5</v>
      </c>
      <c r="C71" s="1">
        <f t="shared" ca="1" si="12"/>
        <v>3</v>
      </c>
      <c r="D71" s="1">
        <f t="shared" ref="D71:D105" ca="1" si="13">B71+C71</f>
        <v>8</v>
      </c>
      <c r="E71" s="15">
        <f t="shared" ca="1" si="12"/>
        <v>4</v>
      </c>
      <c r="F71" s="1">
        <f t="shared" ca="1" si="12"/>
        <v>6</v>
      </c>
      <c r="G71" s="1">
        <f t="shared" ref="G71:G105" ca="1" si="14">E71+F71</f>
        <v>10</v>
      </c>
      <c r="H71" s="13" t="str">
        <f t="shared" ref="H71:H105" ca="1" si="15">IF(D71&gt;G71,"JOUEUR","CROUPIER")</f>
        <v>CROUPIER</v>
      </c>
    </row>
    <row r="72" spans="1:8" x14ac:dyDescent="0.45">
      <c r="A72" s="13">
        <v>67</v>
      </c>
      <c r="B72" s="1">
        <f t="shared" ca="1" si="12"/>
        <v>5</v>
      </c>
      <c r="C72" s="1">
        <f t="shared" ca="1" si="12"/>
        <v>4</v>
      </c>
      <c r="D72" s="1">
        <f t="shared" ca="1" si="13"/>
        <v>9</v>
      </c>
      <c r="E72" s="15">
        <f t="shared" ca="1" si="12"/>
        <v>2</v>
      </c>
      <c r="F72" s="1">
        <f t="shared" ca="1" si="12"/>
        <v>5</v>
      </c>
      <c r="G72" s="1">
        <f t="shared" ca="1" si="14"/>
        <v>7</v>
      </c>
      <c r="H72" s="13" t="str">
        <f t="shared" ca="1" si="15"/>
        <v>JOUEUR</v>
      </c>
    </row>
    <row r="73" spans="1:8" x14ac:dyDescent="0.45">
      <c r="A73" s="13">
        <v>68</v>
      </c>
      <c r="B73" s="1">
        <f t="shared" ca="1" si="12"/>
        <v>2</v>
      </c>
      <c r="C73" s="1">
        <f t="shared" ca="1" si="12"/>
        <v>6</v>
      </c>
      <c r="D73" s="1">
        <f t="shared" ca="1" si="13"/>
        <v>8</v>
      </c>
      <c r="E73" s="15">
        <f t="shared" ca="1" si="12"/>
        <v>2</v>
      </c>
      <c r="F73" s="1">
        <f t="shared" ca="1" si="12"/>
        <v>4</v>
      </c>
      <c r="G73" s="1">
        <f t="shared" ca="1" si="14"/>
        <v>6</v>
      </c>
      <c r="H73" s="13" t="str">
        <f t="shared" ca="1" si="15"/>
        <v>JOUEUR</v>
      </c>
    </row>
    <row r="74" spans="1:8" x14ac:dyDescent="0.45">
      <c r="A74" s="13">
        <v>69</v>
      </c>
      <c r="B74" s="1">
        <f t="shared" ca="1" si="12"/>
        <v>4</v>
      </c>
      <c r="C74" s="1">
        <f t="shared" ca="1" si="12"/>
        <v>6</v>
      </c>
      <c r="D74" s="1">
        <f t="shared" ca="1" si="13"/>
        <v>10</v>
      </c>
      <c r="E74" s="15">
        <f t="shared" ca="1" si="12"/>
        <v>3</v>
      </c>
      <c r="F74" s="1">
        <f t="shared" ca="1" si="12"/>
        <v>3</v>
      </c>
      <c r="G74" s="1">
        <f t="shared" ca="1" si="14"/>
        <v>6</v>
      </c>
      <c r="H74" s="13" t="str">
        <f t="shared" ca="1" si="15"/>
        <v>JOUEUR</v>
      </c>
    </row>
    <row r="75" spans="1:8" x14ac:dyDescent="0.45">
      <c r="A75" s="13">
        <v>70</v>
      </c>
      <c r="B75" s="1">
        <f t="shared" ca="1" si="12"/>
        <v>1</v>
      </c>
      <c r="C75" s="1">
        <f t="shared" ca="1" si="12"/>
        <v>5</v>
      </c>
      <c r="D75" s="1">
        <f t="shared" ca="1" si="13"/>
        <v>6</v>
      </c>
      <c r="E75" s="15">
        <f t="shared" ca="1" si="12"/>
        <v>5</v>
      </c>
      <c r="F75" s="1">
        <f t="shared" ca="1" si="12"/>
        <v>4</v>
      </c>
      <c r="G75" s="1">
        <f t="shared" ca="1" si="14"/>
        <v>9</v>
      </c>
      <c r="H75" s="13" t="str">
        <f t="shared" ca="1" si="15"/>
        <v>CROUPIER</v>
      </c>
    </row>
    <row r="76" spans="1:8" x14ac:dyDescent="0.45">
      <c r="A76" s="13">
        <v>71</v>
      </c>
      <c r="B76" s="1">
        <f t="shared" ca="1" si="12"/>
        <v>1</v>
      </c>
      <c r="C76" s="1">
        <f t="shared" ca="1" si="12"/>
        <v>3</v>
      </c>
      <c r="D76" s="1">
        <f t="shared" ca="1" si="13"/>
        <v>4</v>
      </c>
      <c r="E76" s="15">
        <f t="shared" ca="1" si="12"/>
        <v>3</v>
      </c>
      <c r="F76" s="1">
        <f t="shared" ca="1" si="12"/>
        <v>2</v>
      </c>
      <c r="G76" s="1">
        <f t="shared" ca="1" si="14"/>
        <v>5</v>
      </c>
      <c r="H76" s="13" t="str">
        <f t="shared" ca="1" si="15"/>
        <v>CROUPIER</v>
      </c>
    </row>
    <row r="77" spans="1:8" x14ac:dyDescent="0.45">
      <c r="A77" s="13">
        <v>72</v>
      </c>
      <c r="B77" s="1">
        <f t="shared" ca="1" si="12"/>
        <v>4</v>
      </c>
      <c r="C77" s="1">
        <f t="shared" ca="1" si="12"/>
        <v>2</v>
      </c>
      <c r="D77" s="1">
        <f t="shared" ca="1" si="13"/>
        <v>6</v>
      </c>
      <c r="E77" s="15">
        <f t="shared" ca="1" si="12"/>
        <v>4</v>
      </c>
      <c r="F77" s="1">
        <f t="shared" ca="1" si="12"/>
        <v>4</v>
      </c>
      <c r="G77" s="1">
        <f t="shared" ca="1" si="14"/>
        <v>8</v>
      </c>
      <c r="H77" s="13" t="str">
        <f t="shared" ca="1" si="15"/>
        <v>CROUPIER</v>
      </c>
    </row>
    <row r="78" spans="1:8" x14ac:dyDescent="0.45">
      <c r="A78" s="13">
        <v>73</v>
      </c>
      <c r="B78" s="1">
        <f t="shared" ca="1" si="12"/>
        <v>2</v>
      </c>
      <c r="C78" s="1">
        <f t="shared" ca="1" si="12"/>
        <v>4</v>
      </c>
      <c r="D78" s="1">
        <f t="shared" ca="1" si="13"/>
        <v>6</v>
      </c>
      <c r="E78" s="15">
        <f t="shared" ca="1" si="12"/>
        <v>1</v>
      </c>
      <c r="F78" s="1">
        <f t="shared" ca="1" si="12"/>
        <v>6</v>
      </c>
      <c r="G78" s="1">
        <f t="shared" ca="1" si="14"/>
        <v>7</v>
      </c>
      <c r="H78" s="13" t="str">
        <f t="shared" ca="1" si="15"/>
        <v>CROUPIER</v>
      </c>
    </row>
    <row r="79" spans="1:8" x14ac:dyDescent="0.45">
      <c r="A79" s="13">
        <v>74</v>
      </c>
      <c r="B79" s="1">
        <f t="shared" ca="1" si="12"/>
        <v>5</v>
      </c>
      <c r="C79" s="1">
        <f t="shared" ca="1" si="12"/>
        <v>3</v>
      </c>
      <c r="D79" s="1">
        <f t="shared" ca="1" si="13"/>
        <v>8</v>
      </c>
      <c r="E79" s="15">
        <f t="shared" ca="1" si="12"/>
        <v>4</v>
      </c>
      <c r="F79" s="1">
        <f t="shared" ca="1" si="12"/>
        <v>2</v>
      </c>
      <c r="G79" s="1">
        <f t="shared" ca="1" si="14"/>
        <v>6</v>
      </c>
      <c r="H79" s="13" t="str">
        <f t="shared" ca="1" si="15"/>
        <v>JOUEUR</v>
      </c>
    </row>
    <row r="80" spans="1:8" x14ac:dyDescent="0.45">
      <c r="A80" s="13">
        <v>75</v>
      </c>
      <c r="B80" s="1">
        <f t="shared" ca="1" si="12"/>
        <v>6</v>
      </c>
      <c r="C80" s="1">
        <f t="shared" ca="1" si="12"/>
        <v>1</v>
      </c>
      <c r="D80" s="1">
        <f t="shared" ca="1" si="13"/>
        <v>7</v>
      </c>
      <c r="E80" s="15">
        <f t="shared" ca="1" si="12"/>
        <v>3</v>
      </c>
      <c r="F80" s="1">
        <f t="shared" ca="1" si="12"/>
        <v>5</v>
      </c>
      <c r="G80" s="1">
        <f t="shared" ca="1" si="14"/>
        <v>8</v>
      </c>
      <c r="H80" s="13" t="str">
        <f t="shared" ca="1" si="15"/>
        <v>CROUPIER</v>
      </c>
    </row>
    <row r="81" spans="1:8" x14ac:dyDescent="0.45">
      <c r="A81" s="13">
        <v>76</v>
      </c>
      <c r="B81" s="1">
        <f t="shared" ca="1" si="12"/>
        <v>2</v>
      </c>
      <c r="C81" s="1">
        <f t="shared" ca="1" si="12"/>
        <v>6</v>
      </c>
      <c r="D81" s="1">
        <f t="shared" ca="1" si="13"/>
        <v>8</v>
      </c>
      <c r="E81" s="15">
        <f t="shared" ca="1" si="12"/>
        <v>3</v>
      </c>
      <c r="F81" s="1">
        <f t="shared" ca="1" si="12"/>
        <v>1</v>
      </c>
      <c r="G81" s="1">
        <f t="shared" ca="1" si="14"/>
        <v>4</v>
      </c>
      <c r="H81" s="13" t="str">
        <f t="shared" ca="1" si="15"/>
        <v>JOUEUR</v>
      </c>
    </row>
    <row r="82" spans="1:8" x14ac:dyDescent="0.45">
      <c r="A82" s="13">
        <v>77</v>
      </c>
      <c r="B82" s="1">
        <f t="shared" ca="1" si="12"/>
        <v>4</v>
      </c>
      <c r="C82" s="1">
        <f t="shared" ca="1" si="12"/>
        <v>2</v>
      </c>
      <c r="D82" s="1">
        <f t="shared" ca="1" si="13"/>
        <v>6</v>
      </c>
      <c r="E82" s="15">
        <f t="shared" ca="1" si="12"/>
        <v>1</v>
      </c>
      <c r="F82" s="1">
        <f t="shared" ca="1" si="12"/>
        <v>5</v>
      </c>
      <c r="G82" s="1">
        <f t="shared" ca="1" si="14"/>
        <v>6</v>
      </c>
      <c r="H82" s="13" t="str">
        <f t="shared" ca="1" si="15"/>
        <v>CROUPIER</v>
      </c>
    </row>
    <row r="83" spans="1:8" x14ac:dyDescent="0.45">
      <c r="A83" s="13">
        <v>78</v>
      </c>
      <c r="B83" s="1">
        <f t="shared" ca="1" si="12"/>
        <v>1</v>
      </c>
      <c r="C83" s="1">
        <f t="shared" ca="1" si="12"/>
        <v>4</v>
      </c>
      <c r="D83" s="1">
        <f t="shared" ca="1" si="13"/>
        <v>5</v>
      </c>
      <c r="E83" s="15">
        <f t="shared" ca="1" si="12"/>
        <v>1</v>
      </c>
      <c r="F83" s="1">
        <f t="shared" ca="1" si="12"/>
        <v>3</v>
      </c>
      <c r="G83" s="1">
        <f t="shared" ca="1" si="14"/>
        <v>4</v>
      </c>
      <c r="H83" s="13" t="str">
        <f t="shared" ca="1" si="15"/>
        <v>JOUEUR</v>
      </c>
    </row>
    <row r="84" spans="1:8" x14ac:dyDescent="0.45">
      <c r="A84" s="13">
        <v>79</v>
      </c>
      <c r="B84" s="1">
        <f t="shared" ca="1" si="12"/>
        <v>3</v>
      </c>
      <c r="C84" s="1">
        <f t="shared" ca="1" si="12"/>
        <v>1</v>
      </c>
      <c r="D84" s="1">
        <f t="shared" ca="1" si="13"/>
        <v>4</v>
      </c>
      <c r="E84" s="15">
        <f t="shared" ca="1" si="12"/>
        <v>3</v>
      </c>
      <c r="F84" s="1">
        <f t="shared" ca="1" si="12"/>
        <v>3</v>
      </c>
      <c r="G84" s="1">
        <f t="shared" ca="1" si="14"/>
        <v>6</v>
      </c>
      <c r="H84" s="13" t="str">
        <f t="shared" ca="1" si="15"/>
        <v>CROUPIER</v>
      </c>
    </row>
    <row r="85" spans="1:8" x14ac:dyDescent="0.45">
      <c r="A85" s="13">
        <v>80</v>
      </c>
      <c r="B85" s="1">
        <f t="shared" ca="1" si="12"/>
        <v>1</v>
      </c>
      <c r="C85" s="1">
        <f t="shared" ca="1" si="12"/>
        <v>3</v>
      </c>
      <c r="D85" s="1">
        <f t="shared" ca="1" si="13"/>
        <v>4</v>
      </c>
      <c r="E85" s="15">
        <f t="shared" ca="1" si="12"/>
        <v>4</v>
      </c>
      <c r="F85" s="1">
        <f t="shared" ca="1" si="12"/>
        <v>5</v>
      </c>
      <c r="G85" s="1">
        <f t="shared" ca="1" si="14"/>
        <v>9</v>
      </c>
      <c r="H85" s="13" t="str">
        <f t="shared" ca="1" si="15"/>
        <v>CROUPIER</v>
      </c>
    </row>
    <row r="86" spans="1:8" x14ac:dyDescent="0.45">
      <c r="A86" s="13">
        <v>81</v>
      </c>
      <c r="B86" s="1">
        <f t="shared" ca="1" si="12"/>
        <v>1</v>
      </c>
      <c r="C86" s="1">
        <f t="shared" ca="1" si="12"/>
        <v>4</v>
      </c>
      <c r="D86" s="1">
        <f t="shared" ca="1" si="13"/>
        <v>5</v>
      </c>
      <c r="E86" s="15">
        <f t="shared" ca="1" si="12"/>
        <v>2</v>
      </c>
      <c r="F86" s="1">
        <f t="shared" ca="1" si="12"/>
        <v>3</v>
      </c>
      <c r="G86" s="1">
        <f t="shared" ca="1" si="14"/>
        <v>5</v>
      </c>
      <c r="H86" s="13" t="str">
        <f t="shared" ca="1" si="15"/>
        <v>CROUPIER</v>
      </c>
    </row>
    <row r="87" spans="1:8" x14ac:dyDescent="0.45">
      <c r="A87" s="13">
        <v>82</v>
      </c>
      <c r="B87" s="1">
        <f t="shared" ca="1" si="12"/>
        <v>2</v>
      </c>
      <c r="C87" s="1">
        <f t="shared" ca="1" si="12"/>
        <v>6</v>
      </c>
      <c r="D87" s="1">
        <f t="shared" ca="1" si="13"/>
        <v>8</v>
      </c>
      <c r="E87" s="15">
        <f t="shared" ca="1" si="12"/>
        <v>6</v>
      </c>
      <c r="F87" s="1">
        <f t="shared" ca="1" si="12"/>
        <v>3</v>
      </c>
      <c r="G87" s="1">
        <f t="shared" ca="1" si="14"/>
        <v>9</v>
      </c>
      <c r="H87" s="13" t="str">
        <f t="shared" ca="1" si="15"/>
        <v>CROUPIER</v>
      </c>
    </row>
    <row r="88" spans="1:8" x14ac:dyDescent="0.45">
      <c r="A88" s="13">
        <v>83</v>
      </c>
      <c r="B88" s="1">
        <f t="shared" ca="1" si="12"/>
        <v>4</v>
      </c>
      <c r="C88" s="1">
        <f t="shared" ca="1" si="12"/>
        <v>2</v>
      </c>
      <c r="D88" s="1">
        <f t="shared" ca="1" si="13"/>
        <v>6</v>
      </c>
      <c r="E88" s="15">
        <f t="shared" ca="1" si="12"/>
        <v>3</v>
      </c>
      <c r="F88" s="1">
        <f t="shared" ca="1" si="12"/>
        <v>3</v>
      </c>
      <c r="G88" s="1">
        <f t="shared" ca="1" si="14"/>
        <v>6</v>
      </c>
      <c r="H88" s="13" t="str">
        <f t="shared" ca="1" si="15"/>
        <v>CROUPIER</v>
      </c>
    </row>
    <row r="89" spans="1:8" x14ac:dyDescent="0.45">
      <c r="A89" s="13">
        <v>84</v>
      </c>
      <c r="B89" s="1">
        <f t="shared" ca="1" si="12"/>
        <v>2</v>
      </c>
      <c r="C89" s="1">
        <f t="shared" ca="1" si="12"/>
        <v>6</v>
      </c>
      <c r="D89" s="1">
        <f t="shared" ca="1" si="13"/>
        <v>8</v>
      </c>
      <c r="E89" s="15">
        <f t="shared" ca="1" si="12"/>
        <v>4</v>
      </c>
      <c r="F89" s="1">
        <f t="shared" ca="1" si="12"/>
        <v>5</v>
      </c>
      <c r="G89" s="1">
        <f t="shared" ca="1" si="14"/>
        <v>9</v>
      </c>
      <c r="H89" s="13" t="str">
        <f t="shared" ca="1" si="15"/>
        <v>CROUPIER</v>
      </c>
    </row>
    <row r="90" spans="1:8" x14ac:dyDescent="0.45">
      <c r="A90" s="13">
        <v>85</v>
      </c>
      <c r="B90" s="1">
        <f t="shared" ca="1" si="12"/>
        <v>3</v>
      </c>
      <c r="C90" s="1">
        <f t="shared" ca="1" si="12"/>
        <v>6</v>
      </c>
      <c r="D90" s="1">
        <f t="shared" ca="1" si="13"/>
        <v>9</v>
      </c>
      <c r="E90" s="15">
        <f t="shared" ca="1" si="12"/>
        <v>6</v>
      </c>
      <c r="F90" s="1">
        <f t="shared" ca="1" si="12"/>
        <v>6</v>
      </c>
      <c r="G90" s="1">
        <f t="shared" ca="1" si="14"/>
        <v>12</v>
      </c>
      <c r="H90" s="13" t="str">
        <f t="shared" ca="1" si="15"/>
        <v>CROUPIER</v>
      </c>
    </row>
    <row r="91" spans="1:8" x14ac:dyDescent="0.45">
      <c r="A91" s="13">
        <v>86</v>
      </c>
      <c r="B91" s="1">
        <f t="shared" ca="1" si="12"/>
        <v>6</v>
      </c>
      <c r="C91" s="1">
        <f t="shared" ca="1" si="12"/>
        <v>3</v>
      </c>
      <c r="D91" s="1">
        <f t="shared" ca="1" si="13"/>
        <v>9</v>
      </c>
      <c r="E91" s="15">
        <f t="shared" ca="1" si="12"/>
        <v>4</v>
      </c>
      <c r="F91" s="1">
        <f t="shared" ca="1" si="12"/>
        <v>6</v>
      </c>
      <c r="G91" s="1">
        <f t="shared" ca="1" si="14"/>
        <v>10</v>
      </c>
      <c r="H91" s="13" t="str">
        <f t="shared" ca="1" si="15"/>
        <v>CROUPIER</v>
      </c>
    </row>
    <row r="92" spans="1:8" x14ac:dyDescent="0.45">
      <c r="A92" s="13">
        <v>87</v>
      </c>
      <c r="B92" s="1">
        <f t="shared" ca="1" si="12"/>
        <v>1</v>
      </c>
      <c r="C92" s="1">
        <f t="shared" ca="1" si="12"/>
        <v>5</v>
      </c>
      <c r="D92" s="1">
        <f t="shared" ca="1" si="13"/>
        <v>6</v>
      </c>
      <c r="E92" s="15">
        <f t="shared" ca="1" si="12"/>
        <v>4</v>
      </c>
      <c r="F92" s="1">
        <f t="shared" ca="1" si="12"/>
        <v>4</v>
      </c>
      <c r="G92" s="1">
        <f t="shared" ca="1" si="14"/>
        <v>8</v>
      </c>
      <c r="H92" s="13" t="str">
        <f t="shared" ca="1" si="15"/>
        <v>CROUPIER</v>
      </c>
    </row>
    <row r="93" spans="1:8" x14ac:dyDescent="0.45">
      <c r="A93" s="13">
        <v>88</v>
      </c>
      <c r="B93" s="1">
        <f t="shared" ca="1" si="12"/>
        <v>5</v>
      </c>
      <c r="C93" s="1">
        <f t="shared" ca="1" si="12"/>
        <v>1</v>
      </c>
      <c r="D93" s="1">
        <f t="shared" ca="1" si="13"/>
        <v>6</v>
      </c>
      <c r="E93" s="15">
        <f t="shared" ca="1" si="12"/>
        <v>2</v>
      </c>
      <c r="F93" s="1">
        <f t="shared" ca="1" si="12"/>
        <v>3</v>
      </c>
      <c r="G93" s="1">
        <f t="shared" ca="1" si="14"/>
        <v>5</v>
      </c>
      <c r="H93" s="13" t="str">
        <f t="shared" ca="1" si="15"/>
        <v>JOUEUR</v>
      </c>
    </row>
    <row r="94" spans="1:8" x14ac:dyDescent="0.45">
      <c r="A94" s="13">
        <v>89</v>
      </c>
      <c r="B94" s="1">
        <f t="shared" ca="1" si="12"/>
        <v>2</v>
      </c>
      <c r="C94" s="1">
        <f t="shared" ca="1" si="12"/>
        <v>3</v>
      </c>
      <c r="D94" s="1">
        <f t="shared" ca="1" si="13"/>
        <v>5</v>
      </c>
      <c r="E94" s="15">
        <f t="shared" ca="1" si="12"/>
        <v>1</v>
      </c>
      <c r="F94" s="1">
        <f t="shared" ca="1" si="12"/>
        <v>4</v>
      </c>
      <c r="G94" s="1">
        <f t="shared" ca="1" si="14"/>
        <v>5</v>
      </c>
      <c r="H94" s="13" t="str">
        <f t="shared" ca="1" si="15"/>
        <v>CROUPIER</v>
      </c>
    </row>
    <row r="95" spans="1:8" x14ac:dyDescent="0.45">
      <c r="A95" s="13">
        <v>90</v>
      </c>
      <c r="B95" s="1">
        <f t="shared" ca="1" si="12"/>
        <v>4</v>
      </c>
      <c r="C95" s="1">
        <f t="shared" ca="1" si="12"/>
        <v>1</v>
      </c>
      <c r="D95" s="1">
        <f t="shared" ca="1" si="13"/>
        <v>5</v>
      </c>
      <c r="E95" s="15">
        <f t="shared" ca="1" si="12"/>
        <v>4</v>
      </c>
      <c r="F95" s="1">
        <f t="shared" ca="1" si="12"/>
        <v>3</v>
      </c>
      <c r="G95" s="1">
        <f t="shared" ca="1" si="14"/>
        <v>7</v>
      </c>
      <c r="H95" s="13" t="str">
        <f t="shared" ca="1" si="15"/>
        <v>CROUPIER</v>
      </c>
    </row>
    <row r="96" spans="1:8" x14ac:dyDescent="0.45">
      <c r="A96" s="13">
        <v>91</v>
      </c>
      <c r="B96" s="1">
        <f t="shared" ca="1" si="12"/>
        <v>5</v>
      </c>
      <c r="C96" s="1">
        <f t="shared" ca="1" si="12"/>
        <v>2</v>
      </c>
      <c r="D96" s="1">
        <f t="shared" ca="1" si="13"/>
        <v>7</v>
      </c>
      <c r="E96" s="15">
        <f t="shared" ca="1" si="12"/>
        <v>5</v>
      </c>
      <c r="F96" s="1">
        <f t="shared" ca="1" si="12"/>
        <v>6</v>
      </c>
      <c r="G96" s="1">
        <f t="shared" ca="1" si="14"/>
        <v>11</v>
      </c>
      <c r="H96" s="13" t="str">
        <f t="shared" ca="1" si="15"/>
        <v>CROUPIER</v>
      </c>
    </row>
    <row r="97" spans="1:8" x14ac:dyDescent="0.45">
      <c r="A97" s="13">
        <v>92</v>
      </c>
      <c r="B97" s="1">
        <f t="shared" ca="1" si="12"/>
        <v>2</v>
      </c>
      <c r="C97" s="1">
        <f t="shared" ca="1" si="12"/>
        <v>2</v>
      </c>
      <c r="D97" s="1">
        <f t="shared" ca="1" si="13"/>
        <v>4</v>
      </c>
      <c r="E97" s="15">
        <f t="shared" ca="1" si="12"/>
        <v>6</v>
      </c>
      <c r="F97" s="1">
        <f t="shared" ca="1" si="12"/>
        <v>3</v>
      </c>
      <c r="G97" s="1">
        <f t="shared" ca="1" si="14"/>
        <v>9</v>
      </c>
      <c r="H97" s="13" t="str">
        <f t="shared" ca="1" si="15"/>
        <v>CROUPIER</v>
      </c>
    </row>
    <row r="98" spans="1:8" x14ac:dyDescent="0.45">
      <c r="A98" s="13">
        <v>93</v>
      </c>
      <c r="B98" s="1">
        <f t="shared" ca="1" si="12"/>
        <v>1</v>
      </c>
      <c r="C98" s="1">
        <f t="shared" ca="1" si="12"/>
        <v>5</v>
      </c>
      <c r="D98" s="1">
        <f t="shared" ca="1" si="13"/>
        <v>6</v>
      </c>
      <c r="E98" s="15">
        <f t="shared" ca="1" si="12"/>
        <v>6</v>
      </c>
      <c r="F98" s="1">
        <f t="shared" ca="1" si="12"/>
        <v>6</v>
      </c>
      <c r="G98" s="1">
        <f t="shared" ca="1" si="14"/>
        <v>12</v>
      </c>
      <c r="H98" s="13" t="str">
        <f t="shared" ca="1" si="15"/>
        <v>CROUPIER</v>
      </c>
    </row>
    <row r="99" spans="1:8" x14ac:dyDescent="0.45">
      <c r="A99" s="13">
        <v>94</v>
      </c>
      <c r="B99" s="1">
        <f t="shared" ca="1" si="12"/>
        <v>2</v>
      </c>
      <c r="C99" s="1">
        <f t="shared" ca="1" si="12"/>
        <v>4</v>
      </c>
      <c r="D99" s="1">
        <f t="shared" ca="1" si="13"/>
        <v>6</v>
      </c>
      <c r="E99" s="15">
        <f t="shared" ca="1" si="12"/>
        <v>1</v>
      </c>
      <c r="F99" s="1">
        <f t="shared" ca="1" si="12"/>
        <v>3</v>
      </c>
      <c r="G99" s="1">
        <f t="shared" ca="1" si="14"/>
        <v>4</v>
      </c>
      <c r="H99" s="13" t="str">
        <f t="shared" ca="1" si="15"/>
        <v>JOUEUR</v>
      </c>
    </row>
    <row r="100" spans="1:8" x14ac:dyDescent="0.45">
      <c r="A100" s="13">
        <v>95</v>
      </c>
      <c r="B100" s="1">
        <f t="shared" ca="1" si="12"/>
        <v>3</v>
      </c>
      <c r="C100" s="1">
        <f t="shared" ca="1" si="12"/>
        <v>6</v>
      </c>
      <c r="D100" s="1">
        <f t="shared" ca="1" si="13"/>
        <v>9</v>
      </c>
      <c r="E100" s="15">
        <f t="shared" ca="1" si="12"/>
        <v>5</v>
      </c>
      <c r="F100" s="1">
        <f t="shared" ca="1" si="12"/>
        <v>3</v>
      </c>
      <c r="G100" s="1">
        <f t="shared" ca="1" si="14"/>
        <v>8</v>
      </c>
      <c r="H100" s="13" t="str">
        <f t="shared" ca="1" si="15"/>
        <v>JOUEUR</v>
      </c>
    </row>
    <row r="101" spans="1:8" x14ac:dyDescent="0.45">
      <c r="A101" s="13">
        <v>96</v>
      </c>
      <c r="B101" s="1">
        <f t="shared" ca="1" si="12"/>
        <v>5</v>
      </c>
      <c r="C101" s="1">
        <f t="shared" ca="1" si="12"/>
        <v>6</v>
      </c>
      <c r="D101" s="1">
        <f t="shared" ca="1" si="13"/>
        <v>11</v>
      </c>
      <c r="E101" s="15">
        <f t="shared" ca="1" si="12"/>
        <v>6</v>
      </c>
      <c r="F101" s="1">
        <f t="shared" ca="1" si="12"/>
        <v>4</v>
      </c>
      <c r="G101" s="1">
        <f t="shared" ca="1" si="14"/>
        <v>10</v>
      </c>
      <c r="H101" s="13" t="str">
        <f t="shared" ca="1" si="15"/>
        <v>JOUEUR</v>
      </c>
    </row>
    <row r="102" spans="1:8" x14ac:dyDescent="0.45">
      <c r="A102" s="13">
        <v>97</v>
      </c>
      <c r="B102" s="1">
        <f t="shared" ca="1" si="12"/>
        <v>6</v>
      </c>
      <c r="C102" s="1">
        <f t="shared" ca="1" si="12"/>
        <v>4</v>
      </c>
      <c r="D102" s="1">
        <f t="shared" ca="1" si="13"/>
        <v>10</v>
      </c>
      <c r="E102" s="15">
        <f t="shared" ca="1" si="12"/>
        <v>2</v>
      </c>
      <c r="F102" s="1">
        <f t="shared" ca="1" si="12"/>
        <v>2</v>
      </c>
      <c r="G102" s="1">
        <f t="shared" ca="1" si="14"/>
        <v>4</v>
      </c>
      <c r="H102" s="13" t="str">
        <f t="shared" ca="1" si="15"/>
        <v>JOUEUR</v>
      </c>
    </row>
    <row r="103" spans="1:8" x14ac:dyDescent="0.45">
      <c r="A103" s="13">
        <v>98</v>
      </c>
      <c r="B103" s="1">
        <f t="shared" ca="1" si="12"/>
        <v>4</v>
      </c>
      <c r="C103" s="1">
        <f t="shared" ca="1" si="12"/>
        <v>4</v>
      </c>
      <c r="D103" s="1">
        <f t="shared" ca="1" si="13"/>
        <v>8</v>
      </c>
      <c r="E103" s="15">
        <f t="shared" ca="1" si="12"/>
        <v>2</v>
      </c>
      <c r="F103" s="1">
        <f t="shared" ca="1" si="12"/>
        <v>6</v>
      </c>
      <c r="G103" s="1">
        <f t="shared" ca="1" si="14"/>
        <v>8</v>
      </c>
      <c r="H103" s="13" t="str">
        <f t="shared" ca="1" si="15"/>
        <v>CROUPIER</v>
      </c>
    </row>
    <row r="104" spans="1:8" x14ac:dyDescent="0.45">
      <c r="A104" s="13">
        <v>99</v>
      </c>
      <c r="B104" s="1">
        <f t="shared" ca="1" si="12"/>
        <v>2</v>
      </c>
      <c r="C104" s="1">
        <f t="shared" ca="1" si="12"/>
        <v>1</v>
      </c>
      <c r="D104" s="1">
        <f t="shared" ca="1" si="13"/>
        <v>3</v>
      </c>
      <c r="E104" s="15">
        <f t="shared" ca="1" si="12"/>
        <v>2</v>
      </c>
      <c r="F104" s="1">
        <f t="shared" ca="1" si="12"/>
        <v>4</v>
      </c>
      <c r="G104" s="1">
        <f t="shared" ca="1" si="14"/>
        <v>6</v>
      </c>
      <c r="H104" s="13" t="str">
        <f t="shared" ca="1" si="15"/>
        <v>CROUPIER</v>
      </c>
    </row>
    <row r="105" spans="1:8" x14ac:dyDescent="0.45">
      <c r="A105" s="14">
        <v>100</v>
      </c>
      <c r="B105" s="12">
        <f t="shared" ca="1" si="12"/>
        <v>4</v>
      </c>
      <c r="C105" s="12">
        <f t="shared" ca="1" si="12"/>
        <v>4</v>
      </c>
      <c r="D105" s="12">
        <f t="shared" ca="1" si="13"/>
        <v>8</v>
      </c>
      <c r="E105" s="16">
        <f t="shared" ca="1" si="12"/>
        <v>1</v>
      </c>
      <c r="F105" s="12">
        <f t="shared" ca="1" si="12"/>
        <v>1</v>
      </c>
      <c r="G105" s="12">
        <f t="shared" ca="1" si="14"/>
        <v>2</v>
      </c>
      <c r="H105" s="14" t="str">
        <f t="shared" ca="1" si="15"/>
        <v>JOUEUR</v>
      </c>
    </row>
  </sheetData>
  <mergeCells count="9">
    <mergeCell ref="J32:Y32"/>
    <mergeCell ref="J31:Y31"/>
    <mergeCell ref="A2:B2"/>
    <mergeCell ref="J9:K9"/>
    <mergeCell ref="J11:Q11"/>
    <mergeCell ref="J21:T21"/>
    <mergeCell ref="E4:G4"/>
    <mergeCell ref="B4:D4"/>
    <mergeCell ref="H4:H5"/>
  </mergeCells>
  <conditionalFormatting sqref="H6:H105">
    <cfRule type="cellIs" dxfId="1" priority="6" operator="equal">
      <formula>"CROUPIER"</formula>
    </cfRule>
  </conditionalFormatting>
  <conditionalFormatting sqref="H6:H105">
    <cfRule type="cellIs" dxfId="0" priority="5" operator="equal">
      <formula>"JOUEUR"</formula>
    </cfRule>
  </conditionalFormatting>
  <conditionalFormatting sqref="K24:P29">
    <cfRule type="colorScale" priority="2">
      <colorScale>
        <cfvo type="min"/>
        <cfvo type="max"/>
        <color rgb="FF63BE7B"/>
        <color rgb="FFFFEF9C"/>
      </colorScale>
    </cfRule>
  </conditionalFormatting>
  <conditionalFormatting sqref="K24:P2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En-tête</vt:lpstr>
      <vt:lpstr>Collecte de fonds</vt:lpstr>
      <vt:lpstr>Jeu de hasard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lecoq</cp:lastModifiedBy>
  <cp:revision/>
  <dcterms:created xsi:type="dcterms:W3CDTF">2019-04-02T01:29:22Z</dcterms:created>
  <dcterms:modified xsi:type="dcterms:W3CDTF">2019-04-04T16:25:32Z</dcterms:modified>
  <cp:category/>
  <cp:contentStatus/>
</cp:coreProperties>
</file>