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erochena\Documents\GitHub\UTP-GPS-ALARM\Area_de_Proceso-_PPQA\"/>
    </mc:Choice>
  </mc:AlternateContent>
  <bookViews>
    <workbookView xWindow="0" yWindow="0" windowWidth="20490" windowHeight="7755" tabRatio="642" firstSheet="2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Planificación!$A$15:$Y$49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Tablas!$K$27:$K$33</definedName>
    <definedName name="e_depar">Tablas!$K$17:$K$26</definedName>
    <definedName name="e_fast">Tablas!$K$6:$K$9</definedName>
    <definedName name="e_inci">Tablas!$K$39:$K$45</definedName>
    <definedName name="e_req">Tablas!$K$34:$K$38</definedName>
    <definedName name="e_tipo">Tablas!$K$10:$K$16</definedName>
    <definedName name="Estado_Harvest" localSheetId="0">#REF!</definedName>
    <definedName name="Etapa">Tablas!#REF!</definedName>
    <definedName name="f_atis">Tablas!#REF!</definedName>
    <definedName name="f_depar">Tablas!$B$7:$B$15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Tablas!$D$6:$D$8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Tablas!$H$6:$H$11</definedName>
    <definedName name="TiposCausa" localSheetId="0">[1]Instructivo!$B$38:$B$46</definedName>
    <definedName name="TipoServicio" localSheetId="0">#REF!</definedName>
    <definedName name="TiposNC">Tablas!$F$6:$F$11</definedName>
  </definedNames>
  <calcPr calcId="152511"/>
</workbook>
</file>

<file path=xl/calcChain.xml><?xml version="1.0" encoding="utf-8"?>
<calcChain xmlns="http://schemas.openxmlformats.org/spreadsheetml/2006/main">
  <c r="C19" i="11" l="1"/>
  <c r="E19" i="11"/>
  <c r="F19" i="11"/>
  <c r="C20" i="11"/>
  <c r="E20" i="11"/>
  <c r="F20" i="11"/>
  <c r="C21" i="11"/>
  <c r="E21" i="11"/>
  <c r="F21" i="11"/>
  <c r="C22" i="11"/>
  <c r="E22" i="11"/>
  <c r="F22" i="11"/>
  <c r="C23" i="11"/>
  <c r="E23" i="11"/>
  <c r="F23" i="11"/>
  <c r="C24" i="11"/>
  <c r="E24" i="11"/>
  <c r="F24" i="11"/>
  <c r="C25" i="11"/>
  <c r="E25" i="11"/>
  <c r="F25" i="11"/>
  <c r="C26" i="11"/>
  <c r="E26" i="11"/>
  <c r="F26" i="11"/>
  <c r="C27" i="11"/>
  <c r="E27" i="11"/>
  <c r="F27" i="11"/>
  <c r="C28" i="11"/>
  <c r="E28" i="11"/>
  <c r="F28" i="11"/>
  <c r="F13" i="11" l="1"/>
  <c r="F14" i="11"/>
  <c r="F15" i="11"/>
  <c r="F16" i="11"/>
  <c r="F17" i="11"/>
  <c r="F18" i="11"/>
  <c r="F6" i="11"/>
  <c r="F7" i="11"/>
  <c r="F8" i="11"/>
  <c r="F9" i="11"/>
  <c r="F10" i="11"/>
  <c r="E14" i="11"/>
  <c r="E15" i="11"/>
  <c r="E16" i="11"/>
  <c r="E17" i="11"/>
  <c r="E18" i="11"/>
  <c r="E6" i="11"/>
  <c r="E7" i="11"/>
  <c r="E8" i="11"/>
  <c r="E9" i="11"/>
  <c r="E10" i="11"/>
  <c r="E13" i="11"/>
  <c r="C13" i="11"/>
  <c r="C14" i="11"/>
  <c r="C15" i="11"/>
  <c r="C16" i="11"/>
  <c r="C17" i="11"/>
  <c r="C18" i="11"/>
  <c r="C6" i="11"/>
  <c r="C7" i="11"/>
  <c r="C8" i="11"/>
  <c r="C9" i="11"/>
  <c r="C10" i="11"/>
  <c r="D16" i="7"/>
  <c r="D61" i="7"/>
  <c r="D60" i="7"/>
  <c r="D59" i="7"/>
  <c r="D33" i="7"/>
  <c r="D32" i="7"/>
  <c r="D31" i="7"/>
  <c r="D30" i="7"/>
  <c r="D29" i="7"/>
  <c r="D28" i="7"/>
  <c r="D34" i="7" l="1"/>
  <c r="C5" i="11"/>
  <c r="E5" i="11"/>
  <c r="F5" i="11"/>
  <c r="J46" i="5" l="1"/>
  <c r="D41" i="7" s="1"/>
  <c r="M46" i="5"/>
  <c r="D42" i="7" s="1"/>
  <c r="D14" i="7"/>
  <c r="I7" i="7"/>
  <c r="C5" i="7"/>
  <c r="E8" i="7"/>
  <c r="E6" i="7"/>
  <c r="E5" i="7"/>
  <c r="E4" i="7"/>
  <c r="E7" i="7"/>
  <c r="D43" i="7" l="1"/>
  <c r="D62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11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<sst xmlns="http://schemas.openxmlformats.org/spreadsheetml/2006/main" count="570" uniqueCount="267">
  <si>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</si>
  <si>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</si>
  <si>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</si>
  <si>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</si>
  <si>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</si>
  <si>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</si>
  <si>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</si>
  <si>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</si>
  <si>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</si>
  <si>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</si>
  <si>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</si>
  <si>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</si>
  <si>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</si>
  <si>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</si>
  <si>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</si>
  <si>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</si>
  <si>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</si>
  <si>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</si>
  <si>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</si>
  <si>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</si>
  <si>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</si>
  <si>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</si>
  <si>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</si>
  <si>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</si>
  <si>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</si>
  <si>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</si>
  <si>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</si>
  <si>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</si>
  <si>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</si>
  <si>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</si>
  <si>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</si>
  <si>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</si>
  <si>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</si>
  <si>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</si>
  <si>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</si>
  <si>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</si>
  <si>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</si>
  <si>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</si>
  <si>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</si>
  <si>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</si>
  <si>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</si>
  <si>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</si>
  <si>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</si>
  <si>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</si>
  <si>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</si>
  <si>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</si>
  <si>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</si>
  <si>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</si>
  <si>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</si>
  <si>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</si>
  <si>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</si>
  <si>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</si>
  <si>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</si>
  <si>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</si>
  <si>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</si>
  <si>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</si>
  <si>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</si>
  <si>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</si>
  <si>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</si>
  <si>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</si>
  <si>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</si>
  <si>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</si>
  <si>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</si>
  <si>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</si>
  <si>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</si>
  <si>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</si>
  <si>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</si>
  <si>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</si>
  <si>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</si>
  <si>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</si>
  <si>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</si>
  <si>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</si>
  <si>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</si>
  <si>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</si>
  <si>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</si>
  <si>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</si>
  <si>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</si>
  <si>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</si>
  <si>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</si>
  <si>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</si>
  <si>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</si>
  <si>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</si>
  <si>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</si>
  <si>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</si>
  <si>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</si>
  <si>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</si>
  <si>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</si>
  <si>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</si>
  <si>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</si>
  <si>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</si>
  <si>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</si>
  <si>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</si>
  <si>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</si>
  <si>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</si>
  <si>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</si>
  <si>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</si>
  <si>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</si>
  <si>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</si>
  <si>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</si>
  <si>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</si>
  <si>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</si>
  <si>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</si>
  <si>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</si>
  <si>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</si>
  <si>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</si>
  <si>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</si>
  <si>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</si>
  <si>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</si>
  <si>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</si>
  <si>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</si>
  <si>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</si>
  <si>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</si>
  <si>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</si>
  <si>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</si>
  <si>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</si>
  <si>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</si>
  <si>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</si>
  <si>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</si>
  <si>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</si>
  <si>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</si>
  <si>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</si>
  <si>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</si>
  <si>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</si>
  <si>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</si>
  <si>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</si>
  <si>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</si>
  <si>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</si>
  <si>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</si>
  <si>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</si>
  <si>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</si>
  <si>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</si>
  <si>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</si>
  <si>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</si>
  <si>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</si>
  <si>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</si>
  <si>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</si>
  <si>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</si>
  <si>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</si>
  <si>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</si>
  <si>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</si>
  <si>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</si>
  <si>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</si>
  <si>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</si>
  <si>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</si>
  <si>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</si>
  <si>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</si>
  <si>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</si>
  <si>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</si>
  <si>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</si>
  <si>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</si>
  <si>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</si>
  <si>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</si>
  <si>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</si>
  <si>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</si>
  <si>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</si>
  <si>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</si>
  <si>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</si>
  <si>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</si>
  <si>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SM</t>
  </si>
  <si>
    <t>Responsable (s) de levantar no conformidad</t>
  </si>
  <si>
    <t>Entregable / Proceso revisado</t>
  </si>
  <si>
    <t>Entregable / Proceso</t>
  </si>
  <si>
    <t>Proceso</t>
  </si>
  <si>
    <t>Manuel Saenz</t>
  </si>
  <si>
    <t>PPQA</t>
  </si>
  <si>
    <t>PP_PMC</t>
  </si>
  <si>
    <t>REQM</t>
  </si>
  <si>
    <t>CM</t>
  </si>
  <si>
    <t>MA</t>
  </si>
  <si>
    <t>BC</t>
  </si>
  <si>
    <t>YM</t>
  </si>
  <si>
    <t>Jefe de Proyecto:</t>
  </si>
  <si>
    <t>Incluir Analista Programador</t>
  </si>
  <si>
    <t>PP_PMC/PGPRO</t>
  </si>
  <si>
    <t>PP_PMC/PPRO</t>
  </si>
  <si>
    <t>REQM/LMR</t>
  </si>
  <si>
    <t>Analizar si se considerara modulo de administrador</t>
  </si>
  <si>
    <t>PPQA/PAC</t>
  </si>
  <si>
    <t>Llenar la lista de usuarios con los roles</t>
  </si>
  <si>
    <t>YM,JG,RR,BC,HM</t>
  </si>
  <si>
    <t>JG</t>
  </si>
  <si>
    <t>PP_PMC/CPRO</t>
  </si>
  <si>
    <t>Corregir las fechas planficacion de acuerdo al avance de la ultima presentacion</t>
  </si>
  <si>
    <t>Cambiar la descripcion de los procesos de negocios</t>
  </si>
  <si>
    <t>PP_PMC/Documento de diseño</t>
  </si>
  <si>
    <t>PP_PMC/Documento de analisis</t>
  </si>
  <si>
    <t>Cambiar la especificaciones funcionales</t>
  </si>
  <si>
    <t>HM</t>
  </si>
  <si>
    <t>PP_PMC/REGR</t>
  </si>
  <si>
    <t>Actualizar la fuente de informacion</t>
  </si>
  <si>
    <t>REQM/PGREQM</t>
  </si>
  <si>
    <t>Actualizar los roles y responsabilidades</t>
  </si>
  <si>
    <t>Modificar modulo de pagos: Mensaje de confirmacion de envio</t>
  </si>
  <si>
    <t>REQM/MTREQM</t>
  </si>
  <si>
    <t>Actulizar la Descripción de requerimiento de usuario</t>
  </si>
  <si>
    <t>REQM/SCREQM</t>
  </si>
  <si>
    <t>Completar Solicitud de cambios de requerimientos</t>
  </si>
  <si>
    <t>MA/TM_0.1_2014</t>
  </si>
  <si>
    <t>GESTION DE LA CONFIGURACION/MPP_PMC</t>
  </si>
  <si>
    <t>MA/ICIC</t>
  </si>
  <si>
    <t>GESTION DE LA CONFIGURACION/SOLACC</t>
  </si>
  <si>
    <t>GESTION DE LA CONFIGURACION/REGITCON</t>
  </si>
  <si>
    <t>GESTION DE LA CONFIGURACION/PGC</t>
  </si>
  <si>
    <t>PPQA/CHKPRO</t>
  </si>
  <si>
    <t>PPQA/MSPI</t>
  </si>
  <si>
    <t>PPQA/NUMNC</t>
  </si>
  <si>
    <t>PPQA/HGPRD</t>
  </si>
  <si>
    <t>REQM/VREQM</t>
  </si>
  <si>
    <t>REQM/RCR</t>
  </si>
  <si>
    <t>REQM/EXPRI</t>
  </si>
  <si>
    <t>No hay no conformidades</t>
  </si>
  <si>
    <t>Actualizar Roles y responsabilidades</t>
  </si>
  <si>
    <t>Actualizar la tabla de base de datos y actualizar el numero de productos</t>
  </si>
  <si>
    <t>Fecha Efectiva: 13/10/2015</t>
  </si>
  <si>
    <t>1.0</t>
  </si>
  <si>
    <t>Julio Leonardo Paredes</t>
  </si>
  <si>
    <t xml:space="preserve">UTP-GPS-ALARM </t>
  </si>
  <si>
    <t>Roger Apaestegui Ortega</t>
  </si>
  <si>
    <t>Analista de Calidad</t>
  </si>
  <si>
    <t>OCTUBRE</t>
  </si>
  <si>
    <t xml:space="preserve">    EJR-SOFT</t>
  </si>
  <si>
    <t>HGQA_V1.0_2015 Herramienta de Gestión QA-Producto</t>
  </si>
  <si>
    <t>FORMATOS</t>
  </si>
  <si>
    <t xml:space="preserve"> HGQA_V1.0_2015  REVISIÓN DE ASEGURAMIENTO DE LA CALIDAD - PRODUCTO</t>
  </si>
  <si>
    <t>Cronograma de Proyecto</t>
  </si>
  <si>
    <t>Plan de Proyecto</t>
  </si>
  <si>
    <t>Registro de Riesgos</t>
  </si>
  <si>
    <t>Julio Leonardo</t>
  </si>
  <si>
    <t>Acta de Relatorio de Proyecto</t>
  </si>
  <si>
    <t>Acta de Cierre de Proyecto</t>
  </si>
  <si>
    <t>Proceso de Gestion</t>
  </si>
  <si>
    <t>Informe Avance Quincenal</t>
  </si>
  <si>
    <t>Acta de Revision de Plan de Proyecto</t>
  </si>
  <si>
    <t>Informe de Revision de QA PPMC</t>
  </si>
  <si>
    <t>Actas de Reunion Quincenal</t>
  </si>
  <si>
    <t>Acta de Aceptacion  de Entregables</t>
  </si>
  <si>
    <t>Metricas de PPMC</t>
  </si>
  <si>
    <t>Proceso de Gestion de Requerimientos</t>
  </si>
  <si>
    <t>Lista Maestra de Requerimientos</t>
  </si>
  <si>
    <t>Matriz Trazabilidad de Requerimientos</t>
  </si>
  <si>
    <t>Solicitud de Requerimientos</t>
  </si>
  <si>
    <t>Acta de Solicitud Reunion de Cambios a Requerimientos</t>
  </si>
  <si>
    <t>Registro de Cambios a Requerimientos</t>
  </si>
  <si>
    <t>Informe de Revision de QA REQM</t>
  </si>
  <si>
    <t>CheckList de QA</t>
  </si>
  <si>
    <t>Herramienta Gestion de QA</t>
  </si>
  <si>
    <t>Proceso de QA</t>
  </si>
  <si>
    <t>Metrica de QA</t>
  </si>
  <si>
    <t>Numero de N Conformidades QA del Producto</t>
  </si>
  <si>
    <t>Solicitudes de QA</t>
  </si>
  <si>
    <t>Proceso de Gestion de Configuracion</t>
  </si>
  <si>
    <t>Metrica de Gestion de Configuracion</t>
  </si>
  <si>
    <t xml:space="preserve"> Solicitud de Accesos</t>
  </si>
  <si>
    <t>Registro de Items de Configuracion</t>
  </si>
  <si>
    <t>Informe de Auditoria de CM</t>
  </si>
  <si>
    <t>Proceso de Medicion de Metrica</t>
  </si>
  <si>
    <t>Lista de Correos Electronicos</t>
  </si>
  <si>
    <t>WBS del Proceso de Gestión</t>
  </si>
  <si>
    <t>WBS del Proceso de Ingeniería</t>
  </si>
  <si>
    <t>Acta de reunion Externa</t>
  </si>
  <si>
    <t>Documento de Analisis</t>
  </si>
  <si>
    <t>Documento de Diseño</t>
  </si>
  <si>
    <t>Manual de Usuario</t>
  </si>
  <si>
    <t>Informe de Pruebas Internas</t>
  </si>
  <si>
    <t>Informe de Pruebas Externas</t>
  </si>
  <si>
    <t>Guia de Instalacion</t>
  </si>
  <si>
    <t>Informe de revision de QA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</si>
</sst>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_([$€-2]\ * #,##0.00_);_([$€-2]\ * \(#,##0.00\);_([$€-2]\ * &quot;-&quot;??_)"/>
    <numFmt numFmtId="167" formatCode="m/d/yyyy;@"/>
  </numFmts>
  <fonts count="70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color indexed="8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</font>
    <font>
      <sz val="9"/>
      <color rgb="FF000000"/>
      <name val="Arial"/>
      <family val="2"/>
    </font>
    <font>
      <u/>
      <sz val="10"/>
      <name val="Arial"/>
      <family val="2"/>
    </font>
    <font>
      <sz val="9"/>
      <color theme="1"/>
      <name val="Arial"/>
      <family val="2"/>
    </font>
    <font>
      <b/>
      <sz val="36"/>
      <color rgb="FF005F80"/>
      <name val="Verdana"/>
      <family val="2"/>
    </font>
    <font>
      <b/>
      <sz val="12"/>
      <color rgb="FFFF0000"/>
      <name val="Arial"/>
      <family val="2"/>
    </font>
    <font>
      <b/>
      <sz val="18"/>
      <color rgb="FFFF0000"/>
      <name val="Arial"/>
      <family val="2"/>
    </font>
    <font>
      <b/>
      <i/>
      <sz val="14"/>
      <name val="Times New Roman"/>
      <family val="1"/>
    </font>
    <font>
      <sz val="12"/>
      <name val="Arial"/>
      <family val="2"/>
    </font>
    <font>
      <b/>
      <sz val="12"/>
      <color indexed="10"/>
      <name val="Geneva"/>
    </font>
    <font>
      <b/>
      <sz val="18"/>
      <name val="Arial"/>
      <family val="2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6" fillId="4" borderId="0" applyNumberFormat="0" applyBorder="0" applyAlignment="0" applyProtection="0"/>
    <xf numFmtId="0" fontId="27" fillId="16" borderId="1" applyNumberFormat="0" applyAlignment="0" applyProtection="0"/>
    <xf numFmtId="0" fontId="2" fillId="0" borderId="0"/>
    <xf numFmtId="0" fontId="28" fillId="17" borderId="2" applyNumberFormat="0" applyAlignment="0" applyProtection="0"/>
    <xf numFmtId="0" fontId="29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21" borderId="0" applyNumberFormat="0" applyBorder="0" applyAlignment="0" applyProtection="0"/>
    <xf numFmtId="0" fontId="31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2" fillId="3" borderId="0" applyNumberFormat="0" applyBorder="0" applyAlignment="0" applyProtection="0"/>
    <xf numFmtId="0" fontId="33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4" fillId="16" borderId="5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30" fillId="0" borderId="8" applyNumberFormat="0" applyFill="0" applyAlignment="0" applyProtection="0"/>
    <xf numFmtId="0" fontId="40" fillId="0" borderId="9" applyNumberFormat="0" applyFill="0" applyAlignment="0" applyProtection="0"/>
  </cellStyleXfs>
  <cellXfs count="245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21" fillId="0" borderId="0" xfId="36" applyFont="1"/>
    <xf numFmtId="0" fontId="4" fillId="0" borderId="0" xfId="36" applyFont="1" applyFill="1" applyAlignment="1">
      <alignment horizontal="center"/>
    </xf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" fillId="24" borderId="0" xfId="43" applyFill="1"/>
    <xf numFmtId="0" fontId="1" fillId="24" borderId="0" xfId="43" applyFont="1" applyFill="1"/>
    <xf numFmtId="0" fontId="42" fillId="27" borderId="14" xfId="42" applyFont="1" applyFill="1" applyBorder="1" applyAlignment="1">
      <alignment horizontal="center" vertical="center" wrapText="1"/>
    </xf>
    <xf numFmtId="0" fontId="42" fillId="27" borderId="15" xfId="42" applyFont="1" applyFill="1" applyBorder="1" applyAlignment="1">
      <alignment horizontal="center" vertical="center" wrapText="1"/>
    </xf>
    <xf numFmtId="0" fontId="42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7" fillId="24" borderId="10" xfId="36" applyFont="1" applyFill="1" applyBorder="1" applyAlignment="1">
      <alignment horizontal="center"/>
    </xf>
    <xf numFmtId="0" fontId="1" fillId="25" borderId="10" xfId="36" applyFont="1" applyFill="1" applyBorder="1" applyAlignment="1">
      <alignment horizontal="center"/>
    </xf>
    <xf numFmtId="0" fontId="44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5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0" fontId="42" fillId="25" borderId="10" xfId="32" applyFont="1" applyFill="1" applyBorder="1" applyAlignment="1" applyProtection="1">
      <alignment vertical="center" wrapText="1"/>
      <protection locked="0"/>
    </xf>
    <xf numFmtId="0" fontId="46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5" fillId="24" borderId="10" xfId="40" applyFont="1" applyFill="1" applyBorder="1" applyAlignment="1">
      <alignment horizontal="center" vertical="center" wrapText="1"/>
    </xf>
    <xf numFmtId="1" fontId="45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7" fillId="24" borderId="10" xfId="0" applyFont="1" applyFill="1" applyBorder="1" applyAlignment="1" applyProtection="1">
      <alignment horizontal="center" vertical="center" wrapText="1"/>
    </xf>
    <xf numFmtId="14" fontId="45" fillId="24" borderId="10" xfId="32" applyNumberFormat="1" applyFont="1" applyFill="1" applyBorder="1" applyAlignment="1" applyProtection="1">
      <alignment vertical="top" wrapText="1"/>
      <protection locked="0"/>
    </xf>
    <xf numFmtId="0" fontId="50" fillId="24" borderId="10" xfId="32" applyFont="1" applyFill="1" applyBorder="1" applyProtection="1">
      <protection locked="0"/>
    </xf>
    <xf numFmtId="165" fontId="51" fillId="24" borderId="10" xfId="32" applyNumberFormat="1" applyFont="1" applyFill="1" applyBorder="1" applyProtection="1">
      <protection locked="0"/>
    </xf>
    <xf numFmtId="0" fontId="49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2" fillId="25" borderId="11" xfId="32" applyNumberFormat="1" applyFont="1" applyFill="1" applyBorder="1" applyAlignment="1" applyProtection="1">
      <alignment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4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55" fillId="0" borderId="31" xfId="32" applyFont="1" applyBorder="1" applyAlignment="1">
      <alignment vertical="top" wrapText="1"/>
    </xf>
    <xf numFmtId="0" fontId="8" fillId="24" borderId="10" xfId="39" applyNumberFormat="1" applyFont="1" applyFill="1" applyBorder="1" applyAlignment="1" applyProtection="1">
      <alignment horizontal="left" vertical="top" wrapText="1"/>
      <protection locked="0"/>
    </xf>
    <xf numFmtId="0" fontId="50" fillId="24" borderId="10" xfId="32" applyFont="1" applyFill="1" applyBorder="1" applyProtection="1"/>
    <xf numFmtId="1" fontId="45" fillId="24" borderId="10" xfId="32" applyNumberFormat="1" applyFont="1" applyFill="1" applyBorder="1" applyAlignment="1" applyProtection="1">
      <alignment horizontal="center" vertical="top" wrapText="1"/>
    </xf>
    <xf numFmtId="1" fontId="53" fillId="24" borderId="10" xfId="32" applyNumberFormat="1" applyFont="1" applyFill="1" applyBorder="1" applyAlignment="1" applyProtection="1">
      <alignment horizontal="center" vertical="top" wrapText="1"/>
    </xf>
    <xf numFmtId="14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167" fontId="58" fillId="29" borderId="10" xfId="0" applyNumberFormat="1" applyFont="1" applyFill="1" applyBorder="1" applyAlignment="1">
      <alignment horizontal="center" vertical="center" wrapText="1"/>
    </xf>
    <xf numFmtId="2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167" fontId="57" fillId="29" borderId="10" xfId="0" applyNumberFormat="1" applyFont="1" applyFill="1" applyBorder="1" applyAlignment="1">
      <alignment horizontal="center" vertical="center" wrapText="1"/>
    </xf>
    <xf numFmtId="0" fontId="56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56" fillId="0" borderId="11" xfId="39" applyNumberFormat="1" applyFont="1" applyFill="1" applyBorder="1" applyAlignment="1" applyProtection="1">
      <alignment horizontal="center" vertical="top" wrapText="1"/>
      <protection locked="0"/>
    </xf>
    <xf numFmtId="0" fontId="59" fillId="0" borderId="0" xfId="39" applyFont="1" applyAlignment="1" applyProtection="1">
      <alignment wrapText="1"/>
      <protection locked="0"/>
    </xf>
    <xf numFmtId="0" fontId="8" fillId="30" borderId="10" xfId="40" applyFont="1" applyFill="1" applyBorder="1" applyAlignment="1" applyProtection="1">
      <alignment horizontal="left" vertical="center" wrapText="1"/>
      <protection locked="0"/>
    </xf>
    <xf numFmtId="0" fontId="8" fillId="30" borderId="10" xfId="39" applyNumberFormat="1" applyFont="1" applyFill="1" applyBorder="1" applyAlignment="1" applyProtection="1">
      <alignment horizontal="left" vertical="top" wrapText="1"/>
      <protection locked="0"/>
    </xf>
    <xf numFmtId="2" fontId="8" fillId="30" borderId="10" xfId="39" applyNumberFormat="1" applyFont="1" applyFill="1" applyBorder="1" applyAlignment="1" applyProtection="1">
      <alignment horizontal="center" vertical="top" wrapText="1"/>
      <protection locked="0"/>
    </xf>
    <xf numFmtId="167" fontId="57" fillId="30" borderId="10" xfId="0" applyNumberFormat="1" applyFont="1" applyFill="1" applyBorder="1" applyAlignment="1">
      <alignment horizontal="center" vertical="center" wrapText="1"/>
    </xf>
    <xf numFmtId="167" fontId="58" fillId="30" borderId="10" xfId="0" applyNumberFormat="1" applyFont="1" applyFill="1" applyBorder="1" applyAlignment="1">
      <alignment horizontal="center" vertical="center" wrapText="1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5" fillId="0" borderId="10" xfId="40" applyFont="1" applyFill="1" applyBorder="1" applyAlignment="1">
      <alignment horizontal="center" vertical="center" wrapText="1"/>
    </xf>
    <xf numFmtId="1" fontId="45" fillId="0" borderId="10" xfId="40" applyNumberFormat="1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8" fillId="0" borderId="10" xfId="40" applyFont="1" applyFill="1" applyBorder="1" applyAlignment="1" applyProtection="1">
      <alignment horizontal="center" vertical="center" wrapText="1"/>
      <protection locked="0"/>
    </xf>
    <xf numFmtId="0" fontId="8" fillId="0" borderId="10" xfId="40" applyFont="1" applyFill="1" applyBorder="1" applyAlignment="1" applyProtection="1">
      <alignment vertical="center" wrapText="1"/>
      <protection locked="0"/>
    </xf>
    <xf numFmtId="15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7" fillId="0" borderId="10" xfId="0" applyFont="1" applyFill="1" applyBorder="1" applyAlignment="1" applyProtection="1">
      <alignment horizontal="center" vertical="center" wrapText="1"/>
    </xf>
    <xf numFmtId="0" fontId="18" fillId="0" borderId="10" xfId="40" applyFont="1" applyFill="1" applyBorder="1" applyAlignment="1">
      <alignment vertical="center" wrapText="1"/>
    </xf>
    <xf numFmtId="0" fontId="18" fillId="0" borderId="0" xfId="40" applyFont="1" applyFill="1" applyAlignment="1">
      <alignment vertical="center" wrapText="1"/>
    </xf>
    <xf numFmtId="0" fontId="60" fillId="0" borderId="10" xfId="40" applyFont="1" applyFill="1" applyBorder="1" applyAlignment="1" applyProtection="1">
      <alignment horizontal="left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3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25" borderId="11" xfId="38" applyFont="1" applyFill="1" applyBorder="1" applyAlignment="1">
      <alignment horizontal="center" vertic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1" fillId="24" borderId="34" xfId="32" applyFont="1" applyFill="1" applyBorder="1" applyAlignment="1" applyProtection="1">
      <alignment horizontal="center" vertical="center"/>
      <protection locked="0"/>
    </xf>
    <xf numFmtId="0" fontId="41" fillId="24" borderId="35" xfId="32" applyFont="1" applyFill="1" applyBorder="1" applyAlignment="1" applyProtection="1">
      <alignment horizontal="center" vertical="center"/>
      <protection locked="0"/>
    </xf>
    <xf numFmtId="0" fontId="41" fillId="24" borderId="36" xfId="32" applyFont="1" applyFill="1" applyBorder="1" applyAlignment="1" applyProtection="1">
      <alignment horizontal="center" vertical="center"/>
      <protection locked="0"/>
    </xf>
    <xf numFmtId="0" fontId="41" fillId="24" borderId="0" xfId="32" applyFont="1" applyFill="1" applyAlignment="1" applyProtection="1">
      <alignment horizontal="center" vertical="center"/>
      <protection locked="0"/>
    </xf>
    <xf numFmtId="0" fontId="42" fillId="25" borderId="10" xfId="39" applyFont="1" applyFill="1" applyBorder="1" applyAlignment="1" applyProtection="1">
      <alignment horizontal="left" vertical="top" wrapText="1"/>
      <protection locked="0"/>
    </xf>
    <xf numFmtId="0" fontId="45" fillId="24" borderId="11" xfId="39" applyFont="1" applyFill="1" applyBorder="1" applyAlignment="1" applyProtection="1">
      <alignment horizontal="left" vertical="top" wrapText="1"/>
      <protection locked="0"/>
    </xf>
    <xf numFmtId="0" fontId="45" fillId="24" borderId="33" xfId="39" applyFont="1" applyFill="1" applyBorder="1" applyAlignment="1" applyProtection="1">
      <alignment horizontal="left" vertical="top" wrapText="1"/>
      <protection locked="0"/>
    </xf>
    <xf numFmtId="0" fontId="45" fillId="24" borderId="29" xfId="39" applyFont="1" applyFill="1" applyBorder="1" applyAlignment="1" applyProtection="1">
      <alignment horizontal="left" vertical="top" wrapText="1"/>
      <protection locked="0"/>
    </xf>
    <xf numFmtId="0" fontId="42" fillId="25" borderId="11" xfId="39" applyFont="1" applyFill="1" applyBorder="1" applyAlignment="1" applyProtection="1">
      <alignment horizontal="left" vertical="top" wrapText="1"/>
      <protection locked="0"/>
    </xf>
    <xf numFmtId="0" fontId="42" fillId="25" borderId="29" xfId="39" applyFont="1" applyFill="1" applyBorder="1" applyAlignment="1" applyProtection="1">
      <alignment horizontal="left" vertical="top" wrapText="1"/>
      <protection locked="0"/>
    </xf>
    <xf numFmtId="49" fontId="52" fillId="25" borderId="10" xfId="32" applyNumberFormat="1" applyFont="1" applyFill="1" applyBorder="1" applyAlignment="1" applyProtection="1">
      <alignment horizontal="left" vertical="center" wrapText="1"/>
    </xf>
    <xf numFmtId="0" fontId="42" fillId="25" borderId="13" xfId="39" applyFont="1" applyFill="1" applyBorder="1" applyAlignment="1" applyProtection="1">
      <alignment horizontal="left" vertical="top" wrapText="1"/>
      <protection locked="0"/>
    </xf>
    <xf numFmtId="0" fontId="42" fillId="25" borderId="37" xfId="39" applyFont="1" applyFill="1" applyBorder="1" applyAlignment="1" applyProtection="1">
      <alignment horizontal="left" vertical="top" wrapText="1"/>
      <protection locked="0"/>
    </xf>
    <xf numFmtId="0" fontId="48" fillId="25" borderId="10" xfId="32" applyFont="1" applyFill="1" applyBorder="1" applyAlignment="1" applyProtection="1">
      <alignment horizontal="left"/>
      <protection locked="0"/>
    </xf>
    <xf numFmtId="0" fontId="42" fillId="25" borderId="10" xfId="32" applyFont="1" applyFill="1" applyBorder="1" applyAlignment="1" applyProtection="1">
      <alignment horizontal="left" vertical="top" wrapText="1"/>
      <protection locked="0"/>
    </xf>
    <xf numFmtId="14" fontId="45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5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2" fillId="25" borderId="13" xfId="32" applyFont="1" applyFill="1" applyBorder="1" applyAlignment="1" applyProtection="1">
      <alignment horizontal="left" vertical="center" wrapText="1"/>
      <protection locked="0"/>
    </xf>
    <xf numFmtId="0" fontId="42" fillId="25" borderId="37" xfId="32" applyFont="1" applyFill="1" applyBorder="1" applyAlignment="1" applyProtection="1">
      <alignment horizontal="left" vertical="center" wrapText="1"/>
      <protection locked="0"/>
    </xf>
    <xf numFmtId="0" fontId="42" fillId="25" borderId="11" xfId="32" applyFont="1" applyFill="1" applyBorder="1" applyAlignment="1" applyProtection="1">
      <alignment horizontal="left" vertical="top" wrapText="1"/>
      <protection locked="0"/>
    </xf>
    <xf numFmtId="0" fontId="54" fillId="0" borderId="10" xfId="32" applyFont="1" applyBorder="1" applyAlignment="1">
      <alignment horizontal="left" vertical="center"/>
    </xf>
    <xf numFmtId="0" fontId="54" fillId="0" borderId="38" xfId="32" applyFont="1" applyBorder="1" applyAlignment="1">
      <alignment horizontal="left" vertical="center" wrapText="1"/>
    </xf>
    <xf numFmtId="0" fontId="54" fillId="0" borderId="39" xfId="32" applyFont="1" applyBorder="1" applyAlignment="1">
      <alignment horizontal="left" vertical="center" wrapText="1"/>
    </xf>
    <xf numFmtId="0" fontId="54" fillId="0" borderId="40" xfId="32" applyFont="1" applyBorder="1" applyAlignment="1">
      <alignment horizontal="left" vertical="center" wrapText="1"/>
    </xf>
    <xf numFmtId="0" fontId="61" fillId="0" borderId="41" xfId="21" applyFont="1" applyFill="1" applyBorder="1" applyAlignment="1">
      <alignment horizontal="center" vertical="center"/>
    </xf>
    <xf numFmtId="0" fontId="61" fillId="0" borderId="0" xfId="21" applyFont="1" applyFill="1" applyBorder="1" applyAlignment="1">
      <alignment horizontal="center" vertical="center"/>
    </xf>
    <xf numFmtId="0" fontId="61" fillId="0" borderId="42" xfId="21" applyFont="1" applyFill="1" applyBorder="1" applyAlignment="1">
      <alignment horizontal="center" vertical="center"/>
    </xf>
    <xf numFmtId="0" fontId="61" fillId="0" borderId="43" xfId="21" applyFont="1" applyFill="1" applyBorder="1" applyAlignment="1">
      <alignment horizontal="center" vertical="center"/>
    </xf>
    <xf numFmtId="0" fontId="61" fillId="0" borderId="44" xfId="21" applyFont="1" applyFill="1" applyBorder="1" applyAlignment="1">
      <alignment horizontal="center" vertical="center"/>
    </xf>
    <xf numFmtId="0" fontId="61" fillId="0" borderId="45" xfId="21" applyFont="1" applyFill="1" applyBorder="1" applyAlignment="1">
      <alignment horizontal="center" vertical="center"/>
    </xf>
    <xf numFmtId="0" fontId="61" fillId="0" borderId="46" xfId="21" applyFont="1" applyFill="1" applyBorder="1" applyAlignment="1">
      <alignment horizontal="center" vertical="center"/>
    </xf>
    <xf numFmtId="0" fontId="61" fillId="0" borderId="47" xfId="21" applyFont="1" applyFill="1" applyBorder="1" applyAlignment="1">
      <alignment horizontal="center" vertical="center"/>
    </xf>
    <xf numFmtId="0" fontId="61" fillId="0" borderId="48" xfId="21" applyFont="1" applyFill="1" applyBorder="1" applyAlignment="1">
      <alignment horizontal="center" vertical="center"/>
    </xf>
    <xf numFmtId="0" fontId="61" fillId="0" borderId="0" xfId="21" applyFont="1" applyFill="1" applyBorder="1" applyAlignment="1">
      <alignment vertical="center"/>
    </xf>
    <xf numFmtId="0" fontId="41" fillId="24" borderId="42" xfId="43" applyFont="1" applyFill="1" applyBorder="1" applyAlignment="1">
      <alignment horizontal="center" vertical="center"/>
    </xf>
    <xf numFmtId="0" fontId="41" fillId="24" borderId="43" xfId="43" applyFont="1" applyFill="1" applyBorder="1" applyAlignment="1">
      <alignment horizontal="center" vertical="center"/>
    </xf>
    <xf numFmtId="0" fontId="41" fillId="24" borderId="44" xfId="43" applyFont="1" applyFill="1" applyBorder="1" applyAlignment="1">
      <alignment horizontal="center" vertical="center"/>
    </xf>
    <xf numFmtId="0" fontId="41" fillId="24" borderId="46" xfId="43" applyFont="1" applyFill="1" applyBorder="1" applyAlignment="1">
      <alignment horizontal="center" vertical="center"/>
    </xf>
    <xf numFmtId="0" fontId="41" fillId="24" borderId="47" xfId="43" applyFont="1" applyFill="1" applyBorder="1" applyAlignment="1">
      <alignment horizontal="center" vertical="center"/>
    </xf>
    <xf numFmtId="0" fontId="41" fillId="24" borderId="48" xfId="43" applyFont="1" applyFill="1" applyBorder="1" applyAlignment="1">
      <alignment horizontal="center" vertical="center"/>
    </xf>
    <xf numFmtId="0" fontId="63" fillId="0" borderId="34" xfId="36" applyFont="1" applyBorder="1" applyAlignment="1">
      <alignment horizontal="center" vertical="center" wrapText="1"/>
    </xf>
    <xf numFmtId="0" fontId="63" fillId="0" borderId="35" xfId="36" applyFont="1" applyBorder="1" applyAlignment="1">
      <alignment horizontal="center" vertical="center" wrapText="1"/>
    </xf>
    <xf numFmtId="0" fontId="63" fillId="0" borderId="36" xfId="36" applyFont="1" applyBorder="1" applyAlignment="1">
      <alignment horizontal="center" vertical="center" wrapText="1"/>
    </xf>
    <xf numFmtId="0" fontId="4" fillId="25" borderId="10" xfId="38" applyFont="1" applyFill="1" applyBorder="1" applyAlignment="1">
      <alignment horizontal="center" vertical="center"/>
    </xf>
    <xf numFmtId="0" fontId="3" fillId="0" borderId="10" xfId="36" applyFont="1" applyBorder="1" applyAlignment="1">
      <alignment horizontal="center" vertical="center" wrapText="1"/>
    </xf>
    <xf numFmtId="0" fontId="64" fillId="0" borderId="10" xfId="36" applyFont="1" applyBorder="1" applyAlignment="1">
      <alignment horizontal="center" vertical="center"/>
    </xf>
    <xf numFmtId="0" fontId="4" fillId="25" borderId="23" xfId="38" applyFont="1" applyFill="1" applyBorder="1" applyAlignment="1">
      <alignment horizontal="center" vertical="center"/>
    </xf>
    <xf numFmtId="0" fontId="1" fillId="0" borderId="11" xfId="36" applyFont="1" applyBorder="1" applyAlignment="1">
      <alignment wrapText="1"/>
    </xf>
    <xf numFmtId="0" fontId="1" fillId="0" borderId="11" xfId="36" applyFont="1" applyBorder="1" applyAlignment="1"/>
    <xf numFmtId="0" fontId="1" fillId="0" borderId="33" xfId="36" applyFont="1" applyBorder="1" applyAlignment="1"/>
    <xf numFmtId="0" fontId="1" fillId="0" borderId="33" xfId="36" applyFont="1" applyBorder="1" applyAlignment="1">
      <alignment wrapText="1"/>
    </xf>
    <xf numFmtId="0" fontId="65" fillId="0" borderId="10" xfId="36" applyFont="1" applyBorder="1" applyAlignment="1">
      <alignment horizontal="center" vertical="center" wrapText="1"/>
    </xf>
    <xf numFmtId="0" fontId="23" fillId="0" borderId="0" xfId="32" applyFont="1" applyBorder="1"/>
    <xf numFmtId="0" fontId="62" fillId="0" borderId="0" xfId="32" applyFont="1" applyBorder="1" applyAlignment="1">
      <alignment vertical="center" textRotation="180" wrapText="1"/>
    </xf>
    <xf numFmtId="0" fontId="4" fillId="25" borderId="10" xfId="32" applyFont="1" applyFill="1" applyBorder="1" applyAlignment="1">
      <alignment horizontal="center" vertical="center" wrapText="1"/>
    </xf>
    <xf numFmtId="0" fontId="12" fillId="26" borderId="10" xfId="32" applyFont="1" applyFill="1" applyBorder="1" applyAlignment="1">
      <alignment horizontal="center" vertical="center" wrapText="1"/>
    </xf>
    <xf numFmtId="0" fontId="7" fillId="0" borderId="10" xfId="32" applyFont="1" applyBorder="1" applyAlignment="1">
      <alignment horizontal="left" wrapText="1" indent="1"/>
    </xf>
    <xf numFmtId="0" fontId="62" fillId="0" borderId="38" xfId="32" applyFont="1" applyBorder="1" applyAlignment="1">
      <alignment horizontal="center" vertical="center" textRotation="180" wrapText="1"/>
    </xf>
    <xf numFmtId="0" fontId="62" fillId="0" borderId="39" xfId="32" applyFont="1" applyBorder="1" applyAlignment="1">
      <alignment horizontal="center" vertical="center" textRotation="180" wrapText="1"/>
    </xf>
    <xf numFmtId="0" fontId="62" fillId="0" borderId="40" xfId="32" applyFont="1" applyBorder="1" applyAlignment="1">
      <alignment horizontal="center" vertical="center" textRotation="180" wrapText="1"/>
    </xf>
    <xf numFmtId="0" fontId="41" fillId="0" borderId="50" xfId="36" applyFont="1" applyBorder="1" applyAlignment="1">
      <alignment horizontal="center" vertical="top"/>
    </xf>
    <xf numFmtId="0" fontId="66" fillId="0" borderId="49" xfId="32" applyFont="1" applyBorder="1" applyAlignment="1">
      <alignment horizontal="center"/>
    </xf>
    <xf numFmtId="0" fontId="66" fillId="0" borderId="51" xfId="32" applyFont="1" applyBorder="1" applyAlignment="1">
      <alignment horizontal="center"/>
    </xf>
    <xf numFmtId="0" fontId="41" fillId="0" borderId="23" xfId="36" applyFont="1" applyBorder="1" applyAlignment="1">
      <alignment horizontal="center" vertical="top" wrapText="1"/>
    </xf>
    <xf numFmtId="0" fontId="67" fillId="24" borderId="34" xfId="39" applyFont="1" applyFill="1" applyBorder="1" applyAlignment="1" applyProtection="1">
      <alignment horizontal="center" vertical="center"/>
      <protection locked="0"/>
    </xf>
    <xf numFmtId="0" fontId="67" fillId="24" borderId="35" xfId="39" applyFont="1" applyFill="1" applyBorder="1" applyAlignment="1" applyProtection="1">
      <alignment horizontal="center" vertical="center"/>
      <protection locked="0"/>
    </xf>
    <xf numFmtId="0" fontId="67" fillId="24" borderId="36" xfId="39" applyFont="1" applyFill="1" applyBorder="1" applyAlignment="1" applyProtection="1">
      <alignment horizontal="center" vertical="center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68" fillId="0" borderId="0" xfId="0" applyFont="1"/>
    <xf numFmtId="0" fontId="0" fillId="0" borderId="0" xfId="0" applyFont="1"/>
    <xf numFmtId="0" fontId="69" fillId="0" borderId="0" xfId="0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79"/>
          <c:y val="4.498269896193787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84"/>
          <c:y val="0.35682819383260034"/>
          <c:w val="0.40724026888639714"/>
          <c:h val="0.3171806167400888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7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9"/>
          <c:y val="0.7929515418502191"/>
          <c:w val="0.79864341620499224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224"/>
          <c:y val="5.47270210626658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95"/>
          <c:y val="0.39303816764222615"/>
          <c:w val="0.20279746247080063"/>
          <c:h val="0.2288576672347131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5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48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23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94"/>
          <c:w val="0.94843049327354378"/>
          <c:h val="0.12820593077630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37</c:v>
                </c:pt>
                <c:pt idx="1">
                  <c:v>39.400000000000006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441552"/>
        <c:axId val="159442112"/>
      </c:barChart>
      <c:catAx>
        <c:axId val="15944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944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4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944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79"/>
          <c:w val="0.630044843049328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4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054560"/>
        <c:axId val="162055120"/>
        <c:axId val="0"/>
      </c:bar3DChart>
      <c:catAx>
        <c:axId val="16205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32"/>
              <c:y val="0.86194519528342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205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05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2054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818"/>
          <c:y val="0.48803827751196188"/>
          <c:w val="0.19819863412917491"/>
          <c:h val="0.153110047846890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235527</xdr:colOff>
      <xdr:row>2</xdr:row>
      <xdr:rowOff>17318</xdr:rowOff>
    </xdr:from>
    <xdr:to>
      <xdr:col>2</xdr:col>
      <xdr:colOff>528204</xdr:colOff>
      <xdr:row>4</xdr:row>
      <xdr:rowOff>268953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004" y="251113"/>
          <a:ext cx="786245" cy="580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235527</xdr:colOff>
      <xdr:row>2</xdr:row>
      <xdr:rowOff>131618</xdr:rowOff>
    </xdr:from>
    <xdr:to>
      <xdr:col>1</xdr:col>
      <xdr:colOff>1023504</xdr:colOff>
      <xdr:row>6</xdr:row>
      <xdr:rowOff>97503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552" y="436418"/>
          <a:ext cx="787977" cy="575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235527</xdr:colOff>
      <xdr:row>1</xdr:row>
      <xdr:rowOff>131618</xdr:rowOff>
    </xdr:from>
    <xdr:to>
      <xdr:col>2</xdr:col>
      <xdr:colOff>261504</xdr:colOff>
      <xdr:row>5</xdr:row>
      <xdr:rowOff>59403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552" y="436418"/>
          <a:ext cx="787977" cy="575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85725</xdr:rowOff>
    </xdr:from>
    <xdr:to>
      <xdr:col>11</xdr:col>
      <xdr:colOff>142875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34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38</xdr:row>
      <xdr:rowOff>0</xdr:rowOff>
    </xdr:from>
    <xdr:to>
      <xdr:col>11</xdr:col>
      <xdr:colOff>209550</xdr:colOff>
      <xdr:row>52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54</xdr:row>
      <xdr:rowOff>95250</xdr:rowOff>
    </xdr:from>
    <xdr:to>
      <xdr:col>11</xdr:col>
      <xdr:colOff>219075</xdr:colOff>
      <xdr:row>66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14"/>
  <sheetViews>
    <sheetView zoomScale="110" zoomScaleNormal="110" workbookViewId="0">
      <selection activeCell="B3" sqref="B3:H5"/>
    </sheetView>
  </sheetViews>
  <sheetFormatPr baseColWidth="10" defaultColWidth="9.140625" defaultRowHeight="12.75"/>
  <cols>
    <col min="1" max="1" width="9" style="54" customWidth="1"/>
    <col min="2" max="2" width="7.42578125" style="54" customWidth="1"/>
    <col min="3" max="3" width="9" style="54" customWidth="1"/>
    <col min="4" max="4" width="12.85546875" style="54" customWidth="1"/>
    <col min="5" max="5" width="15.5703125" style="54" customWidth="1"/>
    <col min="6" max="6" width="26.140625" style="54" customWidth="1"/>
    <col min="7" max="7" width="13.5703125" style="54" customWidth="1"/>
    <col min="8" max="8" width="15" style="54" customWidth="1"/>
    <col min="9" max="16384" width="9.140625" style="54"/>
  </cols>
  <sheetData>
    <row r="2" spans="1:9" ht="5.25" customHeight="1" thickBot="1"/>
    <row r="3" spans="1:9" ht="12.75" customHeight="1">
      <c r="B3" s="199" t="s">
        <v>220</v>
      </c>
      <c r="C3" s="200"/>
      <c r="D3" s="200"/>
      <c r="E3" s="200"/>
      <c r="F3" s="200"/>
      <c r="G3" s="200"/>
      <c r="H3" s="201"/>
    </row>
    <row r="4" spans="1:9" ht="12.75" customHeight="1">
      <c r="B4" s="197"/>
      <c r="C4" s="198"/>
      <c r="D4" s="198"/>
      <c r="E4" s="198"/>
      <c r="F4" s="198"/>
      <c r="G4" s="198"/>
      <c r="H4" s="202"/>
    </row>
    <row r="5" spans="1:9" ht="25.5" customHeight="1" thickBot="1">
      <c r="B5" s="203"/>
      <c r="C5" s="204"/>
      <c r="D5" s="204"/>
      <c r="E5" s="204"/>
      <c r="F5" s="204"/>
      <c r="G5" s="204"/>
      <c r="H5" s="205"/>
    </row>
    <row r="6" spans="1:9" ht="15.75" customHeight="1">
      <c r="A6" s="53"/>
      <c r="B6" s="207" t="s">
        <v>62</v>
      </c>
      <c r="C6" s="208"/>
      <c r="D6" s="208"/>
      <c r="E6" s="208"/>
      <c r="F6" s="208"/>
      <c r="G6" s="208"/>
      <c r="H6" s="209"/>
      <c r="I6" s="53"/>
    </row>
    <row r="7" spans="1:9" ht="13.5" customHeight="1" thickBot="1">
      <c r="A7" s="53"/>
      <c r="B7" s="210"/>
      <c r="C7" s="211"/>
      <c r="D7" s="211"/>
      <c r="E7" s="211"/>
      <c r="F7" s="211"/>
      <c r="G7" s="211"/>
      <c r="H7" s="212"/>
      <c r="I7" s="53"/>
    </row>
    <row r="8" spans="1:9" ht="36.75" customHeight="1" thickBot="1">
      <c r="A8" s="53"/>
      <c r="B8" s="55" t="s">
        <v>63</v>
      </c>
      <c r="C8" s="56" t="s">
        <v>64</v>
      </c>
      <c r="D8" s="56" t="s">
        <v>65</v>
      </c>
      <c r="E8" s="56" t="s">
        <v>66</v>
      </c>
      <c r="F8" s="56" t="s">
        <v>6</v>
      </c>
      <c r="G8" s="56" t="s">
        <v>67</v>
      </c>
      <c r="H8" s="57" t="s">
        <v>68</v>
      </c>
      <c r="I8" s="53"/>
    </row>
    <row r="9" spans="1:9" ht="24">
      <c r="A9" s="53"/>
      <c r="B9" s="58">
        <v>1</v>
      </c>
      <c r="C9" s="59" t="s">
        <v>214</v>
      </c>
      <c r="D9" s="60">
        <v>42290</v>
      </c>
      <c r="E9" s="61" t="s">
        <v>215</v>
      </c>
      <c r="F9" s="61" t="s">
        <v>216</v>
      </c>
      <c r="G9" s="62" t="s">
        <v>69</v>
      </c>
      <c r="H9" s="63" t="s">
        <v>163</v>
      </c>
      <c r="I9" s="53"/>
    </row>
    <row r="10" spans="1:9">
      <c r="A10" s="53"/>
      <c r="B10" s="64"/>
      <c r="C10" s="107"/>
      <c r="D10" s="65"/>
      <c r="E10" s="66"/>
      <c r="F10" s="67"/>
      <c r="G10" s="66"/>
      <c r="H10" s="68"/>
      <c r="I10" s="53"/>
    </row>
    <row r="11" spans="1:9">
      <c r="A11" s="53"/>
      <c r="B11" s="64"/>
      <c r="C11" s="108"/>
      <c r="D11" s="69"/>
      <c r="E11" s="66"/>
      <c r="F11" s="70"/>
      <c r="G11" s="70"/>
      <c r="H11" s="71"/>
      <c r="I11" s="53"/>
    </row>
    <row r="12" spans="1:9">
      <c r="A12" s="53"/>
      <c r="B12" s="58"/>
      <c r="C12" s="59"/>
      <c r="D12" s="60"/>
      <c r="E12" s="61"/>
      <c r="F12" s="61"/>
      <c r="G12" s="61"/>
      <c r="H12" s="63"/>
      <c r="I12" s="53"/>
    </row>
    <row r="13" spans="1:9">
      <c r="A13" s="53"/>
      <c r="B13" s="64"/>
      <c r="C13" s="112"/>
      <c r="D13" s="65"/>
      <c r="E13" s="66"/>
      <c r="F13" s="66"/>
      <c r="G13" s="66"/>
      <c r="H13" s="68"/>
      <c r="I13" s="53"/>
    </row>
    <row r="14" spans="1:9" ht="13.5" thickBot="1">
      <c r="B14" s="72"/>
      <c r="C14" s="73"/>
      <c r="D14" s="106"/>
      <c r="E14" s="74"/>
      <c r="F14" s="74"/>
      <c r="G14" s="74"/>
      <c r="H14" s="75"/>
    </row>
  </sheetData>
  <mergeCells count="2">
    <mergeCell ref="B6:H7"/>
    <mergeCell ref="B3:H5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B3" sqref="B3:E7"/>
    </sheetView>
  </sheetViews>
  <sheetFormatPr baseColWidth="10" defaultColWidth="9.140625" defaultRowHeight="12.75"/>
  <cols>
    <col min="1" max="1" width="3" style="35" customWidth="1"/>
    <col min="2" max="2" width="27.85546875" style="35" customWidth="1"/>
    <col min="3" max="3" width="11.5703125" style="35" customWidth="1"/>
    <col min="4" max="4" width="12.42578125" style="35" customWidth="1"/>
    <col min="5" max="5" width="62.85546875" style="35" customWidth="1"/>
    <col min="6" max="16384" width="9.140625" style="35"/>
  </cols>
  <sheetData>
    <row r="1" spans="1:8" s="52" customFormat="1" ht="12" customHeight="1"/>
    <row r="2" spans="1:8" s="52" customFormat="1" ht="12" customHeight="1" thickBot="1"/>
    <row r="3" spans="1:8" s="52" customFormat="1" ht="12" customHeight="1">
      <c r="B3" s="199" t="s">
        <v>220</v>
      </c>
      <c r="C3" s="200"/>
      <c r="D3" s="200"/>
      <c r="E3" s="201"/>
      <c r="F3" s="206"/>
      <c r="G3" s="206"/>
      <c r="H3" s="206"/>
    </row>
    <row r="4" spans="1:8" s="52" customFormat="1" ht="12" customHeight="1">
      <c r="B4" s="197"/>
      <c r="C4" s="198"/>
      <c r="D4" s="198"/>
      <c r="E4" s="202"/>
      <c r="F4" s="206"/>
      <c r="G4" s="206"/>
      <c r="H4" s="206"/>
    </row>
    <row r="5" spans="1:8" s="52" customFormat="1" ht="12" customHeight="1">
      <c r="B5" s="197"/>
      <c r="C5" s="198"/>
      <c r="D5" s="198"/>
      <c r="E5" s="202"/>
      <c r="F5" s="206"/>
      <c r="G5" s="206"/>
      <c r="H5" s="206"/>
    </row>
    <row r="6" spans="1:8" s="52" customFormat="1" ht="12" customHeight="1">
      <c r="B6" s="197"/>
      <c r="C6" s="198"/>
      <c r="D6" s="198"/>
      <c r="E6" s="202"/>
    </row>
    <row r="7" spans="1:8" s="52" customFormat="1" ht="12" customHeight="1" thickBot="1">
      <c r="B7" s="203"/>
      <c r="C7" s="204"/>
      <c r="D7" s="204"/>
      <c r="E7" s="205"/>
    </row>
    <row r="8" spans="1:8" s="52" customFormat="1" ht="48.75" customHeight="1" thickBot="1">
      <c r="A8" s="36"/>
      <c r="B8" s="213" t="s">
        <v>221</v>
      </c>
      <c r="C8" s="214"/>
      <c r="D8" s="214"/>
      <c r="E8" s="215"/>
    </row>
    <row r="9" spans="1:8" s="52" customFormat="1" ht="15.75">
      <c r="A9" s="36"/>
      <c r="B9" s="236" t="s">
        <v>94</v>
      </c>
      <c r="C9" s="233" t="s">
        <v>213</v>
      </c>
      <c r="D9" s="234"/>
      <c r="E9" s="235"/>
    </row>
    <row r="10" spans="1:8" s="52" customFormat="1" ht="21.75" customHeight="1">
      <c r="A10" s="36"/>
      <c r="B10" s="218" t="s">
        <v>42</v>
      </c>
      <c r="C10" s="224" t="s">
        <v>70</v>
      </c>
      <c r="D10" s="217"/>
      <c r="E10" s="217"/>
    </row>
    <row r="11" spans="1:8" ht="24.75" customHeight="1">
      <c r="A11" s="36"/>
      <c r="B11" s="218"/>
      <c r="C11" s="217"/>
      <c r="D11" s="217"/>
      <c r="E11" s="217"/>
    </row>
    <row r="12" spans="1:8">
      <c r="A12" s="36"/>
      <c r="B12" s="218"/>
      <c r="C12" s="217"/>
      <c r="D12" s="217"/>
      <c r="E12" s="217"/>
    </row>
    <row r="13" spans="1:8" ht="13.5" thickBot="1">
      <c r="A13" s="36"/>
      <c r="B13" s="218"/>
      <c r="C13" s="217"/>
      <c r="D13" s="217"/>
      <c r="E13" s="217"/>
    </row>
    <row r="14" spans="1:8" ht="32.25" customHeight="1">
      <c r="A14" s="36"/>
      <c r="B14" s="219" t="s">
        <v>5</v>
      </c>
      <c r="C14" s="216" t="s">
        <v>6</v>
      </c>
      <c r="D14" s="216"/>
      <c r="E14" s="166"/>
      <c r="F14" s="230" t="s">
        <v>222</v>
      </c>
    </row>
    <row r="15" spans="1:8" ht="12" customHeight="1">
      <c r="A15" s="36"/>
      <c r="B15" s="78" t="s">
        <v>93</v>
      </c>
      <c r="C15" s="221" t="s">
        <v>43</v>
      </c>
      <c r="D15" s="222"/>
      <c r="E15" s="222"/>
      <c r="F15" s="231"/>
    </row>
    <row r="16" spans="1:8" ht="12" customHeight="1">
      <c r="A16" s="36"/>
      <c r="B16" s="79" t="s">
        <v>93</v>
      </c>
      <c r="C16" s="220" t="s">
        <v>44</v>
      </c>
      <c r="D16" s="223"/>
      <c r="E16" s="223"/>
      <c r="F16" s="231"/>
    </row>
    <row r="17" spans="1:8" ht="12" customHeight="1">
      <c r="A17" s="34"/>
      <c r="B17" s="80" t="s">
        <v>93</v>
      </c>
      <c r="C17" s="220" t="s">
        <v>100</v>
      </c>
      <c r="D17" s="223"/>
      <c r="E17" s="223"/>
      <c r="F17" s="231"/>
    </row>
    <row r="18" spans="1:8" ht="12" customHeight="1" thickBot="1">
      <c r="A18" s="34"/>
      <c r="B18" s="81" t="s">
        <v>93</v>
      </c>
      <c r="C18" s="220" t="s">
        <v>45</v>
      </c>
      <c r="D18" s="223"/>
      <c r="E18" s="223"/>
      <c r="F18" s="232"/>
      <c r="H18" s="37"/>
    </row>
    <row r="19" spans="1:8" s="48" customFormat="1" ht="16.5" customHeight="1">
      <c r="B19" s="227" t="s">
        <v>46</v>
      </c>
      <c r="C19" s="227"/>
      <c r="D19" s="227"/>
      <c r="E19" s="227"/>
      <c r="F19" s="225"/>
    </row>
    <row r="20" spans="1:8" s="48" customFormat="1" ht="13.5" customHeight="1">
      <c r="B20" s="39" t="s">
        <v>71</v>
      </c>
      <c r="C20" s="228" t="s">
        <v>6</v>
      </c>
      <c r="D20" s="228"/>
      <c r="E20" s="228"/>
      <c r="F20" s="226"/>
    </row>
    <row r="21" spans="1:8" s="48" customFormat="1" ht="12.75" customHeight="1">
      <c r="B21" s="49" t="s">
        <v>48</v>
      </c>
      <c r="C21" s="229" t="s">
        <v>49</v>
      </c>
      <c r="D21" s="229"/>
      <c r="E21" s="229"/>
      <c r="F21" s="226"/>
    </row>
    <row r="22" spans="1:8" s="48" customFormat="1" ht="12.75" customHeight="1">
      <c r="B22" s="49" t="s">
        <v>17</v>
      </c>
      <c r="C22" s="229" t="s">
        <v>18</v>
      </c>
      <c r="D22" s="229"/>
      <c r="E22" s="229"/>
      <c r="F22" s="226"/>
    </row>
    <row r="23" spans="1:8" s="48" customFormat="1" ht="12.75" customHeight="1">
      <c r="B23" s="49" t="s">
        <v>3</v>
      </c>
      <c r="C23" s="229" t="s">
        <v>101</v>
      </c>
      <c r="D23" s="229"/>
      <c r="E23" s="229"/>
      <c r="F23" s="226"/>
    </row>
    <row r="24" spans="1:8" s="48" customFormat="1" ht="13.5" customHeight="1">
      <c r="B24" s="49" t="s">
        <v>7</v>
      </c>
      <c r="C24" s="229" t="s">
        <v>8</v>
      </c>
      <c r="D24" s="229"/>
      <c r="E24" s="229"/>
      <c r="F24" s="226"/>
    </row>
    <row r="25" spans="1:8" s="48" customFormat="1" ht="13.5" customHeight="1">
      <c r="B25" s="50"/>
      <c r="C25" s="51"/>
      <c r="D25" s="51"/>
      <c r="E25" s="51"/>
    </row>
    <row r="26" spans="1:8">
      <c r="A26" s="34"/>
      <c r="B26" s="44"/>
    </row>
    <row r="27" spans="1:8" s="48" customFormat="1" ht="16.5" customHeight="1">
      <c r="B27" s="160" t="s">
        <v>52</v>
      </c>
      <c r="C27" s="161"/>
      <c r="D27" s="161"/>
      <c r="E27" s="162"/>
    </row>
    <row r="28" spans="1:8" s="48" customFormat="1" ht="13.5" customHeight="1">
      <c r="B28" s="39" t="s">
        <v>71</v>
      </c>
      <c r="C28" s="163" t="s">
        <v>6</v>
      </c>
      <c r="D28" s="164"/>
      <c r="E28" s="165"/>
    </row>
    <row r="29" spans="1:8" ht="12.75" customHeight="1">
      <c r="A29" s="34"/>
      <c r="B29" s="157" t="s">
        <v>50</v>
      </c>
      <c r="C29" s="158"/>
      <c r="D29" s="158"/>
      <c r="E29" s="159"/>
      <c r="F29" s="48"/>
      <c r="G29" s="48"/>
    </row>
    <row r="30" spans="1:8" ht="16.5" customHeight="1">
      <c r="A30" s="34"/>
      <c r="B30" s="42" t="s">
        <v>113</v>
      </c>
      <c r="C30" s="150" t="s">
        <v>114</v>
      </c>
      <c r="D30" s="151"/>
      <c r="E30" s="152"/>
      <c r="F30" s="48"/>
      <c r="G30" s="48"/>
    </row>
    <row r="31" spans="1:8" ht="16.5" customHeight="1">
      <c r="A31" s="34"/>
      <c r="B31" s="40" t="s">
        <v>115</v>
      </c>
      <c r="C31" s="150" t="s">
        <v>116</v>
      </c>
      <c r="D31" s="151"/>
      <c r="E31" s="152"/>
      <c r="F31" s="48"/>
      <c r="G31" s="48"/>
    </row>
    <row r="32" spans="1:8" ht="16.5" customHeight="1">
      <c r="A32" s="34"/>
      <c r="B32" s="40" t="s">
        <v>9</v>
      </c>
      <c r="C32" s="150" t="s">
        <v>53</v>
      </c>
      <c r="D32" s="151"/>
      <c r="E32" s="152"/>
      <c r="F32" s="48"/>
      <c r="G32" s="48"/>
    </row>
    <row r="33" spans="1:7" ht="16.5" customHeight="1">
      <c r="A33" s="34"/>
      <c r="B33" s="40" t="s">
        <v>21</v>
      </c>
      <c r="C33" s="150" t="s">
        <v>72</v>
      </c>
      <c r="D33" s="151"/>
      <c r="E33" s="152"/>
      <c r="F33" s="48"/>
      <c r="G33" s="48"/>
    </row>
    <row r="34" spans="1:7" ht="16.5" customHeight="1">
      <c r="A34" s="34"/>
      <c r="B34" s="40" t="s">
        <v>1</v>
      </c>
      <c r="C34" s="150" t="s">
        <v>73</v>
      </c>
      <c r="D34" s="151"/>
      <c r="E34" s="152"/>
    </row>
    <row r="35" spans="1:7" ht="16.5" customHeight="1">
      <c r="A35" s="34"/>
      <c r="B35" s="40" t="s">
        <v>22</v>
      </c>
      <c r="C35" s="150" t="s">
        <v>74</v>
      </c>
      <c r="D35" s="151"/>
      <c r="E35" s="152"/>
    </row>
    <row r="36" spans="1:7" ht="16.5" customHeight="1">
      <c r="A36" s="34"/>
      <c r="B36" s="157" t="s">
        <v>51</v>
      </c>
      <c r="C36" s="158"/>
      <c r="D36" s="158"/>
      <c r="E36" s="159"/>
    </row>
    <row r="37" spans="1:7" ht="16.5" customHeight="1">
      <c r="A37" s="34"/>
      <c r="B37" s="40" t="s">
        <v>32</v>
      </c>
      <c r="C37" s="150" t="s">
        <v>75</v>
      </c>
      <c r="D37" s="151"/>
      <c r="E37" s="152"/>
    </row>
    <row r="38" spans="1:7" ht="16.5" customHeight="1">
      <c r="A38" s="34"/>
      <c r="B38" s="40" t="s">
        <v>38</v>
      </c>
      <c r="C38" s="150" t="s">
        <v>86</v>
      </c>
      <c r="D38" s="151"/>
      <c r="E38" s="152"/>
    </row>
    <row r="39" spans="1:7" ht="17.25" customHeight="1">
      <c r="A39" s="34"/>
      <c r="B39" s="40" t="s">
        <v>102</v>
      </c>
      <c r="C39" s="150" t="s">
        <v>103</v>
      </c>
      <c r="D39" s="151"/>
      <c r="E39" s="152"/>
    </row>
    <row r="40" spans="1:7" ht="16.5" customHeight="1">
      <c r="A40" s="34"/>
      <c r="B40" s="40" t="s">
        <v>148</v>
      </c>
      <c r="C40" s="150" t="s">
        <v>149</v>
      </c>
      <c r="D40" s="151"/>
      <c r="E40" s="152"/>
    </row>
    <row r="41" spans="1:7" ht="16.5" customHeight="1">
      <c r="A41" s="34"/>
      <c r="B41" s="40" t="s">
        <v>0</v>
      </c>
      <c r="C41" s="150" t="s">
        <v>105</v>
      </c>
      <c r="D41" s="151"/>
      <c r="E41" s="152"/>
    </row>
    <row r="42" spans="1:7" ht="16.5" customHeight="1">
      <c r="A42" s="34"/>
      <c r="B42" s="40" t="s">
        <v>4</v>
      </c>
      <c r="C42" s="150" t="s">
        <v>104</v>
      </c>
      <c r="D42" s="151"/>
      <c r="E42" s="152"/>
    </row>
    <row r="43" spans="1:7" ht="16.5" customHeight="1">
      <c r="A43" s="34"/>
      <c r="B43" s="43" t="s">
        <v>57</v>
      </c>
      <c r="C43" s="150" t="s">
        <v>78</v>
      </c>
      <c r="D43" s="151"/>
      <c r="E43" s="152"/>
    </row>
    <row r="44" spans="1:7" ht="16.5" customHeight="1">
      <c r="A44" s="34"/>
      <c r="B44" s="43" t="s">
        <v>58</v>
      </c>
      <c r="C44" s="150" t="s">
        <v>79</v>
      </c>
      <c r="D44" s="151"/>
      <c r="E44" s="152"/>
    </row>
    <row r="45" spans="1:7" ht="16.5" customHeight="1">
      <c r="A45" s="34"/>
      <c r="B45" s="40" t="s">
        <v>14</v>
      </c>
      <c r="C45" s="150" t="s">
        <v>76</v>
      </c>
      <c r="D45" s="151"/>
      <c r="E45" s="152"/>
    </row>
    <row r="46" spans="1:7" ht="16.5" customHeight="1">
      <c r="A46" s="34"/>
      <c r="B46" s="43" t="s">
        <v>59</v>
      </c>
      <c r="C46" s="150" t="s">
        <v>81</v>
      </c>
      <c r="D46" s="151"/>
      <c r="E46" s="152"/>
    </row>
    <row r="47" spans="1:7" ht="16.5" customHeight="1">
      <c r="A47" s="34"/>
      <c r="B47" s="43" t="s">
        <v>60</v>
      </c>
      <c r="C47" s="150" t="s">
        <v>82</v>
      </c>
      <c r="D47" s="151"/>
      <c r="E47" s="152"/>
    </row>
    <row r="48" spans="1:7" ht="16.5" customHeight="1">
      <c r="A48" s="34"/>
      <c r="B48" s="40" t="s">
        <v>15</v>
      </c>
      <c r="C48" s="150" t="s">
        <v>80</v>
      </c>
      <c r="D48" s="151"/>
      <c r="E48" s="152"/>
    </row>
    <row r="49" spans="1:13" ht="16.5" customHeight="1">
      <c r="A49" s="34"/>
      <c r="B49" s="40" t="s">
        <v>150</v>
      </c>
      <c r="C49" s="150" t="s">
        <v>77</v>
      </c>
      <c r="D49" s="151"/>
      <c r="E49" s="152"/>
    </row>
    <row r="50" spans="1:13" ht="16.5" customHeight="1">
      <c r="A50" s="48"/>
      <c r="B50" s="76"/>
      <c r="C50" s="51"/>
      <c r="D50" s="51"/>
      <c r="E50" s="51"/>
      <c r="F50" s="48"/>
      <c r="G50" s="48"/>
      <c r="H50" s="48"/>
      <c r="I50" s="48"/>
      <c r="J50" s="48"/>
      <c r="K50" s="48"/>
      <c r="L50" s="48"/>
      <c r="M50" s="48"/>
    </row>
    <row r="51" spans="1:13" s="48" customFormat="1" ht="16.5" customHeight="1">
      <c r="A51" s="34"/>
      <c r="B51" s="4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13" s="48" customFormat="1" ht="16.5" customHeight="1">
      <c r="B52" s="160" t="s">
        <v>54</v>
      </c>
      <c r="C52" s="161"/>
      <c r="D52" s="161"/>
      <c r="E52" s="162"/>
    </row>
    <row r="53" spans="1:13" ht="16.5" customHeight="1">
      <c r="A53" s="48"/>
      <c r="B53" s="39" t="s">
        <v>47</v>
      </c>
      <c r="C53" s="163" t="s">
        <v>6</v>
      </c>
      <c r="D53" s="164"/>
      <c r="E53" s="165"/>
      <c r="F53" s="48"/>
      <c r="G53" s="48"/>
      <c r="H53" s="48"/>
      <c r="I53" s="48"/>
      <c r="J53" s="48"/>
      <c r="K53" s="48"/>
      <c r="L53" s="48"/>
      <c r="M53" s="48"/>
    </row>
    <row r="54" spans="1:13" ht="16.5" customHeight="1">
      <c r="A54" s="34"/>
      <c r="B54" s="40" t="s">
        <v>151</v>
      </c>
      <c r="C54" s="150" t="s">
        <v>75</v>
      </c>
      <c r="D54" s="151"/>
      <c r="E54" s="152"/>
    </row>
    <row r="55" spans="1:13" ht="16.5" customHeight="1">
      <c r="A55" s="34"/>
      <c r="B55" s="40" t="s">
        <v>124</v>
      </c>
      <c r="C55" s="150" t="s">
        <v>87</v>
      </c>
      <c r="D55" s="151"/>
      <c r="E55" s="152"/>
    </row>
    <row r="56" spans="1:13" ht="16.5" customHeight="1">
      <c r="A56" s="34"/>
      <c r="B56" s="40" t="s">
        <v>85</v>
      </c>
      <c r="C56" s="150" t="s">
        <v>88</v>
      </c>
      <c r="D56" s="151"/>
      <c r="E56" s="152"/>
    </row>
    <row r="57" spans="1:13" ht="16.5" customHeight="1">
      <c r="A57" s="34"/>
      <c r="B57" s="40" t="s">
        <v>112</v>
      </c>
      <c r="C57" s="150" t="s">
        <v>106</v>
      </c>
      <c r="D57" s="154"/>
      <c r="E57" s="155"/>
    </row>
    <row r="58" spans="1:13" ht="16.5" customHeight="1">
      <c r="A58" s="34"/>
      <c r="B58" s="40" t="s">
        <v>23</v>
      </c>
      <c r="C58" s="150" t="s">
        <v>92</v>
      </c>
      <c r="D58" s="154"/>
      <c r="E58" s="155"/>
    </row>
    <row r="59" spans="1:13" ht="16.5" customHeight="1">
      <c r="A59" s="34"/>
      <c r="B59" s="40" t="s">
        <v>89</v>
      </c>
      <c r="C59" s="150" t="s">
        <v>83</v>
      </c>
      <c r="D59" s="154"/>
      <c r="E59" s="155"/>
    </row>
    <row r="60" spans="1:13" ht="54" customHeight="1">
      <c r="A60" s="34"/>
      <c r="B60" s="40" t="s">
        <v>35</v>
      </c>
      <c r="C60" s="150" t="s">
        <v>107</v>
      </c>
      <c r="D60" s="154"/>
      <c r="E60" s="155"/>
    </row>
    <row r="61" spans="1:13" ht="16.5" customHeight="1">
      <c r="A61" s="34"/>
      <c r="B61" s="40" t="s">
        <v>55</v>
      </c>
      <c r="C61" s="156" t="s">
        <v>91</v>
      </c>
      <c r="D61" s="154"/>
      <c r="E61" s="155"/>
    </row>
    <row r="62" spans="1:13" ht="30" customHeight="1">
      <c r="A62" s="34"/>
      <c r="B62" s="40" t="s">
        <v>27</v>
      </c>
      <c r="C62" s="150" t="s">
        <v>56</v>
      </c>
      <c r="D62" s="154"/>
      <c r="E62" s="155"/>
    </row>
    <row r="63" spans="1:13" ht="16.5" customHeight="1">
      <c r="A63" s="34"/>
      <c r="B63" s="40" t="s">
        <v>28</v>
      </c>
      <c r="C63" s="156" t="s">
        <v>61</v>
      </c>
      <c r="D63" s="154"/>
      <c r="E63" s="155"/>
    </row>
    <row r="64" spans="1:13" ht="16.5" customHeight="1">
      <c r="A64" s="34"/>
      <c r="B64" s="40" t="s">
        <v>29</v>
      </c>
      <c r="C64" s="156" t="s">
        <v>84</v>
      </c>
      <c r="D64" s="154"/>
      <c r="E64" s="155"/>
    </row>
    <row r="65" spans="1:8" ht="16.5" customHeight="1">
      <c r="A65" s="34"/>
      <c r="B65" s="40" t="s">
        <v>99</v>
      </c>
      <c r="C65" s="150" t="s">
        <v>77</v>
      </c>
      <c r="D65" s="151"/>
      <c r="E65" s="152"/>
    </row>
    <row r="66" spans="1:8" ht="16.5" customHeight="1">
      <c r="A66" s="34"/>
      <c r="B66" s="41"/>
      <c r="C66" s="45"/>
      <c r="D66" s="46"/>
      <c r="E66" s="46"/>
    </row>
    <row r="67" spans="1:8" ht="16.5" customHeight="1">
      <c r="A67" s="34"/>
      <c r="B67" s="153"/>
      <c r="C67" s="153"/>
      <c r="D67" s="153"/>
      <c r="E67" s="153"/>
      <c r="F67" s="47"/>
      <c r="G67" s="47"/>
      <c r="H67" s="47"/>
    </row>
    <row r="68" spans="1:8" ht="16.5" customHeight="1">
      <c r="A68" s="34"/>
      <c r="B68" s="149"/>
      <c r="C68" s="149"/>
      <c r="D68" s="149"/>
      <c r="E68" s="149"/>
      <c r="F68" s="47"/>
      <c r="G68" s="47"/>
      <c r="H68" s="47"/>
    </row>
    <row r="69" spans="1:8" ht="16.5" customHeight="1">
      <c r="A69" s="34"/>
      <c r="B69" s="149"/>
      <c r="C69" s="149"/>
      <c r="D69" s="149"/>
      <c r="E69" s="149"/>
      <c r="F69" s="47"/>
      <c r="G69" s="47"/>
      <c r="H69" s="47"/>
    </row>
    <row r="70" spans="1:8" ht="16.5" customHeight="1">
      <c r="A70" s="34"/>
      <c r="B70" s="149"/>
      <c r="C70" s="149"/>
      <c r="D70" s="149"/>
      <c r="E70" s="149"/>
      <c r="F70" s="47"/>
      <c r="G70" s="47"/>
      <c r="H70" s="47"/>
    </row>
    <row r="71" spans="1:8" ht="16.5" customHeight="1">
      <c r="A71" s="34"/>
      <c r="B71" s="149"/>
      <c r="C71" s="149"/>
      <c r="D71" s="149"/>
      <c r="E71" s="149"/>
      <c r="F71" s="47"/>
      <c r="G71" s="47"/>
      <c r="H71" s="47"/>
    </row>
    <row r="72" spans="1:8" ht="16.5" customHeight="1">
      <c r="A72" s="34"/>
      <c r="B72" s="149"/>
      <c r="C72" s="149"/>
      <c r="D72" s="149"/>
      <c r="E72" s="149"/>
      <c r="F72" s="47"/>
      <c r="G72" s="47"/>
      <c r="H72" s="47"/>
    </row>
    <row r="73" spans="1:8" ht="16.5" customHeight="1">
      <c r="A73" s="38"/>
      <c r="B73" s="149"/>
      <c r="C73" s="149"/>
      <c r="D73" s="149"/>
      <c r="E73" s="149"/>
      <c r="F73" s="47"/>
      <c r="G73" s="47"/>
      <c r="H73" s="47"/>
    </row>
    <row r="74" spans="1:8" ht="16.5" customHeight="1">
      <c r="A74" s="34"/>
      <c r="B74" s="149"/>
      <c r="C74" s="149"/>
      <c r="D74" s="149"/>
      <c r="E74" s="149"/>
      <c r="F74" s="47"/>
      <c r="G74" s="47"/>
      <c r="H74" s="47"/>
    </row>
    <row r="75" spans="1:8" ht="16.5" customHeight="1">
      <c r="A75" s="34"/>
      <c r="B75" s="149"/>
      <c r="C75" s="149"/>
      <c r="D75" s="149"/>
      <c r="E75" s="149"/>
      <c r="F75" s="47"/>
      <c r="G75" s="47"/>
      <c r="H75" s="47"/>
    </row>
    <row r="76" spans="1:8" ht="16.5" customHeight="1">
      <c r="A76" s="34"/>
      <c r="B76" s="149"/>
      <c r="C76" s="149"/>
      <c r="D76" s="149"/>
      <c r="E76" s="149"/>
      <c r="F76" s="47"/>
      <c r="G76" s="47"/>
      <c r="H76" s="47"/>
    </row>
    <row r="77" spans="1:8" ht="16.5" customHeight="1">
      <c r="A77" s="34"/>
      <c r="B77" s="149"/>
      <c r="C77" s="149"/>
      <c r="D77" s="149"/>
      <c r="E77" s="149"/>
      <c r="F77" s="47"/>
      <c r="G77" s="47"/>
      <c r="H77" s="47"/>
    </row>
    <row r="78" spans="1:8" ht="16.5" customHeight="1">
      <c r="A78" s="34"/>
      <c r="B78" s="149"/>
      <c r="C78" s="149"/>
      <c r="D78" s="149"/>
      <c r="E78" s="149"/>
      <c r="F78" s="47"/>
      <c r="G78" s="47"/>
      <c r="H78" s="47"/>
    </row>
    <row r="79" spans="1:8" ht="16.5" customHeight="1">
      <c r="A79" s="38"/>
      <c r="B79" s="149"/>
      <c r="C79" s="149"/>
      <c r="D79" s="149"/>
      <c r="E79" s="149"/>
      <c r="F79" s="47"/>
      <c r="G79" s="47"/>
      <c r="H79" s="47"/>
    </row>
    <row r="80" spans="1:8" ht="16.5" customHeight="1">
      <c r="A80" s="38"/>
      <c r="B80" s="149"/>
      <c r="C80" s="149"/>
      <c r="D80" s="149"/>
      <c r="E80" s="149"/>
      <c r="F80" s="47"/>
      <c r="G80" s="47"/>
      <c r="H80" s="47"/>
    </row>
    <row r="81" spans="1:8" ht="16.5" customHeight="1">
      <c r="A81" s="38"/>
      <c r="B81" s="149"/>
      <c r="C81" s="149"/>
      <c r="D81" s="149"/>
      <c r="E81" s="149"/>
      <c r="F81" s="47"/>
      <c r="G81" s="47"/>
      <c r="H81" s="47"/>
    </row>
    <row r="82" spans="1:8" ht="16.5" customHeight="1">
      <c r="A82" s="38"/>
      <c r="B82" s="149"/>
      <c r="C82" s="149"/>
      <c r="D82" s="149"/>
      <c r="E82" s="149"/>
      <c r="F82" s="47"/>
      <c r="G82" s="47"/>
      <c r="H82" s="47"/>
    </row>
    <row r="83" spans="1:8" ht="16.5" customHeight="1">
      <c r="A83" s="38"/>
      <c r="B83" s="149"/>
      <c r="C83" s="149"/>
      <c r="D83" s="149"/>
      <c r="E83" s="149"/>
      <c r="F83" s="47"/>
      <c r="G83" s="47"/>
      <c r="H83" s="47"/>
    </row>
    <row r="84" spans="1:8" ht="16.5" customHeight="1">
      <c r="A84" s="38"/>
      <c r="B84" s="149"/>
      <c r="C84" s="149"/>
      <c r="D84" s="149"/>
      <c r="E84" s="149"/>
      <c r="F84" s="47"/>
      <c r="G84" s="47"/>
      <c r="H84" s="47"/>
    </row>
    <row r="85" spans="1:8" ht="16.5" customHeight="1">
      <c r="A85" s="38"/>
      <c r="B85" s="149"/>
      <c r="C85" s="149"/>
      <c r="D85" s="149"/>
      <c r="E85" s="149"/>
      <c r="F85" s="47"/>
      <c r="G85" s="47"/>
      <c r="H85" s="47"/>
    </row>
    <row r="86" spans="1:8" ht="16.5" customHeight="1">
      <c r="A86" s="38"/>
      <c r="B86" s="149"/>
      <c r="C86" s="149"/>
      <c r="D86" s="149"/>
      <c r="E86" s="149"/>
      <c r="F86" s="47"/>
      <c r="G86" s="47"/>
      <c r="H86" s="47"/>
    </row>
    <row r="87" spans="1:8" ht="16.5" customHeight="1">
      <c r="A87" s="38"/>
      <c r="F87" s="47"/>
      <c r="G87" s="47"/>
      <c r="H87" s="47"/>
    </row>
  </sheetData>
  <mergeCells count="74">
    <mergeCell ref="F14:F18"/>
    <mergeCell ref="B3:E7"/>
    <mergeCell ref="B8:E8"/>
    <mergeCell ref="B10:B13"/>
    <mergeCell ref="C10:E13"/>
    <mergeCell ref="C14:E14"/>
    <mergeCell ref="C15:E15"/>
    <mergeCell ref="C16:E16"/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9:E9"/>
    <mergeCell ref="C23:E23"/>
    <mergeCell ref="B19:E19"/>
    <mergeCell ref="C21:E21"/>
    <mergeCell ref="C20:E20"/>
    <mergeCell ref="C22:E22"/>
    <mergeCell ref="C17:E17"/>
    <mergeCell ref="C18:E18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1:Y57"/>
  <sheetViews>
    <sheetView showGridLines="0" tabSelected="1" topLeftCell="A44" workbookViewId="0">
      <selection activeCell="D65" sqref="D65"/>
    </sheetView>
  </sheetViews>
  <sheetFormatPr baseColWidth="10" defaultColWidth="11.42578125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8" style="3" bestFit="1" customWidth="1"/>
    <col min="6" max="7" width="16.5703125" style="3" customWidth="1"/>
    <col min="8" max="8" width="13.42578125" style="3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1" spans="2:25" ht="13.5" thickBot="1"/>
    <row r="2" spans="2:25">
      <c r="B2" s="199" t="s">
        <v>220</v>
      </c>
      <c r="C2" s="200"/>
      <c r="D2" s="200"/>
      <c r="E2" s="201"/>
    </row>
    <row r="3" spans="2:25">
      <c r="B3" s="197"/>
      <c r="C3" s="198"/>
      <c r="D3" s="198"/>
      <c r="E3" s="202"/>
    </row>
    <row r="4" spans="2:25">
      <c r="B4" s="197"/>
      <c r="C4" s="198"/>
      <c r="D4" s="198"/>
      <c r="E4" s="202"/>
    </row>
    <row r="5" spans="2:25">
      <c r="B5" s="197"/>
      <c r="C5" s="198"/>
      <c r="D5" s="198"/>
      <c r="E5" s="202"/>
    </row>
    <row r="6" spans="2:25" ht="13.5" thickBot="1">
      <c r="B6" s="203"/>
      <c r="C6" s="204"/>
      <c r="D6" s="204"/>
      <c r="E6" s="205"/>
    </row>
    <row r="7" spans="2:25" ht="18" customHeight="1" thickBot="1">
      <c r="B7" s="237" t="s">
        <v>223</v>
      </c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9"/>
    </row>
    <row r="8" spans="2:25" ht="15" customHeight="1"/>
    <row r="9" spans="2:25" s="4" customFormat="1" ht="15" customHeight="1">
      <c r="B9" s="171" t="s">
        <v>171</v>
      </c>
      <c r="C9" s="172"/>
      <c r="D9" s="167" t="s">
        <v>217</v>
      </c>
      <c r="E9" s="168"/>
      <c r="F9" s="169"/>
      <c r="G9" s="170"/>
      <c r="H9" s="170"/>
      <c r="Y9" s="3"/>
    </row>
    <row r="10" spans="2:25" s="4" customFormat="1" ht="15" customHeight="1">
      <c r="B10" s="171" t="s">
        <v>218</v>
      </c>
      <c r="C10" s="172"/>
      <c r="D10" s="167" t="s">
        <v>215</v>
      </c>
      <c r="E10" s="168"/>
      <c r="F10" s="169"/>
      <c r="Y10" s="3"/>
    </row>
    <row r="11" spans="2:25" s="4" customFormat="1" ht="15" customHeight="1">
      <c r="B11" s="171" t="s">
        <v>9</v>
      </c>
      <c r="C11" s="172"/>
      <c r="D11" s="167" t="s">
        <v>215</v>
      </c>
      <c r="E11" s="168"/>
      <c r="F11" s="169"/>
      <c r="Y11" s="3"/>
    </row>
    <row r="12" spans="2:25" s="4" customFormat="1" ht="27.75" customHeight="1">
      <c r="B12" s="171" t="s">
        <v>21</v>
      </c>
      <c r="C12" s="172"/>
      <c r="D12" s="240">
        <v>42276</v>
      </c>
      <c r="E12" s="87" t="s">
        <v>22</v>
      </c>
      <c r="F12" s="241">
        <v>42327</v>
      </c>
      <c r="H12" s="129"/>
      <c r="Y12" s="3"/>
    </row>
    <row r="13" spans="2:25" s="4" customFormat="1" ht="15" customHeight="1">
      <c r="B13" s="171" t="s">
        <v>1</v>
      </c>
      <c r="C13" s="172"/>
      <c r="D13" s="167" t="s">
        <v>219</v>
      </c>
      <c r="E13" s="168"/>
      <c r="F13" s="169"/>
      <c r="Y13" s="3"/>
    </row>
    <row r="14" spans="2:25" s="17" customFormat="1" ht="15" customHeight="1">
      <c r="B14" s="18"/>
      <c r="C14" s="18"/>
      <c r="D14" s="19"/>
      <c r="E14" s="19"/>
      <c r="Y14" s="20"/>
    </row>
    <row r="15" spans="2:25" ht="38.25">
      <c r="B15" s="5" t="s">
        <v>32</v>
      </c>
      <c r="C15" s="33" t="s">
        <v>124</v>
      </c>
      <c r="D15" s="8" t="s">
        <v>102</v>
      </c>
      <c r="E15" s="33" t="s">
        <v>161</v>
      </c>
      <c r="F15" s="8" t="s">
        <v>157</v>
      </c>
      <c r="G15" s="8" t="s">
        <v>23</v>
      </c>
      <c r="H15" s="6" t="s">
        <v>10</v>
      </c>
      <c r="I15" s="6" t="s">
        <v>11</v>
      </c>
      <c r="J15" s="6" t="s">
        <v>14</v>
      </c>
      <c r="K15" s="6" t="s">
        <v>12</v>
      </c>
      <c r="L15" s="6" t="s">
        <v>13</v>
      </c>
      <c r="M15" s="6" t="s">
        <v>15</v>
      </c>
      <c r="N15" s="6" t="s">
        <v>150</v>
      </c>
    </row>
    <row r="16" spans="2:25" ht="24">
      <c r="B16" s="33">
        <v>1</v>
      </c>
      <c r="C16" s="82" t="s">
        <v>156</v>
      </c>
      <c r="D16" s="127" t="s">
        <v>165</v>
      </c>
      <c r="E16" t="s">
        <v>230</v>
      </c>
      <c r="F16" s="147" t="s">
        <v>227</v>
      </c>
      <c r="G16" s="146" t="s">
        <v>227</v>
      </c>
      <c r="H16" s="123">
        <v>42290</v>
      </c>
      <c r="I16" s="123">
        <v>42290</v>
      </c>
      <c r="J16" s="125">
        <v>2</v>
      </c>
      <c r="K16" s="124">
        <v>41979</v>
      </c>
      <c r="L16" s="124">
        <v>41840</v>
      </c>
      <c r="M16" s="84">
        <v>2</v>
      </c>
      <c r="N16" s="84"/>
    </row>
    <row r="17" spans="2:14" ht="24">
      <c r="B17" s="33">
        <v>2</v>
      </c>
      <c r="C17" s="82" t="s">
        <v>156</v>
      </c>
      <c r="D17" s="127" t="s">
        <v>165</v>
      </c>
      <c r="E17" t="s">
        <v>225</v>
      </c>
      <c r="F17" s="147" t="s">
        <v>227</v>
      </c>
      <c r="G17" s="146" t="s">
        <v>227</v>
      </c>
      <c r="H17" s="123">
        <v>42290</v>
      </c>
      <c r="I17" s="123">
        <v>42290</v>
      </c>
      <c r="J17" s="125">
        <v>2</v>
      </c>
      <c r="K17" s="126">
        <v>41979</v>
      </c>
      <c r="L17" s="124">
        <v>41840</v>
      </c>
      <c r="M17" s="84">
        <v>2</v>
      </c>
      <c r="N17" s="84"/>
    </row>
    <row r="18" spans="2:14" ht="24">
      <c r="B18" s="33">
        <v>3</v>
      </c>
      <c r="C18" s="82" t="s">
        <v>156</v>
      </c>
      <c r="D18" s="127" t="s">
        <v>165</v>
      </c>
      <c r="E18" t="s">
        <v>232</v>
      </c>
      <c r="F18" s="147" t="s">
        <v>227</v>
      </c>
      <c r="G18" s="146" t="s">
        <v>227</v>
      </c>
      <c r="H18" s="123">
        <v>42290</v>
      </c>
      <c r="I18" s="123">
        <v>42290</v>
      </c>
      <c r="J18" s="125">
        <v>1.5</v>
      </c>
      <c r="K18" s="126">
        <v>41979</v>
      </c>
      <c r="L18" s="124">
        <v>41840</v>
      </c>
      <c r="M18" s="84">
        <v>1.8</v>
      </c>
      <c r="N18" s="84"/>
    </row>
    <row r="19" spans="2:14" ht="24">
      <c r="B19" s="33">
        <v>4</v>
      </c>
      <c r="C19" s="82" t="s">
        <v>156</v>
      </c>
      <c r="D19" s="127" t="s">
        <v>165</v>
      </c>
      <c r="E19" t="s">
        <v>224</v>
      </c>
      <c r="F19" s="147" t="s">
        <v>227</v>
      </c>
      <c r="G19" s="146" t="s">
        <v>227</v>
      </c>
      <c r="H19" s="123">
        <v>42290</v>
      </c>
      <c r="I19" s="123">
        <v>42290</v>
      </c>
      <c r="J19" s="125">
        <v>2</v>
      </c>
      <c r="K19" s="126">
        <v>41980</v>
      </c>
      <c r="L19" s="124">
        <v>41840</v>
      </c>
      <c r="M19" s="84">
        <v>1.5</v>
      </c>
      <c r="N19" s="84"/>
    </row>
    <row r="20" spans="2:14" ht="24">
      <c r="B20" s="33">
        <v>5</v>
      </c>
      <c r="C20" s="82" t="s">
        <v>156</v>
      </c>
      <c r="D20" s="127" t="s">
        <v>165</v>
      </c>
      <c r="E20" t="s">
        <v>226</v>
      </c>
      <c r="F20" s="147" t="s">
        <v>227</v>
      </c>
      <c r="G20" s="146" t="s">
        <v>227</v>
      </c>
      <c r="H20" s="123">
        <v>42290</v>
      </c>
      <c r="I20" s="123">
        <v>42290</v>
      </c>
      <c r="J20" s="125">
        <v>2</v>
      </c>
      <c r="K20" s="126">
        <v>41981</v>
      </c>
      <c r="L20" s="124">
        <v>41840</v>
      </c>
      <c r="M20" s="84">
        <v>1.5</v>
      </c>
      <c r="N20" s="84"/>
    </row>
    <row r="21" spans="2:14" ht="24">
      <c r="B21" s="33">
        <v>6</v>
      </c>
      <c r="C21" s="82" t="s">
        <v>156</v>
      </c>
      <c r="D21" s="127" t="s">
        <v>165</v>
      </c>
      <c r="E21" t="s">
        <v>231</v>
      </c>
      <c r="F21" s="147" t="s">
        <v>227</v>
      </c>
      <c r="G21" s="146" t="s">
        <v>227</v>
      </c>
      <c r="H21" s="123">
        <v>42290</v>
      </c>
      <c r="I21" s="123">
        <v>42290</v>
      </c>
      <c r="J21" s="125">
        <v>3</v>
      </c>
      <c r="K21" s="126">
        <v>41981</v>
      </c>
      <c r="L21" s="124">
        <v>41840</v>
      </c>
      <c r="M21" s="84">
        <v>2.5</v>
      </c>
      <c r="N21" s="84"/>
    </row>
    <row r="22" spans="2:14" ht="24">
      <c r="B22" s="33">
        <v>7</v>
      </c>
      <c r="C22" s="82" t="s">
        <v>156</v>
      </c>
      <c r="D22" s="127" t="s">
        <v>165</v>
      </c>
      <c r="E22" t="s">
        <v>234</v>
      </c>
      <c r="F22" s="147" t="s">
        <v>227</v>
      </c>
      <c r="G22" s="146" t="s">
        <v>227</v>
      </c>
      <c r="H22" s="123"/>
      <c r="I22" s="123"/>
      <c r="J22" s="125"/>
      <c r="K22" s="126"/>
      <c r="L22" s="124"/>
      <c r="M22" s="84"/>
      <c r="N22" s="84"/>
    </row>
    <row r="23" spans="2:14" ht="24">
      <c r="B23" s="33">
        <v>8</v>
      </c>
      <c r="C23" s="82" t="s">
        <v>156</v>
      </c>
      <c r="D23" s="127" t="s">
        <v>165</v>
      </c>
      <c r="E23" t="s">
        <v>236</v>
      </c>
      <c r="F23" s="147" t="s">
        <v>227</v>
      </c>
      <c r="G23" s="146" t="s">
        <v>227</v>
      </c>
      <c r="H23" s="123"/>
      <c r="I23" s="123"/>
      <c r="J23" s="125"/>
      <c r="K23" s="126"/>
      <c r="L23" s="124"/>
      <c r="M23" s="84"/>
      <c r="N23" s="84"/>
    </row>
    <row r="24" spans="2:14" ht="24">
      <c r="B24" s="33">
        <v>9</v>
      </c>
      <c r="C24" s="82" t="s">
        <v>156</v>
      </c>
      <c r="D24" s="127" t="s">
        <v>165</v>
      </c>
      <c r="E24" t="s">
        <v>235</v>
      </c>
      <c r="F24" s="147" t="s">
        <v>227</v>
      </c>
      <c r="G24" s="146" t="s">
        <v>227</v>
      </c>
      <c r="H24" s="123"/>
      <c r="I24" s="123"/>
      <c r="J24" s="125"/>
      <c r="K24" s="126"/>
      <c r="L24" s="124"/>
      <c r="M24" s="84"/>
      <c r="N24" s="84"/>
    </row>
    <row r="25" spans="2:14" ht="24">
      <c r="B25" s="33">
        <v>10</v>
      </c>
      <c r="C25" s="82" t="s">
        <v>156</v>
      </c>
      <c r="D25" s="127" t="s">
        <v>165</v>
      </c>
      <c r="E25" t="s">
        <v>233</v>
      </c>
      <c r="F25" s="147" t="s">
        <v>227</v>
      </c>
      <c r="G25" s="146" t="s">
        <v>227</v>
      </c>
      <c r="H25" s="123">
        <v>42290</v>
      </c>
      <c r="I25" s="123">
        <v>42290</v>
      </c>
      <c r="J25" s="125">
        <v>1</v>
      </c>
      <c r="K25" s="126">
        <v>41979</v>
      </c>
      <c r="L25" s="124">
        <v>41840</v>
      </c>
      <c r="M25" s="84">
        <v>1</v>
      </c>
      <c r="N25" s="84"/>
    </row>
    <row r="26" spans="2:14" ht="24">
      <c r="B26" s="33">
        <v>11</v>
      </c>
      <c r="C26" s="119" t="s">
        <v>156</v>
      </c>
      <c r="D26" s="127" t="s">
        <v>165</v>
      </c>
      <c r="E26" t="s">
        <v>229</v>
      </c>
      <c r="F26" s="147" t="s">
        <v>227</v>
      </c>
      <c r="G26" s="146" t="s">
        <v>227</v>
      </c>
      <c r="H26" s="123">
        <v>42290</v>
      </c>
      <c r="I26" s="123">
        <v>42290</v>
      </c>
      <c r="J26" s="125">
        <v>1</v>
      </c>
      <c r="K26" s="126">
        <v>41979</v>
      </c>
      <c r="L26" s="124">
        <v>41840</v>
      </c>
      <c r="M26" s="84">
        <v>1</v>
      </c>
      <c r="N26" s="84"/>
    </row>
    <row r="27" spans="2:14" ht="24">
      <c r="B27" s="33">
        <v>12</v>
      </c>
      <c r="C27" s="119" t="s">
        <v>156</v>
      </c>
      <c r="D27" s="127" t="s">
        <v>165</v>
      </c>
      <c r="E27" t="s">
        <v>228</v>
      </c>
      <c r="F27" s="147" t="s">
        <v>227</v>
      </c>
      <c r="G27" s="146" t="s">
        <v>227</v>
      </c>
      <c r="H27" s="123">
        <v>42290</v>
      </c>
      <c r="I27" s="123">
        <v>42290</v>
      </c>
      <c r="J27" s="125">
        <v>1</v>
      </c>
      <c r="K27" s="126">
        <v>41979</v>
      </c>
      <c r="L27" s="124">
        <v>41840</v>
      </c>
      <c r="M27" s="84">
        <v>1.5</v>
      </c>
      <c r="N27" s="84"/>
    </row>
    <row r="28" spans="2:14" ht="24">
      <c r="B28" s="33">
        <v>13</v>
      </c>
      <c r="C28" s="119" t="s">
        <v>156</v>
      </c>
      <c r="D28" s="127" t="s">
        <v>166</v>
      </c>
      <c r="E28" t="s">
        <v>237</v>
      </c>
      <c r="F28" s="147" t="s">
        <v>227</v>
      </c>
      <c r="G28" s="146" t="s">
        <v>227</v>
      </c>
      <c r="H28" s="123">
        <v>42290</v>
      </c>
      <c r="I28" s="123">
        <v>42290</v>
      </c>
      <c r="J28" s="125">
        <v>1.5</v>
      </c>
      <c r="K28" s="126">
        <v>41979</v>
      </c>
      <c r="L28" s="124">
        <v>41840</v>
      </c>
      <c r="M28" s="84">
        <v>1.6</v>
      </c>
      <c r="N28" s="84"/>
    </row>
    <row r="29" spans="2:14" ht="24">
      <c r="B29" s="33">
        <v>14</v>
      </c>
      <c r="C29" s="119" t="s">
        <v>156</v>
      </c>
      <c r="D29" s="127" t="s">
        <v>166</v>
      </c>
      <c r="E29" t="s">
        <v>238</v>
      </c>
      <c r="F29" s="147" t="s">
        <v>227</v>
      </c>
      <c r="G29" s="146" t="s">
        <v>227</v>
      </c>
      <c r="H29" s="123">
        <v>42290</v>
      </c>
      <c r="I29" s="123">
        <v>42290</v>
      </c>
      <c r="J29" s="125">
        <v>1</v>
      </c>
      <c r="K29" s="126">
        <v>41979</v>
      </c>
      <c r="L29" s="124">
        <v>41840</v>
      </c>
      <c r="M29" s="84">
        <v>1.5</v>
      </c>
      <c r="N29" s="84"/>
    </row>
    <row r="30" spans="2:14" ht="24">
      <c r="B30" s="33">
        <v>15</v>
      </c>
      <c r="C30" s="119" t="s">
        <v>156</v>
      </c>
      <c r="D30" s="127" t="s">
        <v>166</v>
      </c>
      <c r="E30" t="s">
        <v>239</v>
      </c>
      <c r="F30" s="148" t="s">
        <v>227</v>
      </c>
      <c r="G30" s="146" t="s">
        <v>227</v>
      </c>
      <c r="H30" s="123">
        <v>42290</v>
      </c>
      <c r="I30" s="123">
        <v>42290</v>
      </c>
      <c r="J30" s="125">
        <v>2</v>
      </c>
      <c r="K30" s="126">
        <v>41979</v>
      </c>
      <c r="L30" s="124">
        <v>41840</v>
      </c>
      <c r="M30" s="84">
        <v>3</v>
      </c>
      <c r="N30" s="84"/>
    </row>
    <row r="31" spans="2:14" ht="24">
      <c r="B31" s="33">
        <v>16</v>
      </c>
      <c r="C31" s="82" t="s">
        <v>156</v>
      </c>
      <c r="D31" s="128" t="s">
        <v>166</v>
      </c>
      <c r="E31" t="s">
        <v>240</v>
      </c>
      <c r="F31" s="147" t="s">
        <v>227</v>
      </c>
      <c r="G31" s="146" t="s">
        <v>227</v>
      </c>
      <c r="H31" s="123">
        <v>42290</v>
      </c>
      <c r="I31" s="123">
        <v>42290</v>
      </c>
      <c r="J31" s="125">
        <v>1</v>
      </c>
      <c r="K31" s="126">
        <v>41979</v>
      </c>
      <c r="L31" s="124">
        <v>41840</v>
      </c>
      <c r="M31" s="84">
        <v>2</v>
      </c>
      <c r="N31" s="84"/>
    </row>
    <row r="32" spans="2:14" ht="24">
      <c r="B32" s="33">
        <v>17</v>
      </c>
      <c r="C32" s="82" t="s">
        <v>156</v>
      </c>
      <c r="D32" s="128" t="s">
        <v>166</v>
      </c>
      <c r="E32" s="242" t="s">
        <v>241</v>
      </c>
      <c r="F32" s="147" t="s">
        <v>227</v>
      </c>
      <c r="G32" s="146" t="s">
        <v>227</v>
      </c>
      <c r="H32" s="123">
        <v>42290</v>
      </c>
      <c r="I32" s="123">
        <v>42290</v>
      </c>
      <c r="J32" s="125">
        <v>2</v>
      </c>
      <c r="K32" s="126">
        <v>41979</v>
      </c>
      <c r="L32" s="124">
        <v>41840</v>
      </c>
      <c r="M32" s="84">
        <v>3</v>
      </c>
      <c r="N32" s="84"/>
    </row>
    <row r="33" spans="1:14" ht="24">
      <c r="B33" s="33">
        <v>18</v>
      </c>
      <c r="C33" s="82" t="s">
        <v>156</v>
      </c>
      <c r="D33" s="128" t="s">
        <v>166</v>
      </c>
      <c r="E33" t="s">
        <v>242</v>
      </c>
      <c r="F33" s="147" t="s">
        <v>227</v>
      </c>
      <c r="G33" s="146" t="s">
        <v>227</v>
      </c>
      <c r="H33" s="123">
        <v>42290</v>
      </c>
      <c r="I33" s="123">
        <v>42290</v>
      </c>
      <c r="J33" s="125">
        <v>2.5</v>
      </c>
      <c r="K33" s="126">
        <v>41979</v>
      </c>
      <c r="L33" s="124">
        <v>41840</v>
      </c>
      <c r="M33" s="84">
        <v>2</v>
      </c>
      <c r="N33" s="84"/>
    </row>
    <row r="34" spans="1:14" ht="24">
      <c r="A34" s="7"/>
      <c r="B34" s="33">
        <v>19</v>
      </c>
      <c r="C34" s="82" t="s">
        <v>156</v>
      </c>
      <c r="D34" s="128" t="s">
        <v>166</v>
      </c>
      <c r="E34" s="243" t="s">
        <v>243</v>
      </c>
      <c r="F34" s="147" t="s">
        <v>227</v>
      </c>
      <c r="G34" s="146" t="s">
        <v>227</v>
      </c>
      <c r="H34" s="123">
        <v>42290</v>
      </c>
      <c r="I34" s="123">
        <v>42290</v>
      </c>
      <c r="J34" s="125">
        <v>2</v>
      </c>
      <c r="K34" s="126">
        <v>41979</v>
      </c>
      <c r="L34" s="124">
        <v>41840</v>
      </c>
      <c r="M34" s="84">
        <v>2</v>
      </c>
      <c r="N34" s="84"/>
    </row>
    <row r="35" spans="1:14" ht="33.75" customHeight="1">
      <c r="A35" s="7"/>
      <c r="B35" s="33">
        <v>20</v>
      </c>
      <c r="C35" s="82" t="s">
        <v>156</v>
      </c>
      <c r="D35" s="128" t="s">
        <v>166</v>
      </c>
      <c r="E35" t="s">
        <v>260</v>
      </c>
      <c r="F35" s="147" t="s">
        <v>227</v>
      </c>
      <c r="G35" s="146" t="s">
        <v>227</v>
      </c>
      <c r="H35" s="123">
        <v>42290</v>
      </c>
      <c r="I35" s="123">
        <v>42290</v>
      </c>
      <c r="J35" s="125">
        <v>1.5</v>
      </c>
      <c r="K35" s="126">
        <v>41979</v>
      </c>
      <c r="L35" s="124">
        <v>41840</v>
      </c>
      <c r="M35" s="84">
        <v>1.5</v>
      </c>
      <c r="N35" s="84"/>
    </row>
    <row r="36" spans="1:14" ht="24">
      <c r="A36" s="7"/>
      <c r="B36" s="33">
        <v>21</v>
      </c>
      <c r="C36" s="119" t="s">
        <v>156</v>
      </c>
      <c r="D36" s="128" t="s">
        <v>166</v>
      </c>
      <c r="E36" t="s">
        <v>261</v>
      </c>
      <c r="F36" s="147" t="s">
        <v>227</v>
      </c>
      <c r="G36" s="146" t="s">
        <v>227</v>
      </c>
      <c r="H36" s="123">
        <v>42290</v>
      </c>
      <c r="I36" s="123">
        <v>42290</v>
      </c>
      <c r="J36" s="125">
        <v>1.5</v>
      </c>
      <c r="K36" s="126">
        <v>41979</v>
      </c>
      <c r="L36" s="124">
        <v>41840</v>
      </c>
      <c r="M36" s="84">
        <v>2</v>
      </c>
      <c r="N36" s="84"/>
    </row>
    <row r="37" spans="1:14" ht="24">
      <c r="A37" s="7"/>
      <c r="B37" s="33">
        <v>22</v>
      </c>
      <c r="C37" s="119" t="s">
        <v>156</v>
      </c>
      <c r="D37" s="128" t="s">
        <v>166</v>
      </c>
      <c r="E37" t="s">
        <v>262</v>
      </c>
      <c r="F37" s="147" t="s">
        <v>227</v>
      </c>
      <c r="G37" s="146" t="s">
        <v>227</v>
      </c>
      <c r="H37" s="123">
        <v>42290</v>
      </c>
      <c r="I37" s="123">
        <v>42290</v>
      </c>
      <c r="J37" s="125">
        <v>1</v>
      </c>
      <c r="K37" s="126">
        <v>41979</v>
      </c>
      <c r="L37" s="124">
        <v>41840</v>
      </c>
      <c r="M37" s="84">
        <v>1</v>
      </c>
      <c r="N37" s="84"/>
    </row>
    <row r="38" spans="1:14" ht="24">
      <c r="A38" s="7"/>
      <c r="B38" s="33">
        <v>23</v>
      </c>
      <c r="C38" s="119" t="s">
        <v>156</v>
      </c>
      <c r="D38" s="128" t="s">
        <v>166</v>
      </c>
      <c r="E38" t="s">
        <v>263</v>
      </c>
      <c r="F38" s="147" t="s">
        <v>227</v>
      </c>
      <c r="G38" s="146" t="s">
        <v>227</v>
      </c>
      <c r="H38" s="123">
        <v>42290</v>
      </c>
      <c r="I38" s="123">
        <v>42290</v>
      </c>
      <c r="J38" s="125">
        <v>0.5</v>
      </c>
      <c r="K38" s="126">
        <v>41979</v>
      </c>
      <c r="L38" s="124">
        <v>41840</v>
      </c>
      <c r="M38" s="84">
        <v>1</v>
      </c>
      <c r="N38" s="84"/>
    </row>
    <row r="39" spans="1:14" ht="24">
      <c r="A39" s="7"/>
      <c r="B39" s="33">
        <v>24</v>
      </c>
      <c r="C39" s="131" t="s">
        <v>156</v>
      </c>
      <c r="D39" s="128" t="s">
        <v>166</v>
      </c>
      <c r="E39" t="s">
        <v>264</v>
      </c>
      <c r="F39" s="147" t="s">
        <v>227</v>
      </c>
      <c r="G39" s="146" t="s">
        <v>227</v>
      </c>
      <c r="H39" s="123">
        <v>42290</v>
      </c>
      <c r="I39" s="123">
        <v>42290</v>
      </c>
      <c r="J39" s="132">
        <v>1.5</v>
      </c>
      <c r="K39" s="133">
        <v>41979</v>
      </c>
      <c r="L39" s="134">
        <v>41840</v>
      </c>
      <c r="M39" s="84">
        <v>2</v>
      </c>
      <c r="N39" s="84"/>
    </row>
    <row r="40" spans="1:14" ht="24">
      <c r="A40" s="7"/>
      <c r="B40" s="33">
        <v>25</v>
      </c>
      <c r="C40" s="82" t="s">
        <v>156</v>
      </c>
      <c r="D40" s="128" t="s">
        <v>166</v>
      </c>
      <c r="E40" t="s">
        <v>265</v>
      </c>
      <c r="F40" s="147" t="s">
        <v>227</v>
      </c>
      <c r="G40" s="146" t="s">
        <v>227</v>
      </c>
      <c r="H40" s="123">
        <v>42290</v>
      </c>
      <c r="I40" s="123">
        <v>42290</v>
      </c>
      <c r="J40" s="125">
        <v>1.5</v>
      </c>
      <c r="K40" s="126">
        <v>41979</v>
      </c>
      <c r="L40" s="124">
        <v>41840</v>
      </c>
      <c r="M40" s="84"/>
      <c r="N40" s="84"/>
    </row>
    <row r="41" spans="1:14" ht="24">
      <c r="A41" s="7"/>
      <c r="B41" s="33">
        <v>26</v>
      </c>
      <c r="C41" s="119" t="s">
        <v>156</v>
      </c>
      <c r="D41" s="128" t="s">
        <v>166</v>
      </c>
      <c r="E41" t="s">
        <v>266</v>
      </c>
      <c r="F41" s="147" t="s">
        <v>227</v>
      </c>
      <c r="G41" s="146" t="s">
        <v>227</v>
      </c>
      <c r="H41" s="123">
        <v>42290</v>
      </c>
      <c r="I41" s="123">
        <v>42290</v>
      </c>
      <c r="J41" s="125">
        <v>2</v>
      </c>
      <c r="K41" s="126">
        <v>41979</v>
      </c>
      <c r="L41" s="124">
        <v>41840</v>
      </c>
      <c r="M41" s="84">
        <v>2</v>
      </c>
      <c r="N41" s="84"/>
    </row>
    <row r="42" spans="1:14" ht="24">
      <c r="A42" s="7"/>
      <c r="B42" s="33">
        <v>27</v>
      </c>
      <c r="C42" s="119" t="s">
        <v>156</v>
      </c>
      <c r="D42" s="128" t="s">
        <v>164</v>
      </c>
      <c r="E42" t="s">
        <v>244</v>
      </c>
      <c r="F42" s="147" t="s">
        <v>227</v>
      </c>
      <c r="G42" s="146" t="s">
        <v>227</v>
      </c>
      <c r="H42" s="83"/>
      <c r="I42" s="83"/>
      <c r="J42" s="105"/>
      <c r="K42" s="83"/>
      <c r="L42" s="83"/>
      <c r="M42" s="84"/>
      <c r="N42" s="84"/>
    </row>
    <row r="43" spans="1:14" ht="24">
      <c r="A43" s="7"/>
      <c r="B43" s="33">
        <v>28</v>
      </c>
      <c r="C43" s="119" t="s">
        <v>156</v>
      </c>
      <c r="D43" s="128" t="s">
        <v>164</v>
      </c>
      <c r="E43" t="s">
        <v>245</v>
      </c>
      <c r="F43" s="147" t="s">
        <v>227</v>
      </c>
      <c r="G43" s="146" t="s">
        <v>227</v>
      </c>
      <c r="H43" s="83"/>
      <c r="I43" s="83"/>
      <c r="J43" s="105"/>
      <c r="K43" s="83"/>
      <c r="L43" s="83"/>
      <c r="M43" s="84"/>
      <c r="N43" s="84"/>
    </row>
    <row r="44" spans="1:14" ht="24">
      <c r="A44" s="7"/>
      <c r="B44" s="33">
        <v>29</v>
      </c>
      <c r="C44" s="119" t="s">
        <v>156</v>
      </c>
      <c r="D44" s="128" t="s">
        <v>164</v>
      </c>
      <c r="E44" t="s">
        <v>246</v>
      </c>
      <c r="F44" s="147" t="s">
        <v>227</v>
      </c>
      <c r="G44" s="146" t="s">
        <v>227</v>
      </c>
      <c r="H44" s="83"/>
      <c r="I44" s="83"/>
      <c r="J44" s="105"/>
      <c r="K44" s="83"/>
      <c r="L44" s="83"/>
      <c r="M44" s="84"/>
      <c r="N44" s="84"/>
    </row>
    <row r="45" spans="1:14" ht="12.75" customHeight="1">
      <c r="B45" s="33">
        <v>30</v>
      </c>
      <c r="C45" s="119" t="s">
        <v>156</v>
      </c>
      <c r="D45" s="128" t="s">
        <v>164</v>
      </c>
      <c r="E45" t="s">
        <v>247</v>
      </c>
      <c r="F45" s="147" t="s">
        <v>227</v>
      </c>
      <c r="G45" s="146" t="s">
        <v>227</v>
      </c>
      <c r="H45" s="83"/>
      <c r="I45" s="83"/>
      <c r="J45" s="105"/>
      <c r="K45" s="83"/>
      <c r="L45" s="83"/>
      <c r="M45" s="84"/>
      <c r="N45" s="84"/>
    </row>
    <row r="46" spans="1:14" ht="12.75" customHeight="1">
      <c r="B46" s="33">
        <v>31</v>
      </c>
      <c r="C46" s="119" t="s">
        <v>156</v>
      </c>
      <c r="D46" s="128" t="s">
        <v>164</v>
      </c>
      <c r="E46" s="242" t="s">
        <v>248</v>
      </c>
      <c r="J46" s="85">
        <f>SUM(J16:J45)</f>
        <v>37</v>
      </c>
      <c r="L46" s="86" t="s">
        <v>16</v>
      </c>
      <c r="M46" s="85">
        <f>SUM(M16:M45)</f>
        <v>39.400000000000006</v>
      </c>
    </row>
    <row r="47" spans="1:14" ht="24">
      <c r="A47" s="7"/>
      <c r="B47" s="33">
        <v>32</v>
      </c>
      <c r="C47" s="119" t="s">
        <v>156</v>
      </c>
      <c r="D47" s="128" t="s">
        <v>164</v>
      </c>
      <c r="E47" t="s">
        <v>249</v>
      </c>
    </row>
    <row r="48" spans="1:14" ht="24">
      <c r="A48" s="7"/>
      <c r="B48" s="33">
        <v>33</v>
      </c>
      <c r="C48" s="119" t="s">
        <v>156</v>
      </c>
      <c r="D48" s="128" t="s">
        <v>167</v>
      </c>
      <c r="E48" t="s">
        <v>250</v>
      </c>
    </row>
    <row r="49" spans="1:5" ht="24">
      <c r="A49" s="7"/>
      <c r="B49" s="33">
        <v>34</v>
      </c>
      <c r="C49" s="119" t="s">
        <v>156</v>
      </c>
      <c r="D49" s="128" t="s">
        <v>167</v>
      </c>
      <c r="E49" t="s">
        <v>251</v>
      </c>
    </row>
    <row r="50" spans="1:5" ht="12.75" customHeight="1">
      <c r="B50" s="33">
        <v>35</v>
      </c>
      <c r="C50" s="119" t="s">
        <v>156</v>
      </c>
      <c r="D50" s="128" t="s">
        <v>167</v>
      </c>
      <c r="E50" t="s">
        <v>252</v>
      </c>
    </row>
    <row r="51" spans="1:5" ht="24">
      <c r="B51" s="33">
        <v>36</v>
      </c>
      <c r="C51" s="119" t="s">
        <v>156</v>
      </c>
      <c r="D51" s="128" t="s">
        <v>167</v>
      </c>
      <c r="E51" t="s">
        <v>253</v>
      </c>
    </row>
    <row r="52" spans="1:5" ht="24">
      <c r="B52" s="33">
        <v>37</v>
      </c>
      <c r="C52" s="119" t="s">
        <v>156</v>
      </c>
      <c r="D52" s="128" t="s">
        <v>167</v>
      </c>
      <c r="E52" t="s">
        <v>254</v>
      </c>
    </row>
    <row r="53" spans="1:5" ht="24">
      <c r="B53" s="33">
        <v>38</v>
      </c>
      <c r="C53" s="119" t="s">
        <v>156</v>
      </c>
      <c r="D53" s="128" t="s">
        <v>168</v>
      </c>
      <c r="E53" t="s">
        <v>255</v>
      </c>
    </row>
    <row r="54" spans="1:5" ht="24">
      <c r="B54" s="33">
        <v>39</v>
      </c>
      <c r="C54" s="119" t="s">
        <v>156</v>
      </c>
      <c r="D54" s="128" t="s">
        <v>165</v>
      </c>
      <c r="E54" t="s">
        <v>256</v>
      </c>
    </row>
    <row r="55" spans="1:5" ht="24">
      <c r="B55" s="33">
        <v>40</v>
      </c>
      <c r="C55" s="119" t="s">
        <v>156</v>
      </c>
      <c r="D55" s="128" t="s">
        <v>165</v>
      </c>
      <c r="E55" s="244" t="s">
        <v>257</v>
      </c>
    </row>
    <row r="56" spans="1:5" ht="24">
      <c r="B56" s="33">
        <v>41</v>
      </c>
      <c r="C56" s="119" t="s">
        <v>156</v>
      </c>
      <c r="D56" s="128" t="s">
        <v>165</v>
      </c>
      <c r="E56" s="244" t="s">
        <v>258</v>
      </c>
    </row>
    <row r="57" spans="1:5" ht="24">
      <c r="B57" s="33">
        <v>42</v>
      </c>
      <c r="C57" s="119" t="s">
        <v>156</v>
      </c>
      <c r="D57" s="128" t="s">
        <v>165</v>
      </c>
      <c r="E57" t="s">
        <v>259</v>
      </c>
    </row>
  </sheetData>
  <mergeCells count="12">
    <mergeCell ref="B2:E6"/>
    <mergeCell ref="B13:C13"/>
    <mergeCell ref="B11:C11"/>
    <mergeCell ref="B12:C12"/>
    <mergeCell ref="D11:F11"/>
    <mergeCell ref="D13:F13"/>
    <mergeCell ref="D10:F10"/>
    <mergeCell ref="B7:N7"/>
    <mergeCell ref="G9:H9"/>
    <mergeCell ref="B9:C9"/>
    <mergeCell ref="B10:C10"/>
    <mergeCell ref="D9:F9"/>
  </mergeCells>
  <phoneticPr fontId="3" type="noConversion"/>
  <dataValidations count="4">
    <dataValidation type="list" allowBlank="1" showInputMessage="1" showErrorMessage="1" sqref="D29:D30">
      <formula1>IF(C29="Fast Track",f_fast,IF(C29="Configuraciones Tipo o Nuevas",f_tipo,IF(C29="Desarrollos Departamentales",f_depar,IF(C29="Desarrollos Adicionales ATIS",f_atis,IF(C29="Definición de Requerimientos",f_req,f_inci)))))</formula1>
    </dataValidation>
    <dataValidation type="list" allowBlank="1" showInputMessage="1" showErrorMessage="1" sqref="E42:E45">
      <formula1>IF(C42="Fast Track",e_fast,IF(C42="Configuraciones Tipo o Nuevas",e_tipo,IF(C42="Desarrollos Departamentales",e_depar,IF(C42="Desarrollos Adicionales ATIS",e_atis,IF(C42="Definición de Requerimientos",e_req,e_inci)))))</formula1>
    </dataValidation>
    <dataValidation type="list" allowBlank="1" showInputMessage="1" showErrorMessage="1" sqref="D16:D28 D31:D57">
      <formula1>f_depar</formula1>
    </dataValidation>
    <dataValidation type="list" allowBlank="1" showInputMessage="1" showErrorMessage="1" sqref="C16:C57">
      <formula1>TipoProy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50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5" sqref="G5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2.5703125" style="16" bestFit="1" customWidth="1"/>
    <col min="6" max="6" width="7.7109375" style="15" bestFit="1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13.7109375" style="16" customWidth="1"/>
    <col min="16" max="16384" width="9.140625" style="16"/>
  </cols>
  <sheetData>
    <row r="1" spans="1:15" s="26" customFormat="1" ht="64.5" customHeight="1" thickBot="1">
      <c r="A1" s="173" t="s">
        <v>30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5"/>
    </row>
    <row r="2" spans="1:15" s="26" customFormat="1" ht="11.45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5" s="21" customFormat="1" ht="10.5" customHeight="1">
      <c r="A3" s="29"/>
      <c r="B3" s="32"/>
      <c r="C3" s="29"/>
      <c r="M3" s="29"/>
    </row>
    <row r="4" spans="1:15" s="25" customFormat="1" ht="60" customHeight="1">
      <c r="A4" s="24" t="s">
        <v>25</v>
      </c>
      <c r="B4" s="24" t="s">
        <v>90</v>
      </c>
      <c r="C4" s="77" t="s">
        <v>124</v>
      </c>
      <c r="D4" s="77" t="s">
        <v>160</v>
      </c>
      <c r="E4" s="24" t="s">
        <v>111</v>
      </c>
      <c r="F4" s="24" t="s">
        <v>23</v>
      </c>
      <c r="G4" s="24" t="s">
        <v>26</v>
      </c>
      <c r="H4" s="77" t="s">
        <v>35</v>
      </c>
      <c r="I4" s="24" t="s">
        <v>33</v>
      </c>
      <c r="J4" s="24" t="s">
        <v>159</v>
      </c>
      <c r="K4" s="24" t="s">
        <v>34</v>
      </c>
      <c r="L4" s="24" t="s">
        <v>27</v>
      </c>
      <c r="M4" s="24" t="s">
        <v>28</v>
      </c>
      <c r="N4" s="24" t="s">
        <v>29</v>
      </c>
      <c r="O4" s="24" t="s">
        <v>99</v>
      </c>
    </row>
    <row r="5" spans="1:15" ht="24">
      <c r="A5" s="88">
        <v>1</v>
      </c>
      <c r="B5" s="89">
        <v>2</v>
      </c>
      <c r="C5" s="90" t="str">
        <f>VLOOKUP(B5,Planificación!$B$16:$E$91,2,FALSE)</f>
        <v>Desarrollo de Sistemas</v>
      </c>
      <c r="D5" s="91" t="s">
        <v>181</v>
      </c>
      <c r="E5" s="90" t="str">
        <f>VLOOKUP(B5,Planificación!$B$16:$F$91,5,FALSE)</f>
        <v>Julio Leonardo</v>
      </c>
      <c r="F5" s="90" t="str">
        <f>VLOOKUP(B5,Planificación!$B$16:$G$91,6,FALSE)</f>
        <v>Julio Leonardo</v>
      </c>
      <c r="G5" s="93" t="s">
        <v>182</v>
      </c>
      <c r="H5" s="92" t="s">
        <v>153</v>
      </c>
      <c r="I5" s="92" t="s">
        <v>95</v>
      </c>
      <c r="J5" s="92" t="s">
        <v>170</v>
      </c>
      <c r="K5" s="94"/>
      <c r="L5" s="95">
        <v>41835</v>
      </c>
      <c r="M5" s="95">
        <v>41841</v>
      </c>
      <c r="N5" s="96">
        <v>1</v>
      </c>
      <c r="O5" s="109"/>
    </row>
    <row r="6" spans="1:15" ht="24">
      <c r="A6" s="88">
        <v>2</v>
      </c>
      <c r="B6" s="89">
        <v>1</v>
      </c>
      <c r="C6" s="90" t="str">
        <f>VLOOKUP(B6,Planificación!$B$16:$E$91,2,FALSE)</f>
        <v>Desarrollo de Sistemas</v>
      </c>
      <c r="D6" s="91" t="s">
        <v>173</v>
      </c>
      <c r="E6" s="90" t="str">
        <f>VLOOKUP(B6,Planificación!$B$16:$F$91,5,FALSE)</f>
        <v>Julio Leonardo</v>
      </c>
      <c r="F6" s="90" t="str">
        <f>VLOOKUP(B6,Planificación!$B$16:$G$91,6,FALSE)</f>
        <v>Julio Leonardo</v>
      </c>
      <c r="G6" s="93" t="s">
        <v>172</v>
      </c>
      <c r="H6" s="92" t="s">
        <v>153</v>
      </c>
      <c r="I6" s="92" t="s">
        <v>95</v>
      </c>
      <c r="J6" s="92" t="s">
        <v>170</v>
      </c>
      <c r="K6" s="94"/>
      <c r="L6" s="95">
        <v>41802</v>
      </c>
      <c r="M6" s="95">
        <v>41807</v>
      </c>
      <c r="N6" s="96">
        <v>1</v>
      </c>
      <c r="O6" s="109"/>
    </row>
    <row r="7" spans="1:15" ht="24">
      <c r="A7" s="88">
        <v>3</v>
      </c>
      <c r="B7" s="89">
        <v>1</v>
      </c>
      <c r="C7" s="90" t="str">
        <f>VLOOKUP(B7,Planificación!$B$16:$E$91,2,FALSE)</f>
        <v>Desarrollo de Sistemas</v>
      </c>
      <c r="D7" s="91" t="s">
        <v>174</v>
      </c>
      <c r="E7" s="90" t="str">
        <f>VLOOKUP(B7,Planificación!$B$16:$F$91,5,FALSE)</f>
        <v>Julio Leonardo</v>
      </c>
      <c r="F7" s="90" t="str">
        <f>VLOOKUP(B7,Planificación!$B$16:$G$91,6,FALSE)</f>
        <v>Julio Leonardo</v>
      </c>
      <c r="G7" s="93" t="s">
        <v>183</v>
      </c>
      <c r="H7" s="92" t="s">
        <v>153</v>
      </c>
      <c r="I7" s="92" t="s">
        <v>95</v>
      </c>
      <c r="J7" s="92" t="s">
        <v>170</v>
      </c>
      <c r="K7" s="94"/>
      <c r="L7" s="95">
        <v>41802</v>
      </c>
      <c r="M7" s="95">
        <v>41807</v>
      </c>
      <c r="N7" s="96">
        <v>1</v>
      </c>
      <c r="O7" s="109"/>
    </row>
    <row r="8" spans="1:15" ht="24">
      <c r="A8" s="88">
        <v>4</v>
      </c>
      <c r="B8" s="135">
        <v>3</v>
      </c>
      <c r="C8" s="136" t="str">
        <f>VLOOKUP(B8,Planificación!$B$16:$E$91,2,FALSE)</f>
        <v>Desarrollo de Sistemas</v>
      </c>
      <c r="D8" s="137" t="s">
        <v>184</v>
      </c>
      <c r="E8" s="136" t="str">
        <f>VLOOKUP(B8,Planificación!$B$16:$F$91,5,FALSE)</f>
        <v>Julio Leonardo</v>
      </c>
      <c r="F8" s="136" t="str">
        <f>VLOOKUP(B8,Planificación!$B$16:$G$91,6,FALSE)</f>
        <v>Julio Leonardo</v>
      </c>
      <c r="G8" s="138" t="s">
        <v>212</v>
      </c>
      <c r="H8" s="139" t="s">
        <v>153</v>
      </c>
      <c r="I8" s="139" t="s">
        <v>95</v>
      </c>
      <c r="J8" s="139" t="s">
        <v>170</v>
      </c>
      <c r="K8" s="140"/>
      <c r="L8" s="141">
        <v>41835</v>
      </c>
      <c r="M8" s="141">
        <v>41841</v>
      </c>
      <c r="N8" s="142">
        <v>1</v>
      </c>
      <c r="O8" s="143"/>
    </row>
    <row r="9" spans="1:15" ht="24">
      <c r="A9" s="88">
        <v>5</v>
      </c>
      <c r="B9" s="135">
        <v>3</v>
      </c>
      <c r="C9" s="136" t="str">
        <f>VLOOKUP(B9,Planificación!$B$16:$E$91,2,FALSE)</f>
        <v>Desarrollo de Sistemas</v>
      </c>
      <c r="D9" s="137" t="s">
        <v>185</v>
      </c>
      <c r="E9" s="136" t="str">
        <f>VLOOKUP(B9,Planificación!$B$16:$F$91,5,FALSE)</f>
        <v>Julio Leonardo</v>
      </c>
      <c r="F9" s="136" t="str">
        <f>VLOOKUP(B9,Planificación!$B$16:$G$91,6,FALSE)</f>
        <v>Julio Leonardo</v>
      </c>
      <c r="G9" s="138" t="s">
        <v>186</v>
      </c>
      <c r="H9" s="139" t="s">
        <v>153</v>
      </c>
      <c r="I9" s="139" t="s">
        <v>95</v>
      </c>
      <c r="J9" s="139" t="s">
        <v>187</v>
      </c>
      <c r="K9" s="140"/>
      <c r="L9" s="141">
        <v>41835</v>
      </c>
      <c r="M9" s="141">
        <v>41841</v>
      </c>
      <c r="N9" s="142">
        <v>1</v>
      </c>
      <c r="O9" s="143"/>
    </row>
    <row r="10" spans="1:15" ht="24">
      <c r="A10" s="88">
        <v>6</v>
      </c>
      <c r="B10" s="89">
        <v>2</v>
      </c>
      <c r="C10" s="90" t="str">
        <f>VLOOKUP(B10,Planificación!$B$16:$E$91,2,FALSE)</f>
        <v>Desarrollo de Sistemas</v>
      </c>
      <c r="D10" s="91" t="s">
        <v>188</v>
      </c>
      <c r="E10" s="90" t="str">
        <f>VLOOKUP(B10,Planificación!$B$16:$F$91,5,FALSE)</f>
        <v>Julio Leonardo</v>
      </c>
      <c r="F10" s="90" t="str">
        <f>VLOOKUP(B10,Planificación!$B$16:$G$91,6,FALSE)</f>
        <v>Julio Leonardo</v>
      </c>
      <c r="G10" s="93" t="s">
        <v>189</v>
      </c>
      <c r="H10" s="92" t="s">
        <v>153</v>
      </c>
      <c r="I10" s="92" t="s">
        <v>95</v>
      </c>
      <c r="J10" s="92" t="s">
        <v>170</v>
      </c>
      <c r="K10" s="94"/>
      <c r="L10" s="95">
        <v>41802</v>
      </c>
      <c r="M10" s="95">
        <v>41807</v>
      </c>
      <c r="N10" s="96">
        <v>1</v>
      </c>
      <c r="O10" s="109"/>
    </row>
    <row r="11" spans="1:15" ht="24">
      <c r="A11" s="88">
        <v>7</v>
      </c>
      <c r="B11" s="89">
        <v>2</v>
      </c>
      <c r="C11" s="90" t="s">
        <v>156</v>
      </c>
      <c r="D11" s="91" t="s">
        <v>209</v>
      </c>
      <c r="E11" s="90" t="s">
        <v>170</v>
      </c>
      <c r="F11" s="90" t="s">
        <v>169</v>
      </c>
      <c r="G11" s="130" t="s">
        <v>191</v>
      </c>
      <c r="H11" s="92" t="s">
        <v>153</v>
      </c>
      <c r="I11" s="92" t="s">
        <v>95</v>
      </c>
      <c r="J11" s="92" t="s">
        <v>170</v>
      </c>
      <c r="K11" s="94"/>
      <c r="L11" s="95">
        <v>41802</v>
      </c>
      <c r="M11" s="95">
        <v>41807</v>
      </c>
      <c r="N11" s="96">
        <v>1</v>
      </c>
      <c r="O11" s="109"/>
    </row>
    <row r="12" spans="1:15" ht="24">
      <c r="A12" s="88">
        <v>8</v>
      </c>
      <c r="B12" s="89">
        <v>2</v>
      </c>
      <c r="C12" s="90" t="s">
        <v>156</v>
      </c>
      <c r="D12" s="91" t="s">
        <v>190</v>
      </c>
      <c r="E12" s="90" t="s">
        <v>170</v>
      </c>
      <c r="F12" s="90" t="s">
        <v>169</v>
      </c>
      <c r="G12" s="93" t="s">
        <v>192</v>
      </c>
      <c r="H12" s="92" t="s">
        <v>153</v>
      </c>
      <c r="I12" s="92" t="s">
        <v>95</v>
      </c>
      <c r="J12" s="92" t="s">
        <v>170</v>
      </c>
      <c r="K12" s="94"/>
      <c r="L12" s="95">
        <v>41802</v>
      </c>
      <c r="M12" s="95">
        <v>41807</v>
      </c>
      <c r="N12" s="96">
        <v>1</v>
      </c>
      <c r="O12" s="109"/>
    </row>
    <row r="13" spans="1:15" ht="24">
      <c r="A13" s="88">
        <v>9</v>
      </c>
      <c r="B13" s="89">
        <v>2</v>
      </c>
      <c r="C13" s="90" t="str">
        <f>VLOOKUP(B13,Planificación!$B$16:$E$91,2,FALSE)</f>
        <v>Desarrollo de Sistemas</v>
      </c>
      <c r="D13" s="91" t="s">
        <v>175</v>
      </c>
      <c r="E13" s="90" t="str">
        <f>VLOOKUP(B13,Planificación!$B$16:$F$91,5,FALSE)</f>
        <v>Julio Leonardo</v>
      </c>
      <c r="F13" s="90" t="str">
        <f>VLOOKUP(B13,Planificación!$B$16:$G$91,6,FALSE)</f>
        <v>Julio Leonardo</v>
      </c>
      <c r="G13" s="93" t="s">
        <v>194</v>
      </c>
      <c r="H13" s="92" t="s">
        <v>153</v>
      </c>
      <c r="I13" s="92" t="s">
        <v>95</v>
      </c>
      <c r="J13" s="92" t="s">
        <v>170</v>
      </c>
      <c r="K13" s="94"/>
      <c r="L13" s="95">
        <v>41802</v>
      </c>
      <c r="M13" s="95">
        <v>41807</v>
      </c>
      <c r="N13" s="96">
        <v>1</v>
      </c>
      <c r="O13" s="109"/>
    </row>
    <row r="14" spans="1:15" s="144" customFormat="1" ht="24">
      <c r="A14" s="88">
        <v>10</v>
      </c>
      <c r="B14" s="135">
        <v>3</v>
      </c>
      <c r="C14" s="136" t="str">
        <f>VLOOKUP(B14,Planificación!$B$16:$E$91,2,FALSE)</f>
        <v>Desarrollo de Sistemas</v>
      </c>
      <c r="D14" s="137" t="s">
        <v>193</v>
      </c>
      <c r="E14" s="136" t="str">
        <f>VLOOKUP(B14,Planificación!$B$16:$F$91,5,FALSE)</f>
        <v>Julio Leonardo</v>
      </c>
      <c r="F14" s="136" t="str">
        <f>VLOOKUP(B14,Planificación!$B$16:$G$91,6,FALSE)</f>
        <v>Julio Leonardo</v>
      </c>
      <c r="G14" s="145" t="s">
        <v>196</v>
      </c>
      <c r="H14" s="139" t="s">
        <v>153</v>
      </c>
      <c r="I14" s="139" t="s">
        <v>95</v>
      </c>
      <c r="J14" s="139" t="s">
        <v>170</v>
      </c>
      <c r="K14" s="140"/>
      <c r="L14" s="141">
        <v>41835</v>
      </c>
      <c r="M14" s="141">
        <v>41841</v>
      </c>
      <c r="N14" s="142">
        <v>1</v>
      </c>
      <c r="O14" s="143"/>
    </row>
    <row r="15" spans="1:15" ht="24">
      <c r="A15" s="88">
        <v>11</v>
      </c>
      <c r="B15" s="89">
        <v>2</v>
      </c>
      <c r="C15" s="90" t="str">
        <f>VLOOKUP(B15,Planificación!$B$16:$E$91,2,FALSE)</f>
        <v>Desarrollo de Sistemas</v>
      </c>
      <c r="D15" s="91" t="s">
        <v>195</v>
      </c>
      <c r="E15" s="90" t="str">
        <f>VLOOKUP(B15,Planificación!$B$16:$F$91,5,FALSE)</f>
        <v>Julio Leonardo</v>
      </c>
      <c r="F15" s="90" t="str">
        <f>VLOOKUP(B15,Planificación!$B$16:$G$91,6,FALSE)</f>
        <v>Julio Leonardo</v>
      </c>
      <c r="G15" s="93" t="s">
        <v>176</v>
      </c>
      <c r="H15" s="92" t="s">
        <v>154</v>
      </c>
      <c r="I15" s="92" t="s">
        <v>95</v>
      </c>
      <c r="J15" s="92" t="s">
        <v>179</v>
      </c>
      <c r="K15" s="94"/>
      <c r="L15" s="95">
        <v>41802</v>
      </c>
      <c r="M15" s="95">
        <v>41807</v>
      </c>
      <c r="N15" s="96">
        <v>1</v>
      </c>
      <c r="O15" s="109"/>
    </row>
    <row r="16" spans="1:15" ht="24">
      <c r="A16" s="88">
        <v>12</v>
      </c>
      <c r="B16" s="89">
        <v>2</v>
      </c>
      <c r="C16" s="90" t="str">
        <f>VLOOKUP(B16,Planificación!$B$16:$E$91,2,FALSE)</f>
        <v>Desarrollo de Sistemas</v>
      </c>
      <c r="D16" s="91" t="s">
        <v>208</v>
      </c>
      <c r="E16" s="90" t="str">
        <f>VLOOKUP(B16,Planificación!$B$16:$F$91,5,FALSE)</f>
        <v>Julio Leonardo</v>
      </c>
      <c r="F16" s="90" t="str">
        <f>VLOOKUP(B16,Planificación!$B$16:$G$91,6,FALSE)</f>
        <v>Julio Leonardo</v>
      </c>
      <c r="G16" s="93" t="s">
        <v>178</v>
      </c>
      <c r="H16" s="92" t="s">
        <v>153</v>
      </c>
      <c r="I16" s="92" t="s">
        <v>95</v>
      </c>
      <c r="J16" s="92" t="s">
        <v>180</v>
      </c>
      <c r="K16" s="94"/>
      <c r="L16" s="95">
        <v>41802</v>
      </c>
      <c r="M16" s="95">
        <v>41807</v>
      </c>
      <c r="N16" s="96">
        <v>1</v>
      </c>
      <c r="O16" s="109"/>
    </row>
    <row r="17" spans="1:15" ht="24">
      <c r="A17" s="88">
        <v>13</v>
      </c>
      <c r="B17" s="89">
        <v>2</v>
      </c>
      <c r="C17" s="90" t="str">
        <f>VLOOKUP(B17,Planificación!$B$16:$E$91,2,FALSE)</f>
        <v>Desarrollo de Sistemas</v>
      </c>
      <c r="D17" s="91" t="s">
        <v>207</v>
      </c>
      <c r="E17" s="90" t="str">
        <f>VLOOKUP(B17,Planificación!$B$16:$F$91,5,FALSE)</f>
        <v>Julio Leonardo</v>
      </c>
      <c r="F17" s="90" t="str">
        <f>VLOOKUP(B17,Planificación!$B$16:$G$91,6,FALSE)</f>
        <v>Julio Leonardo</v>
      </c>
      <c r="G17" s="93" t="s">
        <v>210</v>
      </c>
      <c r="H17" s="92" t="s">
        <v>153</v>
      </c>
      <c r="I17" s="92" t="s">
        <v>95</v>
      </c>
      <c r="J17" s="92" t="s">
        <v>180</v>
      </c>
      <c r="K17" s="94"/>
      <c r="L17" s="95">
        <v>41814</v>
      </c>
      <c r="M17" s="95">
        <v>41816</v>
      </c>
      <c r="N17" s="96">
        <v>1</v>
      </c>
      <c r="O17" s="109"/>
    </row>
    <row r="18" spans="1:15" ht="36" customHeight="1">
      <c r="A18" s="88">
        <v>14</v>
      </c>
      <c r="B18" s="89">
        <v>2</v>
      </c>
      <c r="C18" s="90" t="str">
        <f>VLOOKUP(B18,Planificación!$B$16:$E$91,2,FALSE)</f>
        <v>Desarrollo de Sistemas</v>
      </c>
      <c r="D18" s="91" t="s">
        <v>177</v>
      </c>
      <c r="E18" s="90" t="str">
        <f>VLOOKUP(B18,Planificación!$B$16:$F$91,5,FALSE)</f>
        <v>Julio Leonardo</v>
      </c>
      <c r="F18" s="90" t="str">
        <f>VLOOKUP(B18,Planificación!$B$16:$G$91,6,FALSE)</f>
        <v>Julio Leonardo</v>
      </c>
      <c r="G18" s="93" t="s">
        <v>211</v>
      </c>
      <c r="H18" s="92" t="s">
        <v>153</v>
      </c>
      <c r="I18" s="92" t="s">
        <v>95</v>
      </c>
      <c r="J18" s="92" t="s">
        <v>170</v>
      </c>
      <c r="K18" s="94"/>
      <c r="L18" s="95">
        <v>41802</v>
      </c>
      <c r="M18" s="95">
        <v>41807</v>
      </c>
      <c r="N18" s="96">
        <v>1</v>
      </c>
      <c r="O18" s="109"/>
    </row>
    <row r="19" spans="1:15" ht="24">
      <c r="A19" s="88">
        <v>15</v>
      </c>
      <c r="B19" s="89">
        <v>2</v>
      </c>
      <c r="C19" s="90" t="str">
        <f>VLOOKUP(B19,Planificación!$B$16:$E$91,2,FALSE)</f>
        <v>Desarrollo de Sistemas</v>
      </c>
      <c r="D19" s="91" t="s">
        <v>206</v>
      </c>
      <c r="E19" s="90" t="str">
        <f>VLOOKUP(B19,Planificación!$B$16:$F$91,5,FALSE)</f>
        <v>Julio Leonardo</v>
      </c>
      <c r="F19" s="90" t="str">
        <f>VLOOKUP(B19,Planificación!$B$16:$G$91,6,FALSE)</f>
        <v>Julio Leonardo</v>
      </c>
      <c r="G19" s="93" t="s">
        <v>210</v>
      </c>
      <c r="H19" s="92" t="s">
        <v>153</v>
      </c>
      <c r="I19" s="92" t="s">
        <v>95</v>
      </c>
      <c r="J19" s="92" t="s">
        <v>158</v>
      </c>
      <c r="K19" s="94"/>
      <c r="L19" s="95">
        <v>41802</v>
      </c>
      <c r="M19" s="95">
        <v>41807</v>
      </c>
      <c r="N19" s="96">
        <v>2</v>
      </c>
      <c r="O19" s="109"/>
    </row>
    <row r="20" spans="1:15" ht="24">
      <c r="A20" s="88">
        <v>16</v>
      </c>
      <c r="B20" s="89">
        <v>2</v>
      </c>
      <c r="C20" s="90" t="str">
        <f>VLOOKUP(B20,Planificación!$B$16:$E$91,2,FALSE)</f>
        <v>Desarrollo de Sistemas</v>
      </c>
      <c r="D20" s="91" t="s">
        <v>205</v>
      </c>
      <c r="E20" s="90" t="str">
        <f>VLOOKUP(B20,Planificación!$B$16:$F$91,5,FALSE)</f>
        <v>Julio Leonardo</v>
      </c>
      <c r="F20" s="90" t="str">
        <f>VLOOKUP(B20,Planificación!$B$16:$G$91,6,FALSE)</f>
        <v>Julio Leonardo</v>
      </c>
      <c r="G20" s="93" t="s">
        <v>210</v>
      </c>
      <c r="H20" s="92" t="s">
        <v>153</v>
      </c>
      <c r="I20" s="92" t="s">
        <v>95</v>
      </c>
      <c r="J20" s="92" t="s">
        <v>158</v>
      </c>
      <c r="K20" s="94"/>
      <c r="L20" s="95">
        <v>41802</v>
      </c>
      <c r="M20" s="95">
        <v>41807</v>
      </c>
      <c r="N20" s="96">
        <v>3</v>
      </c>
      <c r="O20" s="109"/>
    </row>
    <row r="21" spans="1:15" ht="24">
      <c r="A21" s="88">
        <v>17</v>
      </c>
      <c r="B21" s="89">
        <v>2</v>
      </c>
      <c r="C21" s="90" t="str">
        <f>VLOOKUP(B21,Planificación!$B$16:$E$91,2,FALSE)</f>
        <v>Desarrollo de Sistemas</v>
      </c>
      <c r="D21" s="91" t="s">
        <v>204</v>
      </c>
      <c r="E21" s="90" t="str">
        <f>VLOOKUP(B21,Planificación!$B$16:$F$91,5,FALSE)</f>
        <v>Julio Leonardo</v>
      </c>
      <c r="F21" s="90" t="str">
        <f>VLOOKUP(B21,Planificación!$B$16:$G$91,6,FALSE)</f>
        <v>Julio Leonardo</v>
      </c>
      <c r="G21" s="93" t="s">
        <v>210</v>
      </c>
      <c r="H21" s="92" t="s">
        <v>153</v>
      </c>
      <c r="I21" s="92" t="s">
        <v>95</v>
      </c>
      <c r="J21" s="92" t="s">
        <v>158</v>
      </c>
      <c r="K21" s="94"/>
      <c r="L21" s="95">
        <v>41802</v>
      </c>
      <c r="M21" s="95">
        <v>41807</v>
      </c>
      <c r="N21" s="96">
        <v>4</v>
      </c>
      <c r="O21" s="109"/>
    </row>
    <row r="22" spans="1:15" ht="24">
      <c r="A22" s="88">
        <v>18</v>
      </c>
      <c r="B22" s="89">
        <v>2</v>
      </c>
      <c r="C22" s="90" t="str">
        <f>VLOOKUP(B22,Planificación!$B$16:$E$91,2,FALSE)</f>
        <v>Desarrollo de Sistemas</v>
      </c>
      <c r="D22" s="91" t="s">
        <v>203</v>
      </c>
      <c r="E22" s="90" t="str">
        <f>VLOOKUP(B22,Planificación!$B$16:$F$91,5,FALSE)</f>
        <v>Julio Leonardo</v>
      </c>
      <c r="F22" s="90" t="str">
        <f>VLOOKUP(B22,Planificación!$B$16:$G$91,6,FALSE)</f>
        <v>Julio Leonardo</v>
      </c>
      <c r="G22" s="93" t="s">
        <v>210</v>
      </c>
      <c r="H22" s="92" t="s">
        <v>153</v>
      </c>
      <c r="I22" s="92" t="s">
        <v>95</v>
      </c>
      <c r="J22" s="92" t="s">
        <v>158</v>
      </c>
      <c r="K22" s="94"/>
      <c r="L22" s="95">
        <v>41802</v>
      </c>
      <c r="M22" s="95">
        <v>41807</v>
      </c>
      <c r="N22" s="96">
        <v>5</v>
      </c>
      <c r="O22" s="109"/>
    </row>
    <row r="23" spans="1:15" ht="36">
      <c r="A23" s="88">
        <v>19</v>
      </c>
      <c r="B23" s="89">
        <v>2</v>
      </c>
      <c r="C23" s="90" t="str">
        <f>VLOOKUP(B23,Planificación!$B$16:$E$91,2,FALSE)</f>
        <v>Desarrollo de Sistemas</v>
      </c>
      <c r="D23" s="91" t="s">
        <v>202</v>
      </c>
      <c r="E23" s="90" t="str">
        <f>VLOOKUP(B23,Planificación!$B$16:$F$91,5,FALSE)</f>
        <v>Julio Leonardo</v>
      </c>
      <c r="F23" s="90" t="str">
        <f>VLOOKUP(B23,Planificación!$B$16:$G$91,6,FALSE)</f>
        <v>Julio Leonardo</v>
      </c>
      <c r="G23" s="93" t="s">
        <v>210</v>
      </c>
      <c r="H23" s="92" t="s">
        <v>153</v>
      </c>
      <c r="I23" s="92" t="s">
        <v>95</v>
      </c>
      <c r="J23" s="92" t="s">
        <v>158</v>
      </c>
      <c r="K23" s="94"/>
      <c r="L23" s="95">
        <v>41802</v>
      </c>
      <c r="M23" s="95">
        <v>41807</v>
      </c>
      <c r="N23" s="96">
        <v>6</v>
      </c>
      <c r="O23" s="109"/>
    </row>
    <row r="24" spans="1:15" ht="36">
      <c r="A24" s="88">
        <v>20</v>
      </c>
      <c r="B24" s="89">
        <v>2</v>
      </c>
      <c r="C24" s="90" t="str">
        <f>VLOOKUP(B24,Planificación!$B$16:$E$91,2,FALSE)</f>
        <v>Desarrollo de Sistemas</v>
      </c>
      <c r="D24" s="91" t="s">
        <v>201</v>
      </c>
      <c r="E24" s="90" t="str">
        <f>VLOOKUP(B24,Planificación!$B$16:$F$91,5,FALSE)</f>
        <v>Julio Leonardo</v>
      </c>
      <c r="F24" s="90" t="str">
        <f>VLOOKUP(B24,Planificación!$B$16:$G$91,6,FALSE)</f>
        <v>Julio Leonardo</v>
      </c>
      <c r="G24" s="93" t="s">
        <v>210</v>
      </c>
      <c r="H24" s="92" t="s">
        <v>153</v>
      </c>
      <c r="I24" s="92" t="s">
        <v>95</v>
      </c>
      <c r="J24" s="92" t="s">
        <v>158</v>
      </c>
      <c r="K24" s="94"/>
      <c r="L24" s="95">
        <v>41802</v>
      </c>
      <c r="M24" s="95">
        <v>41807</v>
      </c>
      <c r="N24" s="96">
        <v>7</v>
      </c>
      <c r="O24" s="109"/>
    </row>
    <row r="25" spans="1:15" ht="36">
      <c r="A25" s="88">
        <v>21</v>
      </c>
      <c r="B25" s="89">
        <v>2</v>
      </c>
      <c r="C25" s="90" t="str">
        <f>VLOOKUP(B25,Planificación!$B$16:$E$91,2,FALSE)</f>
        <v>Desarrollo de Sistemas</v>
      </c>
      <c r="D25" s="91" t="s">
        <v>200</v>
      </c>
      <c r="E25" s="90" t="str">
        <f>VLOOKUP(B25,Planificación!$B$16:$F$91,5,FALSE)</f>
        <v>Julio Leonardo</v>
      </c>
      <c r="F25" s="90" t="str">
        <f>VLOOKUP(B25,Planificación!$B$16:$G$91,6,FALSE)</f>
        <v>Julio Leonardo</v>
      </c>
      <c r="G25" s="93" t="s">
        <v>210</v>
      </c>
      <c r="H25" s="92" t="s">
        <v>153</v>
      </c>
      <c r="I25" s="92" t="s">
        <v>95</v>
      </c>
      <c r="J25" s="92" t="s">
        <v>158</v>
      </c>
      <c r="K25" s="94"/>
      <c r="L25" s="95">
        <v>41802</v>
      </c>
      <c r="M25" s="95">
        <v>41807</v>
      </c>
      <c r="N25" s="96">
        <v>8</v>
      </c>
      <c r="O25" s="109"/>
    </row>
    <row r="26" spans="1:15" ht="24">
      <c r="A26" s="88">
        <v>22</v>
      </c>
      <c r="B26" s="89">
        <v>2</v>
      </c>
      <c r="C26" s="90" t="str">
        <f>VLOOKUP(B26,Planificación!$B$16:$E$91,2,FALSE)</f>
        <v>Desarrollo de Sistemas</v>
      </c>
      <c r="D26" s="91" t="s">
        <v>199</v>
      </c>
      <c r="E26" s="90" t="str">
        <f>VLOOKUP(B26,Planificación!$B$16:$F$91,5,FALSE)</f>
        <v>Julio Leonardo</v>
      </c>
      <c r="F26" s="90" t="str">
        <f>VLOOKUP(B26,Planificación!$B$16:$G$91,6,FALSE)</f>
        <v>Julio Leonardo</v>
      </c>
      <c r="G26" s="93" t="s">
        <v>210</v>
      </c>
      <c r="H26" s="92" t="s">
        <v>153</v>
      </c>
      <c r="I26" s="92" t="s">
        <v>95</v>
      </c>
      <c r="J26" s="92" t="s">
        <v>158</v>
      </c>
      <c r="K26" s="94"/>
      <c r="L26" s="95">
        <v>41802</v>
      </c>
      <c r="M26" s="95">
        <v>41807</v>
      </c>
      <c r="N26" s="96">
        <v>9</v>
      </c>
      <c r="O26" s="109"/>
    </row>
    <row r="27" spans="1:15" ht="36">
      <c r="A27" s="88">
        <v>23</v>
      </c>
      <c r="B27" s="89">
        <v>2</v>
      </c>
      <c r="C27" s="90" t="str">
        <f>VLOOKUP(B27,Planificación!$B$16:$E$91,2,FALSE)</f>
        <v>Desarrollo de Sistemas</v>
      </c>
      <c r="D27" s="91" t="s">
        <v>198</v>
      </c>
      <c r="E27" s="90" t="str">
        <f>VLOOKUP(B27,Planificación!$B$16:$F$91,5,FALSE)</f>
        <v>Julio Leonardo</v>
      </c>
      <c r="F27" s="90" t="str">
        <f>VLOOKUP(B27,Planificación!$B$16:$G$91,6,FALSE)</f>
        <v>Julio Leonardo</v>
      </c>
      <c r="G27" s="93" t="s">
        <v>210</v>
      </c>
      <c r="H27" s="92" t="s">
        <v>153</v>
      </c>
      <c r="I27" s="92" t="s">
        <v>95</v>
      </c>
      <c r="J27" s="92" t="s">
        <v>158</v>
      </c>
      <c r="K27" s="94"/>
      <c r="L27" s="95">
        <v>41802</v>
      </c>
      <c r="M27" s="95">
        <v>41807</v>
      </c>
      <c r="N27" s="96">
        <v>10</v>
      </c>
      <c r="O27" s="109"/>
    </row>
    <row r="28" spans="1:15" ht="24">
      <c r="A28" s="88">
        <v>24</v>
      </c>
      <c r="B28" s="89">
        <v>2</v>
      </c>
      <c r="C28" s="90" t="str">
        <f>VLOOKUP(B28,Planificación!$B$16:$E$91,2,FALSE)</f>
        <v>Desarrollo de Sistemas</v>
      </c>
      <c r="D28" s="91" t="s">
        <v>197</v>
      </c>
      <c r="E28" s="90" t="str">
        <f>VLOOKUP(B28,Planificación!$B$16:$F$91,5,FALSE)</f>
        <v>Julio Leonardo</v>
      </c>
      <c r="F28" s="90" t="str">
        <f>VLOOKUP(B28,Planificación!$B$16:$G$91,6,FALSE)</f>
        <v>Julio Leonardo</v>
      </c>
      <c r="G28" s="93" t="s">
        <v>210</v>
      </c>
      <c r="H28" s="92" t="s">
        <v>153</v>
      </c>
      <c r="I28" s="92" t="s">
        <v>95</v>
      </c>
      <c r="J28" s="92" t="s">
        <v>158</v>
      </c>
      <c r="K28" s="94"/>
      <c r="L28" s="95">
        <v>41802</v>
      </c>
      <c r="M28" s="95">
        <v>41807</v>
      </c>
      <c r="N28" s="96">
        <v>11</v>
      </c>
      <c r="O28" s="109"/>
    </row>
    <row r="29" spans="1:15">
      <c r="A29" s="16"/>
      <c r="B29" s="16"/>
      <c r="F29" s="16"/>
      <c r="G29" s="16"/>
      <c r="L29" s="16"/>
      <c r="M29" s="16"/>
      <c r="N29" s="16"/>
    </row>
    <row r="30" spans="1:15">
      <c r="A30" s="16"/>
      <c r="B30" s="16"/>
      <c r="F30" s="16"/>
      <c r="G30" s="16"/>
      <c r="L30" s="16"/>
      <c r="M30" s="16"/>
      <c r="N30" s="16"/>
    </row>
    <row r="31" spans="1:15">
      <c r="A31" s="16"/>
      <c r="B31" s="16"/>
      <c r="F31" s="16"/>
      <c r="G31" s="16"/>
      <c r="L31" s="16"/>
      <c r="M31" s="16"/>
      <c r="N31" s="16"/>
    </row>
    <row r="32" spans="1:15">
      <c r="A32" s="16"/>
      <c r="B32" s="16"/>
      <c r="F32" s="16"/>
      <c r="G32" s="16"/>
      <c r="L32" s="16"/>
      <c r="M32" s="16"/>
      <c r="N32" s="16"/>
    </row>
    <row r="33" spans="1:14">
      <c r="A33" s="16"/>
      <c r="B33" s="16"/>
      <c r="F33" s="16"/>
      <c r="G33" s="16"/>
      <c r="L33" s="16"/>
      <c r="M33" s="16"/>
      <c r="N33" s="16"/>
    </row>
    <row r="34" spans="1:14">
      <c r="A34" s="16"/>
      <c r="B34" s="16"/>
      <c r="F34" s="16"/>
      <c r="G34" s="16"/>
      <c r="L34" s="16"/>
      <c r="M34" s="16"/>
      <c r="N34" s="16"/>
    </row>
    <row r="35" spans="1:14">
      <c r="A35" s="16"/>
      <c r="B35" s="16"/>
      <c r="F35" s="16"/>
      <c r="G35" s="16"/>
      <c r="L35" s="16"/>
      <c r="M35" s="16"/>
      <c r="N35" s="16"/>
    </row>
    <row r="36" spans="1:14">
      <c r="A36" s="16"/>
      <c r="B36" s="16"/>
      <c r="F36" s="16"/>
      <c r="G36" s="16"/>
      <c r="L36" s="16"/>
      <c r="M36" s="16"/>
      <c r="N36" s="16"/>
    </row>
    <row r="37" spans="1:14">
      <c r="A37" s="16"/>
      <c r="B37" s="16"/>
      <c r="F37" s="16"/>
      <c r="G37" s="16"/>
      <c r="L37" s="16"/>
      <c r="M37" s="16"/>
      <c r="N37" s="16"/>
    </row>
    <row r="38" spans="1:14">
      <c r="A38" s="16"/>
      <c r="B38" s="16"/>
      <c r="F38" s="16"/>
      <c r="G38" s="16"/>
      <c r="L38" s="16"/>
      <c r="M38" s="16"/>
      <c r="N38" s="16"/>
    </row>
    <row r="39" spans="1:14">
      <c r="A39" s="16"/>
      <c r="B39" s="16"/>
      <c r="F39" s="16"/>
      <c r="G39" s="16"/>
      <c r="L39" s="16"/>
      <c r="M39" s="16"/>
      <c r="N39" s="16"/>
    </row>
    <row r="40" spans="1:14">
      <c r="A40" s="16"/>
      <c r="B40" s="16"/>
      <c r="F40" s="16"/>
      <c r="G40" s="16"/>
      <c r="L40" s="16"/>
      <c r="M40" s="16"/>
      <c r="N40" s="16"/>
    </row>
    <row r="41" spans="1:14">
      <c r="A41" s="16"/>
      <c r="B41" s="16"/>
      <c r="F41" s="16"/>
      <c r="G41" s="16"/>
      <c r="L41" s="16"/>
      <c r="M41" s="16"/>
      <c r="N41" s="16"/>
    </row>
    <row r="42" spans="1:14">
      <c r="A42" s="16"/>
      <c r="B42" s="16"/>
      <c r="F42" s="16"/>
      <c r="G42" s="16"/>
      <c r="L42" s="16"/>
      <c r="M42" s="16"/>
      <c r="N42" s="16"/>
    </row>
    <row r="43" spans="1:14">
      <c r="A43" s="16"/>
      <c r="B43" s="16"/>
      <c r="F43" s="16"/>
      <c r="G43" s="16"/>
      <c r="L43" s="16"/>
      <c r="M43" s="16"/>
      <c r="N43" s="16"/>
    </row>
    <row r="44" spans="1:14">
      <c r="A44" s="16"/>
      <c r="B44" s="16"/>
      <c r="F44" s="16"/>
      <c r="G44" s="16"/>
      <c r="L44" s="16"/>
      <c r="M44" s="16"/>
      <c r="N44" s="16"/>
    </row>
    <row r="45" spans="1:14">
      <c r="A45" s="16"/>
      <c r="B45" s="16"/>
      <c r="F45" s="16"/>
      <c r="G45" s="16"/>
      <c r="L45" s="16"/>
      <c r="M45" s="16"/>
      <c r="N45" s="16"/>
    </row>
    <row r="46" spans="1:14">
      <c r="A46" s="16"/>
      <c r="B46" s="16"/>
      <c r="F46" s="16"/>
      <c r="G46" s="16"/>
      <c r="L46" s="16"/>
      <c r="M46" s="16"/>
      <c r="N46" s="16"/>
    </row>
    <row r="47" spans="1:14">
      <c r="A47" s="16"/>
      <c r="B47" s="16"/>
      <c r="F47" s="16"/>
      <c r="G47" s="16"/>
      <c r="L47" s="16"/>
      <c r="M47" s="16"/>
      <c r="N47" s="16"/>
    </row>
    <row r="48" spans="1:14">
      <c r="A48" s="16"/>
      <c r="B48" s="16"/>
      <c r="F48" s="16"/>
      <c r="G48" s="16"/>
      <c r="L48" s="16"/>
      <c r="M48" s="16"/>
      <c r="N48" s="16"/>
    </row>
    <row r="49" spans="1:14">
      <c r="A49" s="16"/>
      <c r="B49" s="16"/>
      <c r="F49" s="16"/>
      <c r="G49" s="16"/>
      <c r="L49" s="16"/>
      <c r="M49" s="16"/>
      <c r="N49" s="16"/>
    </row>
    <row r="50" spans="1:14">
      <c r="A50" s="16"/>
      <c r="B50" s="16"/>
      <c r="F50" s="16"/>
      <c r="G50" s="16"/>
      <c r="L50" s="16"/>
      <c r="M50" s="16"/>
      <c r="N50" s="16"/>
    </row>
  </sheetData>
  <mergeCells count="1">
    <mergeCell ref="A1:N1"/>
  </mergeCells>
  <phoneticPr fontId="3" type="noConversion"/>
  <dataValidations count="2">
    <dataValidation type="list" allowBlank="1" showInputMessage="1" showErrorMessage="1" sqref="H5:H28">
      <formula1>TiposNC</formula1>
    </dataValidation>
    <dataValidation type="list" allowBlank="1" showInputMessage="1" showErrorMessage="1" sqref="I5:I28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2"/>
  <sheetViews>
    <sheetView showGridLines="0" topLeftCell="A43" workbookViewId="0">
      <selection activeCell="D78" sqref="D78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7.25" customHeight="1">
      <c r="A2" s="10"/>
      <c r="C2" s="176" t="s">
        <v>2</v>
      </c>
      <c r="D2" s="176"/>
      <c r="E2" s="176"/>
      <c r="F2" s="176"/>
      <c r="G2" s="176"/>
      <c r="H2" s="176"/>
      <c r="I2" s="176"/>
      <c r="J2" s="176"/>
      <c r="K2" s="176"/>
    </row>
    <row r="3" spans="1:11" s="2" customFormat="1" ht="34.5" customHeight="1">
      <c r="A3" s="11"/>
    </row>
    <row r="4" spans="1:11" s="2" customFormat="1">
      <c r="A4" s="11"/>
      <c r="C4" s="177" t="s">
        <v>171</v>
      </c>
      <c r="D4" s="177"/>
      <c r="E4" s="178" t="str">
        <f>IF(Planificación!D9&lt;&gt;"",Planificación!D9,"")</f>
        <v>Roger Apaestegui Ortega</v>
      </c>
      <c r="F4" s="179"/>
      <c r="G4" s="179"/>
      <c r="H4" s="179"/>
      <c r="I4" s="180"/>
    </row>
    <row r="5" spans="1:11" s="2" customFormat="1">
      <c r="A5" s="11"/>
      <c r="C5" s="181" t="str">
        <f>Planificación!B10</f>
        <v>Analista de Calidad</v>
      </c>
      <c r="D5" s="182"/>
      <c r="E5" s="178" t="str">
        <f>IF(Planificación!D10&lt;&gt;"",Planificación!D10,"")</f>
        <v>Julio Leonardo Paredes</v>
      </c>
      <c r="F5" s="179"/>
      <c r="G5" s="179"/>
      <c r="H5" s="179"/>
      <c r="I5" s="180"/>
    </row>
    <row r="6" spans="1:11" s="2" customFormat="1">
      <c r="A6" s="11"/>
      <c r="C6" s="184" t="s">
        <v>9</v>
      </c>
      <c r="D6" s="185"/>
      <c r="E6" s="178" t="str">
        <f>IF(Planificación!D11&lt;&gt;"",Planificación!D11,"")</f>
        <v>Julio Leonardo Paredes</v>
      </c>
      <c r="F6" s="179"/>
      <c r="G6" s="179"/>
      <c r="H6" s="179"/>
      <c r="I6" s="180"/>
    </row>
    <row r="7" spans="1:11" s="2" customFormat="1" ht="24" customHeight="1">
      <c r="A7" s="11"/>
      <c r="C7" s="187" t="s">
        <v>21</v>
      </c>
      <c r="D7" s="187"/>
      <c r="E7" s="188">
        <f>IF(Planificación!D12&lt;&gt;"",Planificación!D12,"")</f>
        <v>42276</v>
      </c>
      <c r="F7" s="189"/>
      <c r="G7" s="190" t="s">
        <v>22</v>
      </c>
      <c r="H7" s="191"/>
      <c r="I7" s="97">
        <f>IF(Planificación!F12&lt;&gt;"",Planificación!F12,"")</f>
        <v>42327</v>
      </c>
    </row>
    <row r="8" spans="1:11" s="2" customFormat="1">
      <c r="A8" s="11"/>
      <c r="C8" s="187" t="s">
        <v>1</v>
      </c>
      <c r="D8" s="192"/>
      <c r="E8" s="178" t="str">
        <f>IF(Planificación!D13&lt;&gt;"",Planificación!D13,"")</f>
        <v>OCTUBRE</v>
      </c>
      <c r="F8" s="179"/>
      <c r="G8" s="179"/>
      <c r="H8" s="179"/>
      <c r="I8" s="180"/>
    </row>
    <row r="13" spans="1:11" ht="15">
      <c r="C13" s="186" t="s">
        <v>31</v>
      </c>
      <c r="D13" s="186"/>
      <c r="E13" s="12"/>
      <c r="F13" s="12"/>
      <c r="G13" s="12"/>
      <c r="H13" s="12"/>
      <c r="I13" s="12"/>
      <c r="J13" s="9"/>
    </row>
    <row r="14" spans="1:11">
      <c r="C14" s="100" t="s">
        <v>40</v>
      </c>
      <c r="D14" s="98">
        <f>COUNTA(Planificación!C16:C45)</f>
        <v>30</v>
      </c>
    </row>
    <row r="15" spans="1:11" ht="14.25" customHeight="1">
      <c r="C15" s="100" t="s">
        <v>24</v>
      </c>
      <c r="D15" s="98">
        <f>D14-D16</f>
        <v>7</v>
      </c>
    </row>
    <row r="16" spans="1:11">
      <c r="C16" s="100" t="s">
        <v>41</v>
      </c>
      <c r="D16" s="120">
        <f>COUNTA(Planificación!L16:L44)</f>
        <v>23</v>
      </c>
    </row>
    <row r="17" spans="3:5">
      <c r="C17" s="100" t="s">
        <v>19</v>
      </c>
      <c r="D17" s="99">
        <f>(D16/(IF(D14=0,1,D14)))</f>
        <v>0.76666666666666672</v>
      </c>
    </row>
    <row r="18" spans="3:5">
      <c r="C18" s="100" t="s">
        <v>20</v>
      </c>
      <c r="D18" s="99">
        <f>1-D17</f>
        <v>0.23333333333333328</v>
      </c>
    </row>
    <row r="19" spans="3:5">
      <c r="C19" s="22"/>
      <c r="D19" s="23"/>
      <c r="E19" s="9"/>
    </row>
    <row r="20" spans="3:5">
      <c r="C20" s="111"/>
      <c r="D20" s="23"/>
      <c r="E20" s="9"/>
    </row>
    <row r="21" spans="3:5">
      <c r="C21" s="111"/>
      <c r="D21" s="23"/>
      <c r="E21" s="9"/>
    </row>
    <row r="22" spans="3:5">
      <c r="C22" s="111"/>
      <c r="D22" s="23"/>
      <c r="E22" s="9"/>
    </row>
    <row r="23" spans="3:5">
      <c r="C23" s="111"/>
      <c r="D23" s="23"/>
      <c r="E23" s="9"/>
    </row>
    <row r="24" spans="3:5">
      <c r="C24" s="111"/>
      <c r="D24" s="23"/>
      <c r="E24" s="9"/>
    </row>
    <row r="26" spans="3:5" ht="15" customHeight="1">
      <c r="C26" s="183" t="s">
        <v>39</v>
      </c>
      <c r="D26" s="183"/>
    </row>
    <row r="27" spans="3:5">
      <c r="C27" s="31" t="s">
        <v>35</v>
      </c>
      <c r="D27" s="30" t="s">
        <v>16</v>
      </c>
    </row>
    <row r="28" spans="3:5">
      <c r="C28" s="101" t="s">
        <v>153</v>
      </c>
      <c r="D28" s="121">
        <f>COUNTIF('Seguimiento de NC'!$H$5:$H$141,C28)</f>
        <v>23</v>
      </c>
    </row>
    <row r="29" spans="3:5">
      <c r="C29" s="101" t="s">
        <v>154</v>
      </c>
      <c r="D29" s="121">
        <f>COUNTIF('Seguimiento de NC'!$H$5:$H$141,C29)</f>
        <v>1</v>
      </c>
    </row>
    <row r="30" spans="3:5">
      <c r="C30" s="101" t="s">
        <v>155</v>
      </c>
      <c r="D30" s="121">
        <f>COUNTIF('Seguimiento de NC'!$H$5:$H$141,C30)</f>
        <v>0</v>
      </c>
    </row>
    <row r="31" spans="3:5">
      <c r="C31" s="101" t="s">
        <v>37</v>
      </c>
      <c r="D31" s="121">
        <f>COUNTIF('Seguimiento de NC'!$H$5:$H$141,C31)</f>
        <v>0</v>
      </c>
    </row>
    <row r="32" spans="3:5">
      <c r="C32" s="101" t="s">
        <v>36</v>
      </c>
      <c r="D32" s="121">
        <f>COUNTIF('Seguimiento de NC'!$H$5:$H$141,C32)</f>
        <v>0</v>
      </c>
    </row>
    <row r="33" spans="3:4">
      <c r="C33" s="101" t="s">
        <v>162</v>
      </c>
      <c r="D33" s="121">
        <f>COUNTIF('Seguimiento de NC'!$H$5:$H$141,C33)</f>
        <v>0</v>
      </c>
    </row>
    <row r="34" spans="3:4">
      <c r="C34" s="102" t="s">
        <v>16</v>
      </c>
      <c r="D34" s="122">
        <f>SUM(D28:D33)</f>
        <v>24</v>
      </c>
    </row>
    <row r="40" spans="3:4" ht="15">
      <c r="C40" s="183" t="s">
        <v>108</v>
      </c>
      <c r="D40" s="183"/>
    </row>
    <row r="41" spans="3:4">
      <c r="C41" s="102" t="s">
        <v>109</v>
      </c>
      <c r="D41" s="121">
        <f>Planificación!J46</f>
        <v>37</v>
      </c>
    </row>
    <row r="42" spans="3:4">
      <c r="C42" s="102" t="s">
        <v>110</v>
      </c>
      <c r="D42" s="121">
        <f>Planificación!M46</f>
        <v>39.400000000000006</v>
      </c>
    </row>
    <row r="43" spans="3:4">
      <c r="C43" s="102" t="s">
        <v>16</v>
      </c>
      <c r="D43" s="121">
        <f>D41-D42</f>
        <v>-2.4000000000000057</v>
      </c>
    </row>
    <row r="57" spans="3:4" ht="15">
      <c r="C57" s="183" t="s">
        <v>152</v>
      </c>
      <c r="D57" s="183"/>
    </row>
    <row r="58" spans="3:4">
      <c r="C58" s="31" t="s">
        <v>35</v>
      </c>
      <c r="D58" s="30" t="s">
        <v>16</v>
      </c>
    </row>
    <row r="59" spans="3:4">
      <c r="C59" s="104" t="s">
        <v>95</v>
      </c>
      <c r="D59" s="121">
        <f>COUNTIF('Seguimiento de NC'!$I$5:$I$141,C59)</f>
        <v>24</v>
      </c>
    </row>
    <row r="60" spans="3:4">
      <c r="C60" s="104" t="s">
        <v>97</v>
      </c>
      <c r="D60" s="121">
        <f>COUNTIF('Seguimiento de NC'!$I$5:$I$141,C60)</f>
        <v>0</v>
      </c>
    </row>
    <row r="61" spans="3:4">
      <c r="C61" s="104" t="s">
        <v>98</v>
      </c>
      <c r="D61" s="121">
        <f>COUNTIF('Seguimiento de NC'!$I$5:$I$141,C61)</f>
        <v>0</v>
      </c>
    </row>
    <row r="62" spans="3:4">
      <c r="C62" s="102" t="s">
        <v>16</v>
      </c>
      <c r="D62" s="122">
        <f>SUM(D59:D61)</f>
        <v>24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4:D15 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5:K45"/>
  <sheetViews>
    <sheetView topLeftCell="A8" zoomScale="75" workbookViewId="0">
      <selection activeCell="F32" sqref="F32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8.28515625" customWidth="1"/>
    <col min="7" max="7" width="5.28515625" customWidth="1"/>
    <col min="8" max="8" width="29.5703125" customWidth="1"/>
    <col min="9" max="9" width="9.140625" customWidth="1"/>
    <col min="10" max="10" width="27.42578125" bestFit="1" customWidth="1"/>
    <col min="11" max="11" width="35" customWidth="1"/>
  </cols>
  <sheetData>
    <row r="5" spans="1:11">
      <c r="A5" s="103" t="s">
        <v>124</v>
      </c>
      <c r="B5" s="103" t="s">
        <v>125</v>
      </c>
      <c r="D5" s="103" t="s">
        <v>33</v>
      </c>
      <c r="F5" s="103" t="s">
        <v>96</v>
      </c>
      <c r="H5" s="103" t="s">
        <v>123</v>
      </c>
      <c r="J5" s="103" t="s">
        <v>124</v>
      </c>
      <c r="K5" s="103" t="s">
        <v>127</v>
      </c>
    </row>
    <row r="6" spans="1:11" ht="13.5" thickBot="1">
      <c r="A6" s="113"/>
      <c r="B6" s="113"/>
      <c r="D6" s="104" t="s">
        <v>95</v>
      </c>
      <c r="F6" s="104" t="s">
        <v>162</v>
      </c>
      <c r="H6" s="104" t="s">
        <v>117</v>
      </c>
      <c r="J6" s="193" t="s">
        <v>117</v>
      </c>
      <c r="K6" s="117" t="s">
        <v>128</v>
      </c>
    </row>
    <row r="7" spans="1:11">
      <c r="A7" s="194" t="s">
        <v>156</v>
      </c>
      <c r="B7" s="114" t="s">
        <v>164</v>
      </c>
      <c r="D7" s="104" t="s">
        <v>97</v>
      </c>
      <c r="F7" s="104" t="s">
        <v>153</v>
      </c>
      <c r="H7" s="104" t="s">
        <v>118</v>
      </c>
      <c r="J7" s="193"/>
      <c r="K7" s="117" t="s">
        <v>129</v>
      </c>
    </row>
    <row r="8" spans="1:11">
      <c r="A8" s="195"/>
      <c r="B8" s="115" t="s">
        <v>165</v>
      </c>
      <c r="D8" s="104" t="s">
        <v>98</v>
      </c>
      <c r="F8" s="104" t="s">
        <v>154</v>
      </c>
      <c r="H8" s="104" t="s">
        <v>156</v>
      </c>
      <c r="J8" s="193"/>
      <c r="K8" s="117" t="s">
        <v>130</v>
      </c>
    </row>
    <row r="9" spans="1:11">
      <c r="A9" s="195"/>
      <c r="B9" s="115" t="s">
        <v>166</v>
      </c>
      <c r="F9" s="104" t="s">
        <v>155</v>
      </c>
      <c r="H9" s="104"/>
      <c r="J9" s="193"/>
      <c r="K9" s="117" t="s">
        <v>131</v>
      </c>
    </row>
    <row r="10" spans="1:11">
      <c r="A10" s="195"/>
      <c r="B10" s="115" t="s">
        <v>167</v>
      </c>
      <c r="F10" s="104" t="s">
        <v>37</v>
      </c>
      <c r="H10" s="104"/>
      <c r="J10" s="193" t="s">
        <v>126</v>
      </c>
      <c r="K10" s="117" t="s">
        <v>132</v>
      </c>
    </row>
    <row r="11" spans="1:11">
      <c r="A11" s="195"/>
      <c r="B11" s="115" t="s">
        <v>168</v>
      </c>
      <c r="F11" s="104" t="s">
        <v>36</v>
      </c>
      <c r="H11" s="104"/>
      <c r="J11" s="193"/>
      <c r="K11" s="117" t="s">
        <v>128</v>
      </c>
    </row>
    <row r="12" spans="1:11">
      <c r="A12" s="195"/>
      <c r="B12" s="118"/>
      <c r="J12" s="193"/>
      <c r="K12" s="117" t="s">
        <v>129</v>
      </c>
    </row>
    <row r="13" spans="1:11">
      <c r="A13" s="195"/>
      <c r="B13" s="115"/>
      <c r="F13" s="110"/>
      <c r="J13" s="193"/>
      <c r="K13" s="117" t="s">
        <v>133</v>
      </c>
    </row>
    <row r="14" spans="1:11">
      <c r="A14" s="195"/>
      <c r="B14" s="115"/>
      <c r="F14" s="110"/>
      <c r="J14" s="193"/>
      <c r="K14" s="117" t="s">
        <v>134</v>
      </c>
    </row>
    <row r="15" spans="1:11" ht="12.75" customHeight="1" thickBot="1">
      <c r="A15" s="196"/>
      <c r="B15" s="116"/>
      <c r="F15" s="110"/>
      <c r="J15" s="193"/>
      <c r="K15" s="117" t="s">
        <v>130</v>
      </c>
    </row>
    <row r="16" spans="1:11">
      <c r="J16" s="193"/>
      <c r="K16" s="117" t="s">
        <v>131</v>
      </c>
    </row>
    <row r="17" spans="10:11">
      <c r="J17" s="193" t="s">
        <v>119</v>
      </c>
      <c r="K17" s="117" t="s">
        <v>135</v>
      </c>
    </row>
    <row r="18" spans="10:11">
      <c r="J18" s="193"/>
      <c r="K18" s="117" t="s">
        <v>136</v>
      </c>
    </row>
    <row r="19" spans="10:11">
      <c r="J19" s="193"/>
      <c r="K19" s="117" t="s">
        <v>137</v>
      </c>
    </row>
    <row r="20" spans="10:11">
      <c r="J20" s="193"/>
      <c r="K20" s="117" t="s">
        <v>138</v>
      </c>
    </row>
    <row r="21" spans="10:11">
      <c r="J21" s="193"/>
      <c r="K21" s="117" t="s">
        <v>139</v>
      </c>
    </row>
    <row r="22" spans="10:11">
      <c r="J22" s="193"/>
      <c r="K22" s="117" t="s">
        <v>140</v>
      </c>
    </row>
    <row r="23" spans="10:11">
      <c r="J23" s="193"/>
      <c r="K23" s="117" t="s">
        <v>133</v>
      </c>
    </row>
    <row r="24" spans="10:11">
      <c r="J24" s="193"/>
      <c r="K24" s="117" t="s">
        <v>134</v>
      </c>
    </row>
    <row r="25" spans="10:11">
      <c r="J25" s="193"/>
      <c r="K25" s="117" t="s">
        <v>141</v>
      </c>
    </row>
    <row r="26" spans="10:11">
      <c r="J26" s="193"/>
      <c r="K26" s="117" t="s">
        <v>142</v>
      </c>
    </row>
    <row r="27" spans="10:11">
      <c r="J27" s="193" t="s">
        <v>120</v>
      </c>
      <c r="K27" s="117" t="s">
        <v>143</v>
      </c>
    </row>
    <row r="28" spans="10:11">
      <c r="J28" s="193"/>
      <c r="K28" s="117" t="s">
        <v>132</v>
      </c>
    </row>
    <row r="29" spans="10:11">
      <c r="J29" s="193"/>
      <c r="K29" s="117" t="s">
        <v>139</v>
      </c>
    </row>
    <row r="30" spans="10:11">
      <c r="J30" s="193"/>
      <c r="K30" s="117" t="s">
        <v>140</v>
      </c>
    </row>
    <row r="31" spans="10:11">
      <c r="J31" s="193"/>
      <c r="K31" s="117" t="s">
        <v>133</v>
      </c>
    </row>
    <row r="32" spans="10:11">
      <c r="J32" s="193"/>
      <c r="K32" s="117" t="s">
        <v>134</v>
      </c>
    </row>
    <row r="33" spans="10:11">
      <c r="J33" s="193"/>
      <c r="K33" s="117" t="s">
        <v>141</v>
      </c>
    </row>
    <row r="34" spans="10:11">
      <c r="J34" s="193" t="s">
        <v>121</v>
      </c>
      <c r="K34" s="117" t="s">
        <v>144</v>
      </c>
    </row>
    <row r="35" spans="10:11">
      <c r="J35" s="193"/>
      <c r="K35" s="117" t="s">
        <v>145</v>
      </c>
    </row>
    <row r="36" spans="10:11">
      <c r="J36" s="193"/>
      <c r="K36" s="117" t="s">
        <v>143</v>
      </c>
    </row>
    <row r="37" spans="10:11">
      <c r="J37" s="193"/>
      <c r="K37" s="117" t="s">
        <v>146</v>
      </c>
    </row>
    <row r="38" spans="10:11">
      <c r="J38" s="193"/>
      <c r="K38" s="117" t="s">
        <v>147</v>
      </c>
    </row>
    <row r="39" spans="10:11">
      <c r="J39" s="193" t="s">
        <v>122</v>
      </c>
      <c r="K39" s="117" t="s">
        <v>128</v>
      </c>
    </row>
    <row r="40" spans="10:11">
      <c r="J40" s="193"/>
      <c r="K40" s="117" t="s">
        <v>129</v>
      </c>
    </row>
    <row r="41" spans="10:11">
      <c r="J41" s="193"/>
      <c r="K41" s="117" t="s">
        <v>139</v>
      </c>
    </row>
    <row r="42" spans="10:11">
      <c r="J42" s="193"/>
      <c r="K42" s="117" t="s">
        <v>140</v>
      </c>
    </row>
    <row r="43" spans="10:11">
      <c r="J43" s="193"/>
      <c r="K43" s="117" t="s">
        <v>133</v>
      </c>
    </row>
    <row r="44" spans="10:11">
      <c r="J44" s="193"/>
      <c r="K44" s="117" t="s">
        <v>130</v>
      </c>
    </row>
    <row r="45" spans="10:11">
      <c r="J45" s="193"/>
      <c r="K45" s="117" t="s">
        <v>131</v>
      </c>
    </row>
  </sheetData>
  <mergeCells count="7">
    <mergeCell ref="J39:J45"/>
    <mergeCell ref="A7:A15"/>
    <mergeCell ref="J6:J9"/>
    <mergeCell ref="J10:J16"/>
    <mergeCell ref="J17:J26"/>
    <mergeCell ref="J27:J33"/>
    <mergeCell ref="J34:J38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Perochena</cp:lastModifiedBy>
  <cp:lastPrinted>2008-05-09T02:48:55Z</cp:lastPrinted>
  <dcterms:created xsi:type="dcterms:W3CDTF">2007-02-12T17:08:23Z</dcterms:created>
  <dcterms:modified xsi:type="dcterms:W3CDTF">2015-10-14T20:21:19Z</dcterms:modified>
</cp:coreProperties>
</file>