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oi\OneDrive\Desktop\Masomo\"/>
    </mc:Choice>
  </mc:AlternateContent>
  <xr:revisionPtr revIDLastSave="0" documentId="13_ncr:1_{551FB355-B19B-4667-9BFB-1A7C97DAAFD4}" xr6:coauthVersionLast="36" xr6:coauthVersionMax="36" xr10:uidLastSave="{00000000-0000-0000-0000-000000000000}"/>
  <bookViews>
    <workbookView xWindow="0" yWindow="0" windowWidth="20490" windowHeight="7545" xr2:uid="{E66A163A-80A7-43D7-B23B-86618BE1AAF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X19" i="1"/>
  <c r="X20" i="1"/>
  <c r="X21" i="1"/>
  <c r="X22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S19" i="1"/>
  <c r="S20" i="1"/>
  <c r="S21" i="1"/>
  <c r="S22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N19" i="1"/>
  <c r="N20" i="1"/>
  <c r="N21" i="1"/>
  <c r="N22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I20" i="1"/>
  <c r="I21" i="1"/>
  <c r="I22" i="1"/>
  <c r="I19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AC19" i="1"/>
  <c r="AC20" i="1"/>
  <c r="AC21" i="1"/>
  <c r="AC22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5" i="1"/>
  <c r="Y5" i="1"/>
  <c r="Z5" i="1"/>
  <c r="AA5" i="1"/>
  <c r="AB5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O4" i="1"/>
  <c r="P4" i="1"/>
  <c r="Q4" i="1"/>
  <c r="R4" i="1"/>
  <c r="Y4" i="1"/>
  <c r="Z4" i="1" s="1"/>
  <c r="AA4" i="1" s="1"/>
  <c r="AB4" i="1" s="1"/>
  <c r="T4" i="1"/>
  <c r="U4" i="1" s="1"/>
  <c r="V4" i="1" s="1"/>
  <c r="W4" i="1" s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5" i="1"/>
  <c r="T5" i="1" s="1"/>
  <c r="J4" i="1"/>
  <c r="K4" i="1" s="1"/>
  <c r="L4" i="1" s="1"/>
  <c r="M4" i="1" s="1"/>
  <c r="I5" i="1"/>
  <c r="C22" i="1"/>
  <c r="C21" i="1"/>
  <c r="C20" i="1"/>
  <c r="C19" i="1"/>
  <c r="E4" i="1"/>
  <c r="F4" i="1" s="1"/>
  <c r="G4" i="1" s="1"/>
  <c r="H4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S5" i="1" l="1"/>
  <c r="X6" i="1"/>
  <c r="X7" i="1"/>
  <c r="X8" i="1"/>
  <c r="X9" i="1"/>
  <c r="X10" i="1"/>
  <c r="X11" i="1"/>
  <c r="X12" i="1"/>
  <c r="X13" i="1"/>
  <c r="X14" i="1"/>
  <c r="X15" i="1"/>
  <c r="X16" i="1"/>
  <c r="X17" i="1"/>
  <c r="X5" i="1" l="1"/>
</calcChain>
</file>

<file path=xl/sharedStrings.xml><?xml version="1.0" encoding="utf-8"?>
<sst xmlns="http://schemas.openxmlformats.org/spreadsheetml/2006/main" count="40" uniqueCount="40">
  <si>
    <t>Employee Payroll</t>
  </si>
  <si>
    <t>First Name</t>
  </si>
  <si>
    <t>Second Name</t>
  </si>
  <si>
    <t>Hourly wage</t>
  </si>
  <si>
    <t>Payment</t>
  </si>
  <si>
    <t xml:space="preserve">Geralus </t>
  </si>
  <si>
    <t>Kalume</t>
  </si>
  <si>
    <t>Rehema</t>
  </si>
  <si>
    <t>Tumaini</t>
  </si>
  <si>
    <t>Neema</t>
  </si>
  <si>
    <t>Kheri</t>
  </si>
  <si>
    <t>Riziki</t>
  </si>
  <si>
    <t>Zawadi</t>
  </si>
  <si>
    <t>Mapenzi</t>
  </si>
  <si>
    <t>Baraka</t>
  </si>
  <si>
    <t xml:space="preserve">Amani </t>
  </si>
  <si>
    <t>Bahati</t>
  </si>
  <si>
    <t>Fondo</t>
  </si>
  <si>
    <t>Furaha</t>
  </si>
  <si>
    <t>Isaac</t>
  </si>
  <si>
    <t>William</t>
  </si>
  <si>
    <t>Stephanie</t>
  </si>
  <si>
    <t>Phillip</t>
  </si>
  <si>
    <t>Robert</t>
  </si>
  <si>
    <t>Loyce</t>
  </si>
  <si>
    <t>Angelica</t>
  </si>
  <si>
    <t>Angella</t>
  </si>
  <si>
    <t>Gabriel</t>
  </si>
  <si>
    <t>Grace</t>
  </si>
  <si>
    <t>Petronilla</t>
  </si>
  <si>
    <t>Lucy</t>
  </si>
  <si>
    <t>Min</t>
  </si>
  <si>
    <t>Max</t>
  </si>
  <si>
    <t>Average</t>
  </si>
  <si>
    <t>Total</t>
  </si>
  <si>
    <t>Overtime Pay</t>
  </si>
  <si>
    <t>Total Pay</t>
  </si>
  <si>
    <t xml:space="preserve">Hours Worked </t>
  </si>
  <si>
    <t>Overtime Hours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</si>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</sst>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Ksh&quot;* #,##0.00_-;\-&quot;Ksh&quot;* #,##0.00_-;_-&quot;Ksh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16" fontId="0" fillId="2" borderId="0" xfId="0" applyNumberFormat="1" applyFill="1"/>
    <xf numFmtId="164" fontId="0" fillId="2" borderId="0" xfId="1" applyNumberFormat="1" applyFont="1" applyFill="1"/>
    <xf numFmtId="0" fontId="0" fillId="2" borderId="0" xfId="1" applyNumberFormat="1" applyFont="1" applyFill="1"/>
    <xf numFmtId="164" fontId="0" fillId="2" borderId="0" xfId="0" applyNumberFormat="1" applyFill="1"/>
    <xf numFmtId="0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164" fontId="0" fillId="6" borderId="0" xfId="0" applyNumberFormat="1" applyFill="1"/>
    <xf numFmtId="2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2" fontId="0" fillId="7" borderId="0" xfId="0" applyNumberFormat="1" applyFill="1"/>
    <xf numFmtId="0" fontId="0" fillId="4" borderId="0" xfId="0" applyNumberFormat="1" applyFill="1"/>
    <xf numFmtId="2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844C-FE12-46A0-9617-45102B49B83A}">
  <dimension ref="A1:AC22"/>
  <sheetViews>
    <sheetView tabSelected="1" topLeftCell="L1" zoomScale="75" zoomScaleNormal="75" workbookViewId="0">
      <selection activeCell="T13" sqref="T13"/>
    </sheetView>
  </sheetViews>
  <sheetFormatPr defaultRowHeight="15" x14ac:dyDescent="0.25"/>
  <cols>
    <col min="1" max="1" width="16.5703125" customWidth="1"/>
    <col min="2" max="2" width="15.85546875" customWidth="1"/>
    <col min="3" max="3" width="13.28515625" customWidth="1"/>
    <col min="4" max="4" width="13.5703125" customWidth="1"/>
    <col min="5" max="8" width="12.28515625" customWidth="1"/>
    <col min="9" max="12" width="15.28515625" customWidth="1"/>
    <col min="13" max="18" width="11.5703125" customWidth="1"/>
    <col min="19" max="19" width="13.85546875" customWidth="1"/>
    <col min="20" max="23" width="11.5703125" customWidth="1"/>
    <col min="24" max="24" width="12.140625" customWidth="1"/>
    <col min="25" max="25" width="12" customWidth="1"/>
    <col min="26" max="26" width="12.5703125" customWidth="1"/>
    <col min="27" max="27" width="12.7109375" customWidth="1"/>
    <col min="28" max="29" width="13.28515625" customWidth="1"/>
  </cols>
  <sheetData>
    <row r="1" spans="1:29" x14ac:dyDescent="0.25">
      <c r="A1" t="s">
        <v>0</v>
      </c>
    </row>
    <row r="3" spans="1:29" x14ac:dyDescent="0.25">
      <c r="C3" s="1" t="s">
        <v>3</v>
      </c>
      <c r="D3" s="1" t="s">
        <v>37</v>
      </c>
      <c r="E3" s="1"/>
      <c r="F3" s="1"/>
      <c r="G3" s="1"/>
      <c r="H3" s="1"/>
      <c r="I3" s="8" t="s">
        <v>38</v>
      </c>
      <c r="J3" s="8"/>
      <c r="K3" s="8"/>
      <c r="L3" s="8"/>
      <c r="M3" s="8"/>
      <c r="N3" s="12" t="s">
        <v>4</v>
      </c>
      <c r="O3" s="12"/>
      <c r="P3" s="12"/>
      <c r="Q3" s="12"/>
      <c r="R3" s="12"/>
      <c r="S3" s="15" t="s">
        <v>35</v>
      </c>
      <c r="T3" s="15"/>
      <c r="U3" s="15"/>
      <c r="V3" s="15"/>
      <c r="W3" s="15"/>
      <c r="X3" s="19" t="s">
        <v>36</v>
      </c>
      <c r="Y3" s="19"/>
      <c r="Z3" s="19"/>
      <c r="AA3" s="19"/>
      <c r="AB3" s="19"/>
      <c r="AC3" s="23" t="s">
        <v>39</v>
      </c>
    </row>
    <row r="4" spans="1:29" x14ac:dyDescent="0.25">
      <c r="A4" t="s">
        <v>1</v>
      </c>
      <c r="B4" t="s">
        <v>2</v>
      </c>
      <c r="C4" s="1"/>
      <c r="D4" s="2">
        <v>45292</v>
      </c>
      <c r="E4" s="2">
        <f>D4+7</f>
        <v>45299</v>
      </c>
      <c r="F4" s="2">
        <f t="shared" ref="F4:H4" si="0">E4+7</f>
        <v>45306</v>
      </c>
      <c r="G4" s="2">
        <f t="shared" si="0"/>
        <v>45313</v>
      </c>
      <c r="H4" s="2">
        <f t="shared" si="0"/>
        <v>45320</v>
      </c>
      <c r="I4" s="9">
        <v>45292</v>
      </c>
      <c r="J4" s="9">
        <f>I4+7</f>
        <v>45299</v>
      </c>
      <c r="K4" s="9">
        <f t="shared" ref="K4:M4" si="1">J4+7</f>
        <v>45306</v>
      </c>
      <c r="L4" s="9">
        <f t="shared" si="1"/>
        <v>45313</v>
      </c>
      <c r="M4" s="9">
        <f t="shared" si="1"/>
        <v>45320</v>
      </c>
      <c r="N4" s="13">
        <v>45292</v>
      </c>
      <c r="O4" s="13">
        <f>N4+7</f>
        <v>45299</v>
      </c>
      <c r="P4" s="13">
        <f t="shared" ref="P4:R4" si="2">O4+7</f>
        <v>45306</v>
      </c>
      <c r="Q4" s="13">
        <f t="shared" si="2"/>
        <v>45313</v>
      </c>
      <c r="R4" s="13">
        <f t="shared" si="2"/>
        <v>45320</v>
      </c>
      <c r="S4" s="16">
        <v>45292</v>
      </c>
      <c r="T4" s="16">
        <f>S4+7</f>
        <v>45299</v>
      </c>
      <c r="U4" s="16">
        <f t="shared" ref="U4:W4" si="3">T4+7</f>
        <v>45306</v>
      </c>
      <c r="V4" s="16">
        <f t="shared" si="3"/>
        <v>45313</v>
      </c>
      <c r="W4" s="16">
        <f t="shared" si="3"/>
        <v>45320</v>
      </c>
      <c r="X4" s="20">
        <v>45292</v>
      </c>
      <c r="Y4" s="20">
        <f>X4+7</f>
        <v>45299</v>
      </c>
      <c r="Z4" s="20">
        <f t="shared" ref="Z4:AB4" si="4">Y4+7</f>
        <v>45306</v>
      </c>
      <c r="AA4" s="20">
        <f t="shared" si="4"/>
        <v>45313</v>
      </c>
      <c r="AB4" s="20">
        <f t="shared" si="4"/>
        <v>45320</v>
      </c>
      <c r="AC4" s="23"/>
    </row>
    <row r="5" spans="1:29" x14ac:dyDescent="0.25">
      <c r="A5" t="s">
        <v>5</v>
      </c>
      <c r="B5" t="s">
        <v>6</v>
      </c>
      <c r="C5" s="3">
        <v>20.2</v>
      </c>
      <c r="D5" s="1">
        <v>40</v>
      </c>
      <c r="E5" s="4">
        <v>41</v>
      </c>
      <c r="F5" s="4">
        <v>39</v>
      </c>
      <c r="G5" s="4">
        <v>34</v>
      </c>
      <c r="H5" s="4">
        <v>34</v>
      </c>
      <c r="I5" s="8">
        <f>IF(D5&gt;40,D5-40,0)</f>
        <v>0</v>
      </c>
      <c r="J5" s="8">
        <f>IF(E5&gt;40,E5-40,0)</f>
        <v>1</v>
      </c>
      <c r="K5" s="8">
        <f>IF(F5&gt;40,F5-40,0)</f>
        <v>0</v>
      </c>
      <c r="L5" s="8">
        <f>IF(G5&gt;40,G5-40,0)</f>
        <v>0</v>
      </c>
      <c r="M5" s="8">
        <f>IF(H5&gt;40,H5-40,0)</f>
        <v>0</v>
      </c>
      <c r="N5" s="14">
        <f>$C5*D5</f>
        <v>808</v>
      </c>
      <c r="O5" s="14">
        <f>$C5*E5</f>
        <v>828.19999999999993</v>
      </c>
      <c r="P5" s="14">
        <f t="shared" ref="P5:R17" si="5">$C5*F5</f>
        <v>787.8</v>
      </c>
      <c r="Q5" s="14">
        <f t="shared" si="5"/>
        <v>686.8</v>
      </c>
      <c r="R5" s="14">
        <f t="shared" si="5"/>
        <v>686.8</v>
      </c>
      <c r="S5" s="17">
        <f>0.5*C5*I5</f>
        <v>0</v>
      </c>
      <c r="T5" s="17">
        <f>0.5*D5*J5</f>
        <v>20</v>
      </c>
      <c r="U5" s="17">
        <f t="shared" ref="U5:W17" si="6">0.5*E5*K5</f>
        <v>0</v>
      </c>
      <c r="V5" s="17">
        <f t="shared" si="6"/>
        <v>0</v>
      </c>
      <c r="W5" s="17">
        <f t="shared" si="6"/>
        <v>0</v>
      </c>
      <c r="X5" s="21">
        <f>N5+S5</f>
        <v>808</v>
      </c>
      <c r="Y5" s="21">
        <f t="shared" ref="Y5:AB17" si="7">O5+T5</f>
        <v>848.19999999999993</v>
      </c>
      <c r="Z5" s="21">
        <f t="shared" si="7"/>
        <v>787.8</v>
      </c>
      <c r="AA5" s="21">
        <f t="shared" si="7"/>
        <v>686.8</v>
      </c>
      <c r="AB5" s="21">
        <f t="shared" si="7"/>
        <v>686.8</v>
      </c>
      <c r="AC5" s="24">
        <f>X5+Y5+Z5+AA5+AB5</f>
        <v>3817.6000000000004</v>
      </c>
    </row>
    <row r="6" spans="1:29" x14ac:dyDescent="0.25">
      <c r="A6" t="s">
        <v>30</v>
      </c>
      <c r="B6" t="s">
        <v>7</v>
      </c>
      <c r="C6" s="5">
        <v>23</v>
      </c>
      <c r="D6" s="1">
        <v>35</v>
      </c>
      <c r="E6" s="6">
        <v>42</v>
      </c>
      <c r="F6" s="6">
        <v>42</v>
      </c>
      <c r="G6" s="6">
        <v>43</v>
      </c>
      <c r="H6" s="6">
        <v>42</v>
      </c>
      <c r="I6" s="8">
        <f>IF(D6&gt;40,D6-40,0)</f>
        <v>0</v>
      </c>
      <c r="J6" s="8">
        <f>IF(E6&gt;40,E6-40,0)</f>
        <v>2</v>
      </c>
      <c r="K6" s="8">
        <f>IF(F6&gt;40,F6-40,0)</f>
        <v>2</v>
      </c>
      <c r="L6" s="8">
        <f>IF(G6&gt;40,G6-40,0)</f>
        <v>3</v>
      </c>
      <c r="M6" s="8">
        <f>IF(H6&gt;40,H6-40,0)</f>
        <v>2</v>
      </c>
      <c r="N6" s="14">
        <f t="shared" ref="N6:N17" si="8">C6*D6</f>
        <v>805</v>
      </c>
      <c r="O6" s="14">
        <f t="shared" ref="O6:O17" si="9">$C6*E6</f>
        <v>966</v>
      </c>
      <c r="P6" s="14">
        <f t="shared" si="5"/>
        <v>966</v>
      </c>
      <c r="Q6" s="14">
        <f t="shared" si="5"/>
        <v>989</v>
      </c>
      <c r="R6" s="14">
        <f t="shared" si="5"/>
        <v>966</v>
      </c>
      <c r="S6" s="17">
        <f>0.5*C6*I6</f>
        <v>0</v>
      </c>
      <c r="T6" s="17">
        <f>0.5*D6*J6</f>
        <v>35</v>
      </c>
      <c r="U6" s="17">
        <f t="shared" si="6"/>
        <v>42</v>
      </c>
      <c r="V6" s="17">
        <f t="shared" si="6"/>
        <v>63</v>
      </c>
      <c r="W6" s="17">
        <f t="shared" si="6"/>
        <v>43</v>
      </c>
      <c r="X6" s="21">
        <f>N6+S6</f>
        <v>805</v>
      </c>
      <c r="Y6" s="21">
        <f>O6+T6</f>
        <v>1001</v>
      </c>
      <c r="Z6" s="21">
        <f t="shared" si="7"/>
        <v>1008</v>
      </c>
      <c r="AA6" s="21">
        <f t="shared" si="7"/>
        <v>1052</v>
      </c>
      <c r="AB6" s="21">
        <f t="shared" si="7"/>
        <v>1009</v>
      </c>
      <c r="AC6" s="24">
        <f t="shared" ref="AC6:AC17" si="10">X6+Y6+Z6+AA6+AB6</f>
        <v>4875</v>
      </c>
    </row>
    <row r="7" spans="1:29" x14ac:dyDescent="0.25">
      <c r="A7" t="s">
        <v>29</v>
      </c>
      <c r="B7" t="s">
        <v>8</v>
      </c>
      <c r="C7" s="5">
        <v>16.7</v>
      </c>
      <c r="D7" s="1">
        <v>42</v>
      </c>
      <c r="E7" s="6">
        <v>39</v>
      </c>
      <c r="F7" s="6">
        <v>44</v>
      </c>
      <c r="G7" s="6">
        <v>44</v>
      </c>
      <c r="H7" s="6">
        <v>41</v>
      </c>
      <c r="I7" s="8">
        <f>IF(D7&gt;40,D7-40,0)</f>
        <v>2</v>
      </c>
      <c r="J7" s="8">
        <f>IF(E7&gt;40,E7-40,0)</f>
        <v>0</v>
      </c>
      <c r="K7" s="8">
        <f>IF(F7&gt;40,F7-40,0)</f>
        <v>4</v>
      </c>
      <c r="L7" s="8">
        <f>IF(G7&gt;40,G7-40,0)</f>
        <v>4</v>
      </c>
      <c r="M7" s="8">
        <f>IF(H7&gt;40,H7-40,0)</f>
        <v>1</v>
      </c>
      <c r="N7" s="14">
        <f t="shared" si="8"/>
        <v>701.4</v>
      </c>
      <c r="O7" s="14">
        <f t="shared" si="9"/>
        <v>651.29999999999995</v>
      </c>
      <c r="P7" s="14">
        <f t="shared" si="5"/>
        <v>734.8</v>
      </c>
      <c r="Q7" s="14">
        <f t="shared" si="5"/>
        <v>734.8</v>
      </c>
      <c r="R7" s="14">
        <f t="shared" si="5"/>
        <v>684.69999999999993</v>
      </c>
      <c r="S7" s="17">
        <f>0.5*C7*I7</f>
        <v>16.7</v>
      </c>
      <c r="T7" s="17">
        <f>0.5*D7*J7</f>
        <v>0</v>
      </c>
      <c r="U7" s="17">
        <f t="shared" si="6"/>
        <v>78</v>
      </c>
      <c r="V7" s="17">
        <f t="shared" si="6"/>
        <v>88</v>
      </c>
      <c r="W7" s="17">
        <f t="shared" si="6"/>
        <v>22</v>
      </c>
      <c r="X7" s="21">
        <f>N7+S7</f>
        <v>718.1</v>
      </c>
      <c r="Y7" s="21">
        <f t="shared" si="7"/>
        <v>651.29999999999995</v>
      </c>
      <c r="Z7" s="21">
        <f t="shared" si="7"/>
        <v>812.8</v>
      </c>
      <c r="AA7" s="21">
        <f t="shared" si="7"/>
        <v>822.8</v>
      </c>
      <c r="AB7" s="21">
        <f t="shared" si="7"/>
        <v>706.69999999999993</v>
      </c>
      <c r="AC7" s="24">
        <f t="shared" si="10"/>
        <v>3711.7</v>
      </c>
    </row>
    <row r="8" spans="1:29" x14ac:dyDescent="0.25">
      <c r="A8" t="s">
        <v>28</v>
      </c>
      <c r="B8" t="s">
        <v>9</v>
      </c>
      <c r="C8" s="5">
        <v>16</v>
      </c>
      <c r="D8" s="1">
        <v>45</v>
      </c>
      <c r="E8" s="6">
        <v>23</v>
      </c>
      <c r="F8" s="6">
        <v>43</v>
      </c>
      <c r="G8" s="6">
        <v>45</v>
      </c>
      <c r="H8" s="6">
        <v>40</v>
      </c>
      <c r="I8" s="8">
        <f>IF(D8&gt;40,D8-40,0)</f>
        <v>5</v>
      </c>
      <c r="J8" s="8">
        <f>IF(E8&gt;40,E8-40,0)</f>
        <v>0</v>
      </c>
      <c r="K8" s="8">
        <f>IF(F8&gt;40,F8-40,0)</f>
        <v>3</v>
      </c>
      <c r="L8" s="8">
        <f>IF(G8&gt;40,G8-40,0)</f>
        <v>5</v>
      </c>
      <c r="M8" s="8">
        <f>IF(H8&gt;40,H8-40,0)</f>
        <v>0</v>
      </c>
      <c r="N8" s="14">
        <f t="shared" si="8"/>
        <v>720</v>
      </c>
      <c r="O8" s="14">
        <f t="shared" si="9"/>
        <v>368</v>
      </c>
      <c r="P8" s="14">
        <f t="shared" si="5"/>
        <v>688</v>
      </c>
      <c r="Q8" s="14">
        <f t="shared" si="5"/>
        <v>720</v>
      </c>
      <c r="R8" s="14">
        <f t="shared" si="5"/>
        <v>640</v>
      </c>
      <c r="S8" s="17">
        <f>0.5*C8*I8</f>
        <v>40</v>
      </c>
      <c r="T8" s="17">
        <f>0.5*D8*J8</f>
        <v>0</v>
      </c>
      <c r="U8" s="17">
        <f t="shared" si="6"/>
        <v>34.5</v>
      </c>
      <c r="V8" s="17">
        <f t="shared" si="6"/>
        <v>107.5</v>
      </c>
      <c r="W8" s="17">
        <f t="shared" si="6"/>
        <v>0</v>
      </c>
      <c r="X8" s="21">
        <f>N8+S8</f>
        <v>760</v>
      </c>
      <c r="Y8" s="21">
        <f t="shared" si="7"/>
        <v>368</v>
      </c>
      <c r="Z8" s="21">
        <f t="shared" si="7"/>
        <v>722.5</v>
      </c>
      <c r="AA8" s="21">
        <f t="shared" si="7"/>
        <v>827.5</v>
      </c>
      <c r="AB8" s="21">
        <f t="shared" si="7"/>
        <v>640</v>
      </c>
      <c r="AC8" s="24">
        <f t="shared" si="10"/>
        <v>3318</v>
      </c>
    </row>
    <row r="9" spans="1:29" x14ac:dyDescent="0.25">
      <c r="A9" t="s">
        <v>27</v>
      </c>
      <c r="B9" t="s">
        <v>10</v>
      </c>
      <c r="C9" s="5">
        <v>15.6</v>
      </c>
      <c r="D9" s="1">
        <v>41</v>
      </c>
      <c r="E9" s="6">
        <v>43</v>
      </c>
      <c r="F9" s="6">
        <v>4</v>
      </c>
      <c r="G9" s="6">
        <v>42</v>
      </c>
      <c r="H9" s="6">
        <v>42</v>
      </c>
      <c r="I9" s="8">
        <f>IF(D9&gt;40,D9-40,0)</f>
        <v>1</v>
      </c>
      <c r="J9" s="8">
        <f>IF(E9&gt;40,E9-40,0)</f>
        <v>3</v>
      </c>
      <c r="K9" s="8">
        <f>IF(F9&gt;40,F9-40,0)</f>
        <v>0</v>
      </c>
      <c r="L9" s="8">
        <f>IF(G9&gt;40,G9-40,0)</f>
        <v>2</v>
      </c>
      <c r="M9" s="8">
        <f>IF(H9&gt;40,H9-40,0)</f>
        <v>2</v>
      </c>
      <c r="N9" s="14">
        <f t="shared" si="8"/>
        <v>639.6</v>
      </c>
      <c r="O9" s="14">
        <f t="shared" si="9"/>
        <v>670.8</v>
      </c>
      <c r="P9" s="14">
        <f t="shared" si="5"/>
        <v>62.4</v>
      </c>
      <c r="Q9" s="14">
        <f t="shared" si="5"/>
        <v>655.19999999999993</v>
      </c>
      <c r="R9" s="14">
        <f t="shared" si="5"/>
        <v>655.19999999999993</v>
      </c>
      <c r="S9" s="17">
        <f>0.5*C9*I9</f>
        <v>7.8</v>
      </c>
      <c r="T9" s="17">
        <f>0.5*D9*J9</f>
        <v>61.5</v>
      </c>
      <c r="U9" s="17">
        <f t="shared" si="6"/>
        <v>0</v>
      </c>
      <c r="V9" s="17">
        <f t="shared" si="6"/>
        <v>4</v>
      </c>
      <c r="W9" s="17">
        <f t="shared" si="6"/>
        <v>42</v>
      </c>
      <c r="X9" s="21">
        <f>N9+S9</f>
        <v>647.4</v>
      </c>
      <c r="Y9" s="21">
        <f t="shared" si="7"/>
        <v>732.3</v>
      </c>
      <c r="Z9" s="21">
        <f t="shared" si="7"/>
        <v>62.4</v>
      </c>
      <c r="AA9" s="21">
        <f t="shared" si="7"/>
        <v>659.19999999999993</v>
      </c>
      <c r="AB9" s="21">
        <f t="shared" si="7"/>
        <v>697.19999999999993</v>
      </c>
      <c r="AC9" s="24">
        <f t="shared" si="10"/>
        <v>2798.4999999999995</v>
      </c>
    </row>
    <row r="10" spans="1:29" x14ac:dyDescent="0.25">
      <c r="A10" t="s">
        <v>26</v>
      </c>
      <c r="B10" t="s">
        <v>11</v>
      </c>
      <c r="C10" s="5">
        <v>19.8</v>
      </c>
      <c r="D10" s="1">
        <v>36</v>
      </c>
      <c r="E10" s="6">
        <v>40</v>
      </c>
      <c r="F10" s="6">
        <v>34</v>
      </c>
      <c r="G10" s="6">
        <v>21</v>
      </c>
      <c r="H10" s="6">
        <v>41</v>
      </c>
      <c r="I10" s="8">
        <f>IF(D10&gt;40,D10-40,0)</f>
        <v>0</v>
      </c>
      <c r="J10" s="8">
        <f>IF(E10&gt;40,E10-40,0)</f>
        <v>0</v>
      </c>
      <c r="K10" s="8">
        <f>IF(F10&gt;40,F10-40,0)</f>
        <v>0</v>
      </c>
      <c r="L10" s="8">
        <f>IF(G10&gt;40,G10-40,0)</f>
        <v>0</v>
      </c>
      <c r="M10" s="8">
        <f>IF(H10&gt;40,H10-40,0)</f>
        <v>1</v>
      </c>
      <c r="N10" s="14">
        <f t="shared" si="8"/>
        <v>712.80000000000007</v>
      </c>
      <c r="O10" s="14">
        <f t="shared" si="9"/>
        <v>792</v>
      </c>
      <c r="P10" s="14">
        <f t="shared" si="5"/>
        <v>673.2</v>
      </c>
      <c r="Q10" s="14">
        <f t="shared" si="5"/>
        <v>415.8</v>
      </c>
      <c r="R10" s="14">
        <f t="shared" si="5"/>
        <v>811.80000000000007</v>
      </c>
      <c r="S10" s="17">
        <f>0.5*C10*I10</f>
        <v>0</v>
      </c>
      <c r="T10" s="17">
        <f>0.5*D10*J10</f>
        <v>0</v>
      </c>
      <c r="U10" s="17">
        <f t="shared" si="6"/>
        <v>0</v>
      </c>
      <c r="V10" s="17">
        <f t="shared" si="6"/>
        <v>0</v>
      </c>
      <c r="W10" s="17">
        <f t="shared" si="6"/>
        <v>10.5</v>
      </c>
      <c r="X10" s="21">
        <f>N10+S10</f>
        <v>712.80000000000007</v>
      </c>
      <c r="Y10" s="21">
        <f t="shared" si="7"/>
        <v>792</v>
      </c>
      <c r="Z10" s="21">
        <f t="shared" si="7"/>
        <v>673.2</v>
      </c>
      <c r="AA10" s="21">
        <f t="shared" si="7"/>
        <v>415.8</v>
      </c>
      <c r="AB10" s="21">
        <f t="shared" si="7"/>
        <v>822.30000000000007</v>
      </c>
      <c r="AC10" s="24">
        <f t="shared" si="10"/>
        <v>3416.1000000000004</v>
      </c>
    </row>
    <row r="11" spans="1:29" x14ac:dyDescent="0.25">
      <c r="A11" t="s">
        <v>25</v>
      </c>
      <c r="B11" t="s">
        <v>12</v>
      </c>
      <c r="C11" s="5">
        <v>24</v>
      </c>
      <c r="D11" s="1">
        <v>36</v>
      </c>
      <c r="E11" s="6">
        <v>34</v>
      </c>
      <c r="F11" s="6">
        <v>36</v>
      </c>
      <c r="G11" s="6">
        <v>33</v>
      </c>
      <c r="H11" s="6">
        <v>21</v>
      </c>
      <c r="I11" s="8">
        <f>IF(D11&gt;40,D11-40,0)</f>
        <v>0</v>
      </c>
      <c r="J11" s="8">
        <f>IF(E11&gt;40,E11-40,0)</f>
        <v>0</v>
      </c>
      <c r="K11" s="8">
        <f>IF(F11&gt;40,F11-40,0)</f>
        <v>0</v>
      </c>
      <c r="L11" s="8">
        <f>IF(G11&gt;40,G11-40,0)</f>
        <v>0</v>
      </c>
      <c r="M11" s="8">
        <f>IF(H11&gt;40,H11-40,0)</f>
        <v>0</v>
      </c>
      <c r="N11" s="14">
        <f t="shared" si="8"/>
        <v>864</v>
      </c>
      <c r="O11" s="14">
        <f t="shared" si="9"/>
        <v>816</v>
      </c>
      <c r="P11" s="14">
        <f t="shared" si="5"/>
        <v>864</v>
      </c>
      <c r="Q11" s="14">
        <f t="shared" si="5"/>
        <v>792</v>
      </c>
      <c r="R11" s="14">
        <f t="shared" si="5"/>
        <v>504</v>
      </c>
      <c r="S11" s="17">
        <f>0.5*C11*I11</f>
        <v>0</v>
      </c>
      <c r="T11" s="17">
        <f>0.5*D11*J11</f>
        <v>0</v>
      </c>
      <c r="U11" s="17">
        <f t="shared" si="6"/>
        <v>0</v>
      </c>
      <c r="V11" s="17">
        <f t="shared" si="6"/>
        <v>0</v>
      </c>
      <c r="W11" s="17">
        <f t="shared" si="6"/>
        <v>0</v>
      </c>
      <c r="X11" s="21">
        <f>N11+S11</f>
        <v>864</v>
      </c>
      <c r="Y11" s="21">
        <f t="shared" si="7"/>
        <v>816</v>
      </c>
      <c r="Z11" s="21">
        <f t="shared" si="7"/>
        <v>864</v>
      </c>
      <c r="AA11" s="21">
        <f t="shared" si="7"/>
        <v>792</v>
      </c>
      <c r="AB11" s="21">
        <f t="shared" si="7"/>
        <v>504</v>
      </c>
      <c r="AC11" s="24">
        <f t="shared" si="10"/>
        <v>3840</v>
      </c>
    </row>
    <row r="12" spans="1:29" x14ac:dyDescent="0.25">
      <c r="A12" t="s">
        <v>24</v>
      </c>
      <c r="B12" t="s">
        <v>13</v>
      </c>
      <c r="C12" s="5">
        <v>13.7</v>
      </c>
      <c r="D12" s="1">
        <v>37</v>
      </c>
      <c r="E12" s="6">
        <v>37</v>
      </c>
      <c r="F12" s="6">
        <v>43</v>
      </c>
      <c r="G12" s="6">
        <v>41</v>
      </c>
      <c r="H12" s="6">
        <v>32</v>
      </c>
      <c r="I12" s="8">
        <f>IF(D12&gt;40,D12-40,0)</f>
        <v>0</v>
      </c>
      <c r="J12" s="8">
        <f>IF(E12&gt;40,E12-40,0)</f>
        <v>0</v>
      </c>
      <c r="K12" s="8">
        <f>IF(F12&gt;40,F12-40,0)</f>
        <v>3</v>
      </c>
      <c r="L12" s="8">
        <f>IF(G12&gt;40,G12-40,0)</f>
        <v>1</v>
      </c>
      <c r="M12" s="8">
        <f>IF(H12&gt;40,H12-40,0)</f>
        <v>0</v>
      </c>
      <c r="N12" s="14">
        <f t="shared" si="8"/>
        <v>506.9</v>
      </c>
      <c r="O12" s="14">
        <f t="shared" si="9"/>
        <v>506.9</v>
      </c>
      <c r="P12" s="14">
        <f t="shared" si="5"/>
        <v>589.1</v>
      </c>
      <c r="Q12" s="14">
        <f t="shared" si="5"/>
        <v>561.69999999999993</v>
      </c>
      <c r="R12" s="14">
        <f t="shared" si="5"/>
        <v>438.4</v>
      </c>
      <c r="S12" s="17">
        <f>0.5*C12*I12</f>
        <v>0</v>
      </c>
      <c r="T12" s="17">
        <f>0.5*D12*J12</f>
        <v>0</v>
      </c>
      <c r="U12" s="17">
        <f t="shared" si="6"/>
        <v>55.5</v>
      </c>
      <c r="V12" s="17">
        <f t="shared" si="6"/>
        <v>21.5</v>
      </c>
      <c r="W12" s="17">
        <f t="shared" si="6"/>
        <v>0</v>
      </c>
      <c r="X12" s="21">
        <f>N12+S12</f>
        <v>506.9</v>
      </c>
      <c r="Y12" s="21">
        <f t="shared" si="7"/>
        <v>506.9</v>
      </c>
      <c r="Z12" s="21">
        <f t="shared" si="7"/>
        <v>644.6</v>
      </c>
      <c r="AA12" s="21">
        <f t="shared" si="7"/>
        <v>583.19999999999993</v>
      </c>
      <c r="AB12" s="21">
        <f t="shared" si="7"/>
        <v>438.4</v>
      </c>
      <c r="AC12" s="24">
        <f t="shared" si="10"/>
        <v>2680</v>
      </c>
    </row>
    <row r="13" spans="1:29" x14ac:dyDescent="0.25">
      <c r="A13" t="s">
        <v>23</v>
      </c>
      <c r="B13" t="s">
        <v>14</v>
      </c>
      <c r="C13" s="5">
        <v>15.6</v>
      </c>
      <c r="D13" s="1">
        <v>19</v>
      </c>
      <c r="E13" s="6">
        <v>42</v>
      </c>
      <c r="F13" s="6">
        <v>44</v>
      </c>
      <c r="G13" s="6">
        <v>42</v>
      </c>
      <c r="H13" s="6">
        <v>33</v>
      </c>
      <c r="I13" s="8">
        <f>IF(D13&gt;40,D13-40,0)</f>
        <v>0</v>
      </c>
      <c r="J13" s="8">
        <f>IF(E13&gt;40,E13-40,0)</f>
        <v>2</v>
      </c>
      <c r="K13" s="8">
        <f>IF(F13&gt;40,F13-40,0)</f>
        <v>4</v>
      </c>
      <c r="L13" s="8">
        <f>IF(G13&gt;40,G13-40,0)</f>
        <v>2</v>
      </c>
      <c r="M13" s="8">
        <f>IF(H13&gt;40,H13-40,0)</f>
        <v>0</v>
      </c>
      <c r="N13" s="14">
        <f t="shared" si="8"/>
        <v>296.39999999999998</v>
      </c>
      <c r="O13" s="14">
        <f t="shared" si="9"/>
        <v>655.19999999999993</v>
      </c>
      <c r="P13" s="14">
        <f t="shared" si="5"/>
        <v>686.4</v>
      </c>
      <c r="Q13" s="14">
        <f t="shared" si="5"/>
        <v>655.19999999999993</v>
      </c>
      <c r="R13" s="14">
        <f t="shared" si="5"/>
        <v>514.79999999999995</v>
      </c>
      <c r="S13" s="17">
        <f>0.5*C13*I13</f>
        <v>0</v>
      </c>
      <c r="T13" s="17">
        <f>0.5*D13*J13</f>
        <v>19</v>
      </c>
      <c r="U13" s="17">
        <f t="shared" si="6"/>
        <v>84</v>
      </c>
      <c r="V13" s="17">
        <f t="shared" si="6"/>
        <v>44</v>
      </c>
      <c r="W13" s="17">
        <f t="shared" si="6"/>
        <v>0</v>
      </c>
      <c r="X13" s="21">
        <f>N13+S13</f>
        <v>296.39999999999998</v>
      </c>
      <c r="Y13" s="21">
        <f t="shared" si="7"/>
        <v>674.19999999999993</v>
      </c>
      <c r="Z13" s="21">
        <f t="shared" si="7"/>
        <v>770.4</v>
      </c>
      <c r="AA13" s="21">
        <f t="shared" si="7"/>
        <v>699.19999999999993</v>
      </c>
      <c r="AB13" s="21">
        <f t="shared" si="7"/>
        <v>514.79999999999995</v>
      </c>
      <c r="AC13" s="24">
        <f t="shared" si="10"/>
        <v>2955</v>
      </c>
    </row>
    <row r="14" spans="1:29" x14ac:dyDescent="0.25">
      <c r="A14" t="s">
        <v>22</v>
      </c>
      <c r="B14" t="s">
        <v>15</v>
      </c>
      <c r="C14" s="5">
        <v>17.899999999999999</v>
      </c>
      <c r="D14" s="1">
        <v>21</v>
      </c>
      <c r="E14" s="6">
        <v>41</v>
      </c>
      <c r="F14" s="6">
        <v>35</v>
      </c>
      <c r="G14" s="6">
        <v>20</v>
      </c>
      <c r="H14" s="6">
        <v>45</v>
      </c>
      <c r="I14" s="8">
        <f>IF(D14&gt;40,D14-40,0)</f>
        <v>0</v>
      </c>
      <c r="J14" s="8">
        <f>IF(E14&gt;40,E14-40,0)</f>
        <v>1</v>
      </c>
      <c r="K14" s="8">
        <f>IF(F14&gt;40,F14-40,0)</f>
        <v>0</v>
      </c>
      <c r="L14" s="8">
        <f>IF(G14&gt;40,G14-40,0)</f>
        <v>0</v>
      </c>
      <c r="M14" s="8">
        <f>IF(H14&gt;40,H14-40,0)</f>
        <v>5</v>
      </c>
      <c r="N14" s="14">
        <f t="shared" si="8"/>
        <v>375.9</v>
      </c>
      <c r="O14" s="14">
        <f t="shared" si="9"/>
        <v>733.9</v>
      </c>
      <c r="P14" s="14">
        <f t="shared" si="5"/>
        <v>626.5</v>
      </c>
      <c r="Q14" s="14">
        <f t="shared" si="5"/>
        <v>358</v>
      </c>
      <c r="R14" s="14">
        <f t="shared" si="5"/>
        <v>805.49999999999989</v>
      </c>
      <c r="S14" s="17">
        <f>0.5*C14*I14</f>
        <v>0</v>
      </c>
      <c r="T14" s="17">
        <f>0.5*D14*J14</f>
        <v>10.5</v>
      </c>
      <c r="U14" s="17">
        <f t="shared" si="6"/>
        <v>0</v>
      </c>
      <c r="V14" s="17">
        <f t="shared" si="6"/>
        <v>0</v>
      </c>
      <c r="W14" s="17">
        <f t="shared" si="6"/>
        <v>50</v>
      </c>
      <c r="X14" s="21">
        <f>N14+S14</f>
        <v>375.9</v>
      </c>
      <c r="Y14" s="21">
        <f t="shared" si="7"/>
        <v>744.4</v>
      </c>
      <c r="Z14" s="21">
        <f t="shared" si="7"/>
        <v>626.5</v>
      </c>
      <c r="AA14" s="21">
        <f t="shared" si="7"/>
        <v>358</v>
      </c>
      <c r="AB14" s="21">
        <f t="shared" si="7"/>
        <v>855.49999999999989</v>
      </c>
      <c r="AC14" s="24">
        <f t="shared" si="10"/>
        <v>2960.3</v>
      </c>
    </row>
    <row r="15" spans="1:29" x14ac:dyDescent="0.25">
      <c r="A15" t="s">
        <v>21</v>
      </c>
      <c r="B15" t="s">
        <v>16</v>
      </c>
      <c r="C15" s="5">
        <v>16.8</v>
      </c>
      <c r="D15" s="1">
        <v>13</v>
      </c>
      <c r="E15" s="6">
        <v>39</v>
      </c>
      <c r="F15" s="6">
        <v>37</v>
      </c>
      <c r="G15" s="6">
        <v>20</v>
      </c>
      <c r="H15" s="6">
        <v>34</v>
      </c>
      <c r="I15" s="8">
        <f>IF(D15&gt;40,D15-40,0)</f>
        <v>0</v>
      </c>
      <c r="J15" s="8">
        <f>IF(E15&gt;40,E15-40,0)</f>
        <v>0</v>
      </c>
      <c r="K15" s="8">
        <f>IF(F15&gt;40,F15-40,0)</f>
        <v>0</v>
      </c>
      <c r="L15" s="8">
        <f>IF(G15&gt;40,G15-40,0)</f>
        <v>0</v>
      </c>
      <c r="M15" s="8">
        <f>IF(H15&gt;40,H15-40,0)</f>
        <v>0</v>
      </c>
      <c r="N15" s="14">
        <f t="shared" si="8"/>
        <v>218.4</v>
      </c>
      <c r="O15" s="14">
        <f t="shared" si="9"/>
        <v>655.20000000000005</v>
      </c>
      <c r="P15" s="14">
        <f t="shared" si="5"/>
        <v>621.6</v>
      </c>
      <c r="Q15" s="14">
        <f t="shared" si="5"/>
        <v>336</v>
      </c>
      <c r="R15" s="14">
        <f t="shared" si="5"/>
        <v>571.20000000000005</v>
      </c>
      <c r="S15" s="17">
        <f>0.5*C15*I15</f>
        <v>0</v>
      </c>
      <c r="T15" s="17">
        <f>0.5*D15*J15</f>
        <v>0</v>
      </c>
      <c r="U15" s="17">
        <f t="shared" si="6"/>
        <v>0</v>
      </c>
      <c r="V15" s="17">
        <f t="shared" si="6"/>
        <v>0</v>
      </c>
      <c r="W15" s="17">
        <f t="shared" si="6"/>
        <v>0</v>
      </c>
      <c r="X15" s="21">
        <f>N15+S15</f>
        <v>218.4</v>
      </c>
      <c r="Y15" s="21">
        <f t="shared" si="7"/>
        <v>655.20000000000005</v>
      </c>
      <c r="Z15" s="21">
        <f t="shared" si="7"/>
        <v>621.6</v>
      </c>
      <c r="AA15" s="21">
        <f t="shared" si="7"/>
        <v>336</v>
      </c>
      <c r="AB15" s="21">
        <f t="shared" si="7"/>
        <v>571.20000000000005</v>
      </c>
      <c r="AC15" s="24">
        <f t="shared" si="10"/>
        <v>2402.4</v>
      </c>
    </row>
    <row r="16" spans="1:29" x14ac:dyDescent="0.25">
      <c r="A16" t="s">
        <v>20</v>
      </c>
      <c r="B16" t="s">
        <v>17</v>
      </c>
      <c r="C16" s="5">
        <v>15.2</v>
      </c>
      <c r="D16" s="1">
        <v>21</v>
      </c>
      <c r="E16" s="6">
        <v>38</v>
      </c>
      <c r="F16" s="6">
        <v>39</v>
      </c>
      <c r="G16" s="6">
        <v>40</v>
      </c>
      <c r="H16" s="6">
        <v>44</v>
      </c>
      <c r="I16" s="8">
        <f>IF(D16&gt;40,D16-40,0)</f>
        <v>0</v>
      </c>
      <c r="J16" s="8">
        <f>IF(E16&gt;40,E16-40,0)</f>
        <v>0</v>
      </c>
      <c r="K16" s="8">
        <f>IF(F16&gt;40,F16-40,0)</f>
        <v>0</v>
      </c>
      <c r="L16" s="8">
        <f>IF(G16&gt;40,G16-40,0)</f>
        <v>0</v>
      </c>
      <c r="M16" s="8">
        <f>IF(H16&gt;40,H16-40,0)</f>
        <v>4</v>
      </c>
      <c r="N16" s="14">
        <f t="shared" si="8"/>
        <v>319.2</v>
      </c>
      <c r="O16" s="14">
        <f t="shared" si="9"/>
        <v>577.6</v>
      </c>
      <c r="P16" s="14">
        <f t="shared" si="5"/>
        <v>592.79999999999995</v>
      </c>
      <c r="Q16" s="14">
        <f t="shared" si="5"/>
        <v>608</v>
      </c>
      <c r="R16" s="14">
        <f t="shared" si="5"/>
        <v>668.8</v>
      </c>
      <c r="S16" s="17">
        <f>0.5*C16*I16</f>
        <v>0</v>
      </c>
      <c r="T16" s="17">
        <f>0.5*D16*J16</f>
        <v>0</v>
      </c>
      <c r="U16" s="17">
        <f t="shared" si="6"/>
        <v>0</v>
      </c>
      <c r="V16" s="17">
        <f t="shared" si="6"/>
        <v>0</v>
      </c>
      <c r="W16" s="17">
        <f t="shared" si="6"/>
        <v>80</v>
      </c>
      <c r="X16" s="21">
        <f>N16+S16</f>
        <v>319.2</v>
      </c>
      <c r="Y16" s="21">
        <f t="shared" si="7"/>
        <v>577.6</v>
      </c>
      <c r="Z16" s="21">
        <f t="shared" si="7"/>
        <v>592.79999999999995</v>
      </c>
      <c r="AA16" s="21">
        <f t="shared" si="7"/>
        <v>608</v>
      </c>
      <c r="AB16" s="21">
        <f t="shared" si="7"/>
        <v>748.8</v>
      </c>
      <c r="AC16" s="24">
        <f t="shared" si="10"/>
        <v>2846.3999999999996</v>
      </c>
    </row>
    <row r="17" spans="1:29" x14ac:dyDescent="0.25">
      <c r="A17" t="s">
        <v>19</v>
      </c>
      <c r="B17" t="s">
        <v>18</v>
      </c>
      <c r="C17" s="5">
        <v>19.3</v>
      </c>
      <c r="D17" s="1">
        <v>14</v>
      </c>
      <c r="E17" s="6">
        <v>23</v>
      </c>
      <c r="F17" s="6">
        <v>42</v>
      </c>
      <c r="G17" s="6">
        <v>44</v>
      </c>
      <c r="H17" s="6">
        <v>43</v>
      </c>
      <c r="I17" s="8">
        <f>IF(D17&gt;40,D17-40,0)</f>
        <v>0</v>
      </c>
      <c r="J17" s="8">
        <f>IF(E17&gt;40,E17-40,0)</f>
        <v>0</v>
      </c>
      <c r="K17" s="8">
        <f>IF(F17&gt;40,F17-40,0)</f>
        <v>2</v>
      </c>
      <c r="L17" s="8">
        <f>IF(G17&gt;40,G17-40,0)</f>
        <v>4</v>
      </c>
      <c r="M17" s="8">
        <f>IF(H17&gt;40,H17-40,0)</f>
        <v>3</v>
      </c>
      <c r="N17" s="14">
        <f t="shared" si="8"/>
        <v>270.2</v>
      </c>
      <c r="O17" s="14">
        <f t="shared" si="9"/>
        <v>443.90000000000003</v>
      </c>
      <c r="P17" s="14">
        <f t="shared" si="5"/>
        <v>810.6</v>
      </c>
      <c r="Q17" s="14">
        <f t="shared" si="5"/>
        <v>849.2</v>
      </c>
      <c r="R17" s="14">
        <f t="shared" si="5"/>
        <v>829.9</v>
      </c>
      <c r="S17" s="17">
        <f>0.5*C17*I17</f>
        <v>0</v>
      </c>
      <c r="T17" s="17">
        <f>0.5*D17*J17</f>
        <v>0</v>
      </c>
      <c r="U17" s="17">
        <f t="shared" si="6"/>
        <v>23</v>
      </c>
      <c r="V17" s="17">
        <f t="shared" si="6"/>
        <v>84</v>
      </c>
      <c r="W17" s="17">
        <f t="shared" si="6"/>
        <v>66</v>
      </c>
      <c r="X17" s="21">
        <f>N17+S17</f>
        <v>270.2</v>
      </c>
      <c r="Y17" s="21">
        <f t="shared" si="7"/>
        <v>443.90000000000003</v>
      </c>
      <c r="Z17" s="21">
        <f t="shared" si="7"/>
        <v>833.6</v>
      </c>
      <c r="AA17" s="21">
        <f t="shared" si="7"/>
        <v>933.2</v>
      </c>
      <c r="AB17" s="21">
        <f t="shared" si="7"/>
        <v>895.9</v>
      </c>
      <c r="AC17" s="24">
        <f t="shared" si="10"/>
        <v>3376.8</v>
      </c>
    </row>
    <row r="18" spans="1:29" x14ac:dyDescent="0.25">
      <c r="C18" s="1"/>
      <c r="D18" s="1"/>
      <c r="E18" s="5"/>
      <c r="F18" s="5"/>
      <c r="G18" s="1"/>
      <c r="H18" s="1"/>
      <c r="I18" s="8"/>
      <c r="J18" s="8"/>
      <c r="K18" s="8"/>
      <c r="L18" s="8"/>
      <c r="M18" s="8"/>
      <c r="N18" s="12"/>
      <c r="O18" s="12"/>
      <c r="P18" s="12"/>
      <c r="Q18" s="12"/>
      <c r="R18" s="12"/>
      <c r="S18" s="15"/>
      <c r="T18" s="15"/>
      <c r="U18" s="15"/>
      <c r="V18" s="15"/>
      <c r="W18" s="15"/>
      <c r="X18" s="19"/>
      <c r="Y18" s="19"/>
      <c r="Z18" s="19"/>
      <c r="AA18" s="19"/>
      <c r="AB18" s="19"/>
      <c r="AC18" s="23"/>
    </row>
    <row r="19" spans="1:29" x14ac:dyDescent="0.25">
      <c r="A19" t="s">
        <v>31</v>
      </c>
      <c r="C19" s="5">
        <f>MIN(C5:C17)</f>
        <v>13.7</v>
      </c>
      <c r="D19" s="6">
        <f t="shared" ref="D19:H19" si="11">MIN(D5:D17)</f>
        <v>13</v>
      </c>
      <c r="E19" s="6">
        <f t="shared" si="11"/>
        <v>23</v>
      </c>
      <c r="F19" s="6">
        <f t="shared" si="11"/>
        <v>4</v>
      </c>
      <c r="G19" s="6">
        <f t="shared" si="11"/>
        <v>20</v>
      </c>
      <c r="H19" s="6">
        <f t="shared" si="11"/>
        <v>21</v>
      </c>
      <c r="I19" s="10">
        <f t="shared" ref="I19:M22" si="12">MIN(I5:I17)</f>
        <v>0</v>
      </c>
      <c r="J19" s="10">
        <f t="shared" si="12"/>
        <v>0</v>
      </c>
      <c r="K19" s="10">
        <f t="shared" si="12"/>
        <v>0</v>
      </c>
      <c r="L19" s="10">
        <f t="shared" si="12"/>
        <v>0</v>
      </c>
      <c r="M19" s="10">
        <f t="shared" si="12"/>
        <v>0</v>
      </c>
      <c r="N19" s="26">
        <f t="shared" ref="N19:R19" si="13">MIN(N5:N17)</f>
        <v>218.4</v>
      </c>
      <c r="O19" s="26">
        <f t="shared" si="13"/>
        <v>368</v>
      </c>
      <c r="P19" s="26">
        <f t="shared" si="13"/>
        <v>62.4</v>
      </c>
      <c r="Q19" s="26">
        <f t="shared" si="13"/>
        <v>336</v>
      </c>
      <c r="R19" s="26">
        <f t="shared" si="13"/>
        <v>438.4</v>
      </c>
      <c r="S19" s="28">
        <f t="shared" ref="S19:W19" si="14">MIN(S5:S17)</f>
        <v>0</v>
      </c>
      <c r="T19" s="28">
        <f t="shared" si="14"/>
        <v>0</v>
      </c>
      <c r="U19" s="28">
        <f t="shared" si="14"/>
        <v>0</v>
      </c>
      <c r="V19" s="28">
        <f t="shared" si="14"/>
        <v>0</v>
      </c>
      <c r="W19" s="28">
        <f t="shared" si="14"/>
        <v>0</v>
      </c>
      <c r="X19" s="29">
        <f t="shared" ref="X19:AB19" si="15">MIN(X5:X17)</f>
        <v>218.4</v>
      </c>
      <c r="Y19" s="29">
        <f t="shared" si="15"/>
        <v>368</v>
      </c>
      <c r="Z19" s="29">
        <f t="shared" si="15"/>
        <v>62.4</v>
      </c>
      <c r="AA19" s="29">
        <f t="shared" si="15"/>
        <v>336</v>
      </c>
      <c r="AB19" s="29">
        <f t="shared" si="15"/>
        <v>438.4</v>
      </c>
      <c r="AC19" s="23">
        <f t="shared" ref="AC19" si="16">MIN(AC3:AC17)</f>
        <v>2402.4</v>
      </c>
    </row>
    <row r="20" spans="1:29" x14ac:dyDescent="0.25">
      <c r="A20" t="s">
        <v>32</v>
      </c>
      <c r="C20" s="5">
        <f>MAX(C5:C17)</f>
        <v>24</v>
      </c>
      <c r="D20" s="6">
        <f t="shared" ref="D20:H20" si="17">MAX(D5:D17)</f>
        <v>45</v>
      </c>
      <c r="E20" s="6">
        <f t="shared" si="17"/>
        <v>43</v>
      </c>
      <c r="F20" s="6">
        <f t="shared" si="17"/>
        <v>44</v>
      </c>
      <c r="G20" s="6">
        <f t="shared" si="17"/>
        <v>45</v>
      </c>
      <c r="H20" s="6">
        <f t="shared" si="17"/>
        <v>45</v>
      </c>
      <c r="I20" s="10">
        <f t="shared" ref="I20:M20" si="18">MAX(I5:I17)</f>
        <v>5</v>
      </c>
      <c r="J20" s="10">
        <f t="shared" si="18"/>
        <v>3</v>
      </c>
      <c r="K20" s="10">
        <f t="shared" si="18"/>
        <v>4</v>
      </c>
      <c r="L20" s="10">
        <f t="shared" si="18"/>
        <v>5</v>
      </c>
      <c r="M20" s="10">
        <f t="shared" si="18"/>
        <v>5</v>
      </c>
      <c r="N20" s="26">
        <f t="shared" ref="N20:R20" si="19">MAX(N5:N17)</f>
        <v>864</v>
      </c>
      <c r="O20" s="26">
        <f t="shared" si="19"/>
        <v>966</v>
      </c>
      <c r="P20" s="26">
        <f t="shared" si="19"/>
        <v>966</v>
      </c>
      <c r="Q20" s="26">
        <f t="shared" si="19"/>
        <v>989</v>
      </c>
      <c r="R20" s="26">
        <f t="shared" si="19"/>
        <v>966</v>
      </c>
      <c r="S20" s="28">
        <f t="shared" ref="S20:W20" si="20">MAX(S5:S17)</f>
        <v>40</v>
      </c>
      <c r="T20" s="28">
        <f t="shared" si="20"/>
        <v>61.5</v>
      </c>
      <c r="U20" s="28">
        <f t="shared" si="20"/>
        <v>84</v>
      </c>
      <c r="V20" s="28">
        <f t="shared" si="20"/>
        <v>107.5</v>
      </c>
      <c r="W20" s="28">
        <f t="shared" si="20"/>
        <v>80</v>
      </c>
      <c r="X20" s="29">
        <f t="shared" ref="X20:AB20" si="21">MAX(X5:X17)</f>
        <v>864</v>
      </c>
      <c r="Y20" s="29">
        <f t="shared" si="21"/>
        <v>1001</v>
      </c>
      <c r="Z20" s="29">
        <f t="shared" si="21"/>
        <v>1008</v>
      </c>
      <c r="AA20" s="29">
        <f t="shared" si="21"/>
        <v>1052</v>
      </c>
      <c r="AB20" s="29">
        <f t="shared" si="21"/>
        <v>1009</v>
      </c>
      <c r="AC20" s="23">
        <f t="shared" ref="AC20" si="22">MAX(AC5:AC17)</f>
        <v>4875</v>
      </c>
    </row>
    <row r="21" spans="1:29" x14ac:dyDescent="0.25">
      <c r="A21" t="s">
        <v>33</v>
      </c>
      <c r="C21" s="7">
        <f>AVERAGE(C5:C17)</f>
        <v>17.984615384615385</v>
      </c>
      <c r="D21" s="7">
        <f t="shared" ref="D21:H21" si="23">AVERAGE(D5:D17)</f>
        <v>30.76923076923077</v>
      </c>
      <c r="E21" s="7">
        <f t="shared" si="23"/>
        <v>37.07692307692308</v>
      </c>
      <c r="F21" s="7">
        <f t="shared" si="23"/>
        <v>37.07692307692308</v>
      </c>
      <c r="G21" s="7">
        <f t="shared" si="23"/>
        <v>36.07692307692308</v>
      </c>
      <c r="H21" s="7">
        <f t="shared" si="23"/>
        <v>37.846153846153847</v>
      </c>
      <c r="I21" s="11">
        <f t="shared" ref="I21:M21" si="24">AVERAGE(I5:I17)</f>
        <v>0.61538461538461542</v>
      </c>
      <c r="J21" s="11">
        <f t="shared" si="24"/>
        <v>0.69230769230769229</v>
      </c>
      <c r="K21" s="11">
        <f t="shared" si="24"/>
        <v>1.3846153846153846</v>
      </c>
      <c r="L21" s="11">
        <f t="shared" si="24"/>
        <v>1.6153846153846154</v>
      </c>
      <c r="M21" s="11">
        <f t="shared" si="24"/>
        <v>1.3846153846153846</v>
      </c>
      <c r="N21" s="27">
        <f t="shared" ref="N21:R21" si="25">AVERAGE(N5:N17)</f>
        <v>556.75384615384598</v>
      </c>
      <c r="O21" s="27">
        <f t="shared" si="25"/>
        <v>666.53846153846143</v>
      </c>
      <c r="P21" s="27">
        <f t="shared" si="25"/>
        <v>669.47692307692319</v>
      </c>
      <c r="Q21" s="27">
        <f t="shared" si="25"/>
        <v>643.20769230769224</v>
      </c>
      <c r="R21" s="27">
        <f t="shared" si="25"/>
        <v>675.1615384615385</v>
      </c>
      <c r="S21" s="18">
        <f t="shared" ref="S21:W21" si="26">AVERAGE(S5:S17)</f>
        <v>4.9615384615384617</v>
      </c>
      <c r="T21" s="18">
        <f t="shared" si="26"/>
        <v>11.23076923076923</v>
      </c>
      <c r="U21" s="18">
        <f t="shared" si="26"/>
        <v>24.384615384615383</v>
      </c>
      <c r="V21" s="18">
        <f t="shared" si="26"/>
        <v>31.692307692307693</v>
      </c>
      <c r="W21" s="18">
        <f t="shared" si="26"/>
        <v>24.115384615384617</v>
      </c>
      <c r="X21" s="22">
        <f t="shared" ref="X21:AB21" si="27">AVERAGE(X5:X17)</f>
        <v>561.71538461538444</v>
      </c>
      <c r="Y21" s="22">
        <f t="shared" si="27"/>
        <v>677.7692307692306</v>
      </c>
      <c r="Z21" s="22">
        <f t="shared" si="27"/>
        <v>693.86153846153854</v>
      </c>
      <c r="AA21" s="22">
        <f t="shared" si="27"/>
        <v>674.89999999999986</v>
      </c>
      <c r="AB21" s="22">
        <f t="shared" si="27"/>
        <v>699.27692307692291</v>
      </c>
      <c r="AC21" s="25">
        <f t="shared" ref="AC21" si="28">AVERAGE(AC5:AC17)</f>
        <v>3307.5230769230775</v>
      </c>
    </row>
    <row r="22" spans="1:29" x14ac:dyDescent="0.25">
      <c r="A22" t="s">
        <v>34</v>
      </c>
      <c r="C22" s="6">
        <f>SUM(C5:C17)</f>
        <v>233.8</v>
      </c>
      <c r="D22" s="6">
        <f t="shared" ref="D22:H22" si="29">SUM(D5:D17)</f>
        <v>400</v>
      </c>
      <c r="E22" s="6">
        <f t="shared" si="29"/>
        <v>482</v>
      </c>
      <c r="F22" s="6">
        <f t="shared" si="29"/>
        <v>482</v>
      </c>
      <c r="G22" s="6">
        <f t="shared" si="29"/>
        <v>469</v>
      </c>
      <c r="H22" s="6">
        <f t="shared" si="29"/>
        <v>492</v>
      </c>
      <c r="I22" s="10">
        <f t="shared" ref="I22:M22" si="30">SUM(I5:I17)</f>
        <v>8</v>
      </c>
      <c r="J22" s="10">
        <f t="shared" si="30"/>
        <v>9</v>
      </c>
      <c r="K22" s="10">
        <f t="shared" si="30"/>
        <v>18</v>
      </c>
      <c r="L22" s="10">
        <f t="shared" si="30"/>
        <v>21</v>
      </c>
      <c r="M22" s="10">
        <f t="shared" si="30"/>
        <v>18</v>
      </c>
      <c r="N22" s="26">
        <f t="shared" ref="N22:R22" si="31">SUM(N5:N17)</f>
        <v>7237.7999999999984</v>
      </c>
      <c r="O22" s="26">
        <f t="shared" si="31"/>
        <v>8664.9999999999982</v>
      </c>
      <c r="P22" s="26">
        <f t="shared" si="31"/>
        <v>8703.2000000000007</v>
      </c>
      <c r="Q22" s="26">
        <f t="shared" si="31"/>
        <v>8361.6999999999989</v>
      </c>
      <c r="R22" s="26">
        <f t="shared" si="31"/>
        <v>8777.1</v>
      </c>
      <c r="S22" s="28">
        <f t="shared" ref="S22:W22" si="32">SUM(S5:S17)</f>
        <v>64.5</v>
      </c>
      <c r="T22" s="28">
        <f t="shared" si="32"/>
        <v>146</v>
      </c>
      <c r="U22" s="28">
        <f t="shared" si="32"/>
        <v>317</v>
      </c>
      <c r="V22" s="28">
        <f t="shared" si="32"/>
        <v>412</v>
      </c>
      <c r="W22" s="28">
        <f t="shared" si="32"/>
        <v>313.5</v>
      </c>
      <c r="X22" s="29">
        <f t="shared" ref="X22:AB22" si="33">SUM(X5:X17)</f>
        <v>7302.2999999999984</v>
      </c>
      <c r="Y22" s="29">
        <f t="shared" si="33"/>
        <v>8810.9999999999982</v>
      </c>
      <c r="Z22" s="29">
        <f t="shared" si="33"/>
        <v>9020.2000000000007</v>
      </c>
      <c r="AA22" s="29">
        <f t="shared" si="33"/>
        <v>8773.6999999999989</v>
      </c>
      <c r="AB22" s="29">
        <f t="shared" si="33"/>
        <v>9090.5999999999985</v>
      </c>
      <c r="AC22" s="24">
        <f t="shared" ref="AC22" si="34">SUM(AC5:AC17)</f>
        <v>42997.80000000001</v>
      </c>
    </row>
  </sheetData>
  <sortState ref="C19:H19">
    <sortCondition sortBy="cellColor" ref="C19"/>
  </sortState>
  <pageMargins left="0.7" right="0.7" top="0.75" bottom="0.75" header="0.3" footer="0.3"/>
  <pageSetup orientation="portrait" r:id="rId1"/>
  <ignoredErrors>
    <ignoredError sqref="D19:D20 D21:D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Kaloi</dc:creator>
  <cp:lastModifiedBy>Kaloi</cp:lastModifiedBy>
  <dcterms:created xsi:type="dcterms:W3CDTF">2024-10-01T14:58:43Z</dcterms:created>
  <dcterms:modified xsi:type="dcterms:W3CDTF">2024-10-02T07:02:05Z</dcterms:modified>
</cp:coreProperties>
</file>