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<sst xmlns="http://schemas.openxmlformats.org/spreadsheetml/2006/main" uniqueCount="17">
  <si>
    <t>Simple loan calculator</t>
  </si>
  <si>
    <t>Principal amount (сумма кредита):</t>
  </si>
  <si>
    <t>Annual interest rate (годовая ставка):</t>
  </si>
  <si>
    <t>Term in months (срок в месяцах):</t>
  </si>
  <si>
    <t>Total monthly payment (сумма ежемесячных выплат)</t>
  </si>
  <si>
    <t>Total cost of the loan (общая сумма выплат — полная стоимость кредита для клиента)</t>
  </si>
  <si>
    <t>Overpayment (переплата)</t>
  </si>
  <si>
    <t>Период (порядковый номер платежа)</t>
  </si>
  <si>
    <t>Выплата кредита</t>
  </si>
  <si>
    <t>Выплата процентов</t>
  </si>
  <si>
    <t>Общая выплата</t>
  </si>
  <si>
    <t>Осталось выплатить</t>
  </si>
  <si>
    <t>period</t>
  </si>
  <si>
    <t>principal_payment</t>
  </si>
  <si>
    <t>interest_payment</t>
  </si>
  <si>
    <t>total_payment</t>
  </si>
  <si>
    <t>left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</si>
</sst>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.00&quot; ₽&quot;"/>
    <numFmt numFmtId="60" formatCode="#,##0.00&quot; ₽&quot;;&quot;-&quot;#,##0.00&quot; ₽&quot;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10" fontId="0" fillId="2" borderId="4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 wrapText="1"/>
    </xf>
    <xf numFmtId="60" fontId="0" borderId="1" applyNumberFormat="1" applyFont="1" applyFill="0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 wrapText="1"/>
    </xf>
    <xf numFmtId="49" fontId="0" borderId="1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 wrapText="1"/>
    </xf>
    <xf numFmtId="49" fontId="0" fillId="3" borderId="4" applyNumberFormat="1" applyFont="1" applyFill="1" applyBorder="1" applyAlignment="1" applyProtection="0">
      <alignment vertical="bottom" wrapText="1"/>
    </xf>
    <xf numFmtId="49" fontId="0" borderId="8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aaaaaa"/>
      <rgbColor rgb="fffff2c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50"/>
  <sheetViews>
    <sheetView workbookViewId="0" showGridLines="0" defaultGridColor="1"/>
  </sheetViews>
  <sheetFormatPr defaultColWidth="8.83333" defaultRowHeight="14.4" customHeight="1" outlineLevelRow="0" outlineLevelCol="0"/>
  <cols>
    <col min="1" max="3" width="8.85156" style="1" customWidth="1"/>
    <col min="4" max="4" width="15.1719" style="1" customWidth="1"/>
    <col min="5" max="5" width="28.9297" style="1" customWidth="1"/>
    <col min="6" max="6" width="13" style="1" customWidth="1"/>
    <col min="7" max="7" width="8.85156" style="1" customWidth="1"/>
    <col min="8" max="8" width="16.1719" style="1" customWidth="1"/>
    <col min="9" max="9" width="15.3516" style="1" customWidth="1"/>
    <col min="10" max="10" width="17.6719" style="1" customWidth="1"/>
    <col min="11" max="11" width="14" style="1" customWidth="1"/>
    <col min="12" max="12" width="18" style="1" customWidth="1"/>
    <col min="13" max="16384" width="8.85156" style="1" customWidth="1"/>
  </cols>
  <sheetData>
    <row r="1" ht="18.3" customHeight="1">
      <c r="A1" t="s" s="2">
        <v>0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</row>
    <row r="2" ht="13.5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3.55" customHeight="1">
      <c r="A3" s="4"/>
      <c r="B3" s="4"/>
      <c r="C3" s="4"/>
      <c r="D3" s="4"/>
      <c r="E3" s="5"/>
      <c r="F3" s="5"/>
      <c r="G3" s="4"/>
      <c r="H3" s="4"/>
      <c r="I3" s="4"/>
      <c r="J3" s="4"/>
      <c r="K3" s="4"/>
      <c r="L3" s="4"/>
    </row>
    <row r="4" ht="13.55" customHeight="1">
      <c r="A4" s="4"/>
      <c r="B4" s="4"/>
      <c r="C4" s="4"/>
      <c r="D4" s="6"/>
      <c r="E4" t="s" s="7">
        <v>1</v>
      </c>
      <c r="F4" s="8">
        <v>1000000</v>
      </c>
      <c r="G4" s="9"/>
      <c r="H4" s="4"/>
      <c r="I4" s="4"/>
      <c r="J4" s="4"/>
      <c r="K4" s="4"/>
      <c r="L4" s="4"/>
    </row>
    <row r="5" ht="13.55" customHeight="1">
      <c r="A5" s="4"/>
      <c r="B5" s="4"/>
      <c r="C5" s="4"/>
      <c r="D5" s="6"/>
      <c r="E5" t="s" s="7">
        <v>2</v>
      </c>
      <c r="F5" s="10">
        <v>0.12</v>
      </c>
      <c r="G5" s="9"/>
      <c r="H5" s="4"/>
      <c r="I5" s="4"/>
      <c r="J5" s="4"/>
      <c r="K5" s="4"/>
      <c r="L5" s="4"/>
    </row>
    <row r="6" ht="13.55" customHeight="1">
      <c r="A6" s="4"/>
      <c r="B6" s="4"/>
      <c r="C6" s="4"/>
      <c r="D6" s="6"/>
      <c r="E6" t="s" s="7">
        <v>3</v>
      </c>
      <c r="F6" s="11">
        <v>24</v>
      </c>
      <c r="G6" s="9"/>
      <c r="H6" s="4"/>
      <c r="I6" s="4"/>
      <c r="J6" s="4"/>
      <c r="K6" s="4"/>
      <c r="L6" s="4"/>
    </row>
    <row r="7" ht="13.55" customHeight="1">
      <c r="A7" s="4"/>
      <c r="B7" s="4"/>
      <c r="C7" s="4"/>
      <c r="D7" s="4"/>
      <c r="E7" s="12"/>
      <c r="F7" s="12"/>
      <c r="G7" s="4"/>
      <c r="H7" s="4"/>
      <c r="I7" s="4"/>
      <c r="J7" s="4"/>
      <c r="K7" s="4"/>
      <c r="L7" s="4"/>
    </row>
    <row r="8" ht="13.5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ht="26.55" customHeight="1">
      <c r="A9" s="4"/>
      <c r="B9" s="4"/>
      <c r="C9" s="4"/>
      <c r="D9" s="4"/>
      <c r="E9" t="s" s="13">
        <v>4</v>
      </c>
      <c r="F9" s="14">
        <f>PMT(F5/12,F6,F4,0,0)</f>
        <v>-47073.4722232647</v>
      </c>
      <c r="G9" s="4"/>
      <c r="H9" s="4"/>
      <c r="I9" s="4"/>
      <c r="J9" s="4"/>
      <c r="K9" s="4"/>
      <c r="L9" s="4"/>
    </row>
    <row r="10" ht="43.2" customHeight="1">
      <c r="A10" s="4"/>
      <c r="B10" s="4"/>
      <c r="C10" s="4"/>
      <c r="D10" s="4"/>
      <c r="E10" t="s" s="15">
        <v>5</v>
      </c>
      <c r="F10" s="14">
        <f>F9*F6</f>
        <v>-1129763.33335835</v>
      </c>
      <c r="G10" s="4"/>
      <c r="H10" s="4"/>
      <c r="I10" s="4"/>
      <c r="J10" s="4"/>
      <c r="K10" s="4"/>
      <c r="L10" s="4"/>
    </row>
    <row r="11" ht="13.55" customHeight="1">
      <c r="A11" s="4"/>
      <c r="B11" s="4"/>
      <c r="C11" s="4"/>
      <c r="D11" s="4"/>
      <c r="E11" t="s" s="16">
        <v>6</v>
      </c>
      <c r="F11" s="14">
        <f>F10+F4</f>
        <v>-129763.33335835</v>
      </c>
      <c r="G11" s="4"/>
      <c r="H11" s="4"/>
      <c r="I11" s="5"/>
      <c r="J11" s="5"/>
      <c r="K11" s="5"/>
      <c r="L11" s="5"/>
    </row>
    <row r="12" ht="39.55" customHeight="1">
      <c r="A12" s="4"/>
      <c r="B12" s="4"/>
      <c r="C12" s="4"/>
      <c r="D12" s="4"/>
      <c r="E12" s="4"/>
      <c r="F12" s="4"/>
      <c r="G12" s="4"/>
      <c r="H12" t="s" s="17">
        <v>7</v>
      </c>
      <c r="I12" t="s" s="7">
        <v>8</v>
      </c>
      <c r="J12" t="s" s="7">
        <v>9</v>
      </c>
      <c r="K12" t="s" s="7">
        <v>10</v>
      </c>
      <c r="L12" t="s" s="7">
        <v>11</v>
      </c>
    </row>
    <row r="13" ht="43.2" customHeight="1">
      <c r="A13" s="4"/>
      <c r="B13" s="4"/>
      <c r="C13" s="4"/>
      <c r="D13" s="4"/>
      <c r="E13" s="4"/>
      <c r="F13" s="4"/>
      <c r="G13" s="6"/>
      <c r="H13" t="s" s="18">
        <v>12</v>
      </c>
      <c r="I13" t="s" s="19">
        <v>13</v>
      </c>
      <c r="J13" t="s" s="20">
        <v>14</v>
      </c>
      <c r="K13" t="s" s="7">
        <v>15</v>
      </c>
      <c r="L13" t="s" s="7">
        <v>16</v>
      </c>
    </row>
    <row r="14" ht="13.55" customHeight="1">
      <c r="A14" s="4"/>
      <c r="B14" s="4"/>
      <c r="C14" s="4"/>
      <c r="D14" s="4"/>
      <c r="E14" s="4"/>
      <c r="F14" s="4"/>
      <c r="G14" s="6"/>
      <c r="H14" s="21">
        <v>1</v>
      </c>
      <c r="I14" s="22">
        <f>IF(H14&lt;&gt;"",PPMT($F$5/12,H14,$F$6,$F$4,0,0),"")</f>
        <v>-37073.4722232647</v>
      </c>
      <c r="J14" s="22">
        <f>IF(H14&lt;&gt;"",IPMT($F$5/12,H14,$F$6,$F$4,0,0),"")</f>
        <v>-10000</v>
      </c>
      <c r="K14" s="22">
        <f>IF(H14&lt;&gt;"",I14+J14,"")</f>
        <v>-47073.4722232647</v>
      </c>
      <c r="L14" s="22">
        <f>IF(H14&lt;&gt;"",$F$4+SUM($I$14:I14),"")</f>
        <v>962926.527776735</v>
      </c>
    </row>
    <row r="15" ht="13.55" customHeight="1">
      <c r="A15" s="4"/>
      <c r="B15" s="4"/>
      <c r="C15" s="4"/>
      <c r="D15" s="4"/>
      <c r="E15" s="4"/>
      <c r="F15" s="4"/>
      <c r="G15" s="6"/>
      <c r="H15" s="21">
        <f>IF(H14&gt;=$F$6,"",H14+1)</f>
        <v>2</v>
      </c>
      <c r="I15" s="22">
        <f>IF(H15&lt;&gt;"",PPMT($F$5/12,H15,$F$6,$F$4,0,0),"")</f>
        <v>-37444.2069454973</v>
      </c>
      <c r="J15" s="22">
        <f>IF(H15&lt;&gt;"",IPMT($F$5/12,H15,$F$6,$F$4,0,0),"")</f>
        <v>-9629.265277767350</v>
      </c>
      <c r="K15" s="22">
        <f>IF(H15&lt;&gt;"",I15+J15,"")</f>
        <v>-47073.4722232647</v>
      </c>
      <c r="L15" s="22">
        <f>IF(H15&lt;&gt;"",$F$4+SUM($I$14:I15),"")</f>
        <v>925482.3208312379</v>
      </c>
    </row>
    <row r="16" ht="13.55" customHeight="1">
      <c r="A16" s="4"/>
      <c r="B16" s="4"/>
      <c r="C16" s="4"/>
      <c r="D16" s="4"/>
      <c r="E16" s="4"/>
      <c r="F16" s="4"/>
      <c r="G16" s="6"/>
      <c r="H16" s="21">
        <f>IF(H15&gt;=$F$6,"",H15+1)</f>
        <v>3</v>
      </c>
      <c r="I16" s="22">
        <f>IF(H16&lt;&gt;"",PPMT($F$5/12,H16,$F$6,$F$4,0,0),"")</f>
        <v>-37818.6490149523</v>
      </c>
      <c r="J16" s="22">
        <f>IF(H16&lt;&gt;"",IPMT($F$5/12,H16,$F$6,$F$4,0,0),"")</f>
        <v>-9254.823208312380</v>
      </c>
      <c r="K16" s="22">
        <f>IF(H16&lt;&gt;"",I16+J16,"")</f>
        <v>-47073.4722232647</v>
      </c>
      <c r="L16" s="22">
        <f>IF(H16&lt;&gt;"",$F$4+SUM($I$14:I16),"")</f>
        <v>887663.671816286</v>
      </c>
    </row>
    <row r="17" ht="13.55" customHeight="1">
      <c r="A17" s="4"/>
      <c r="B17" s="4"/>
      <c r="C17" s="4"/>
      <c r="D17" s="4"/>
      <c r="E17" s="4"/>
      <c r="F17" s="4"/>
      <c r="G17" s="6"/>
      <c r="H17" s="21">
        <f>IF(H16&gt;=$F$6,"",H16+1)</f>
        <v>4</v>
      </c>
      <c r="I17" s="22">
        <f>IF(H17&lt;&gt;"",PPMT($F$5/12,H17,$F$6,$F$4,0,0),"")</f>
        <v>-38196.8355051018</v>
      </c>
      <c r="J17" s="22">
        <f>IF(H17&lt;&gt;"",IPMT($F$5/12,H17,$F$6,$F$4,0,0),"")</f>
        <v>-8876.636718162850</v>
      </c>
      <c r="K17" s="22">
        <f>IF(H17&lt;&gt;"",I17+J17,"")</f>
        <v>-47073.4722232647</v>
      </c>
      <c r="L17" s="22">
        <f>IF(H17&lt;&gt;"",$F$4+SUM($I$14:I17),"")</f>
        <v>849466.836311184</v>
      </c>
    </row>
    <row r="18" ht="13.55" customHeight="1">
      <c r="A18" s="4"/>
      <c r="B18" s="4"/>
      <c r="C18" s="4"/>
      <c r="D18" s="4"/>
      <c r="E18" s="4"/>
      <c r="F18" s="4"/>
      <c r="G18" s="6"/>
      <c r="H18" s="21">
        <f>IF(H17&gt;=$F$6,"",H17+1)</f>
        <v>5</v>
      </c>
      <c r="I18" s="22">
        <f>IF(H18&lt;&gt;"",PPMT($F$5/12,H18,$F$6,$F$4,0,0),"")</f>
        <v>-38578.8038601528</v>
      </c>
      <c r="J18" s="22">
        <f>IF(H18&lt;&gt;"",IPMT($F$5/12,H18,$F$6,$F$4,0,0),"")</f>
        <v>-8494.668363111839</v>
      </c>
      <c r="K18" s="22">
        <f>IF(H18&lt;&gt;"",I18+J18,"")</f>
        <v>-47073.4722232646</v>
      </c>
      <c r="L18" s="22">
        <f>IF(H18&lt;&gt;"",$F$4+SUM($I$14:I18),"")</f>
        <v>810888.032451031</v>
      </c>
    </row>
    <row r="19" ht="13.55" customHeight="1">
      <c r="A19" s="4"/>
      <c r="B19" s="4"/>
      <c r="C19" s="4"/>
      <c r="D19" s="4"/>
      <c r="E19" s="4"/>
      <c r="F19" s="4"/>
      <c r="G19" s="6"/>
      <c r="H19" s="21">
        <f>IF(H18&gt;=$F$6,"",H18+1)</f>
        <v>6</v>
      </c>
      <c r="I19" s="22">
        <f>IF(H19&lt;&gt;"",PPMT($F$5/12,H19,$F$6,$F$4,0,0),"")</f>
        <v>-38964.5918987544</v>
      </c>
      <c r="J19" s="22">
        <f>IF(H19&lt;&gt;"",IPMT($F$5/12,H19,$F$6,$F$4,0,0),"")</f>
        <v>-8108.880324510310</v>
      </c>
      <c r="K19" s="22">
        <f>IF(H19&lt;&gt;"",I19+J19,"")</f>
        <v>-47073.4722232647</v>
      </c>
      <c r="L19" s="22">
        <f>IF(H19&lt;&gt;"",$F$4+SUM($I$14:I19),"")</f>
        <v>771923.440552277</v>
      </c>
    </row>
    <row r="20" ht="13.55" customHeight="1">
      <c r="A20" s="4"/>
      <c r="B20" s="4"/>
      <c r="C20" s="4"/>
      <c r="D20" s="4"/>
      <c r="E20" s="4"/>
      <c r="F20" s="4"/>
      <c r="G20" s="6"/>
      <c r="H20" s="21">
        <f>IF(H19&gt;=$F$6,"",H19+1)</f>
        <v>7</v>
      </c>
      <c r="I20" s="22">
        <f>IF(H20&lt;&gt;"",PPMT($F$5/12,H20,$F$6,$F$4,0,0),"")</f>
        <v>-39354.2378177419</v>
      </c>
      <c r="J20" s="22">
        <f>IF(H20&lt;&gt;"",IPMT($F$5/12,H20,$F$6,$F$4,0,0),"")</f>
        <v>-7719.234405522760</v>
      </c>
      <c r="K20" s="22">
        <f>IF(H20&lt;&gt;"",I20+J20,"")</f>
        <v>-47073.4722232647</v>
      </c>
      <c r="L20" s="22">
        <f>IF(H20&lt;&gt;"",$F$4+SUM($I$14:I20),"")</f>
        <v>732569.202734535</v>
      </c>
    </row>
    <row r="21" ht="13.55" customHeight="1">
      <c r="A21" s="4"/>
      <c r="B21" s="4"/>
      <c r="C21" s="4"/>
      <c r="D21" s="4"/>
      <c r="E21" s="4"/>
      <c r="F21" s="4"/>
      <c r="G21" s="6"/>
      <c r="H21" s="21">
        <f>IF(H20&gt;=$F$6,"",H20+1)</f>
        <v>8</v>
      </c>
      <c r="I21" s="22">
        <f>IF(H21&lt;&gt;"",PPMT($F$5/12,H21,$F$6,$F$4,0,0),"")</f>
        <v>-39747.7801959193</v>
      </c>
      <c r="J21" s="22">
        <f>IF(H21&lt;&gt;"",IPMT($F$5/12,H21,$F$6,$F$4,0,0),"")</f>
        <v>-7325.692027345350</v>
      </c>
      <c r="K21" s="22">
        <f>IF(H21&lt;&gt;"",I21+J21,"")</f>
        <v>-47073.4722232647</v>
      </c>
      <c r="L21" s="22">
        <f>IF(H21&lt;&gt;"",$F$4+SUM($I$14:I21),"")</f>
        <v>692821.422538616</v>
      </c>
    </row>
    <row r="22" ht="13.55" customHeight="1">
      <c r="A22" s="4"/>
      <c r="B22" s="4"/>
      <c r="C22" s="4"/>
      <c r="D22" s="4"/>
      <c r="E22" s="4"/>
      <c r="F22" s="4"/>
      <c r="G22" s="6"/>
      <c r="H22" s="21">
        <f>IF(H21&gt;=$F$6,"",H21+1)</f>
        <v>9</v>
      </c>
      <c r="I22" s="22">
        <f>IF(H22&lt;&gt;"",PPMT($F$5/12,H22,$F$6,$F$4,0,0),"")</f>
        <v>-40145.2579978785</v>
      </c>
      <c r="J22" s="22">
        <f>IF(H22&lt;&gt;"",IPMT($F$5/12,H22,$F$6,$F$4,0,0),"")</f>
        <v>-6928.214225386150</v>
      </c>
      <c r="K22" s="22">
        <f>IF(H22&lt;&gt;"",I22+J22,"")</f>
        <v>-47073.4722232647</v>
      </c>
      <c r="L22" s="22">
        <f>IF(H22&lt;&gt;"",$F$4+SUM($I$14:I22),"")</f>
        <v>652676.1645407371</v>
      </c>
    </row>
    <row r="23" ht="13.55" customHeight="1">
      <c r="A23" s="4"/>
      <c r="B23" s="4"/>
      <c r="C23" s="4"/>
      <c r="D23" s="4"/>
      <c r="E23" s="4"/>
      <c r="F23" s="4"/>
      <c r="G23" s="6"/>
      <c r="H23" s="21">
        <f>IF(H22&gt;=$F$6,"",H22+1)</f>
        <v>10</v>
      </c>
      <c r="I23" s="22">
        <f>IF(H23&lt;&gt;"",PPMT($F$5/12,H23,$F$6,$F$4,0,0),"")</f>
        <v>-40546.7105778573</v>
      </c>
      <c r="J23" s="22">
        <f>IF(H23&lt;&gt;"",IPMT($F$5/12,H23,$F$6,$F$4,0,0),"")</f>
        <v>-6526.761645407370</v>
      </c>
      <c r="K23" s="22">
        <f>IF(H23&lt;&gt;"",I23+J23,"")</f>
        <v>-47073.4722232647</v>
      </c>
      <c r="L23" s="22">
        <f>IF(H23&lt;&gt;"",$F$4+SUM($I$14:I23),"")</f>
        <v>612129.45396288</v>
      </c>
    </row>
    <row r="24" ht="13.55" customHeight="1">
      <c r="A24" s="4"/>
      <c r="B24" s="4"/>
      <c r="C24" s="4"/>
      <c r="D24" s="4"/>
      <c r="E24" s="4"/>
      <c r="F24" s="4"/>
      <c r="G24" s="6"/>
      <c r="H24" s="21">
        <f>IF(H23&gt;=$F$6,"",H23+1)</f>
        <v>11</v>
      </c>
      <c r="I24" s="22">
        <f>IF(H24&lt;&gt;"",PPMT($F$5/12,H24,$F$6,$F$4,0,0),"")</f>
        <v>-40952.1776836359</v>
      </c>
      <c r="J24" s="22">
        <f>IF(H24&lt;&gt;"",IPMT($F$5/12,H24,$F$6,$F$4,0,0),"")</f>
        <v>-6121.2945396288</v>
      </c>
      <c r="K24" s="22">
        <f>IF(H24&lt;&gt;"",I24+J24,"")</f>
        <v>-47073.4722232647</v>
      </c>
      <c r="L24" s="22">
        <f>IF(H24&lt;&gt;"",$F$4+SUM($I$14:I24),"")</f>
        <v>571177.276279244</v>
      </c>
    </row>
    <row r="25" ht="13.55" customHeight="1">
      <c r="A25" s="4"/>
      <c r="B25" s="4"/>
      <c r="C25" s="4"/>
      <c r="D25" s="4"/>
      <c r="E25" s="4"/>
      <c r="F25" s="4"/>
      <c r="G25" s="6"/>
      <c r="H25" s="21">
        <f>IF(H24&gt;=$F$6,"",H24+1)</f>
        <v>12</v>
      </c>
      <c r="I25" s="22">
        <f>IF(H25&lt;&gt;"",PPMT($F$5/12,H25,$F$6,$F$4,0,0),"")</f>
        <v>-41361.6994604722</v>
      </c>
      <c r="J25" s="22">
        <f>IF(H25&lt;&gt;"",IPMT($F$5/12,H25,$F$6,$F$4,0,0),"")</f>
        <v>-5711.772762792440</v>
      </c>
      <c r="K25" s="22">
        <f>IF(H25&lt;&gt;"",I25+J25,"")</f>
        <v>-47073.4722232646</v>
      </c>
      <c r="L25" s="22">
        <f>IF(H25&lt;&gt;"",$F$4+SUM($I$14:I25),"")</f>
        <v>529815.576818772</v>
      </c>
    </row>
    <row r="26" ht="13.55" customHeight="1">
      <c r="A26" s="4"/>
      <c r="B26" s="4"/>
      <c r="C26" s="4"/>
      <c r="D26" s="4"/>
      <c r="E26" s="4"/>
      <c r="F26" s="4"/>
      <c r="G26" s="6"/>
      <c r="H26" s="21">
        <f>IF(H25&gt;=$F$6,"",H25+1)</f>
        <v>13</v>
      </c>
      <c r="I26" s="22">
        <f>IF(H26&lt;&gt;"",PPMT($F$5/12,H26,$F$6,$F$4,0,0),"")</f>
        <v>-41775.316455077</v>
      </c>
      <c r="J26" s="22">
        <f>IF(H26&lt;&gt;"",IPMT($F$5/12,H26,$F$6,$F$4,0,0),"")</f>
        <v>-5298.155768187710</v>
      </c>
      <c r="K26" s="22">
        <f>IF(H26&lt;&gt;"",I26+J26,"")</f>
        <v>-47073.4722232647</v>
      </c>
      <c r="L26" s="22">
        <f>IF(H26&lt;&gt;"",$F$4+SUM($I$14:I26),"")</f>
        <v>488040.260363695</v>
      </c>
    </row>
    <row r="27" ht="13.55" customHeight="1">
      <c r="A27" s="4"/>
      <c r="B27" s="4"/>
      <c r="C27" s="4"/>
      <c r="D27" s="4"/>
      <c r="E27" s="4"/>
      <c r="F27" s="4"/>
      <c r="G27" s="6"/>
      <c r="H27" s="21">
        <f>IF(H26&gt;=$F$6,"",H26+1)</f>
        <v>14</v>
      </c>
      <c r="I27" s="22">
        <f>IF(H27&lt;&gt;"",PPMT($F$5/12,H27,$F$6,$F$4,0,0),"")</f>
        <v>-42193.0696196277</v>
      </c>
      <c r="J27" s="22">
        <f>IF(H27&lt;&gt;"",IPMT($F$5/12,H27,$F$6,$F$4,0,0),"")</f>
        <v>-4880.402603636940</v>
      </c>
      <c r="K27" s="22">
        <f>IF(H27&lt;&gt;"",I27+J27,"")</f>
        <v>-47073.4722232646</v>
      </c>
      <c r="L27" s="22">
        <f>IF(H27&lt;&gt;"",$F$4+SUM($I$14:I27),"")</f>
        <v>445847.190744067</v>
      </c>
    </row>
    <row r="28" ht="13.55" customHeight="1">
      <c r="A28" s="4"/>
      <c r="B28" s="4"/>
      <c r="C28" s="4"/>
      <c r="D28" s="4"/>
      <c r="E28" s="4"/>
      <c r="F28" s="4"/>
      <c r="G28" s="6"/>
      <c r="H28" s="21">
        <f>IF(H27&gt;=$F$6,"",H27+1)</f>
        <v>15</v>
      </c>
      <c r="I28" s="22">
        <f>IF(H28&lt;&gt;"",PPMT($F$5/12,H28,$F$6,$F$4,0,0),"")</f>
        <v>-42615.000315824</v>
      </c>
      <c r="J28" s="22">
        <f>IF(H28&lt;&gt;"",IPMT($F$5/12,H28,$F$6,$F$4,0,0),"")</f>
        <v>-4458.471907440660</v>
      </c>
      <c r="K28" s="22">
        <f>IF(H28&lt;&gt;"",I28+J28,"")</f>
        <v>-47073.4722232647</v>
      </c>
      <c r="L28" s="22">
        <f>IF(H28&lt;&gt;"",$F$4+SUM($I$14:I28),"")</f>
        <v>403232.190428243</v>
      </c>
    </row>
    <row r="29" ht="13.55" customHeight="1">
      <c r="A29" s="4"/>
      <c r="B29" s="4"/>
      <c r="C29" s="4"/>
      <c r="D29" s="4"/>
      <c r="E29" s="4"/>
      <c r="F29" s="4"/>
      <c r="G29" s="6"/>
      <c r="H29" s="21">
        <f>IF(H28&gt;=$F$6,"",H28+1)</f>
        <v>16</v>
      </c>
      <c r="I29" s="22">
        <f>IF(H29&lt;&gt;"",PPMT($F$5/12,H29,$F$6,$F$4,0,0),"")</f>
        <v>-43041.1503189822</v>
      </c>
      <c r="J29" s="22">
        <f>IF(H29&lt;&gt;"",IPMT($F$5/12,H29,$F$6,$F$4,0,0),"")</f>
        <v>-4032.321904282420</v>
      </c>
      <c r="K29" s="22">
        <f>IF(H29&lt;&gt;"",I29+J29,"")</f>
        <v>-47073.4722232646</v>
      </c>
      <c r="L29" s="22">
        <f>IF(H29&lt;&gt;"",$F$4+SUM($I$14:I29),"")</f>
        <v>360191.040109261</v>
      </c>
    </row>
    <row r="30" ht="13.55" customHeight="1">
      <c r="A30" s="4"/>
      <c r="B30" s="4"/>
      <c r="C30" s="4"/>
      <c r="D30" s="4"/>
      <c r="E30" s="4"/>
      <c r="F30" s="4"/>
      <c r="G30" s="6"/>
      <c r="H30" s="21">
        <f>IF(H29&gt;=$F$6,"",H29+1)</f>
        <v>17</v>
      </c>
      <c r="I30" s="22">
        <f>IF(H30&lt;&gt;"",PPMT($F$5/12,H30,$F$6,$F$4,0,0),"")</f>
        <v>-43471.5618221721</v>
      </c>
      <c r="J30" s="22">
        <f>IF(H30&lt;&gt;"",IPMT($F$5/12,H30,$F$6,$F$4,0,0),"")</f>
        <v>-3601.9104010926</v>
      </c>
      <c r="K30" s="22">
        <f>IF(H30&lt;&gt;"",I30+J30,"")</f>
        <v>-47073.4722232647</v>
      </c>
      <c r="L30" s="22">
        <f>IF(H30&lt;&gt;"",$F$4+SUM($I$14:I30),"")</f>
        <v>316719.478287089</v>
      </c>
    </row>
    <row r="31" ht="13.55" customHeight="1">
      <c r="A31" s="4"/>
      <c r="B31" s="4"/>
      <c r="C31" s="4"/>
      <c r="D31" s="4"/>
      <c r="E31" s="4"/>
      <c r="F31" s="4"/>
      <c r="G31" s="6"/>
      <c r="H31" s="21">
        <f>IF(H30&gt;=$F$6,"",H30+1)</f>
        <v>18</v>
      </c>
      <c r="I31" s="22">
        <f>IF(H31&lt;&gt;"",PPMT($F$5/12,H31,$F$6,$F$4,0,0),"")</f>
        <v>-43906.2774403938</v>
      </c>
      <c r="J31" s="22">
        <f>IF(H31&lt;&gt;"",IPMT($F$5/12,H31,$F$6,$F$4,0,0),"")</f>
        <v>-3167.194782870880</v>
      </c>
      <c r="K31" s="22">
        <f>IF(H31&lt;&gt;"",I31+J31,"")</f>
        <v>-47073.4722232647</v>
      </c>
      <c r="L31" s="22">
        <f>IF(H31&lt;&gt;"",$F$4+SUM($I$14:I31),"")</f>
        <v>272813.200846695</v>
      </c>
    </row>
    <row r="32" ht="13.55" customHeight="1">
      <c r="A32" s="4"/>
      <c r="B32" s="4"/>
      <c r="C32" s="4"/>
      <c r="D32" s="4"/>
      <c r="E32" s="4"/>
      <c r="F32" s="4"/>
      <c r="G32" s="6"/>
      <c r="H32" s="21">
        <f>IF(H31&gt;=$F$6,"",H31+1)</f>
        <v>19</v>
      </c>
      <c r="I32" s="22">
        <f>IF(H32&lt;&gt;"",PPMT($F$5/12,H32,$F$6,$F$4,0,0),"")</f>
        <v>-44345.3402147977</v>
      </c>
      <c r="J32" s="22">
        <f>IF(H32&lt;&gt;"",IPMT($F$5/12,H32,$F$6,$F$4,0,0),"")</f>
        <v>-2728.132008466940</v>
      </c>
      <c r="K32" s="22">
        <f>IF(H32&lt;&gt;"",I32+J32,"")</f>
        <v>-47073.4722232646</v>
      </c>
      <c r="L32" s="22">
        <f>IF(H32&lt;&gt;"",$F$4+SUM($I$14:I32),"")</f>
        <v>228467.860631897</v>
      </c>
    </row>
    <row r="33" ht="13.55" customHeight="1">
      <c r="A33" s="4"/>
      <c r="B33" s="4"/>
      <c r="C33" s="4"/>
      <c r="D33" s="4"/>
      <c r="E33" s="4"/>
      <c r="F33" s="4"/>
      <c r="G33" s="6"/>
      <c r="H33" s="21">
        <f>IF(H32&gt;=$F$6,"",H32+1)</f>
        <v>20</v>
      </c>
      <c r="I33" s="22">
        <f>IF(H33&lt;&gt;"",PPMT($F$5/12,H33,$F$6,$F$4,0,0),"")</f>
        <v>-44788.7936169457</v>
      </c>
      <c r="J33" s="22">
        <f>IF(H33&lt;&gt;"",IPMT($F$5/12,H33,$F$6,$F$4,0,0),"")</f>
        <v>-2284.678606318970</v>
      </c>
      <c r="K33" s="22">
        <f>IF(H33&lt;&gt;"",I33+J33,"")</f>
        <v>-47073.4722232647</v>
      </c>
      <c r="L33" s="22">
        <f>IF(H33&lt;&gt;"",$F$4+SUM($I$14:I33),"")</f>
        <v>183679.067014951</v>
      </c>
    </row>
    <row r="34" ht="13.55" customHeight="1">
      <c r="A34" s="4"/>
      <c r="B34" s="4"/>
      <c r="C34" s="4"/>
      <c r="D34" s="4"/>
      <c r="E34" s="4"/>
      <c r="F34" s="4"/>
      <c r="G34" s="6"/>
      <c r="H34" s="21">
        <f>IF(H33&gt;=$F$6,"",H33+1)</f>
        <v>21</v>
      </c>
      <c r="I34" s="22">
        <f>IF(H34&lt;&gt;"",PPMT($F$5/12,H34,$F$6,$F$4,0,0),"")</f>
        <v>-45236.6815531152</v>
      </c>
      <c r="J34" s="22">
        <f>IF(H34&lt;&gt;"",IPMT($F$5/12,H34,$F$6,$F$4,0,0),"")</f>
        <v>-1836.790670149510</v>
      </c>
      <c r="K34" s="22">
        <f>IF(H34&lt;&gt;"",I34+J34,"")</f>
        <v>-47073.4722232647</v>
      </c>
      <c r="L34" s="22">
        <f>IF(H34&lt;&gt;"",$F$4+SUM($I$14:I34),"")</f>
        <v>138442.385461836</v>
      </c>
    </row>
    <row r="35" ht="13.55" customHeight="1">
      <c r="A35" s="4"/>
      <c r="B35" s="4"/>
      <c r="C35" s="4"/>
      <c r="D35" s="4"/>
      <c r="E35" s="4"/>
      <c r="F35" s="4"/>
      <c r="G35" s="6"/>
      <c r="H35" s="21">
        <f>IF(H34&gt;=$F$6,"",H34+1)</f>
        <v>22</v>
      </c>
      <c r="I35" s="22">
        <f>IF(H35&lt;&gt;"",PPMT($F$5/12,H35,$F$6,$F$4,0,0),"")</f>
        <v>-45689.0483686463</v>
      </c>
      <c r="J35" s="22">
        <f>IF(H35&lt;&gt;"",IPMT($F$5/12,H35,$F$6,$F$4,0,0),"")</f>
        <v>-1384.423854618350</v>
      </c>
      <c r="K35" s="22">
        <f>IF(H35&lt;&gt;"",I35+J35,"")</f>
        <v>-47073.4722232647</v>
      </c>
      <c r="L35" s="22">
        <f>IF(H35&lt;&gt;"",$F$4+SUM($I$14:I35),"")</f>
        <v>92753.3370931899</v>
      </c>
    </row>
    <row r="36" ht="13.55" customHeight="1">
      <c r="A36" s="4"/>
      <c r="B36" s="4"/>
      <c r="C36" s="4"/>
      <c r="D36" s="4"/>
      <c r="E36" s="4"/>
      <c r="F36" s="4"/>
      <c r="G36" s="6"/>
      <c r="H36" s="21">
        <f>IF(H35&gt;=$F$6,"",H35+1)</f>
        <v>23</v>
      </c>
      <c r="I36" s="22">
        <f>IF(H36&lt;&gt;"",PPMT($F$5/12,H36,$F$6,$F$4,0,0),"")</f>
        <v>-46145.9388523328</v>
      </c>
      <c r="J36" s="22">
        <f>IF(H36&lt;&gt;"",IPMT($F$5/12,H36,$F$6,$F$4,0,0),"")</f>
        <v>-927.533370931893</v>
      </c>
      <c r="K36" s="22">
        <f>IF(H36&lt;&gt;"",I36+J36,"")</f>
        <v>-47073.4722232647</v>
      </c>
      <c r="L36" s="22">
        <f>IF(H36&lt;&gt;"",$F$4+SUM($I$14:I36),"")</f>
        <v>46607.3982408571</v>
      </c>
    </row>
    <row r="37" ht="13.55" customHeight="1">
      <c r="A37" s="4"/>
      <c r="B37" s="4"/>
      <c r="C37" s="4"/>
      <c r="D37" s="4"/>
      <c r="E37" s="4"/>
      <c r="F37" s="4"/>
      <c r="G37" s="6"/>
      <c r="H37" s="21">
        <f>IF(H36&gt;=$F$6,"",H36+1)</f>
        <v>24</v>
      </c>
      <c r="I37" s="22">
        <f>IF(H37&lt;&gt;"",PPMT($F$5/12,H37,$F$6,$F$4,0,0),"")</f>
        <v>-46607.3982408561</v>
      </c>
      <c r="J37" s="22">
        <f>IF(H37&lt;&gt;"",IPMT($F$5/12,H37,$F$6,$F$4,0,0),"")</f>
        <v>-466.073982408564</v>
      </c>
      <c r="K37" s="22">
        <f>IF(H37&lt;&gt;"",I37+J37,"")</f>
        <v>-47073.4722232647</v>
      </c>
      <c r="L37" s="22">
        <f>IF(H37&lt;&gt;"",$F$4+SUM($I$14:I37),"")</f>
        <v>1e-09</v>
      </c>
    </row>
    <row r="38" ht="13.55" customHeight="1">
      <c r="A38" s="4"/>
      <c r="B38" s="4"/>
      <c r="C38" s="4"/>
      <c r="D38" s="4"/>
      <c r="E38" s="4"/>
      <c r="F38" s="4"/>
      <c r="G38" s="4"/>
      <c r="H38" t="s" s="23">
        <f>IF(H37&gt;=$F$6,"",H37+1)</f>
      </c>
      <c r="I38" t="s" s="23">
        <f>IF(H38&lt;&gt;"",PPMT($F$5/12,H38,$F$6,$F$4,0,0),"")</f>
      </c>
      <c r="J38" t="s" s="23">
        <f>IF(H38&lt;&gt;"",IPMT($F$5/12,H38,$F$6,$F$4,0,0),"")</f>
      </c>
      <c r="K38" t="s" s="23">
        <f>IF(H38&lt;&gt;"",I38+J38,"")</f>
      </c>
      <c r="L38" t="s" s="23">
        <f>IF(H38&lt;&gt;"",$F$4+SUM($I$14:I39),"")</f>
      </c>
    </row>
    <row r="39" ht="13.55" customHeight="1">
      <c r="A39" s="4"/>
      <c r="B39" s="4"/>
      <c r="C39" s="4"/>
      <c r="D39" s="4"/>
      <c r="E39" s="4"/>
      <c r="F39" s="4"/>
      <c r="G39" s="4"/>
      <c r="H39" t="s" s="16">
        <f>IF(H38&gt;=$F$6,"",H38+1)</f>
      </c>
      <c r="I39" t="s" s="16">
        <f>IF(H39&lt;&gt;"",PPMT($F$5/12,H39,$F$6,$F$4,0,0),"")</f>
      </c>
      <c r="J39" t="s" s="16">
        <f>IF(H39&lt;&gt;"",IPMT($F$5/12,H39,$F$6,$F$4,0,0),"")</f>
      </c>
      <c r="K39" t="s" s="16">
        <f>IF(H39&lt;&gt;"",I39+J39,"")</f>
      </c>
      <c r="L39" t="s" s="16">
        <f>IF(H39&lt;&gt;"",$F$4+SUM($I$14:I40),"")</f>
      </c>
    </row>
    <row r="40" ht="13.55" customHeight="1">
      <c r="A40" s="4"/>
      <c r="B40" s="4"/>
      <c r="C40" s="4"/>
      <c r="D40" s="4"/>
      <c r="E40" s="4"/>
      <c r="F40" s="4"/>
      <c r="G40" s="4"/>
      <c r="H40" t="s" s="16">
        <f>IF(H39&gt;=$F$6,"",H39+1)</f>
      </c>
      <c r="I40" t="s" s="16">
        <f>IF(H40&lt;&gt;"",PPMT($F$5/12,H40,$F$6,$F$4,0,0),"")</f>
      </c>
      <c r="J40" t="s" s="16">
        <f>IF(H40&lt;&gt;"",IPMT($F$5/12,H40,$F$6,$F$4,0,0),"")</f>
      </c>
      <c r="K40" t="s" s="16">
        <f>IF(H40&lt;&gt;"",I40+J40,"")</f>
      </c>
      <c r="L40" t="s" s="16">
        <f>IF(H40&lt;&gt;"",$F$4+SUM($I$14:I41),"")</f>
      </c>
    </row>
    <row r="41" ht="13.55" customHeight="1">
      <c r="A41" s="4"/>
      <c r="B41" s="4"/>
      <c r="C41" s="4"/>
      <c r="D41" s="4"/>
      <c r="E41" s="4"/>
      <c r="F41" s="4"/>
      <c r="G41" s="4"/>
      <c r="H41" t="s" s="16">
        <f>IF(H40&gt;=$F$6,"",H40+1)</f>
      </c>
      <c r="I41" t="s" s="16">
        <f>IF(H41&lt;&gt;"",PPMT($F$5/12,H41,$F$6,$F$4,0,0),"")</f>
      </c>
      <c r="J41" t="s" s="16">
        <f>IF(H41&lt;&gt;"",IPMT($F$5/12,H41,$F$6,$F$4,0,0),"")</f>
      </c>
      <c r="K41" t="s" s="16">
        <f>IF(H41&lt;&gt;"",I41+J41,"")</f>
      </c>
      <c r="L41" t="s" s="16">
        <f>IF(H41&lt;&gt;"",$F$4+SUM($I$14:I42),"")</f>
      </c>
    </row>
    <row r="42" ht="13.55" customHeight="1">
      <c r="A42" s="4"/>
      <c r="B42" s="4"/>
      <c r="C42" s="4"/>
      <c r="D42" s="4"/>
      <c r="E42" s="4"/>
      <c r="F42" s="4"/>
      <c r="G42" s="4"/>
      <c r="H42" s="4"/>
      <c r="I42" t="s" s="16">
        <f>IF(H42&lt;&gt;"",PPMT($F$5/12,H42,$F$6,$F$4,0,0),"")</f>
      </c>
      <c r="J42" t="s" s="16">
        <f>IF(H42&lt;&gt;"",IPMT($F$5/12,H42,$F$6,$F$4,0,0),"")</f>
      </c>
      <c r="K42" t="s" s="16">
        <f>IF(H42&lt;&gt;"",I42+J42,"")</f>
      </c>
      <c r="L42" t="s" s="16">
        <f>IF(H42&lt;&gt;"",$F$4+SUM($I$14:I43),"")</f>
      </c>
    </row>
    <row r="43" ht="13.55" customHeight="1">
      <c r="A43" s="4"/>
      <c r="B43" s="4"/>
      <c r="C43" s="4"/>
      <c r="D43" s="4"/>
      <c r="E43" s="4"/>
      <c r="F43" s="4"/>
      <c r="G43" s="4"/>
      <c r="H43" s="4"/>
      <c r="I43" t="s" s="16">
        <f>IF(H43&lt;&gt;"",PPMT($F$5/12,H43,$F$6,$F$4,0,0),"")</f>
      </c>
      <c r="J43" t="s" s="16">
        <f>IF(H43&lt;&gt;"",IPMT($F$5/12,H43,$F$6,$F$4,0,0),"")</f>
      </c>
      <c r="K43" t="s" s="16">
        <f>IF(H43&lt;&gt;"",I43+J43,"")</f>
      </c>
      <c r="L43" t="s" s="16">
        <f>IF(H43&lt;&gt;"",$F$4+SUM($I$14:I44),"")</f>
      </c>
    </row>
    <row r="44" ht="13.55" customHeight="1">
      <c r="A44" s="4"/>
      <c r="B44" s="4"/>
      <c r="C44" s="4"/>
      <c r="D44" s="4"/>
      <c r="E44" s="4"/>
      <c r="F44" s="4"/>
      <c r="G44" s="4"/>
      <c r="H44" s="4"/>
      <c r="I44" t="s" s="16">
        <f>IF(H44&lt;&gt;"",PPMT($F$5/12,H44,$F$6,$F$4,0,0),"")</f>
      </c>
      <c r="J44" t="s" s="16">
        <f>IF(H44&lt;&gt;"",IPMT($F$5/12,H44,$F$6,$F$4,0,0),"")</f>
      </c>
      <c r="K44" t="s" s="16">
        <f>IF(H44&lt;&gt;"",I44+J44,"")</f>
      </c>
      <c r="L44" t="s" s="16">
        <f>IF(H44&lt;&gt;"",$F$4+SUM($I$14:I45),"")</f>
      </c>
    </row>
    <row r="45" ht="13.55" customHeight="1">
      <c r="A45" s="4"/>
      <c r="B45" s="4"/>
      <c r="C45" s="4"/>
      <c r="D45" s="4"/>
      <c r="E45" s="4"/>
      <c r="F45" s="4"/>
      <c r="G45" s="4"/>
      <c r="H45" s="4"/>
      <c r="I45" t="s" s="16">
        <f>IF(H45&lt;&gt;"",PPMT($F$5/12,H45,$F$6,$F$4,0,0),"")</f>
      </c>
      <c r="J45" t="s" s="16">
        <f>IF(H45&lt;&gt;"",IPMT($F$5/12,H45,$F$6,$F$4,0,0),"")</f>
      </c>
      <c r="K45" t="s" s="16">
        <f>IF(H45&lt;&gt;"",I45+J45,"")</f>
      </c>
      <c r="L45" t="s" s="16">
        <f>IF(H45&lt;&gt;"",$F$4+SUM($I$14:I46),"")</f>
      </c>
    </row>
    <row r="46" ht="13.55" customHeight="1">
      <c r="A46" s="4"/>
      <c r="B46" s="4"/>
      <c r="C46" s="4"/>
      <c r="D46" s="4"/>
      <c r="E46" s="4"/>
      <c r="F46" s="4"/>
      <c r="G46" s="4"/>
      <c r="H46" s="4"/>
      <c r="I46" t="s" s="16">
        <f>IF(H46&lt;&gt;"",PPMT($F$5/12,H46,$F$6,$F$4,0,0),"")</f>
      </c>
      <c r="J46" t="s" s="16">
        <f>IF(H46&lt;&gt;"",IPMT($F$5/12,H46,$F$6,$F$4,0,0),"")</f>
      </c>
      <c r="K46" t="s" s="16">
        <f>IF(H46&lt;&gt;"",I46+J46,"")</f>
      </c>
      <c r="L46" t="s" s="16">
        <f>IF(H46&lt;&gt;"",$F$4+SUM($I$14:I47),"")</f>
      </c>
    </row>
    <row r="47" ht="13.55" customHeight="1">
      <c r="A47" s="4"/>
      <c r="B47" s="4"/>
      <c r="C47" s="4"/>
      <c r="D47" s="4"/>
      <c r="E47" s="4"/>
      <c r="F47" s="4"/>
      <c r="G47" s="4"/>
      <c r="H47" s="4"/>
      <c r="I47" t="s" s="16">
        <f>IF(H47&lt;&gt;"",PPMT($F$5/12,H47,$F$6,$F$4,0,0),"")</f>
      </c>
      <c r="J47" t="s" s="16">
        <f>IF(H47&lt;&gt;"",IPMT($F$5/12,H47,$F$6,$F$4,0,0),"")</f>
      </c>
      <c r="K47" t="s" s="16">
        <f>IF(H47&lt;&gt;"",I47+J47,"")</f>
      </c>
      <c r="L47" t="s" s="16">
        <f>IF(H47&lt;&gt;"",$F$4+SUM($I$14:I48),"")</f>
      </c>
    </row>
    <row r="48" ht="13.55" customHeight="1">
      <c r="A48" s="4"/>
      <c r="B48" s="4"/>
      <c r="C48" s="4"/>
      <c r="D48" s="4"/>
      <c r="E48" s="4"/>
      <c r="F48" s="4"/>
      <c r="G48" s="4"/>
      <c r="H48" s="4"/>
      <c r="I48" t="s" s="16">
        <f>IF(H48&lt;&gt;"",PPMT($F$5/12,H48,$F$6,$F$4,0,0),"")</f>
      </c>
      <c r="J48" t="s" s="16">
        <f>IF(H48&lt;&gt;"",IPMT($F$5/12,H48,$F$6,$F$4,0,0),"")</f>
      </c>
      <c r="K48" t="s" s="16">
        <f>IF(H48&lt;&gt;"",I48+J48,"")</f>
      </c>
      <c r="L48" t="s" s="16">
        <f>IF(H48&lt;&gt;"",$F$4+SUM($I$14:I49),"")</f>
      </c>
    </row>
    <row r="49" ht="13.55" customHeight="1">
      <c r="A49" s="4"/>
      <c r="B49" s="4"/>
      <c r="C49" s="4"/>
      <c r="D49" s="4"/>
      <c r="E49" s="4"/>
      <c r="F49" s="4"/>
      <c r="G49" s="4"/>
      <c r="H49" s="4"/>
      <c r="I49" t="s" s="16">
        <f>IF(H49&lt;&gt;"",PPMT($F$5/12,H49,$F$6,$F$4,0,0),"")</f>
      </c>
      <c r="J49" t="s" s="16">
        <f>IF(H49&lt;&gt;"",IPMT($F$5/12,H49,$F$6,$F$4,0,0),"")</f>
      </c>
      <c r="K49" s="4"/>
      <c r="L49" s="4"/>
    </row>
    <row r="50" ht="13.55" customHeight="1">
      <c r="A50" s="4"/>
      <c r="B50" s="4"/>
      <c r="C50" s="4"/>
      <c r="D50" s="4"/>
      <c r="E50" s="4"/>
      <c r="F50" s="4"/>
      <c r="G50" s="4"/>
      <c r="H50" s="4"/>
      <c r="I50" t="s" s="16">
        <f>IF(H50&lt;&gt;"",PPMT($F$5/12,H50,$F$6,$F$4,0,0),"")</f>
      </c>
      <c r="J50" s="4"/>
      <c r="K50" s="4"/>
      <c r="L50" s="4"/>
    </row>
  </sheetData>
  <mergeCells count="1">
    <mergeCell ref="A1:D1"/>
  </mergeCells>
  <conditionalFormatting sqref="F9:F11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