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zlo\My Tresors\Private\MUW\Grants\SLENDER 2.0-FWF+ANR\"/>
    </mc:Choice>
  </mc:AlternateContent>
  <xr:revisionPtr revIDLastSave="0" documentId="13_ncr:1_{9DE8E450-039D-4C3F-9EDC-4368EF3F045D}" xr6:coauthVersionLast="47" xr6:coauthVersionMax="47" xr10:uidLastSave="{00000000-0000-0000-0000-000000000000}"/>
  <bookViews>
    <workbookView xWindow="-120" yWindow="-120" windowWidth="29040" windowHeight="15720" activeTab="5" xr2:uid="{A9C0DBCC-606B-4251-8BAC-4242F00CAF5E}"/>
  </bookViews>
  <sheets>
    <sheet name="Convolutional" sheetId="6" r:id="rId1"/>
    <sheet name="Fully-connected" sheetId="2" r:id="rId2"/>
    <sheet name="cNN" sheetId="3" r:id="rId3"/>
    <sheet name="cDEBI-NN" sheetId="4" r:id="rId4"/>
    <sheet name="Parameter Ratio" sheetId="5" r:id="rId5"/>
    <sheet name="Parameter Ratio (shortened)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7" l="1"/>
  <c r="Q20" i="7"/>
  <c r="P20" i="7"/>
  <c r="O20" i="7"/>
  <c r="N20" i="7"/>
  <c r="M20" i="7"/>
  <c r="L20" i="7"/>
  <c r="K20" i="7"/>
  <c r="J20" i="7"/>
  <c r="I20" i="7"/>
  <c r="H20" i="7"/>
  <c r="G20" i="7"/>
  <c r="E20" i="7"/>
  <c r="D20" i="7"/>
  <c r="C20" i="7"/>
  <c r="R19" i="7"/>
  <c r="Q19" i="7"/>
  <c r="P19" i="7"/>
  <c r="O19" i="7"/>
  <c r="N19" i="7"/>
  <c r="M19" i="7"/>
  <c r="L19" i="7"/>
  <c r="K19" i="7"/>
  <c r="J19" i="7"/>
  <c r="I19" i="7"/>
  <c r="H19" i="7"/>
  <c r="G19" i="7"/>
  <c r="E19" i="7"/>
  <c r="D19" i="7"/>
  <c r="C19" i="7"/>
  <c r="R18" i="7"/>
  <c r="Q18" i="7"/>
  <c r="P18" i="7"/>
  <c r="O18" i="7"/>
  <c r="N18" i="7"/>
  <c r="M18" i="7"/>
  <c r="L18" i="7"/>
  <c r="K18" i="7"/>
  <c r="J18" i="7"/>
  <c r="I18" i="7"/>
  <c r="H18" i="7"/>
  <c r="G18" i="7"/>
  <c r="E18" i="7"/>
  <c r="D18" i="7"/>
  <c r="C18" i="7"/>
  <c r="R17" i="7"/>
  <c r="Q17" i="7"/>
  <c r="P17" i="7"/>
  <c r="O17" i="7"/>
  <c r="N17" i="7"/>
  <c r="M17" i="7"/>
  <c r="L17" i="7"/>
  <c r="K17" i="7"/>
  <c r="J17" i="7"/>
  <c r="I17" i="7"/>
  <c r="H17" i="7"/>
  <c r="G17" i="7"/>
  <c r="E17" i="7"/>
  <c r="D17" i="7"/>
  <c r="C17" i="7"/>
  <c r="R16" i="7"/>
  <c r="Q16" i="7"/>
  <c r="P16" i="7"/>
  <c r="O16" i="7"/>
  <c r="N16" i="7"/>
  <c r="M16" i="7"/>
  <c r="L16" i="7"/>
  <c r="K16" i="7"/>
  <c r="J16" i="7"/>
  <c r="I16" i="7"/>
  <c r="H16" i="7"/>
  <c r="G16" i="7"/>
  <c r="E16" i="7"/>
  <c r="D16" i="7"/>
  <c r="C16" i="7"/>
  <c r="B16" i="7"/>
  <c r="R15" i="7"/>
  <c r="Q15" i="7"/>
  <c r="P15" i="7"/>
  <c r="O15" i="7"/>
  <c r="N15" i="7"/>
  <c r="M15" i="7"/>
  <c r="L15" i="7"/>
  <c r="K15" i="7"/>
  <c r="J15" i="7"/>
  <c r="I15" i="7"/>
  <c r="H15" i="7"/>
  <c r="G15" i="7"/>
  <c r="E15" i="7"/>
  <c r="D15" i="7"/>
  <c r="C15" i="7"/>
  <c r="R14" i="7"/>
  <c r="Q14" i="7"/>
  <c r="P14" i="7"/>
  <c r="O14" i="7"/>
  <c r="N14" i="7"/>
  <c r="M14" i="7"/>
  <c r="L14" i="7"/>
  <c r="K14" i="7"/>
  <c r="J14" i="7"/>
  <c r="I14" i="7"/>
  <c r="H14" i="7"/>
  <c r="G14" i="7"/>
  <c r="E14" i="7"/>
  <c r="D14" i="7"/>
  <c r="C14" i="7"/>
  <c r="R13" i="7"/>
  <c r="Q13" i="7"/>
  <c r="P13" i="7"/>
  <c r="O13" i="7"/>
  <c r="N13" i="7"/>
  <c r="M13" i="7"/>
  <c r="L13" i="7"/>
  <c r="K13" i="7"/>
  <c r="J13" i="7"/>
  <c r="I13" i="7"/>
  <c r="H13" i="7"/>
  <c r="G13" i="7"/>
  <c r="E13" i="7"/>
  <c r="D13" i="7"/>
  <c r="C13" i="7"/>
  <c r="R12" i="7"/>
  <c r="Q12" i="7"/>
  <c r="P12" i="7"/>
  <c r="O12" i="7"/>
  <c r="N12" i="7"/>
  <c r="M12" i="7"/>
  <c r="L12" i="7"/>
  <c r="K12" i="7"/>
  <c r="J12" i="7"/>
  <c r="I12" i="7"/>
  <c r="H12" i="7"/>
  <c r="G12" i="7"/>
  <c r="E12" i="7"/>
  <c r="D12" i="7"/>
  <c r="C12" i="7"/>
  <c r="R11" i="7"/>
  <c r="Q11" i="7"/>
  <c r="P11" i="7"/>
  <c r="O11" i="7"/>
  <c r="N11" i="7"/>
  <c r="M11" i="7"/>
  <c r="L11" i="7"/>
  <c r="K11" i="7"/>
  <c r="J11" i="7"/>
  <c r="I11" i="7"/>
  <c r="H11" i="7"/>
  <c r="G11" i="7"/>
  <c r="E11" i="7"/>
  <c r="D11" i="7"/>
  <c r="C11" i="7"/>
  <c r="B11" i="7"/>
  <c r="R10" i="7"/>
  <c r="Q10" i="7"/>
  <c r="P10" i="7"/>
  <c r="O10" i="7"/>
  <c r="N10" i="7"/>
  <c r="M10" i="7"/>
  <c r="L10" i="7"/>
  <c r="K10" i="7"/>
  <c r="J10" i="7"/>
  <c r="I10" i="7"/>
  <c r="H10" i="7"/>
  <c r="G10" i="7"/>
  <c r="E10" i="7"/>
  <c r="D10" i="7"/>
  <c r="C10" i="7"/>
  <c r="R9" i="7"/>
  <c r="Q9" i="7"/>
  <c r="P9" i="7"/>
  <c r="O9" i="7"/>
  <c r="N9" i="7"/>
  <c r="M9" i="7"/>
  <c r="L9" i="7"/>
  <c r="K9" i="7"/>
  <c r="J9" i="7"/>
  <c r="I9" i="7"/>
  <c r="H9" i="7"/>
  <c r="G9" i="7"/>
  <c r="E9" i="7"/>
  <c r="D9" i="7"/>
  <c r="C9" i="7"/>
  <c r="R8" i="7"/>
  <c r="Q8" i="7"/>
  <c r="P8" i="7"/>
  <c r="O8" i="7"/>
  <c r="N8" i="7"/>
  <c r="M8" i="7"/>
  <c r="L8" i="7"/>
  <c r="K8" i="7"/>
  <c r="J8" i="7"/>
  <c r="I8" i="7"/>
  <c r="H8" i="7"/>
  <c r="G8" i="7"/>
  <c r="E8" i="7"/>
  <c r="D8" i="7"/>
  <c r="C8" i="7"/>
  <c r="R7" i="7"/>
  <c r="Q7" i="7"/>
  <c r="P7" i="7"/>
  <c r="O7" i="7"/>
  <c r="N7" i="7"/>
  <c r="M7" i="7"/>
  <c r="L7" i="7"/>
  <c r="K7" i="7"/>
  <c r="J7" i="7"/>
  <c r="I7" i="7"/>
  <c r="H7" i="7"/>
  <c r="G7" i="7"/>
  <c r="E7" i="7"/>
  <c r="D7" i="7"/>
  <c r="C7" i="7"/>
  <c r="R6" i="7"/>
  <c r="Q6" i="7"/>
  <c r="P6" i="7"/>
  <c r="O6" i="7"/>
  <c r="N6" i="7"/>
  <c r="M6" i="7"/>
  <c r="L6" i="7"/>
  <c r="K6" i="7"/>
  <c r="J6" i="7"/>
  <c r="I6" i="7"/>
  <c r="H6" i="7"/>
  <c r="G6" i="7"/>
  <c r="E6" i="7"/>
  <c r="D6" i="7"/>
  <c r="C6" i="7"/>
  <c r="B6" i="7"/>
  <c r="R4" i="7"/>
  <c r="Q4" i="7"/>
  <c r="P4" i="7"/>
  <c r="O4" i="7"/>
  <c r="N4" i="7"/>
  <c r="M4" i="7"/>
  <c r="L4" i="7"/>
  <c r="K4" i="7"/>
  <c r="J4" i="7"/>
  <c r="I4" i="7"/>
  <c r="H4" i="7"/>
  <c r="G4" i="7"/>
  <c r="R3" i="7"/>
  <c r="Q3" i="7"/>
  <c r="P3" i="7"/>
  <c r="O3" i="7"/>
  <c r="N3" i="7"/>
  <c r="M3" i="7"/>
  <c r="L3" i="7"/>
  <c r="K3" i="7"/>
  <c r="J3" i="7"/>
  <c r="I3" i="7"/>
  <c r="H3" i="7"/>
  <c r="G3" i="7"/>
  <c r="P2" i="7"/>
  <c r="O2" i="7"/>
  <c r="L2" i="7"/>
  <c r="K2" i="7"/>
  <c r="J2" i="7"/>
  <c r="I2" i="7"/>
  <c r="H2" i="7"/>
  <c r="G2" i="7"/>
  <c r="O1" i="7"/>
  <c r="K1" i="7"/>
  <c r="G1" i="7"/>
  <c r="G3" i="5"/>
  <c r="L20" i="6"/>
  <c r="L6" i="6"/>
  <c r="L34" i="6"/>
  <c r="L22" i="6"/>
  <c r="L24" i="6" s="1"/>
  <c r="L26" i="6" s="1"/>
  <c r="L10" i="6"/>
  <c r="L12" i="6" s="1"/>
  <c r="L8" i="6"/>
  <c r="H41" i="6"/>
  <c r="H39" i="6"/>
  <c r="H37" i="6"/>
  <c r="H35" i="6"/>
  <c r="H33" i="6"/>
  <c r="H27" i="6"/>
  <c r="E27" i="6"/>
  <c r="H25" i="6"/>
  <c r="E25" i="6"/>
  <c r="H23" i="6"/>
  <c r="E23" i="6"/>
  <c r="H21" i="6"/>
  <c r="E21" i="6"/>
  <c r="D21" i="6"/>
  <c r="H19" i="6"/>
  <c r="E19" i="6"/>
  <c r="D19" i="6"/>
  <c r="O41" i="6"/>
  <c r="M41" i="6"/>
  <c r="O39" i="6"/>
  <c r="M39" i="6"/>
  <c r="O37" i="6"/>
  <c r="M37" i="6"/>
  <c r="O35" i="6"/>
  <c r="M35" i="6"/>
  <c r="O33" i="6"/>
  <c r="M33" i="6"/>
  <c r="O32" i="6"/>
  <c r="M32" i="6"/>
  <c r="P32" i="6" s="1"/>
  <c r="O27" i="6"/>
  <c r="M27" i="6"/>
  <c r="O25" i="6"/>
  <c r="M25" i="6"/>
  <c r="O23" i="6"/>
  <c r="M23" i="6"/>
  <c r="O21" i="6"/>
  <c r="M21" i="6"/>
  <c r="O19" i="6"/>
  <c r="M19" i="6"/>
  <c r="O18" i="6"/>
  <c r="M18" i="6"/>
  <c r="P18" i="6" s="1"/>
  <c r="O7" i="6"/>
  <c r="O9" i="6"/>
  <c r="O11" i="6"/>
  <c r="O13" i="6"/>
  <c r="E41" i="6"/>
  <c r="E40" i="6"/>
  <c r="E39" i="6"/>
  <c r="E38" i="6"/>
  <c r="E37" i="6"/>
  <c r="E36" i="6"/>
  <c r="E35" i="6"/>
  <c r="E34" i="6"/>
  <c r="D34" i="6"/>
  <c r="D35" i="6" s="1"/>
  <c r="E33" i="6"/>
  <c r="D33" i="6"/>
  <c r="C33" i="6"/>
  <c r="F33" i="6" s="1"/>
  <c r="E24" i="6"/>
  <c r="G20" i="6"/>
  <c r="G22" i="6" s="1"/>
  <c r="G23" i="6" s="1"/>
  <c r="E20" i="6"/>
  <c r="D20" i="6"/>
  <c r="C20" i="6"/>
  <c r="E10" i="6"/>
  <c r="E8" i="6"/>
  <c r="E7" i="6"/>
  <c r="E6" i="6"/>
  <c r="H13" i="6"/>
  <c r="E13" i="6"/>
  <c r="H9" i="6"/>
  <c r="E9" i="6"/>
  <c r="H7" i="6"/>
  <c r="M5" i="6"/>
  <c r="M7" i="6"/>
  <c r="M9" i="6"/>
  <c r="M11" i="6"/>
  <c r="M13" i="6"/>
  <c r="O4" i="6"/>
  <c r="O5" i="6"/>
  <c r="M4" i="6"/>
  <c r="P4" i="6" s="1"/>
  <c r="H5" i="6"/>
  <c r="E5" i="6"/>
  <c r="B6" i="4"/>
  <c r="I14" i="4" s="1"/>
  <c r="B16" i="5" s="1"/>
  <c r="B5" i="4"/>
  <c r="I9" i="4" s="1"/>
  <c r="B11" i="5" s="1"/>
  <c r="B4" i="4"/>
  <c r="B6" i="3"/>
  <c r="B5" i="3"/>
  <c r="B4" i="3"/>
  <c r="G32" i="6"/>
  <c r="G33" i="6" s="1"/>
  <c r="F32" i="6"/>
  <c r="C34" i="6" s="1"/>
  <c r="G18" i="6"/>
  <c r="G19" i="6" s="1"/>
  <c r="F18" i="6"/>
  <c r="C19" i="6" s="1"/>
  <c r="F19" i="6" s="1"/>
  <c r="D5" i="6"/>
  <c r="G4" i="6"/>
  <c r="G6" i="6" s="1"/>
  <c r="G7" i="6" s="1"/>
  <c r="D6" i="6"/>
  <c r="F4" i="6"/>
  <c r="C6" i="6" s="1"/>
  <c r="F6" i="6" s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V2" i="5"/>
  <c r="R2" i="5"/>
  <c r="Q3" i="4"/>
  <c r="L4" i="5" s="1"/>
  <c r="M2" i="4"/>
  <c r="L2" i="4"/>
  <c r="C10" i="4"/>
  <c r="L3" i="4" s="1"/>
  <c r="G4" i="5" s="1"/>
  <c r="D10" i="4"/>
  <c r="M3" i="4" s="1"/>
  <c r="H4" i="5" s="1"/>
  <c r="E10" i="4"/>
  <c r="N3" i="4" s="1"/>
  <c r="I4" i="5" s="1"/>
  <c r="C11" i="4"/>
  <c r="P3" i="4" s="1"/>
  <c r="K4" i="5" s="1"/>
  <c r="D11" i="4"/>
  <c r="E11" i="4"/>
  <c r="R3" i="4" s="1"/>
  <c r="M4" i="5" s="1"/>
  <c r="C12" i="4"/>
  <c r="T3" i="4" s="1"/>
  <c r="O4" i="5" s="1"/>
  <c r="D12" i="4"/>
  <c r="U3" i="4" s="1"/>
  <c r="P4" i="5" s="1"/>
  <c r="E12" i="4"/>
  <c r="V3" i="4" s="1"/>
  <c r="Q4" i="5" s="1"/>
  <c r="C13" i="4"/>
  <c r="X3" i="4" s="1"/>
  <c r="S4" i="5" s="1"/>
  <c r="D13" i="4"/>
  <c r="Y3" i="4" s="1"/>
  <c r="T4" i="5" s="1"/>
  <c r="E13" i="4"/>
  <c r="Z3" i="4" s="1"/>
  <c r="U4" i="5" s="1"/>
  <c r="F11" i="4"/>
  <c r="S3" i="4" s="1"/>
  <c r="N4" i="5" s="1"/>
  <c r="F12" i="4"/>
  <c r="W3" i="4" s="1"/>
  <c r="R4" i="5" s="1"/>
  <c r="F13" i="4"/>
  <c r="AA3" i="4" s="1"/>
  <c r="V4" i="5" s="1"/>
  <c r="F10" i="4"/>
  <c r="O3" i="4" s="1"/>
  <c r="J4" i="5" s="1"/>
  <c r="F9" i="4"/>
  <c r="AA2" i="4" s="1"/>
  <c r="F11" i="3"/>
  <c r="S3" i="3" s="1"/>
  <c r="N3" i="5" s="1"/>
  <c r="F12" i="3"/>
  <c r="W3" i="3" s="1"/>
  <c r="R3" i="5" s="1"/>
  <c r="F13" i="3"/>
  <c r="AA3" i="3" s="1"/>
  <c r="V3" i="5" s="1"/>
  <c r="F10" i="3"/>
  <c r="O3" i="3" s="1"/>
  <c r="J3" i="5" s="1"/>
  <c r="F9" i="3"/>
  <c r="S2" i="3" s="1"/>
  <c r="K1" i="5"/>
  <c r="J2" i="5"/>
  <c r="N2" i="5" s="1"/>
  <c r="I2" i="5"/>
  <c r="U2" i="5" s="1"/>
  <c r="H2" i="5"/>
  <c r="T2" i="5" s="1"/>
  <c r="G2" i="5"/>
  <c r="O2" i="5" s="1"/>
  <c r="S1" i="5"/>
  <c r="O1" i="5"/>
  <c r="G1" i="5"/>
  <c r="K4" i="2"/>
  <c r="K3" i="2"/>
  <c r="I4" i="2"/>
  <c r="I3" i="2"/>
  <c r="G4" i="2"/>
  <c r="G3" i="2"/>
  <c r="E4" i="2"/>
  <c r="E5" i="2"/>
  <c r="E3" i="2"/>
  <c r="C4" i="2"/>
  <c r="C5" i="2"/>
  <c r="C6" i="2"/>
  <c r="C3" i="2"/>
  <c r="R3" i="2" s="1"/>
  <c r="B13" i="4"/>
  <c r="X1" i="4" s="1"/>
  <c r="B12" i="4"/>
  <c r="T1" i="4" s="1"/>
  <c r="B11" i="4"/>
  <c r="P1" i="4" s="1"/>
  <c r="B10" i="4"/>
  <c r="L1" i="4" s="1"/>
  <c r="I4" i="4"/>
  <c r="B6" i="5" s="1"/>
  <c r="E9" i="4"/>
  <c r="Z2" i="4" s="1"/>
  <c r="D9" i="4"/>
  <c r="Y2" i="4" s="1"/>
  <c r="C9" i="4"/>
  <c r="X2" i="4" s="1"/>
  <c r="T4" i="2"/>
  <c r="U4" i="2"/>
  <c r="V4" i="2"/>
  <c r="W4" i="2"/>
  <c r="O4" i="2"/>
  <c r="C11" i="3" s="1"/>
  <c r="P3" i="3" s="1"/>
  <c r="K3" i="5" s="1"/>
  <c r="P4" i="2"/>
  <c r="D11" i="3" s="1"/>
  <c r="Q3" i="3" s="1"/>
  <c r="L3" i="5" s="1"/>
  <c r="Q4" i="2"/>
  <c r="E11" i="3" s="1"/>
  <c r="R3" i="3" s="1"/>
  <c r="M3" i="5" s="1"/>
  <c r="R4" i="2"/>
  <c r="D9" i="3"/>
  <c r="Q2" i="3" s="1"/>
  <c r="E9" i="3"/>
  <c r="R2" i="3" s="1"/>
  <c r="C9" i="3"/>
  <c r="X2" i="3" s="1"/>
  <c r="B11" i="3"/>
  <c r="B12" i="3"/>
  <c r="B13" i="3"/>
  <c r="B10" i="3"/>
  <c r="L1" i="3" s="1"/>
  <c r="D6" i="2"/>
  <c r="F6" i="2" s="1"/>
  <c r="H6" i="2" s="1"/>
  <c r="J6" i="2" s="1"/>
  <c r="K6" i="2" s="1"/>
  <c r="D5" i="2"/>
  <c r="Q2" i="7" l="1"/>
  <c r="R2" i="7"/>
  <c r="M2" i="7"/>
  <c r="N2" i="7"/>
  <c r="G34" i="6"/>
  <c r="G36" i="6" s="1"/>
  <c r="O34" i="6"/>
  <c r="S2" i="5"/>
  <c r="K2" i="5"/>
  <c r="N2" i="4"/>
  <c r="T2" i="4"/>
  <c r="U2" i="4"/>
  <c r="V2" i="4"/>
  <c r="AA2" i="3"/>
  <c r="F34" i="6"/>
  <c r="L36" i="6"/>
  <c r="L38" i="6" s="1"/>
  <c r="L40" i="6" s="1"/>
  <c r="C7" i="6"/>
  <c r="F7" i="6" s="1"/>
  <c r="N7" i="6" s="1"/>
  <c r="C8" i="6"/>
  <c r="F8" i="6" s="1"/>
  <c r="G35" i="6"/>
  <c r="N35" i="6" s="1"/>
  <c r="M34" i="6"/>
  <c r="P34" i="6" s="1"/>
  <c r="G21" i="6"/>
  <c r="D7" i="6"/>
  <c r="G8" i="6"/>
  <c r="O6" i="6"/>
  <c r="M6" i="6"/>
  <c r="N6" i="6" s="1"/>
  <c r="F20" i="6"/>
  <c r="C21" i="6" s="1"/>
  <c r="F21" i="6" s="1"/>
  <c r="P21" i="6" s="1"/>
  <c r="D8" i="6"/>
  <c r="P33" i="6"/>
  <c r="P19" i="6"/>
  <c r="N32" i="6"/>
  <c r="N33" i="6"/>
  <c r="N18" i="6"/>
  <c r="C35" i="6"/>
  <c r="F35" i="6" s="1"/>
  <c r="C36" i="6"/>
  <c r="F36" i="6" s="1"/>
  <c r="G37" i="6"/>
  <c r="G38" i="6"/>
  <c r="D36" i="6"/>
  <c r="C22" i="6"/>
  <c r="F22" i="6" s="1"/>
  <c r="C23" i="6" s="1"/>
  <c r="F23" i="6" s="1"/>
  <c r="N23" i="6" s="1"/>
  <c r="G24" i="6"/>
  <c r="G25" i="6" s="1"/>
  <c r="D22" i="6"/>
  <c r="Q2" i="5"/>
  <c r="P2" i="5"/>
  <c r="M2" i="5"/>
  <c r="L2" i="5"/>
  <c r="O2" i="4"/>
  <c r="W2" i="4"/>
  <c r="Q2" i="4"/>
  <c r="R2" i="4"/>
  <c r="P2" i="4"/>
  <c r="S2" i="4"/>
  <c r="W2" i="3"/>
  <c r="C6" i="3"/>
  <c r="K14" i="3" s="1"/>
  <c r="G5" i="6"/>
  <c r="C5" i="6"/>
  <c r="F5" i="6" s="1"/>
  <c r="N5" i="6" s="1"/>
  <c r="O2" i="3"/>
  <c r="G6" i="2"/>
  <c r="E6" i="2"/>
  <c r="O6" i="2" s="1"/>
  <c r="I6" i="2"/>
  <c r="R6" i="2" s="1"/>
  <c r="T5" i="2"/>
  <c r="U3" i="2"/>
  <c r="W3" i="2"/>
  <c r="T3" i="2"/>
  <c r="O3" i="2"/>
  <c r="C10" i="3" s="1"/>
  <c r="L3" i="3" s="1"/>
  <c r="V3" i="2"/>
  <c r="P3" i="2"/>
  <c r="D10" i="3" s="1"/>
  <c r="M3" i="3" s="1"/>
  <c r="H3" i="5" s="1"/>
  <c r="Q3" i="2"/>
  <c r="E10" i="3" s="1"/>
  <c r="N3" i="3" s="1"/>
  <c r="I3" i="5" s="1"/>
  <c r="F5" i="2"/>
  <c r="G5" i="2" s="1"/>
  <c r="Q6" i="2"/>
  <c r="V6" i="2"/>
  <c r="P6" i="2"/>
  <c r="U6" i="2"/>
  <c r="T6" i="2"/>
  <c r="O5" i="2"/>
  <c r="L2" i="3"/>
  <c r="T1" i="3"/>
  <c r="T2" i="3"/>
  <c r="U2" i="3"/>
  <c r="V2" i="3"/>
  <c r="Y2" i="3"/>
  <c r="Z2" i="3"/>
  <c r="M2" i="3"/>
  <c r="N2" i="3"/>
  <c r="P1" i="3"/>
  <c r="X1" i="3"/>
  <c r="P2" i="3"/>
  <c r="I9" i="3"/>
  <c r="I14" i="3"/>
  <c r="I4" i="3"/>
  <c r="P35" i="6" l="1"/>
  <c r="P7" i="6"/>
  <c r="P6" i="6"/>
  <c r="G9" i="6"/>
  <c r="G10" i="6"/>
  <c r="O22" i="6"/>
  <c r="D23" i="6"/>
  <c r="P23" i="6"/>
  <c r="O8" i="6"/>
  <c r="D10" i="6"/>
  <c r="D9" i="6"/>
  <c r="P5" i="6"/>
  <c r="O36" i="6"/>
  <c r="M36" i="6"/>
  <c r="N34" i="6"/>
  <c r="C9" i="6"/>
  <c r="F9" i="6" s="1"/>
  <c r="C10" i="6"/>
  <c r="F10" i="6" s="1"/>
  <c r="C12" i="6" s="1"/>
  <c r="F12" i="6" s="1"/>
  <c r="E26" i="6"/>
  <c r="N19" i="6"/>
  <c r="O20" i="6"/>
  <c r="D5" i="4" s="1"/>
  <c r="K10" i="4" s="1"/>
  <c r="E22" i="6"/>
  <c r="M22" i="6" s="1"/>
  <c r="M20" i="6"/>
  <c r="E12" i="6"/>
  <c r="H11" i="6"/>
  <c r="E11" i="6"/>
  <c r="O10" i="6"/>
  <c r="C37" i="6"/>
  <c r="F37" i="6" s="1"/>
  <c r="C38" i="6"/>
  <c r="F38" i="6" s="1"/>
  <c r="D38" i="6"/>
  <c r="D37" i="6"/>
  <c r="G39" i="6"/>
  <c r="G40" i="6"/>
  <c r="G41" i="6" s="1"/>
  <c r="C24" i="6"/>
  <c r="F24" i="6" s="1"/>
  <c r="C25" i="6" s="1"/>
  <c r="F25" i="6" s="1"/>
  <c r="P25" i="6" s="1"/>
  <c r="D24" i="6"/>
  <c r="G26" i="6"/>
  <c r="G27" i="6" s="1"/>
  <c r="D4" i="3"/>
  <c r="K5" i="3" s="1"/>
  <c r="C6" i="4"/>
  <c r="K14" i="4" s="1"/>
  <c r="D6" i="4"/>
  <c r="K15" i="4" s="1"/>
  <c r="C5" i="4"/>
  <c r="K9" i="4" s="1"/>
  <c r="E11" i="5" s="1"/>
  <c r="C4" i="4"/>
  <c r="K4" i="4" s="1"/>
  <c r="AA14" i="3"/>
  <c r="S14" i="3"/>
  <c r="O14" i="3"/>
  <c r="P14" i="3"/>
  <c r="R14" i="3"/>
  <c r="N14" i="3"/>
  <c r="W14" i="3"/>
  <c r="Q14" i="3"/>
  <c r="M14" i="3"/>
  <c r="D6" i="3"/>
  <c r="K15" i="3" s="1"/>
  <c r="C5" i="3"/>
  <c r="K9" i="3" s="1"/>
  <c r="L14" i="3"/>
  <c r="C4" i="3"/>
  <c r="K4" i="3" s="1"/>
  <c r="D6" i="5" s="1"/>
  <c r="N4" i="6"/>
  <c r="D16" i="5"/>
  <c r="C13" i="3"/>
  <c r="X3" i="3" s="1"/>
  <c r="S3" i="5" s="1"/>
  <c r="W6" i="2"/>
  <c r="U5" i="2"/>
  <c r="P5" i="2"/>
  <c r="H5" i="2"/>
  <c r="D13" i="3"/>
  <c r="Y3" i="3" s="1"/>
  <c r="T3" i="5" s="1"/>
  <c r="E13" i="3"/>
  <c r="Z3" i="3" s="1"/>
  <c r="U3" i="5" s="1"/>
  <c r="C12" i="3"/>
  <c r="T3" i="3" s="1"/>
  <c r="O3" i="5" s="1"/>
  <c r="D12" i="3"/>
  <c r="U3" i="3" s="1"/>
  <c r="P3" i="5" s="1"/>
  <c r="P36" i="6" l="1"/>
  <c r="N36" i="6"/>
  <c r="N37" i="6"/>
  <c r="P37" i="6"/>
  <c r="G12" i="6"/>
  <c r="G13" i="6" s="1"/>
  <c r="G11" i="6"/>
  <c r="D25" i="6"/>
  <c r="M24" i="6"/>
  <c r="F5" i="3" s="1"/>
  <c r="O24" i="6"/>
  <c r="F5" i="4" s="1"/>
  <c r="K12" i="4" s="1"/>
  <c r="D12" i="6"/>
  <c r="D11" i="6"/>
  <c r="M10" i="6"/>
  <c r="P9" i="6"/>
  <c r="N9" i="6"/>
  <c r="Z9" i="3"/>
  <c r="O38" i="6"/>
  <c r="F6" i="4" s="1"/>
  <c r="K17" i="4" s="1"/>
  <c r="M38" i="6"/>
  <c r="N25" i="6"/>
  <c r="N21" i="6"/>
  <c r="R10" i="4" s="1"/>
  <c r="P20" i="6"/>
  <c r="N20" i="6"/>
  <c r="P22" i="6"/>
  <c r="N22" i="6"/>
  <c r="E6" i="4"/>
  <c r="K16" i="4" s="1"/>
  <c r="E16" i="5"/>
  <c r="N14" i="4"/>
  <c r="I16" i="5" s="1"/>
  <c r="V14" i="4"/>
  <c r="O14" i="4"/>
  <c r="J16" i="5" s="1"/>
  <c r="W14" i="4"/>
  <c r="R16" i="5" s="1"/>
  <c r="T14" i="4"/>
  <c r="L14" i="4"/>
  <c r="G16" i="5" s="1"/>
  <c r="P14" i="4"/>
  <c r="K16" i="5" s="1"/>
  <c r="X14" i="4"/>
  <c r="Q14" i="4"/>
  <c r="L16" i="5" s="1"/>
  <c r="Y14" i="4"/>
  <c r="R14" i="4"/>
  <c r="M16" i="5" s="1"/>
  <c r="Z14" i="4"/>
  <c r="S14" i="4"/>
  <c r="N16" i="5" s="1"/>
  <c r="AA14" i="4"/>
  <c r="V16" i="5" s="1"/>
  <c r="M14" i="4"/>
  <c r="H16" i="5" s="1"/>
  <c r="U14" i="4"/>
  <c r="D40" i="6"/>
  <c r="D39" i="6"/>
  <c r="C40" i="6"/>
  <c r="F40" i="6" s="1"/>
  <c r="C41" i="6" s="1"/>
  <c r="F41" i="6" s="1"/>
  <c r="C39" i="6"/>
  <c r="F39" i="6" s="1"/>
  <c r="M9" i="3"/>
  <c r="E5" i="4"/>
  <c r="K11" i="4" s="1"/>
  <c r="E13" i="5" s="1"/>
  <c r="N9" i="4"/>
  <c r="V9" i="4"/>
  <c r="O9" i="4"/>
  <c r="W9" i="4"/>
  <c r="Z9" i="4"/>
  <c r="P9" i="4"/>
  <c r="X9" i="4"/>
  <c r="S9" i="4"/>
  <c r="T9" i="4"/>
  <c r="Q9" i="4"/>
  <c r="Y9" i="4"/>
  <c r="R9" i="4"/>
  <c r="AA9" i="4"/>
  <c r="L9" i="4"/>
  <c r="M9" i="4"/>
  <c r="H11" i="5" s="1"/>
  <c r="U9" i="4"/>
  <c r="D26" i="6"/>
  <c r="D11" i="5"/>
  <c r="L10" i="4"/>
  <c r="Q10" i="4"/>
  <c r="N10" i="4"/>
  <c r="V10" i="4"/>
  <c r="C26" i="6"/>
  <c r="F26" i="6" s="1"/>
  <c r="C27" i="6" s="1"/>
  <c r="F27" i="6" s="1"/>
  <c r="M4" i="4"/>
  <c r="U4" i="4"/>
  <c r="P4" i="4"/>
  <c r="X4" i="4"/>
  <c r="N4" i="4"/>
  <c r="V4" i="4"/>
  <c r="O4" i="4"/>
  <c r="W4" i="4"/>
  <c r="L4" i="4"/>
  <c r="Q4" i="4"/>
  <c r="Y4" i="4"/>
  <c r="R4" i="4"/>
  <c r="Z4" i="4"/>
  <c r="S4" i="4"/>
  <c r="AA4" i="4"/>
  <c r="T4" i="4"/>
  <c r="D4" i="4"/>
  <c r="K5" i="4" s="1"/>
  <c r="Q9" i="3"/>
  <c r="L9" i="3"/>
  <c r="P9" i="3"/>
  <c r="U9" i="3"/>
  <c r="X9" i="3"/>
  <c r="S9" i="3"/>
  <c r="Y14" i="3"/>
  <c r="Z14" i="3"/>
  <c r="T14" i="3"/>
  <c r="U14" i="3"/>
  <c r="O9" i="3"/>
  <c r="X14" i="3"/>
  <c r="T9" i="3"/>
  <c r="W9" i="3"/>
  <c r="AA9" i="3"/>
  <c r="N9" i="3"/>
  <c r="R9" i="3"/>
  <c r="Y9" i="3"/>
  <c r="E6" i="3"/>
  <c r="K16" i="3" s="1"/>
  <c r="W4" i="3"/>
  <c r="O4" i="3"/>
  <c r="T4" i="3"/>
  <c r="L4" i="3"/>
  <c r="Y4" i="3"/>
  <c r="Q4" i="3"/>
  <c r="Z4" i="3"/>
  <c r="R4" i="3"/>
  <c r="AA4" i="3"/>
  <c r="S4" i="3"/>
  <c r="X4" i="3"/>
  <c r="P4" i="3"/>
  <c r="U4" i="3"/>
  <c r="M4" i="3"/>
  <c r="N4" i="3"/>
  <c r="O10" i="4"/>
  <c r="R15" i="4"/>
  <c r="E5" i="3"/>
  <c r="K11" i="3" s="1"/>
  <c r="D5" i="3"/>
  <c r="K10" i="3" s="1"/>
  <c r="D12" i="5" s="1"/>
  <c r="T5" i="3"/>
  <c r="C11" i="6"/>
  <c r="F11" i="6" s="1"/>
  <c r="E17" i="5"/>
  <c r="D17" i="5"/>
  <c r="E12" i="5"/>
  <c r="D7" i="5"/>
  <c r="E6" i="5"/>
  <c r="J5" i="2"/>
  <c r="I5" i="2"/>
  <c r="Q5" i="2" s="1"/>
  <c r="U11" i="5" l="1"/>
  <c r="L11" i="5"/>
  <c r="D27" i="6"/>
  <c r="O26" i="6"/>
  <c r="G5" i="4" s="1"/>
  <c r="K13" i="4" s="1"/>
  <c r="O12" i="6"/>
  <c r="M12" i="6"/>
  <c r="D13" i="6"/>
  <c r="P38" i="6"/>
  <c r="N38" i="6"/>
  <c r="F6" i="3"/>
  <c r="P24" i="6"/>
  <c r="N24" i="6"/>
  <c r="Y10" i="4"/>
  <c r="K11" i="5"/>
  <c r="N39" i="6"/>
  <c r="Z17" i="4" s="1"/>
  <c r="P39" i="6"/>
  <c r="P27" i="6"/>
  <c r="N27" i="6"/>
  <c r="W10" i="4"/>
  <c r="D41" i="6"/>
  <c r="O40" i="6"/>
  <c r="G6" i="4" s="1"/>
  <c r="K18" i="4" s="1"/>
  <c r="M40" i="6"/>
  <c r="G6" i="3" s="1"/>
  <c r="P10" i="6"/>
  <c r="N10" i="6"/>
  <c r="M26" i="6"/>
  <c r="G5" i="3" s="1"/>
  <c r="K13" i="3" s="1"/>
  <c r="P41" i="6"/>
  <c r="N41" i="6"/>
  <c r="V11" i="5"/>
  <c r="T16" i="5"/>
  <c r="S16" i="5"/>
  <c r="P16" i="5"/>
  <c r="S10" i="4"/>
  <c r="P11" i="5"/>
  <c r="I11" i="5"/>
  <c r="O11" i="5"/>
  <c r="G11" i="5"/>
  <c r="O16" i="5"/>
  <c r="N11" i="5"/>
  <c r="S11" i="5"/>
  <c r="T11" i="5"/>
  <c r="E19" i="5"/>
  <c r="N15" i="3"/>
  <c r="N15" i="4"/>
  <c r="P16" i="4"/>
  <c r="X16" i="4"/>
  <c r="Q16" i="4"/>
  <c r="Y16" i="4"/>
  <c r="R16" i="4"/>
  <c r="Z16" i="4"/>
  <c r="N16" i="4"/>
  <c r="S16" i="4"/>
  <c r="AA16" i="4"/>
  <c r="T16" i="4"/>
  <c r="L16" i="4"/>
  <c r="M16" i="4"/>
  <c r="U16" i="4"/>
  <c r="V16" i="4"/>
  <c r="O16" i="4"/>
  <c r="W16" i="4"/>
  <c r="Z15" i="3"/>
  <c r="L15" i="4"/>
  <c r="R15" i="3"/>
  <c r="M17" i="5" s="1"/>
  <c r="X15" i="3"/>
  <c r="T15" i="4"/>
  <c r="X15" i="4"/>
  <c r="P15" i="3"/>
  <c r="M15" i="4"/>
  <c r="P15" i="4"/>
  <c r="Y15" i="4"/>
  <c r="Q15" i="4"/>
  <c r="U15" i="3"/>
  <c r="AA15" i="4"/>
  <c r="W15" i="4"/>
  <c r="L15" i="3"/>
  <c r="S15" i="4"/>
  <c r="T15" i="3"/>
  <c r="U16" i="5"/>
  <c r="U15" i="4"/>
  <c r="Z15" i="4"/>
  <c r="S15" i="3"/>
  <c r="E18" i="5"/>
  <c r="AA15" i="3"/>
  <c r="M15" i="3"/>
  <c r="Q15" i="3"/>
  <c r="O15" i="4"/>
  <c r="Y15" i="3"/>
  <c r="O15" i="3"/>
  <c r="W15" i="3"/>
  <c r="V15" i="4"/>
  <c r="Q12" i="4"/>
  <c r="Y12" i="4"/>
  <c r="R12" i="4"/>
  <c r="AA12" i="4"/>
  <c r="U12" i="4"/>
  <c r="O12" i="4"/>
  <c r="T12" i="4"/>
  <c r="L12" i="4"/>
  <c r="W12" i="4"/>
  <c r="P12" i="4"/>
  <c r="E14" i="5"/>
  <c r="U10" i="4"/>
  <c r="X10" i="4"/>
  <c r="R11" i="5"/>
  <c r="M10" i="4"/>
  <c r="P10" i="4"/>
  <c r="P11" i="4"/>
  <c r="Q11" i="4"/>
  <c r="Y11" i="4"/>
  <c r="R11" i="4"/>
  <c r="S11" i="4"/>
  <c r="AA11" i="4"/>
  <c r="Z10" i="4"/>
  <c r="T10" i="4"/>
  <c r="M11" i="5"/>
  <c r="AA10" i="4"/>
  <c r="P11" i="6"/>
  <c r="N11" i="6"/>
  <c r="M8" i="6"/>
  <c r="F4" i="3" s="1"/>
  <c r="K7" i="3" s="1"/>
  <c r="E7" i="5"/>
  <c r="N5" i="4"/>
  <c r="V5" i="4"/>
  <c r="Q5" i="4"/>
  <c r="Y5" i="4"/>
  <c r="M5" i="4"/>
  <c r="U5" i="4"/>
  <c r="O5" i="4"/>
  <c r="W5" i="4"/>
  <c r="P5" i="4"/>
  <c r="X5" i="4"/>
  <c r="R5" i="4"/>
  <c r="Z5" i="4"/>
  <c r="S5" i="4"/>
  <c r="AA5" i="4"/>
  <c r="T5" i="4"/>
  <c r="O7" i="5" s="1"/>
  <c r="L5" i="4"/>
  <c r="O6" i="5"/>
  <c r="I6" i="5"/>
  <c r="G6" i="5"/>
  <c r="J11" i="5"/>
  <c r="K6" i="5"/>
  <c r="U16" i="3"/>
  <c r="P16" i="3"/>
  <c r="W16" i="3"/>
  <c r="T16" i="3"/>
  <c r="L16" i="3"/>
  <c r="Y16" i="3"/>
  <c r="Q16" i="3"/>
  <c r="M16" i="3"/>
  <c r="Z16" i="3"/>
  <c r="R16" i="3"/>
  <c r="N16" i="3"/>
  <c r="AA16" i="3"/>
  <c r="S16" i="3"/>
  <c r="N18" i="5" s="1"/>
  <c r="O16" i="3"/>
  <c r="X16" i="3"/>
  <c r="H6" i="5"/>
  <c r="P6" i="5"/>
  <c r="S6" i="5"/>
  <c r="S5" i="3"/>
  <c r="V6" i="5"/>
  <c r="AA5" i="3"/>
  <c r="O5" i="3"/>
  <c r="W5" i="3"/>
  <c r="T6" i="5"/>
  <c r="L6" i="5"/>
  <c r="Z12" i="4"/>
  <c r="R5" i="3"/>
  <c r="N5" i="3"/>
  <c r="L11" i="4"/>
  <c r="R6" i="5"/>
  <c r="Q5" i="3"/>
  <c r="M5" i="3"/>
  <c r="Y10" i="3"/>
  <c r="T12" i="5" s="1"/>
  <c r="Q10" i="3"/>
  <c r="L12" i="5" s="1"/>
  <c r="Z10" i="3"/>
  <c r="U12" i="5" s="1"/>
  <c r="R10" i="3"/>
  <c r="M12" i="5" s="1"/>
  <c r="AA10" i="3"/>
  <c r="S10" i="3"/>
  <c r="N12" i="5" s="1"/>
  <c r="T10" i="3"/>
  <c r="L10" i="3"/>
  <c r="G12" i="5" s="1"/>
  <c r="U10" i="3"/>
  <c r="M10" i="3"/>
  <c r="N10" i="3"/>
  <c r="I12" i="5" s="1"/>
  <c r="W10" i="3"/>
  <c r="O10" i="3"/>
  <c r="J12" i="5" s="1"/>
  <c r="X10" i="3"/>
  <c r="P10" i="3"/>
  <c r="N6" i="5"/>
  <c r="Z5" i="3"/>
  <c r="M6" i="5"/>
  <c r="Y5" i="3"/>
  <c r="U5" i="3"/>
  <c r="P5" i="3"/>
  <c r="L5" i="3"/>
  <c r="U6" i="5"/>
  <c r="J6" i="5"/>
  <c r="X5" i="3"/>
  <c r="C13" i="6"/>
  <c r="F13" i="6" s="1"/>
  <c r="D18" i="5"/>
  <c r="D13" i="5"/>
  <c r="K5" i="2"/>
  <c r="W5" i="2"/>
  <c r="R5" i="2"/>
  <c r="E12" i="3"/>
  <c r="V3" i="3" s="1"/>
  <c r="V5" i="2"/>
  <c r="K12" i="3"/>
  <c r="K17" i="3"/>
  <c r="I17" i="5" l="1"/>
  <c r="R12" i="5"/>
  <c r="N17" i="5"/>
  <c r="V17" i="4"/>
  <c r="Q17" i="4"/>
  <c r="W17" i="4"/>
  <c r="L17" i="4"/>
  <c r="Y17" i="4"/>
  <c r="O17" i="4"/>
  <c r="X17" i="4"/>
  <c r="L18" i="5"/>
  <c r="H18" i="5"/>
  <c r="N17" i="4"/>
  <c r="P17" i="5"/>
  <c r="G18" i="5"/>
  <c r="L17" i="5"/>
  <c r="V18" i="5"/>
  <c r="P40" i="6"/>
  <c r="N40" i="6"/>
  <c r="P12" i="6"/>
  <c r="N12" i="6"/>
  <c r="T17" i="4"/>
  <c r="S17" i="4"/>
  <c r="P26" i="6"/>
  <c r="N26" i="6"/>
  <c r="R17" i="5"/>
  <c r="S17" i="5"/>
  <c r="M18" i="5"/>
  <c r="H17" i="5"/>
  <c r="G17" i="5"/>
  <c r="U17" i="5"/>
  <c r="S18" i="5"/>
  <c r="R18" i="5"/>
  <c r="I18" i="5"/>
  <c r="K17" i="5"/>
  <c r="K18" i="5"/>
  <c r="O17" i="5"/>
  <c r="T18" i="5"/>
  <c r="K12" i="5"/>
  <c r="P12" i="5"/>
  <c r="H12" i="5"/>
  <c r="V17" i="5"/>
  <c r="J17" i="5"/>
  <c r="T17" i="5"/>
  <c r="O18" i="5"/>
  <c r="V12" i="5"/>
  <c r="S7" i="5"/>
  <c r="R18" i="4"/>
  <c r="Z18" i="4"/>
  <c r="S18" i="4"/>
  <c r="AA18" i="4"/>
  <c r="T18" i="4"/>
  <c r="L18" i="4"/>
  <c r="P18" i="4"/>
  <c r="M18" i="4"/>
  <c r="U18" i="4"/>
  <c r="N18" i="4"/>
  <c r="V18" i="4"/>
  <c r="X18" i="4"/>
  <c r="O18" i="4"/>
  <c r="W18" i="4"/>
  <c r="Q18" i="4"/>
  <c r="Y18" i="4"/>
  <c r="E20" i="5"/>
  <c r="P17" i="4"/>
  <c r="AA17" i="4"/>
  <c r="U18" i="5"/>
  <c r="P18" i="5"/>
  <c r="U17" i="4"/>
  <c r="R17" i="4"/>
  <c r="J18" i="5"/>
  <c r="M17" i="4"/>
  <c r="R13" i="4"/>
  <c r="Z13" i="4"/>
  <c r="S13" i="4"/>
  <c r="AA13" i="4"/>
  <c r="V13" i="4"/>
  <c r="O13" i="4"/>
  <c r="T13" i="4"/>
  <c r="L13" i="4"/>
  <c r="P13" i="4"/>
  <c r="M13" i="4"/>
  <c r="U13" i="4"/>
  <c r="N13" i="4"/>
  <c r="X13" i="4"/>
  <c r="W13" i="4"/>
  <c r="Q13" i="4"/>
  <c r="Y13" i="4"/>
  <c r="E15" i="5"/>
  <c r="U11" i="4"/>
  <c r="N11" i="4"/>
  <c r="Z11" i="4"/>
  <c r="X11" i="4"/>
  <c r="X12" i="4"/>
  <c r="V12" i="4"/>
  <c r="O12" i="5"/>
  <c r="V11" i="4"/>
  <c r="S12" i="5"/>
  <c r="O11" i="4"/>
  <c r="M11" i="4"/>
  <c r="N12" i="4"/>
  <c r="S12" i="4"/>
  <c r="W11" i="4"/>
  <c r="T11" i="4"/>
  <c r="M12" i="4"/>
  <c r="N13" i="6"/>
  <c r="P13" i="6"/>
  <c r="E4" i="3"/>
  <c r="K6" i="3" s="1"/>
  <c r="Q6" i="3" s="1"/>
  <c r="P8" i="6"/>
  <c r="N8" i="6"/>
  <c r="G4" i="3"/>
  <c r="K8" i="3" s="1"/>
  <c r="D10" i="5" s="1"/>
  <c r="F4" i="4"/>
  <c r="K7" i="4" s="1"/>
  <c r="E4" i="4"/>
  <c r="K6" i="4" s="1"/>
  <c r="G4" i="4"/>
  <c r="K8" i="4" s="1"/>
  <c r="T7" i="5"/>
  <c r="V7" i="5"/>
  <c r="G7" i="5"/>
  <c r="R7" i="5"/>
  <c r="I7" i="5"/>
  <c r="P7" i="5"/>
  <c r="J7" i="5"/>
  <c r="M7" i="5"/>
  <c r="U7" i="5"/>
  <c r="N7" i="5"/>
  <c r="H7" i="5"/>
  <c r="K7" i="5"/>
  <c r="L7" i="5"/>
  <c r="Q3" i="5"/>
  <c r="V14" i="3"/>
  <c r="Q16" i="5" s="1"/>
  <c r="V9" i="3"/>
  <c r="Q11" i="5" s="1"/>
  <c r="V4" i="3"/>
  <c r="Q6" i="5" s="1"/>
  <c r="V15" i="3"/>
  <c r="Q17" i="5" s="1"/>
  <c r="V10" i="3"/>
  <c r="Q12" i="5" s="1"/>
  <c r="V5" i="3"/>
  <c r="Q7" i="5" s="1"/>
  <c r="V16" i="3"/>
  <c r="Q18" i="5" s="1"/>
  <c r="Z17" i="3"/>
  <c r="U19" i="5" s="1"/>
  <c r="R17" i="3"/>
  <c r="N17" i="3"/>
  <c r="T17" i="3"/>
  <c r="U17" i="3"/>
  <c r="P17" i="3"/>
  <c r="AA17" i="3"/>
  <c r="S17" i="3"/>
  <c r="O17" i="3"/>
  <c r="J19" i="5" s="1"/>
  <c r="Q17" i="3"/>
  <c r="L19" i="5" s="1"/>
  <c r="V17" i="3"/>
  <c r="W17" i="3"/>
  <c r="X17" i="3"/>
  <c r="L17" i="3"/>
  <c r="Y17" i="3"/>
  <c r="M17" i="3"/>
  <c r="V11" i="3"/>
  <c r="V7" i="3"/>
  <c r="N7" i="3"/>
  <c r="W7" i="3"/>
  <c r="O7" i="3"/>
  <c r="X7" i="3"/>
  <c r="P7" i="3"/>
  <c r="Y7" i="3"/>
  <c r="Q7" i="3"/>
  <c r="Z7" i="3"/>
  <c r="R7" i="3"/>
  <c r="AA7" i="3"/>
  <c r="S7" i="3"/>
  <c r="T7" i="3"/>
  <c r="L7" i="3"/>
  <c r="U7" i="3"/>
  <c r="M7" i="3"/>
  <c r="U11" i="3"/>
  <c r="L11" i="3"/>
  <c r="G13" i="5" s="1"/>
  <c r="R6" i="3"/>
  <c r="P6" i="3"/>
  <c r="X11" i="3"/>
  <c r="AA11" i="3"/>
  <c r="V13" i="5" s="1"/>
  <c r="W11" i="3"/>
  <c r="M11" i="3"/>
  <c r="Q11" i="3"/>
  <c r="L13" i="5" s="1"/>
  <c r="Y11" i="3"/>
  <c r="T13" i="5" s="1"/>
  <c r="P11" i="3"/>
  <c r="K13" i="5" s="1"/>
  <c r="T13" i="3"/>
  <c r="L13" i="3"/>
  <c r="Y13" i="3"/>
  <c r="Q13" i="3"/>
  <c r="Z13" i="3"/>
  <c r="R13" i="3"/>
  <c r="AA13" i="3"/>
  <c r="S13" i="3"/>
  <c r="X13" i="3"/>
  <c r="P13" i="3"/>
  <c r="U13" i="3"/>
  <c r="M13" i="3"/>
  <c r="V13" i="3"/>
  <c r="N13" i="3"/>
  <c r="W13" i="3"/>
  <c r="O13" i="3"/>
  <c r="D15" i="5"/>
  <c r="T11" i="3"/>
  <c r="S11" i="3"/>
  <c r="N13" i="5" s="1"/>
  <c r="O11" i="3"/>
  <c r="K18" i="3"/>
  <c r="R11" i="3"/>
  <c r="M13" i="5" s="1"/>
  <c r="N11" i="3"/>
  <c r="AA12" i="3"/>
  <c r="V14" i="5" s="1"/>
  <c r="S12" i="3"/>
  <c r="T12" i="3"/>
  <c r="O14" i="5" s="1"/>
  <c r="L12" i="3"/>
  <c r="G14" i="5" s="1"/>
  <c r="U12" i="3"/>
  <c r="P14" i="5" s="1"/>
  <c r="M12" i="3"/>
  <c r="V12" i="3"/>
  <c r="N12" i="3"/>
  <c r="W12" i="3"/>
  <c r="R14" i="5" s="1"/>
  <c r="O12" i="3"/>
  <c r="J14" i="5" s="1"/>
  <c r="X12" i="3"/>
  <c r="P12" i="3"/>
  <c r="K14" i="5" s="1"/>
  <c r="Y12" i="3"/>
  <c r="T14" i="5" s="1"/>
  <c r="Q12" i="3"/>
  <c r="L14" i="5" s="1"/>
  <c r="Z12" i="3"/>
  <c r="U14" i="5" s="1"/>
  <c r="R12" i="3"/>
  <c r="M14" i="5" s="1"/>
  <c r="Z11" i="3"/>
  <c r="D14" i="5"/>
  <c r="D19" i="5"/>
  <c r="D9" i="5"/>
  <c r="R19" i="5" l="1"/>
  <c r="G19" i="5"/>
  <c r="I13" i="5"/>
  <c r="U13" i="5"/>
  <c r="Q19" i="5"/>
  <c r="I19" i="5"/>
  <c r="S19" i="5"/>
  <c r="T19" i="5"/>
  <c r="S15" i="5"/>
  <c r="Y6" i="3"/>
  <c r="O19" i="5"/>
  <c r="N19" i="5"/>
  <c r="V19" i="5"/>
  <c r="P15" i="5"/>
  <c r="N15" i="5"/>
  <c r="H15" i="5"/>
  <c r="I14" i="5"/>
  <c r="U15" i="5"/>
  <c r="P13" i="5"/>
  <c r="O13" i="5"/>
  <c r="G15" i="5"/>
  <c r="N14" i="5"/>
  <c r="O15" i="5"/>
  <c r="T15" i="5"/>
  <c r="J15" i="5"/>
  <c r="V15" i="5"/>
  <c r="I15" i="5"/>
  <c r="K19" i="5"/>
  <c r="Q15" i="5"/>
  <c r="J13" i="5"/>
  <c r="S13" i="5"/>
  <c r="H19" i="5"/>
  <c r="P19" i="5"/>
  <c r="M19" i="5"/>
  <c r="K15" i="5"/>
  <c r="Q13" i="5"/>
  <c r="H14" i="5"/>
  <c r="R15" i="5"/>
  <c r="M15" i="5"/>
  <c r="Q14" i="5"/>
  <c r="H13" i="5"/>
  <c r="S14" i="5"/>
  <c r="L15" i="5"/>
  <c r="R13" i="5"/>
  <c r="L6" i="3"/>
  <c r="N6" i="3"/>
  <c r="U6" i="3"/>
  <c r="O6" i="3"/>
  <c r="S6" i="3"/>
  <c r="S8" i="4"/>
  <c r="O8" i="4"/>
  <c r="Z8" i="4"/>
  <c r="AA8" i="4"/>
  <c r="W8" i="4"/>
  <c r="M8" i="4"/>
  <c r="N8" i="4"/>
  <c r="E10" i="5"/>
  <c r="L8" i="4"/>
  <c r="P8" i="4"/>
  <c r="Q8" i="4"/>
  <c r="X8" i="4"/>
  <c r="Y8" i="4"/>
  <c r="R8" i="4"/>
  <c r="V8" i="4"/>
  <c r="T8" i="4"/>
  <c r="U8" i="4"/>
  <c r="T6" i="3"/>
  <c r="X6" i="3"/>
  <c r="W6" i="3"/>
  <c r="AA6" i="3"/>
  <c r="X6" i="4"/>
  <c r="L6" i="4"/>
  <c r="Z6" i="4"/>
  <c r="O6" i="4"/>
  <c r="T6" i="4"/>
  <c r="Q6" i="4"/>
  <c r="L8" i="5" s="1"/>
  <c r="M6" i="4"/>
  <c r="Y6" i="4"/>
  <c r="T8" i="5" s="1"/>
  <c r="U6" i="4"/>
  <c r="P8" i="5" s="1"/>
  <c r="E8" i="5"/>
  <c r="N6" i="4"/>
  <c r="V6" i="4"/>
  <c r="R6" i="4"/>
  <c r="M8" i="5" s="1"/>
  <c r="P6" i="4"/>
  <c r="K8" i="5" s="1"/>
  <c r="AA6" i="4"/>
  <c r="W6" i="4"/>
  <c r="S6" i="4"/>
  <c r="S7" i="4"/>
  <c r="N9" i="5" s="1"/>
  <c r="L7" i="4"/>
  <c r="G9" i="5" s="1"/>
  <c r="AA7" i="4"/>
  <c r="V9" i="5" s="1"/>
  <c r="M7" i="4"/>
  <c r="H9" i="5" s="1"/>
  <c r="W7" i="4"/>
  <c r="R9" i="5" s="1"/>
  <c r="U7" i="4"/>
  <c r="P9" i="5" s="1"/>
  <c r="Z7" i="4"/>
  <c r="U9" i="5" s="1"/>
  <c r="X7" i="4"/>
  <c r="S9" i="5" s="1"/>
  <c r="Q7" i="4"/>
  <c r="L9" i="5" s="1"/>
  <c r="N7" i="4"/>
  <c r="I9" i="5" s="1"/>
  <c r="Y7" i="4"/>
  <c r="T9" i="5" s="1"/>
  <c r="V7" i="4"/>
  <c r="Q9" i="5" s="1"/>
  <c r="E9" i="5"/>
  <c r="R7" i="4"/>
  <c r="M9" i="5" s="1"/>
  <c r="O7" i="4"/>
  <c r="J9" i="5" s="1"/>
  <c r="P7" i="4"/>
  <c r="K9" i="5" s="1"/>
  <c r="T7" i="4"/>
  <c r="O9" i="5" s="1"/>
  <c r="V6" i="3"/>
  <c r="Z6" i="3"/>
  <c r="D8" i="5"/>
  <c r="M6" i="3"/>
  <c r="N8" i="3"/>
  <c r="W18" i="3"/>
  <c r="R20" i="5" s="1"/>
  <c r="Y18" i="3"/>
  <c r="T20" i="5" s="1"/>
  <c r="Q18" i="3"/>
  <c r="L20" i="5" s="1"/>
  <c r="M18" i="3"/>
  <c r="H20" i="5" s="1"/>
  <c r="Z18" i="3"/>
  <c r="U20" i="5" s="1"/>
  <c r="R18" i="3"/>
  <c r="M20" i="5" s="1"/>
  <c r="N18" i="3"/>
  <c r="I20" i="5" s="1"/>
  <c r="T18" i="3"/>
  <c r="O20" i="5" s="1"/>
  <c r="AA18" i="3"/>
  <c r="V20" i="5" s="1"/>
  <c r="S18" i="3"/>
  <c r="N20" i="5" s="1"/>
  <c r="O18" i="3"/>
  <c r="J20" i="5" s="1"/>
  <c r="X18" i="3"/>
  <c r="S20" i="5" s="1"/>
  <c r="P18" i="3"/>
  <c r="K20" i="5" s="1"/>
  <c r="L18" i="3"/>
  <c r="G20" i="5" s="1"/>
  <c r="U18" i="3"/>
  <c r="P20" i="5" s="1"/>
  <c r="V18" i="3"/>
  <c r="Q20" i="5" s="1"/>
  <c r="Z8" i="3"/>
  <c r="V8" i="3"/>
  <c r="Q8" i="3"/>
  <c r="M8" i="3"/>
  <c r="Y8" i="3"/>
  <c r="U8" i="3"/>
  <c r="L8" i="3"/>
  <c r="P8" i="3"/>
  <c r="T8" i="3"/>
  <c r="X8" i="3"/>
  <c r="D20" i="5"/>
  <c r="O8" i="3"/>
  <c r="S8" i="3"/>
  <c r="W8" i="3"/>
  <c r="AA8" i="3"/>
  <c r="R8" i="3"/>
  <c r="J8" i="5" l="1"/>
  <c r="O8" i="5"/>
  <c r="G8" i="5"/>
  <c r="I8" i="5"/>
  <c r="S8" i="5"/>
  <c r="V8" i="5"/>
  <c r="H8" i="5"/>
  <c r="R8" i="5"/>
  <c r="Q8" i="5"/>
  <c r="U8" i="5"/>
  <c r="N8" i="5"/>
  <c r="R10" i="5"/>
  <c r="I10" i="5"/>
  <c r="J10" i="5"/>
  <c r="O10" i="5"/>
  <c r="G10" i="5"/>
  <c r="T10" i="5"/>
  <c r="L10" i="5"/>
  <c r="S10" i="5"/>
  <c r="Q10" i="5"/>
  <c r="P10" i="5"/>
  <c r="M10" i="5"/>
  <c r="V10" i="5"/>
  <c r="H10" i="5"/>
  <c r="N10" i="5"/>
  <c r="U10" i="5"/>
  <c r="K10" i="5"/>
</calcChain>
</file>

<file path=xl/sharedStrings.xml><?xml version="1.0" encoding="utf-8"?>
<sst xmlns="http://schemas.openxmlformats.org/spreadsheetml/2006/main" count="207" uniqueCount="67">
  <si>
    <t>K</t>
  </si>
  <si>
    <t>G</t>
  </si>
  <si>
    <t>N</t>
  </si>
  <si>
    <t>FC Layer 2</t>
  </si>
  <si>
    <t>FC Layer 3</t>
  </si>
  <si>
    <t>FC Layer 4</t>
  </si>
  <si>
    <t>FC Layer 5</t>
  </si>
  <si>
    <t>1H</t>
  </si>
  <si>
    <t>2H</t>
  </si>
  <si>
    <t>3H</t>
  </si>
  <si>
    <t>4H</t>
  </si>
  <si>
    <t>1C</t>
  </si>
  <si>
    <t>2C</t>
  </si>
  <si>
    <t>3C</t>
  </si>
  <si>
    <t>4C</t>
  </si>
  <si>
    <t>FC Layer 1 (Input)</t>
  </si>
  <si>
    <t>FC Layer 6 (Out)</t>
  </si>
  <si>
    <t>N Params</t>
  </si>
  <si>
    <t>C-depth</t>
  </si>
  <si>
    <t>C-config</t>
  </si>
  <si>
    <t>N: Number of neurons in the given layer</t>
  </si>
  <si>
    <t>G: Number of groups for shift-scale training in the given layer</t>
  </si>
  <si>
    <t>D</t>
  </si>
  <si>
    <t>C</t>
  </si>
  <si>
    <t>D: Dimension of kernels</t>
  </si>
  <si>
    <t>N: Number of kernels</t>
  </si>
  <si>
    <t>P-NN</t>
  </si>
  <si>
    <t>P-DEBI-NN</t>
  </si>
  <si>
    <t>cNN</t>
  </si>
  <si>
    <t>cDEBI-NN</t>
  </si>
  <si>
    <t>5C</t>
  </si>
  <si>
    <t>Block 50</t>
  </si>
  <si>
    <t>Block 100</t>
  </si>
  <si>
    <t>Hinton 200</t>
  </si>
  <si>
    <t>Hinton 500</t>
  </si>
  <si>
    <r>
      <t>C-P</t>
    </r>
    <r>
      <rPr>
        <vertAlign val="subscript"/>
        <sz val="11"/>
        <color theme="1"/>
        <rFont val="Calibri"/>
        <family val="2"/>
        <scheme val="minor"/>
      </rPr>
      <t>NN</t>
    </r>
  </si>
  <si>
    <r>
      <t>C-P</t>
    </r>
    <r>
      <rPr>
        <vertAlign val="subscript"/>
        <sz val="11"/>
        <color theme="1"/>
        <rFont val="Calibri"/>
        <family val="2"/>
        <scheme val="minor"/>
      </rPr>
      <t>DEBI-NN</t>
    </r>
  </si>
  <si>
    <t>F-config</t>
  </si>
  <si>
    <t>F-depth</t>
  </si>
  <si>
    <r>
      <t>F-P</t>
    </r>
    <r>
      <rPr>
        <vertAlign val="subscript"/>
        <sz val="11"/>
        <color theme="1"/>
        <rFont val="Calibri"/>
        <family val="2"/>
        <scheme val="minor"/>
      </rPr>
      <t>NN</t>
    </r>
  </si>
  <si>
    <r>
      <t>F-P</t>
    </r>
    <r>
      <rPr>
        <vertAlign val="subscript"/>
        <sz val="11"/>
        <color theme="1"/>
        <rFont val="Calibri"/>
        <family val="2"/>
        <scheme val="minor"/>
      </rPr>
      <t>DEBI-NN</t>
    </r>
  </si>
  <si>
    <t>Input</t>
  </si>
  <si>
    <t>I</t>
  </si>
  <si>
    <t>Output</t>
  </si>
  <si>
    <t>Layer</t>
  </si>
  <si>
    <t>Stride</t>
  </si>
  <si>
    <t>C or N</t>
  </si>
  <si>
    <t>Padding</t>
  </si>
  <si>
    <t>conv</t>
  </si>
  <si>
    <t>maxPool</t>
  </si>
  <si>
    <t>Layer 1</t>
  </si>
  <si>
    <t>Layer3</t>
  </si>
  <si>
    <t>Layer 2</t>
  </si>
  <si>
    <t>Layer4</t>
  </si>
  <si>
    <t>Layer5</t>
  </si>
  <si>
    <t># Param (Conv)</t>
  </si>
  <si>
    <t># Param (last Conv)</t>
  </si>
  <si>
    <t>conv: stride=1, padding=0 to provide a conservative estimate of parameter counts - support conventional NN parameter advantages</t>
  </si>
  <si>
    <t>K: Kernel width (Ki+1 = Ki-2 rule applied. Minimum K=3)</t>
  </si>
  <si>
    <t>C: Channels in input image (C=previous convolutional kernel count from Conv.layer 2)</t>
  </si>
  <si>
    <t>Small</t>
  </si>
  <si>
    <t>Medium</t>
  </si>
  <si>
    <t>Large</t>
  </si>
  <si>
    <t>Note: The parameter count in-between the last convolutional and the first fully-connected layer is specific per the given configuration pair. This value is incorporated into the colored per-cell ratios</t>
  </si>
  <si>
    <t>Note: The last convolutional layer provides a tensor and the first fully-connected layer is connected to the tensor values. The parameter count for those connections is individually calculated per conv-FC configuration pair in the consecutive tables</t>
  </si>
  <si>
    <t>maxPool: only considered if the given layer is a last layer before fully connected layers. Stride=2, Padding=0.</t>
  </si>
  <si>
    <t>This table is a shorter version of the one in the previous table to have large enough texts in the grant proposal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</si>
</sst>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quotePrefix="1"/>
    <xf numFmtId="1" fontId="1" fillId="0" borderId="0" xfId="0" applyNumberFormat="1" applyFont="1"/>
    <xf numFmtId="0" fontId="0" fillId="0" borderId="0" xfId="0" applyAlignment="1">
      <alignment horizontal="center"/>
    </xf>
    <xf numFmtId="0" fontId="0" fillId="0" borderId="7" xfId="0" applyBorder="1"/>
    <xf numFmtId="0" fontId="0" fillId="2" borderId="0" xfId="0" applyFill="1"/>
    <xf numFmtId="0" fontId="0" fillId="0" borderId="1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2" xfId="0" applyFill="1" applyBorder="1"/>
    <xf numFmtId="0" fontId="0" fillId="2" borderId="13" xfId="0" applyFill="1" applyBorder="1"/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4" xfId="0" applyBorder="1"/>
    <xf numFmtId="0" fontId="0" fillId="0" borderId="5" xfId="0" applyBorder="1"/>
    <xf numFmtId="1" fontId="0" fillId="2" borderId="0" xfId="0" applyNumberFormat="1" applyFill="1"/>
    <xf numFmtId="0" fontId="0" fillId="0" borderId="12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3" fontId="1" fillId="0" borderId="15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right"/>
    </xf>
    <xf numFmtId="2" fontId="0" fillId="3" borderId="1" xfId="0" applyNumberFormat="1" applyFill="1" applyBorder="1"/>
    <xf numFmtId="2" fontId="0" fillId="3" borderId="0" xfId="0" applyNumberFormat="1" applyFill="1"/>
    <xf numFmtId="2" fontId="0" fillId="3" borderId="2" xfId="0" applyNumberFormat="1" applyFill="1" applyBorder="1" applyAlignment="1">
      <alignment horizontal="center"/>
    </xf>
    <xf numFmtId="0" fontId="0" fillId="3" borderId="0" xfId="0" applyFill="1" applyAlignment="1">
      <alignment horizontal="right"/>
    </xf>
    <xf numFmtId="1" fontId="0" fillId="3" borderId="0" xfId="0" applyNumberFormat="1" applyFill="1"/>
    <xf numFmtId="1" fontId="0" fillId="0" borderId="16" xfId="0" quotePrefix="1" applyNumberFormat="1" applyBorder="1" applyAlignment="1">
      <alignment horizontal="center"/>
    </xf>
    <xf numFmtId="3" fontId="1" fillId="0" borderId="16" xfId="0" applyNumberFormat="1" applyFont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3" borderId="12" xfId="0" applyNumberFormat="1" applyFill="1" applyBorder="1"/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3" borderId="12" xfId="0" applyFill="1" applyBorder="1"/>
    <xf numFmtId="0" fontId="0" fillId="3" borderId="19" xfId="0" applyFill="1" applyBorder="1" applyAlignment="1">
      <alignment horizontal="center"/>
    </xf>
    <xf numFmtId="0" fontId="0" fillId="3" borderId="15" xfId="0" applyFill="1" applyBorder="1" applyAlignment="1">
      <alignment horizontal="right"/>
    </xf>
    <xf numFmtId="0" fontId="0" fillId="3" borderId="16" xfId="0" applyFill="1" applyBorder="1" applyAlignment="1">
      <alignment horizontal="right"/>
    </xf>
    <xf numFmtId="0" fontId="0" fillId="3" borderId="20" xfId="0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quotePrefix="1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2" xfId="0" applyBorder="1" applyAlignment="1">
      <alignment horizontal="center" vertical="center"/>
    </xf>
    <xf numFmtId="1" fontId="0" fillId="0" borderId="15" xfId="0" applyNumberFormat="1" applyBorder="1" applyAlignment="1">
      <alignment horizontal="center"/>
    </xf>
    <xf numFmtId="1" fontId="0" fillId="0" borderId="15" xfId="0" quotePrefix="1" applyNumberFormat="1" applyBorder="1" applyAlignment="1">
      <alignment horizontal="center"/>
    </xf>
    <xf numFmtId="1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F1E4-8931-4BAB-8C31-1BA06A30DFC6}">
  <dimension ref="A1:P49"/>
  <sheetViews>
    <sheetView zoomScaleNormal="100" workbookViewId="0"/>
  </sheetViews>
  <sheetFormatPr defaultRowHeight="15" x14ac:dyDescent="0.25"/>
  <cols>
    <col min="2" max="2" width="10.5703125" bestFit="1" customWidth="1"/>
    <col min="13" max="13" width="14.42578125" bestFit="1" customWidth="1"/>
    <col min="14" max="14" width="17.5703125" customWidth="1"/>
    <col min="15" max="15" width="14.42578125" bestFit="1" customWidth="1"/>
    <col min="16" max="16" width="17.5703125" customWidth="1"/>
  </cols>
  <sheetData>
    <row r="1" spans="2:16" ht="15.75" thickBot="1" x14ac:dyDescent="0.3">
      <c r="B1" s="18"/>
    </row>
    <row r="2" spans="2:16" x14ac:dyDescent="0.25">
      <c r="B2" s="91" t="s">
        <v>60</v>
      </c>
      <c r="C2" s="88" t="s">
        <v>41</v>
      </c>
      <c r="D2" s="89"/>
      <c r="E2" s="90"/>
      <c r="F2" s="88" t="s">
        <v>43</v>
      </c>
      <c r="G2" s="89"/>
      <c r="H2" s="90"/>
      <c r="I2" s="88" t="s">
        <v>44</v>
      </c>
      <c r="J2" s="89"/>
      <c r="K2" s="89"/>
      <c r="L2" s="90"/>
      <c r="M2" s="88" t="s">
        <v>28</v>
      </c>
      <c r="N2" s="90"/>
      <c r="O2" s="88" t="s">
        <v>29</v>
      </c>
      <c r="P2" s="90"/>
    </row>
    <row r="3" spans="2:16" ht="15.75" thickBot="1" x14ac:dyDescent="0.3">
      <c r="B3" s="91"/>
      <c r="C3" s="6" t="s">
        <v>42</v>
      </c>
      <c r="D3" t="s">
        <v>22</v>
      </c>
      <c r="E3" s="8" t="s">
        <v>23</v>
      </c>
      <c r="F3" s="6" t="s">
        <v>42</v>
      </c>
      <c r="G3" t="s">
        <v>22</v>
      </c>
      <c r="H3" s="8" t="s">
        <v>46</v>
      </c>
      <c r="I3" s="6" t="s">
        <v>44</v>
      </c>
      <c r="J3" t="s">
        <v>45</v>
      </c>
      <c r="K3" t="s">
        <v>47</v>
      </c>
      <c r="L3" s="8" t="s">
        <v>0</v>
      </c>
      <c r="M3" s="6" t="s">
        <v>55</v>
      </c>
      <c r="N3" s="8" t="s">
        <v>56</v>
      </c>
      <c r="O3" s="6" t="s">
        <v>55</v>
      </c>
      <c r="P3" s="8" t="s">
        <v>56</v>
      </c>
    </row>
    <row r="4" spans="2:16" x14ac:dyDescent="0.25">
      <c r="B4" s="87" t="s">
        <v>50</v>
      </c>
      <c r="C4" s="37">
        <v>21</v>
      </c>
      <c r="D4" s="38">
        <v>2</v>
      </c>
      <c r="E4" s="39">
        <v>1</v>
      </c>
      <c r="F4" s="40">
        <f>((C4-L4)/J4)+1</f>
        <v>17</v>
      </c>
      <c r="G4" s="41">
        <f>D4</f>
        <v>2</v>
      </c>
      <c r="H4" s="39">
        <v>16</v>
      </c>
      <c r="I4" s="40" t="s">
        <v>48</v>
      </c>
      <c r="J4" s="38">
        <v>1</v>
      </c>
      <c r="K4" s="38">
        <v>0</v>
      </c>
      <c r="L4" s="39">
        <v>5</v>
      </c>
      <c r="M4" s="15">
        <f t="shared" ref="M4:M13" si="0">IF(I4="maxPool",0,(POWER(L4,D4)*E4*H4)+H4)</f>
        <v>416</v>
      </c>
      <c r="N4" s="16">
        <f t="shared" ref="N4:N13" si="1">IF(M4=0,POWER(F4,G4)*H4,0)</f>
        <v>0</v>
      </c>
      <c r="O4" s="15">
        <f>IF(I4="maxPool",0,(POWER(L4,D4)*E4*H4*3)+H4)</f>
        <v>1216</v>
      </c>
      <c r="P4" s="16">
        <f t="shared" ref="P4:P13" si="2">IF(M4=0,POWER(F4,G4)*6,0)</f>
        <v>0</v>
      </c>
    </row>
    <row r="5" spans="2:16" x14ac:dyDescent="0.25">
      <c r="B5" s="87"/>
      <c r="C5" s="30">
        <f>F4</f>
        <v>17</v>
      </c>
      <c r="D5" s="28">
        <f>D4</f>
        <v>2</v>
      </c>
      <c r="E5" s="29">
        <f>H4</f>
        <v>16</v>
      </c>
      <c r="F5" s="30">
        <f t="shared" ref="F5" si="3">((C5-L5+(2*K5))/J5)+1</f>
        <v>8</v>
      </c>
      <c r="G5" s="28">
        <f>G4</f>
        <v>2</v>
      </c>
      <c r="H5" s="29">
        <f>H4</f>
        <v>16</v>
      </c>
      <c r="I5" s="30" t="s">
        <v>49</v>
      </c>
      <c r="J5" s="31">
        <v>2</v>
      </c>
      <c r="K5" s="31">
        <v>0</v>
      </c>
      <c r="L5" s="32">
        <v>3</v>
      </c>
      <c r="M5" s="33">
        <f t="shared" si="0"/>
        <v>0</v>
      </c>
      <c r="N5" s="34">
        <f t="shared" si="1"/>
        <v>1024</v>
      </c>
      <c r="O5" s="33">
        <f>IF(I5="maxPool",0,(POWER(L5,D5)*E5*H5*3)+H5)</f>
        <v>0</v>
      </c>
      <c r="P5" s="34">
        <f t="shared" si="2"/>
        <v>384</v>
      </c>
    </row>
    <row r="6" spans="2:16" x14ac:dyDescent="0.25">
      <c r="B6" s="87" t="s">
        <v>52</v>
      </c>
      <c r="C6" s="25">
        <f>F4</f>
        <v>17</v>
      </c>
      <c r="D6" s="35">
        <f>D4</f>
        <v>2</v>
      </c>
      <c r="E6" s="36">
        <f>H4</f>
        <v>16</v>
      </c>
      <c r="F6" s="25">
        <f>((C6-L6+(2*K6))/J6)+1</f>
        <v>15</v>
      </c>
      <c r="G6" s="35">
        <f>G4</f>
        <v>2</v>
      </c>
      <c r="H6" s="24">
        <v>16</v>
      </c>
      <c r="I6" s="25" t="s">
        <v>48</v>
      </c>
      <c r="J6" s="23">
        <v>1</v>
      </c>
      <c r="K6" s="23">
        <v>0</v>
      </c>
      <c r="L6" s="36">
        <f>MAX(3,L4-2)</f>
        <v>3</v>
      </c>
      <c r="M6" s="26">
        <f t="shared" si="0"/>
        <v>2320</v>
      </c>
      <c r="N6" s="27">
        <f t="shared" si="1"/>
        <v>0</v>
      </c>
      <c r="O6" s="26">
        <f t="shared" ref="O6:O13" si="4">IF(I6="maxPool",0,(POWER(L6,D6)*H6*6)+H6)</f>
        <v>880</v>
      </c>
      <c r="P6" s="27">
        <f t="shared" si="2"/>
        <v>0</v>
      </c>
    </row>
    <row r="7" spans="2:16" x14ac:dyDescent="0.25">
      <c r="B7" s="87"/>
      <c r="C7" s="30">
        <f>F6</f>
        <v>15</v>
      </c>
      <c r="D7" s="28">
        <f>D6</f>
        <v>2</v>
      </c>
      <c r="E7" s="29">
        <f>H6</f>
        <v>16</v>
      </c>
      <c r="F7" s="30">
        <f t="shared" ref="F7" si="5">((C7-L7+(2*K7))/J7)+1</f>
        <v>7</v>
      </c>
      <c r="G7" s="28">
        <f>G6</f>
        <v>2</v>
      </c>
      <c r="H7" s="29">
        <f>H6</f>
        <v>16</v>
      </c>
      <c r="I7" s="30" t="s">
        <v>49</v>
      </c>
      <c r="J7" s="31">
        <v>2</v>
      </c>
      <c r="K7" s="31">
        <v>0</v>
      </c>
      <c r="L7" s="32">
        <v>3</v>
      </c>
      <c r="M7" s="33">
        <f t="shared" si="0"/>
        <v>0</v>
      </c>
      <c r="N7" s="34">
        <f t="shared" si="1"/>
        <v>784</v>
      </c>
      <c r="O7" s="33">
        <f t="shared" si="4"/>
        <v>0</v>
      </c>
      <c r="P7" s="34">
        <f t="shared" si="2"/>
        <v>294</v>
      </c>
    </row>
    <row r="8" spans="2:16" x14ac:dyDescent="0.25">
      <c r="B8" s="87" t="s">
        <v>51</v>
      </c>
      <c r="C8" s="25">
        <f>F6</f>
        <v>15</v>
      </c>
      <c r="D8" s="35">
        <f>D6</f>
        <v>2</v>
      </c>
      <c r="E8" s="36">
        <f>H6</f>
        <v>16</v>
      </c>
      <c r="F8" s="25">
        <f>((C8-L8+(2*K8))/J8)+1</f>
        <v>13</v>
      </c>
      <c r="G8" s="35">
        <f>G6</f>
        <v>2</v>
      </c>
      <c r="H8" s="24">
        <v>32</v>
      </c>
      <c r="I8" s="25" t="s">
        <v>48</v>
      </c>
      <c r="J8" s="23">
        <v>1</v>
      </c>
      <c r="K8" s="23">
        <v>0</v>
      </c>
      <c r="L8" s="36">
        <f>MAX(3,L6-2)</f>
        <v>3</v>
      </c>
      <c r="M8" s="26">
        <f t="shared" si="0"/>
        <v>4640</v>
      </c>
      <c r="N8" s="27">
        <f t="shared" si="1"/>
        <v>0</v>
      </c>
      <c r="O8" s="26">
        <f t="shared" si="4"/>
        <v>1760</v>
      </c>
      <c r="P8" s="27">
        <f t="shared" si="2"/>
        <v>0</v>
      </c>
    </row>
    <row r="9" spans="2:16" x14ac:dyDescent="0.25">
      <c r="B9" s="87"/>
      <c r="C9" s="30">
        <f>F8</f>
        <v>13</v>
      </c>
      <c r="D9" s="28">
        <f>D8</f>
        <v>2</v>
      </c>
      <c r="E9" s="29">
        <f>H8</f>
        <v>32</v>
      </c>
      <c r="F9" s="30">
        <f t="shared" ref="F9" si="6">((C9-L9+(2*K9))/J9)+1</f>
        <v>6</v>
      </c>
      <c r="G9" s="28">
        <f>G8</f>
        <v>2</v>
      </c>
      <c r="H9" s="29">
        <f>H8</f>
        <v>32</v>
      </c>
      <c r="I9" s="30" t="s">
        <v>49</v>
      </c>
      <c r="J9" s="31">
        <v>2</v>
      </c>
      <c r="K9" s="31">
        <v>0</v>
      </c>
      <c r="L9" s="32">
        <v>3</v>
      </c>
      <c r="M9" s="33">
        <f t="shared" si="0"/>
        <v>0</v>
      </c>
      <c r="N9" s="34">
        <f t="shared" si="1"/>
        <v>1152</v>
      </c>
      <c r="O9" s="33">
        <f t="shared" si="4"/>
        <v>0</v>
      </c>
      <c r="P9" s="34">
        <f t="shared" si="2"/>
        <v>216</v>
      </c>
    </row>
    <row r="10" spans="2:16" x14ac:dyDescent="0.25">
      <c r="B10" s="87" t="s">
        <v>53</v>
      </c>
      <c r="C10" s="25">
        <f>F8</f>
        <v>13</v>
      </c>
      <c r="D10" s="35">
        <f>D8</f>
        <v>2</v>
      </c>
      <c r="E10" s="36">
        <f>H8</f>
        <v>32</v>
      </c>
      <c r="F10" s="25">
        <f>((C10-L10+(2*K10))/J10)+1</f>
        <v>11</v>
      </c>
      <c r="G10" s="35">
        <f>G8</f>
        <v>2</v>
      </c>
      <c r="H10" s="24">
        <v>32</v>
      </c>
      <c r="I10" s="25" t="s">
        <v>48</v>
      </c>
      <c r="J10" s="23">
        <v>1</v>
      </c>
      <c r="K10" s="23">
        <v>0</v>
      </c>
      <c r="L10" s="36">
        <f>MAX(3,L8-2)</f>
        <v>3</v>
      </c>
      <c r="M10" s="26">
        <f t="shared" si="0"/>
        <v>9248</v>
      </c>
      <c r="N10" s="27">
        <f t="shared" si="1"/>
        <v>0</v>
      </c>
      <c r="O10" s="26">
        <f t="shared" si="4"/>
        <v>1760</v>
      </c>
      <c r="P10" s="27">
        <f t="shared" si="2"/>
        <v>0</v>
      </c>
    </row>
    <row r="11" spans="2:16" x14ac:dyDescent="0.25">
      <c r="B11" s="87"/>
      <c r="C11" s="30">
        <f>F10</f>
        <v>11</v>
      </c>
      <c r="D11" s="28">
        <f>D10</f>
        <v>2</v>
      </c>
      <c r="E11" s="29">
        <f>H10</f>
        <v>32</v>
      </c>
      <c r="F11" s="30">
        <f t="shared" ref="F11" si="7">((C11-L11+(2*K11))/J11)+1</f>
        <v>5</v>
      </c>
      <c r="G11" s="28">
        <f>G10</f>
        <v>2</v>
      </c>
      <c r="H11" s="29">
        <f>H10</f>
        <v>32</v>
      </c>
      <c r="I11" s="30" t="s">
        <v>49</v>
      </c>
      <c r="J11" s="31">
        <v>2</v>
      </c>
      <c r="K11" s="31">
        <v>0</v>
      </c>
      <c r="L11" s="32">
        <v>3</v>
      </c>
      <c r="M11" s="33">
        <f t="shared" si="0"/>
        <v>0</v>
      </c>
      <c r="N11" s="34">
        <f t="shared" si="1"/>
        <v>800</v>
      </c>
      <c r="O11" s="33">
        <f t="shared" si="4"/>
        <v>0</v>
      </c>
      <c r="P11" s="34">
        <f t="shared" si="2"/>
        <v>150</v>
      </c>
    </row>
    <row r="12" spans="2:16" x14ac:dyDescent="0.25">
      <c r="B12" s="87" t="s">
        <v>54</v>
      </c>
      <c r="C12" s="6">
        <f>F10</f>
        <v>11</v>
      </c>
      <c r="D12">
        <f>D10</f>
        <v>2</v>
      </c>
      <c r="E12" s="8">
        <f>H10</f>
        <v>32</v>
      </c>
      <c r="F12" s="6">
        <f>((C12-L12+(2*K12))/J12)+1</f>
        <v>9</v>
      </c>
      <c r="G12">
        <f>G10</f>
        <v>2</v>
      </c>
      <c r="H12" s="17">
        <v>16</v>
      </c>
      <c r="I12" s="6" t="s">
        <v>48</v>
      </c>
      <c r="J12" s="7">
        <v>1</v>
      </c>
      <c r="K12" s="7">
        <v>0</v>
      </c>
      <c r="L12" s="8">
        <f>MAX(3,L10-2)</f>
        <v>3</v>
      </c>
      <c r="M12" s="12">
        <f t="shared" si="0"/>
        <v>4624</v>
      </c>
      <c r="N12" s="13">
        <f t="shared" si="1"/>
        <v>0</v>
      </c>
      <c r="O12" s="12">
        <f t="shared" si="4"/>
        <v>880</v>
      </c>
      <c r="P12" s="13">
        <f t="shared" si="2"/>
        <v>0</v>
      </c>
    </row>
    <row r="13" spans="2:16" ht="15.75" thickBot="1" x14ac:dyDescent="0.3">
      <c r="B13" s="87"/>
      <c r="C13" s="9">
        <f>F12</f>
        <v>9</v>
      </c>
      <c r="D13" s="10">
        <f>D12</f>
        <v>2</v>
      </c>
      <c r="E13" s="11">
        <f>H12</f>
        <v>16</v>
      </c>
      <c r="F13" s="9">
        <f t="shared" ref="F13" si="8">((C13-L13+(2*K13))/J13)+1</f>
        <v>4</v>
      </c>
      <c r="G13" s="10">
        <f>G12</f>
        <v>2</v>
      </c>
      <c r="H13" s="11">
        <f>H12</f>
        <v>16</v>
      </c>
      <c r="I13" s="9" t="s">
        <v>49</v>
      </c>
      <c r="J13" s="22">
        <v>2</v>
      </c>
      <c r="K13" s="22">
        <v>0</v>
      </c>
      <c r="L13" s="11">
        <v>3</v>
      </c>
      <c r="M13" s="20">
        <f t="shared" si="0"/>
        <v>0</v>
      </c>
      <c r="N13" s="21">
        <f t="shared" si="1"/>
        <v>256</v>
      </c>
      <c r="O13" s="20">
        <f t="shared" si="4"/>
        <v>0</v>
      </c>
      <c r="P13" s="21">
        <f t="shared" si="2"/>
        <v>96</v>
      </c>
    </row>
    <row r="15" spans="2:16" ht="15.75" thickBot="1" x14ac:dyDescent="0.3">
      <c r="B15" s="18"/>
    </row>
    <row r="16" spans="2:16" x14ac:dyDescent="0.25">
      <c r="B16" s="91" t="s">
        <v>61</v>
      </c>
      <c r="C16" s="88" t="s">
        <v>41</v>
      </c>
      <c r="D16" s="89"/>
      <c r="E16" s="90"/>
      <c r="F16" s="88" t="s">
        <v>43</v>
      </c>
      <c r="G16" s="89"/>
      <c r="H16" s="90"/>
      <c r="I16" s="88" t="s">
        <v>44</v>
      </c>
      <c r="J16" s="89"/>
      <c r="K16" s="89"/>
      <c r="L16" s="90"/>
      <c r="M16" s="88" t="s">
        <v>28</v>
      </c>
      <c r="N16" s="90"/>
      <c r="O16" s="88" t="s">
        <v>29</v>
      </c>
      <c r="P16" s="90"/>
    </row>
    <row r="17" spans="1:16" ht="15.75" thickBot="1" x14ac:dyDescent="0.3">
      <c r="B17" s="91"/>
      <c r="C17" s="6" t="s">
        <v>42</v>
      </c>
      <c r="D17" t="s">
        <v>22</v>
      </c>
      <c r="E17" s="8" t="s">
        <v>23</v>
      </c>
      <c r="F17" s="6" t="s">
        <v>42</v>
      </c>
      <c r="G17" t="s">
        <v>22</v>
      </c>
      <c r="H17" s="8" t="s">
        <v>46</v>
      </c>
      <c r="I17" s="6" t="s">
        <v>44</v>
      </c>
      <c r="J17" t="s">
        <v>45</v>
      </c>
      <c r="K17" t="s">
        <v>47</v>
      </c>
      <c r="L17" s="8" t="s">
        <v>0</v>
      </c>
      <c r="M17" s="6" t="s">
        <v>55</v>
      </c>
      <c r="N17" s="8" t="s">
        <v>56</v>
      </c>
      <c r="O17" s="6" t="s">
        <v>55</v>
      </c>
      <c r="P17" s="8" t="s">
        <v>56</v>
      </c>
    </row>
    <row r="18" spans="1:16" x14ac:dyDescent="0.25">
      <c r="B18" s="87" t="s">
        <v>50</v>
      </c>
      <c r="C18" s="37">
        <v>67</v>
      </c>
      <c r="D18" s="38">
        <v>2</v>
      </c>
      <c r="E18" s="39">
        <v>1</v>
      </c>
      <c r="F18" s="40">
        <f>((C18-L18)/J18)+1</f>
        <v>31</v>
      </c>
      <c r="G18" s="41">
        <f>D18</f>
        <v>2</v>
      </c>
      <c r="H18" s="39">
        <v>32</v>
      </c>
      <c r="I18" s="40" t="s">
        <v>48</v>
      </c>
      <c r="J18" s="38">
        <v>2</v>
      </c>
      <c r="K18" s="38">
        <v>0</v>
      </c>
      <c r="L18" s="39">
        <v>7</v>
      </c>
      <c r="M18" s="15">
        <f t="shared" ref="M18:M27" si="9">IF(I18="maxPool",0,(POWER(L18,D18)*E18*H18)+H18)</f>
        <v>1600</v>
      </c>
      <c r="N18" s="16">
        <f t="shared" ref="N18:N27" si="10">IF(M18=0,POWER(F18,G18)*H18,0)</f>
        <v>0</v>
      </c>
      <c r="O18" s="15">
        <f>IF(I18="maxPool",0,(POWER(L18,D18)*E18*H18*3)+H18)</f>
        <v>4736</v>
      </c>
      <c r="P18" s="16">
        <f t="shared" ref="P18:P27" si="11">IF(M18=0,POWER(F18,G18)*6,0)</f>
        <v>0</v>
      </c>
    </row>
    <row r="19" spans="1:16" x14ac:dyDescent="0.25">
      <c r="B19" s="87"/>
      <c r="C19" s="30">
        <f>F18</f>
        <v>31</v>
      </c>
      <c r="D19" s="28">
        <f>D18</f>
        <v>2</v>
      </c>
      <c r="E19" s="29">
        <f>H18</f>
        <v>32</v>
      </c>
      <c r="F19" s="30">
        <f t="shared" ref="F19" si="12">((C19-L19+(2*K19))/J19)+1</f>
        <v>15</v>
      </c>
      <c r="G19" s="28">
        <f>G18</f>
        <v>2</v>
      </c>
      <c r="H19" s="29">
        <f>H18</f>
        <v>32</v>
      </c>
      <c r="I19" s="30" t="s">
        <v>49</v>
      </c>
      <c r="J19" s="31">
        <v>2</v>
      </c>
      <c r="K19" s="31">
        <v>0</v>
      </c>
      <c r="L19" s="32">
        <v>3</v>
      </c>
      <c r="M19" s="33">
        <f t="shared" si="9"/>
        <v>0</v>
      </c>
      <c r="N19" s="34">
        <f t="shared" si="10"/>
        <v>7200</v>
      </c>
      <c r="O19" s="33">
        <f>IF(I19="maxPool",0,(POWER(L19,D19)*E19*H19*3)+H19)</f>
        <v>0</v>
      </c>
      <c r="P19" s="34">
        <f t="shared" si="11"/>
        <v>1350</v>
      </c>
    </row>
    <row r="20" spans="1:16" x14ac:dyDescent="0.25">
      <c r="B20" s="87" t="s">
        <v>52</v>
      </c>
      <c r="C20" s="25">
        <f>F18</f>
        <v>31</v>
      </c>
      <c r="D20" s="35">
        <f>D18</f>
        <v>2</v>
      </c>
      <c r="E20" s="36">
        <f>H18</f>
        <v>32</v>
      </c>
      <c r="F20" s="25">
        <f>((C20-L20+(2*K20))/J20)+1</f>
        <v>27</v>
      </c>
      <c r="G20" s="35">
        <f>G18</f>
        <v>2</v>
      </c>
      <c r="H20" s="24">
        <v>64</v>
      </c>
      <c r="I20" s="25" t="s">
        <v>48</v>
      </c>
      <c r="J20" s="23">
        <v>1</v>
      </c>
      <c r="K20" s="23">
        <v>0</v>
      </c>
      <c r="L20" s="36">
        <f>MAX(3,L18-2)</f>
        <v>5</v>
      </c>
      <c r="M20" s="26">
        <f t="shared" si="9"/>
        <v>51264</v>
      </c>
      <c r="N20" s="27">
        <f t="shared" si="10"/>
        <v>0</v>
      </c>
      <c r="O20" s="26">
        <f t="shared" ref="O20:O27" si="13">IF(I20="maxPool",0,(POWER(L20,D20)*H20*6)+H20)</f>
        <v>9664</v>
      </c>
      <c r="P20" s="27">
        <f t="shared" si="11"/>
        <v>0</v>
      </c>
    </row>
    <row r="21" spans="1:16" x14ac:dyDescent="0.25">
      <c r="B21" s="87"/>
      <c r="C21" s="30">
        <f>F20</f>
        <v>27</v>
      </c>
      <c r="D21" s="28">
        <f>D20</f>
        <v>2</v>
      </c>
      <c r="E21" s="29">
        <f>H20</f>
        <v>64</v>
      </c>
      <c r="F21" s="30">
        <f t="shared" ref="F21" si="14">((C21-L21+(2*K21))/J21)+1</f>
        <v>13</v>
      </c>
      <c r="G21" s="28">
        <f>G20</f>
        <v>2</v>
      </c>
      <c r="H21" s="29">
        <f>H20</f>
        <v>64</v>
      </c>
      <c r="I21" s="30" t="s">
        <v>49</v>
      </c>
      <c r="J21" s="31">
        <v>2</v>
      </c>
      <c r="K21" s="31">
        <v>0</v>
      </c>
      <c r="L21" s="32">
        <v>3</v>
      </c>
      <c r="M21" s="33">
        <f t="shared" si="9"/>
        <v>0</v>
      </c>
      <c r="N21" s="34">
        <f t="shared" si="10"/>
        <v>10816</v>
      </c>
      <c r="O21" s="33">
        <f t="shared" si="13"/>
        <v>0</v>
      </c>
      <c r="P21" s="34">
        <f t="shared" si="11"/>
        <v>1014</v>
      </c>
    </row>
    <row r="22" spans="1:16" x14ac:dyDescent="0.25">
      <c r="B22" s="87" t="s">
        <v>51</v>
      </c>
      <c r="C22" s="25">
        <f>F20</f>
        <v>27</v>
      </c>
      <c r="D22" s="35">
        <f>D20</f>
        <v>2</v>
      </c>
      <c r="E22" s="36">
        <f>H20</f>
        <v>64</v>
      </c>
      <c r="F22" s="25">
        <f>((C22-L22+(2*K22))/J22)+1</f>
        <v>25</v>
      </c>
      <c r="G22" s="35">
        <f>G20</f>
        <v>2</v>
      </c>
      <c r="H22" s="24">
        <v>128</v>
      </c>
      <c r="I22" s="25" t="s">
        <v>48</v>
      </c>
      <c r="J22" s="23">
        <v>1</v>
      </c>
      <c r="K22" s="23">
        <v>0</v>
      </c>
      <c r="L22" s="36">
        <f>MAX(3,L20-2)</f>
        <v>3</v>
      </c>
      <c r="M22" s="26">
        <f t="shared" si="9"/>
        <v>73856</v>
      </c>
      <c r="N22" s="27">
        <f t="shared" si="10"/>
        <v>0</v>
      </c>
      <c r="O22" s="26">
        <f t="shared" si="13"/>
        <v>7040</v>
      </c>
      <c r="P22" s="27">
        <f t="shared" si="11"/>
        <v>0</v>
      </c>
    </row>
    <row r="23" spans="1:16" x14ac:dyDescent="0.25">
      <c r="B23" s="87"/>
      <c r="C23" s="30">
        <f>F22</f>
        <v>25</v>
      </c>
      <c r="D23" s="28">
        <f>D22</f>
        <v>2</v>
      </c>
      <c r="E23" s="29">
        <f>H22</f>
        <v>128</v>
      </c>
      <c r="F23" s="30">
        <f t="shared" ref="F23" si="15">((C23-L23+(2*K23))/J23)+1</f>
        <v>12</v>
      </c>
      <c r="G23" s="28">
        <f>G22</f>
        <v>2</v>
      </c>
      <c r="H23" s="29">
        <f>H22</f>
        <v>128</v>
      </c>
      <c r="I23" s="30" t="s">
        <v>49</v>
      </c>
      <c r="J23" s="31">
        <v>2</v>
      </c>
      <c r="K23" s="31">
        <v>0</v>
      </c>
      <c r="L23" s="32">
        <v>3</v>
      </c>
      <c r="M23" s="33">
        <f t="shared" si="9"/>
        <v>0</v>
      </c>
      <c r="N23" s="34">
        <f t="shared" si="10"/>
        <v>18432</v>
      </c>
      <c r="O23" s="33">
        <f t="shared" si="13"/>
        <v>0</v>
      </c>
      <c r="P23" s="34">
        <f t="shared" si="11"/>
        <v>864</v>
      </c>
    </row>
    <row r="24" spans="1:16" x14ac:dyDescent="0.25">
      <c r="B24" s="87" t="s">
        <v>53</v>
      </c>
      <c r="C24" s="25">
        <f>F22</f>
        <v>25</v>
      </c>
      <c r="D24" s="35">
        <f>D22</f>
        <v>2</v>
      </c>
      <c r="E24" s="36">
        <f>H22</f>
        <v>128</v>
      </c>
      <c r="F24" s="25">
        <f>((C24-L24+(2*K24))/J24)+1</f>
        <v>23</v>
      </c>
      <c r="G24" s="35">
        <f>G22</f>
        <v>2</v>
      </c>
      <c r="H24" s="24">
        <v>128</v>
      </c>
      <c r="I24" s="25" t="s">
        <v>48</v>
      </c>
      <c r="J24" s="23">
        <v>1</v>
      </c>
      <c r="K24" s="23">
        <v>0</v>
      </c>
      <c r="L24" s="36">
        <f>MAX(3,L22-2)</f>
        <v>3</v>
      </c>
      <c r="M24" s="26">
        <f t="shared" si="9"/>
        <v>147584</v>
      </c>
      <c r="N24" s="27">
        <f t="shared" si="10"/>
        <v>0</v>
      </c>
      <c r="O24" s="26">
        <f t="shared" si="13"/>
        <v>7040</v>
      </c>
      <c r="P24" s="27">
        <f t="shared" si="11"/>
        <v>0</v>
      </c>
    </row>
    <row r="25" spans="1:16" x14ac:dyDescent="0.25">
      <c r="B25" s="87"/>
      <c r="C25" s="30">
        <f>F24</f>
        <v>23</v>
      </c>
      <c r="D25" s="28">
        <f>D24</f>
        <v>2</v>
      </c>
      <c r="E25" s="29">
        <f>H24</f>
        <v>128</v>
      </c>
      <c r="F25" s="30">
        <f t="shared" ref="F25" si="16">((C25-L25+(2*K25))/J25)+1</f>
        <v>11</v>
      </c>
      <c r="G25" s="28">
        <f>G24</f>
        <v>2</v>
      </c>
      <c r="H25" s="29">
        <f>H24</f>
        <v>128</v>
      </c>
      <c r="I25" s="30" t="s">
        <v>49</v>
      </c>
      <c r="J25" s="31">
        <v>2</v>
      </c>
      <c r="K25" s="31">
        <v>0</v>
      </c>
      <c r="L25" s="32">
        <v>3</v>
      </c>
      <c r="M25" s="33">
        <f t="shared" si="9"/>
        <v>0</v>
      </c>
      <c r="N25" s="34">
        <f t="shared" si="10"/>
        <v>15488</v>
      </c>
      <c r="O25" s="33">
        <f t="shared" si="13"/>
        <v>0</v>
      </c>
      <c r="P25" s="34">
        <f t="shared" si="11"/>
        <v>726</v>
      </c>
    </row>
    <row r="26" spans="1:16" x14ac:dyDescent="0.25">
      <c r="B26" s="87" t="s">
        <v>54</v>
      </c>
      <c r="C26" s="6">
        <f>F24</f>
        <v>23</v>
      </c>
      <c r="D26">
        <f>D24</f>
        <v>2</v>
      </c>
      <c r="E26" s="8">
        <f>H24</f>
        <v>128</v>
      </c>
      <c r="F26" s="6">
        <f>((C26-L26+(2*K26))/J26)+1</f>
        <v>11</v>
      </c>
      <c r="G26">
        <f>G24</f>
        <v>2</v>
      </c>
      <c r="H26" s="17">
        <v>64</v>
      </c>
      <c r="I26" s="6" t="s">
        <v>48</v>
      </c>
      <c r="J26" s="7">
        <v>2</v>
      </c>
      <c r="K26" s="7">
        <v>0</v>
      </c>
      <c r="L26" s="8">
        <f>MAX(3,L24-2)</f>
        <v>3</v>
      </c>
      <c r="M26" s="12">
        <f t="shared" si="9"/>
        <v>73792</v>
      </c>
      <c r="N26" s="13">
        <f t="shared" si="10"/>
        <v>0</v>
      </c>
      <c r="O26" s="12">
        <f t="shared" si="13"/>
        <v>3520</v>
      </c>
      <c r="P26" s="13">
        <f t="shared" si="11"/>
        <v>0</v>
      </c>
    </row>
    <row r="27" spans="1:16" ht="15.75" thickBot="1" x14ac:dyDescent="0.3">
      <c r="B27" s="87"/>
      <c r="C27" s="9">
        <f>F26</f>
        <v>11</v>
      </c>
      <c r="D27" s="10">
        <f>D26</f>
        <v>2</v>
      </c>
      <c r="E27" s="11">
        <f>H26</f>
        <v>64</v>
      </c>
      <c r="F27" s="9">
        <f t="shared" ref="F27" si="17">((C27-L27+(2*K27))/J27)+1</f>
        <v>5</v>
      </c>
      <c r="G27" s="10">
        <f>G26</f>
        <v>2</v>
      </c>
      <c r="H27" s="11">
        <f>H26</f>
        <v>64</v>
      </c>
      <c r="I27" s="9" t="s">
        <v>49</v>
      </c>
      <c r="J27" s="22">
        <v>2</v>
      </c>
      <c r="K27" s="22">
        <v>0</v>
      </c>
      <c r="L27" s="11">
        <v>3</v>
      </c>
      <c r="M27" s="20">
        <f t="shared" si="9"/>
        <v>0</v>
      </c>
      <c r="N27" s="21">
        <f t="shared" si="10"/>
        <v>1600</v>
      </c>
      <c r="O27" s="20">
        <f t="shared" si="13"/>
        <v>0</v>
      </c>
      <c r="P27" s="21">
        <f t="shared" si="11"/>
        <v>150</v>
      </c>
    </row>
    <row r="29" spans="1:16" ht="15.75" thickBot="1" x14ac:dyDescent="0.3">
      <c r="A29" s="18"/>
      <c r="B29" s="19"/>
    </row>
    <row r="30" spans="1:16" x14ac:dyDescent="0.25">
      <c r="B30" s="91" t="s">
        <v>62</v>
      </c>
      <c r="C30" s="88" t="s">
        <v>41</v>
      </c>
      <c r="D30" s="89"/>
      <c r="E30" s="90"/>
      <c r="F30" s="88" t="s">
        <v>43</v>
      </c>
      <c r="G30" s="89"/>
      <c r="H30" s="90"/>
      <c r="I30" s="88" t="s">
        <v>44</v>
      </c>
      <c r="J30" s="89"/>
      <c r="K30" s="89"/>
      <c r="L30" s="90"/>
      <c r="M30" s="88" t="s">
        <v>28</v>
      </c>
      <c r="N30" s="90"/>
      <c r="O30" s="88" t="s">
        <v>29</v>
      </c>
      <c r="P30" s="90"/>
    </row>
    <row r="31" spans="1:16" ht="15.75" thickBot="1" x14ac:dyDescent="0.3">
      <c r="B31" s="91"/>
      <c r="C31" s="6" t="s">
        <v>42</v>
      </c>
      <c r="D31" t="s">
        <v>22</v>
      </c>
      <c r="E31" s="8" t="s">
        <v>23</v>
      </c>
      <c r="F31" s="6" t="s">
        <v>42</v>
      </c>
      <c r="G31" t="s">
        <v>22</v>
      </c>
      <c r="H31" s="8" t="s">
        <v>46</v>
      </c>
      <c r="I31" s="6" t="s">
        <v>44</v>
      </c>
      <c r="J31" t="s">
        <v>45</v>
      </c>
      <c r="K31" t="s">
        <v>47</v>
      </c>
      <c r="L31" s="8" t="s">
        <v>0</v>
      </c>
      <c r="M31" s="6" t="s">
        <v>55</v>
      </c>
      <c r="N31" s="8" t="s">
        <v>56</v>
      </c>
      <c r="O31" s="6" t="s">
        <v>55</v>
      </c>
      <c r="P31" s="8" t="s">
        <v>56</v>
      </c>
    </row>
    <row r="32" spans="1:16" x14ac:dyDescent="0.25">
      <c r="B32" s="87" t="s">
        <v>50</v>
      </c>
      <c r="C32" s="37">
        <v>227</v>
      </c>
      <c r="D32" s="38">
        <v>2</v>
      </c>
      <c r="E32" s="39">
        <v>1</v>
      </c>
      <c r="F32" s="40">
        <f>((C32-L32)/J32)+1</f>
        <v>55</v>
      </c>
      <c r="G32" s="41">
        <f>D32</f>
        <v>2</v>
      </c>
      <c r="H32" s="39">
        <v>96</v>
      </c>
      <c r="I32" s="40" t="s">
        <v>48</v>
      </c>
      <c r="J32" s="38">
        <v>4</v>
      </c>
      <c r="K32" s="38">
        <v>0</v>
      </c>
      <c r="L32" s="39">
        <v>11</v>
      </c>
      <c r="M32" s="15">
        <f t="shared" ref="M32:M41" si="18">IF(I32="maxPool",0,(POWER(L32,D32)*E32*H32)+H32)</f>
        <v>11712</v>
      </c>
      <c r="N32" s="16">
        <f t="shared" ref="N32:N41" si="19">IF(M32=0,POWER(F32,G32)*H32,0)</f>
        <v>0</v>
      </c>
      <c r="O32" s="15">
        <f>IF(I32="maxPool",0,(POWER(L32,D32)*E32*H32*3)+H32)</f>
        <v>34944</v>
      </c>
      <c r="P32" s="16">
        <f t="shared" ref="P32:P41" si="20">IF(M32=0,POWER(F32,G32)*6,0)</f>
        <v>0</v>
      </c>
    </row>
    <row r="33" spans="2:16" x14ac:dyDescent="0.25">
      <c r="B33" s="87"/>
      <c r="C33" s="30">
        <f>F32</f>
        <v>55</v>
      </c>
      <c r="D33" s="28">
        <f>D32</f>
        <v>2</v>
      </c>
      <c r="E33" s="29">
        <f>H32</f>
        <v>96</v>
      </c>
      <c r="F33" s="30">
        <f t="shared" ref="F33" si="21">((C33-L33+(2*K33))/J33)+1</f>
        <v>27</v>
      </c>
      <c r="G33" s="28">
        <f>G32</f>
        <v>2</v>
      </c>
      <c r="H33" s="29">
        <f>H32</f>
        <v>96</v>
      </c>
      <c r="I33" s="30" t="s">
        <v>49</v>
      </c>
      <c r="J33" s="31">
        <v>2</v>
      </c>
      <c r="K33" s="31">
        <v>0</v>
      </c>
      <c r="L33" s="32">
        <v>3</v>
      </c>
      <c r="M33" s="33">
        <f t="shared" si="18"/>
        <v>0</v>
      </c>
      <c r="N33" s="34">
        <f t="shared" si="19"/>
        <v>69984</v>
      </c>
      <c r="O33" s="33">
        <f>IF(I33="maxPool",0,(POWER(L33,D33)*E33*H33*3)+H33)</f>
        <v>0</v>
      </c>
      <c r="P33" s="34">
        <f t="shared" si="20"/>
        <v>4374</v>
      </c>
    </row>
    <row r="34" spans="2:16" x14ac:dyDescent="0.25">
      <c r="B34" s="87" t="s">
        <v>52</v>
      </c>
      <c r="C34" s="25">
        <f>F32</f>
        <v>55</v>
      </c>
      <c r="D34" s="35">
        <f>D32</f>
        <v>2</v>
      </c>
      <c r="E34" s="36">
        <f>H32</f>
        <v>96</v>
      </c>
      <c r="F34" s="25">
        <f>((C34-L34+(2*K34))/J34)+1</f>
        <v>47</v>
      </c>
      <c r="G34" s="35">
        <f>G32</f>
        <v>2</v>
      </c>
      <c r="H34" s="24">
        <v>256</v>
      </c>
      <c r="I34" s="25" t="s">
        <v>48</v>
      </c>
      <c r="J34" s="23">
        <v>1</v>
      </c>
      <c r="K34" s="23">
        <v>0</v>
      </c>
      <c r="L34" s="36">
        <f>MAX(3,L32-2)</f>
        <v>9</v>
      </c>
      <c r="M34" s="26">
        <f t="shared" si="18"/>
        <v>1990912</v>
      </c>
      <c r="N34" s="27">
        <f t="shared" si="19"/>
        <v>0</v>
      </c>
      <c r="O34" s="26">
        <f t="shared" ref="O34:O41" si="22">IF(I34="maxPool",0,(POWER(L34,D34)*H34*6)+H34)</f>
        <v>124672</v>
      </c>
      <c r="P34" s="27">
        <f t="shared" si="20"/>
        <v>0</v>
      </c>
    </row>
    <row r="35" spans="2:16" x14ac:dyDescent="0.25">
      <c r="B35" s="87"/>
      <c r="C35" s="30">
        <f>F34</f>
        <v>47</v>
      </c>
      <c r="D35" s="28">
        <f>D34</f>
        <v>2</v>
      </c>
      <c r="E35" s="29">
        <f>H34</f>
        <v>256</v>
      </c>
      <c r="F35" s="30">
        <f t="shared" ref="F35" si="23">((C35-L35+(2*K35))/J35)+1</f>
        <v>23</v>
      </c>
      <c r="G35" s="28">
        <f>G34</f>
        <v>2</v>
      </c>
      <c r="H35" s="29">
        <f>H34</f>
        <v>256</v>
      </c>
      <c r="I35" s="30" t="s">
        <v>49</v>
      </c>
      <c r="J35" s="31">
        <v>2</v>
      </c>
      <c r="K35" s="31">
        <v>0</v>
      </c>
      <c r="L35" s="32">
        <v>3</v>
      </c>
      <c r="M35" s="33">
        <f t="shared" si="18"/>
        <v>0</v>
      </c>
      <c r="N35" s="34">
        <f t="shared" si="19"/>
        <v>135424</v>
      </c>
      <c r="O35" s="33">
        <f t="shared" si="22"/>
        <v>0</v>
      </c>
      <c r="P35" s="34">
        <f t="shared" si="20"/>
        <v>3174</v>
      </c>
    </row>
    <row r="36" spans="2:16" x14ac:dyDescent="0.25">
      <c r="B36" s="87" t="s">
        <v>51</v>
      </c>
      <c r="C36" s="25">
        <f>F34</f>
        <v>47</v>
      </c>
      <c r="D36" s="35">
        <f>D34</f>
        <v>2</v>
      </c>
      <c r="E36" s="36">
        <f>H34</f>
        <v>256</v>
      </c>
      <c r="F36" s="25">
        <f>((C36-L36+(2*K36))/J36)+1</f>
        <v>41</v>
      </c>
      <c r="G36" s="35">
        <f>G34</f>
        <v>2</v>
      </c>
      <c r="H36" s="24">
        <v>384</v>
      </c>
      <c r="I36" s="25" t="s">
        <v>48</v>
      </c>
      <c r="J36" s="23">
        <v>1</v>
      </c>
      <c r="K36" s="23">
        <v>0</v>
      </c>
      <c r="L36" s="36">
        <f>MAX(3,L34-2)</f>
        <v>7</v>
      </c>
      <c r="M36" s="26">
        <f t="shared" si="18"/>
        <v>4817280</v>
      </c>
      <c r="N36" s="27">
        <f t="shared" si="19"/>
        <v>0</v>
      </c>
      <c r="O36" s="26">
        <f t="shared" si="22"/>
        <v>113280</v>
      </c>
      <c r="P36" s="27">
        <f t="shared" si="20"/>
        <v>0</v>
      </c>
    </row>
    <row r="37" spans="2:16" x14ac:dyDescent="0.25">
      <c r="B37" s="87"/>
      <c r="C37" s="30">
        <f>F36</f>
        <v>41</v>
      </c>
      <c r="D37" s="28">
        <f>D36</f>
        <v>2</v>
      </c>
      <c r="E37" s="29">
        <f>H36</f>
        <v>384</v>
      </c>
      <c r="F37" s="30">
        <f t="shared" ref="F37" si="24">((C37-L37+(2*K37))/J37)+1</f>
        <v>20</v>
      </c>
      <c r="G37" s="28">
        <f>G36</f>
        <v>2</v>
      </c>
      <c r="H37" s="29">
        <f>H36</f>
        <v>384</v>
      </c>
      <c r="I37" s="30" t="s">
        <v>49</v>
      </c>
      <c r="J37" s="31">
        <v>2</v>
      </c>
      <c r="K37" s="31">
        <v>0</v>
      </c>
      <c r="L37" s="32">
        <v>3</v>
      </c>
      <c r="M37" s="33">
        <f t="shared" si="18"/>
        <v>0</v>
      </c>
      <c r="N37" s="34">
        <f t="shared" si="19"/>
        <v>153600</v>
      </c>
      <c r="O37" s="33">
        <f t="shared" si="22"/>
        <v>0</v>
      </c>
      <c r="P37" s="34">
        <f t="shared" si="20"/>
        <v>2400</v>
      </c>
    </row>
    <row r="38" spans="2:16" x14ac:dyDescent="0.25">
      <c r="B38" s="87" t="s">
        <v>53</v>
      </c>
      <c r="C38" s="25">
        <f>F36</f>
        <v>41</v>
      </c>
      <c r="D38" s="35">
        <f>D36</f>
        <v>2</v>
      </c>
      <c r="E38" s="36">
        <f>H36</f>
        <v>384</v>
      </c>
      <c r="F38" s="25">
        <f>((C38-L38+(2*K38))/J38)+1</f>
        <v>37</v>
      </c>
      <c r="G38" s="35">
        <f>G36</f>
        <v>2</v>
      </c>
      <c r="H38" s="24">
        <v>384</v>
      </c>
      <c r="I38" s="25" t="s">
        <v>48</v>
      </c>
      <c r="J38" s="23">
        <v>1</v>
      </c>
      <c r="K38" s="23">
        <v>0</v>
      </c>
      <c r="L38" s="36">
        <f>MAX(3,L36-2)</f>
        <v>5</v>
      </c>
      <c r="M38" s="26">
        <f t="shared" si="18"/>
        <v>3686784</v>
      </c>
      <c r="N38" s="27">
        <f t="shared" si="19"/>
        <v>0</v>
      </c>
      <c r="O38" s="26">
        <f t="shared" si="22"/>
        <v>57984</v>
      </c>
      <c r="P38" s="27">
        <f t="shared" si="20"/>
        <v>0</v>
      </c>
    </row>
    <row r="39" spans="2:16" x14ac:dyDescent="0.25">
      <c r="B39" s="87"/>
      <c r="C39" s="30">
        <f>F38</f>
        <v>37</v>
      </c>
      <c r="D39" s="28">
        <f>D38</f>
        <v>2</v>
      </c>
      <c r="E39" s="29">
        <f>H38</f>
        <v>384</v>
      </c>
      <c r="F39" s="30">
        <f t="shared" ref="F39" si="25">((C39-L39+(2*K39))/J39)+1</f>
        <v>18</v>
      </c>
      <c r="G39" s="28">
        <f>G38</f>
        <v>2</v>
      </c>
      <c r="H39" s="29">
        <f>H38</f>
        <v>384</v>
      </c>
      <c r="I39" s="30" t="s">
        <v>49</v>
      </c>
      <c r="J39" s="31">
        <v>2</v>
      </c>
      <c r="K39" s="31">
        <v>0</v>
      </c>
      <c r="L39" s="32">
        <v>3</v>
      </c>
      <c r="M39" s="33">
        <f t="shared" si="18"/>
        <v>0</v>
      </c>
      <c r="N39" s="34">
        <f t="shared" si="19"/>
        <v>124416</v>
      </c>
      <c r="O39" s="33">
        <f t="shared" si="22"/>
        <v>0</v>
      </c>
      <c r="P39" s="34">
        <f t="shared" si="20"/>
        <v>1944</v>
      </c>
    </row>
    <row r="40" spans="2:16" x14ac:dyDescent="0.25">
      <c r="B40" s="87" t="s">
        <v>54</v>
      </c>
      <c r="C40" s="6">
        <f>F38</f>
        <v>37</v>
      </c>
      <c r="D40">
        <f>D38</f>
        <v>2</v>
      </c>
      <c r="E40" s="8">
        <f>H38</f>
        <v>384</v>
      </c>
      <c r="F40" s="6">
        <f>((C40-L40+(2*K40))/J40)+1</f>
        <v>35</v>
      </c>
      <c r="G40">
        <f>G38</f>
        <v>2</v>
      </c>
      <c r="H40" s="17">
        <v>256</v>
      </c>
      <c r="I40" s="6" t="s">
        <v>48</v>
      </c>
      <c r="J40" s="7">
        <v>1</v>
      </c>
      <c r="K40" s="7">
        <v>0</v>
      </c>
      <c r="L40" s="8">
        <f>MAX(3,L38-2)</f>
        <v>3</v>
      </c>
      <c r="M40" s="12">
        <f t="shared" si="18"/>
        <v>884992</v>
      </c>
      <c r="N40" s="13">
        <f t="shared" si="19"/>
        <v>0</v>
      </c>
      <c r="O40" s="12">
        <f t="shared" si="22"/>
        <v>14080</v>
      </c>
      <c r="P40" s="13">
        <f t="shared" si="20"/>
        <v>0</v>
      </c>
    </row>
    <row r="41" spans="2:16" ht="15.75" thickBot="1" x14ac:dyDescent="0.3">
      <c r="B41" s="87"/>
      <c r="C41" s="9">
        <f>F40</f>
        <v>35</v>
      </c>
      <c r="D41" s="10">
        <f>D40</f>
        <v>2</v>
      </c>
      <c r="E41" s="11">
        <f>H40</f>
        <v>256</v>
      </c>
      <c r="F41" s="9">
        <f t="shared" ref="F41" si="26">((C41-L41+(2*K41))/J41)+1</f>
        <v>17</v>
      </c>
      <c r="G41" s="10">
        <f>G40</f>
        <v>2</v>
      </c>
      <c r="H41" s="11">
        <f>H40</f>
        <v>256</v>
      </c>
      <c r="I41" s="9" t="s">
        <v>49</v>
      </c>
      <c r="J41" s="22">
        <v>2</v>
      </c>
      <c r="K41" s="22">
        <v>0</v>
      </c>
      <c r="L41" s="11">
        <v>3</v>
      </c>
      <c r="M41" s="20">
        <f t="shared" si="18"/>
        <v>0</v>
      </c>
      <c r="N41" s="21">
        <f t="shared" si="19"/>
        <v>73984</v>
      </c>
      <c r="O41" s="20">
        <f t="shared" si="22"/>
        <v>0</v>
      </c>
      <c r="P41" s="21">
        <f t="shared" si="20"/>
        <v>1734</v>
      </c>
    </row>
    <row r="44" spans="2:16" x14ac:dyDescent="0.25">
      <c r="B44" t="s">
        <v>24</v>
      </c>
    </row>
    <row r="45" spans="2:16" x14ac:dyDescent="0.25">
      <c r="B45" t="s">
        <v>58</v>
      </c>
    </row>
    <row r="46" spans="2:16" x14ac:dyDescent="0.25">
      <c r="B46" t="s">
        <v>59</v>
      </c>
    </row>
    <row r="47" spans="2:16" x14ac:dyDescent="0.25">
      <c r="B47" t="s">
        <v>25</v>
      </c>
    </row>
    <row r="48" spans="2:16" x14ac:dyDescent="0.25">
      <c r="B48" t="s">
        <v>65</v>
      </c>
    </row>
    <row r="49" spans="2:2" x14ac:dyDescent="0.25">
      <c r="B49" t="s">
        <v>57</v>
      </c>
    </row>
  </sheetData>
  <mergeCells count="33">
    <mergeCell ref="B40:B41"/>
    <mergeCell ref="M30:N30"/>
    <mergeCell ref="O30:P30"/>
    <mergeCell ref="B32:B33"/>
    <mergeCell ref="B34:B35"/>
    <mergeCell ref="B36:B37"/>
    <mergeCell ref="B38:B39"/>
    <mergeCell ref="C30:E30"/>
    <mergeCell ref="F30:H30"/>
    <mergeCell ref="I30:L30"/>
    <mergeCell ref="B30:B31"/>
    <mergeCell ref="O2:P2"/>
    <mergeCell ref="M16:N16"/>
    <mergeCell ref="O16:P16"/>
    <mergeCell ref="B18:B19"/>
    <mergeCell ref="B20:B21"/>
    <mergeCell ref="M2:N2"/>
    <mergeCell ref="C16:E16"/>
    <mergeCell ref="F16:H16"/>
    <mergeCell ref="B24:B25"/>
    <mergeCell ref="B26:B27"/>
    <mergeCell ref="C2:E2"/>
    <mergeCell ref="F2:H2"/>
    <mergeCell ref="I2:L2"/>
    <mergeCell ref="I16:L16"/>
    <mergeCell ref="B2:B3"/>
    <mergeCell ref="B16:B17"/>
    <mergeCell ref="B22:B23"/>
    <mergeCell ref="B4:B5"/>
    <mergeCell ref="B6:B7"/>
    <mergeCell ref="B8:B9"/>
    <mergeCell ref="B10:B11"/>
    <mergeCell ref="B12:B1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4184-6884-4978-B4B1-FF5F23E516E8}">
  <dimension ref="A1:W13"/>
  <sheetViews>
    <sheetView zoomScale="115" zoomScaleNormal="115" workbookViewId="0">
      <selection activeCell="B15" sqref="B15"/>
    </sheetView>
  </sheetViews>
  <sheetFormatPr defaultRowHeight="15" x14ac:dyDescent="0.25"/>
  <cols>
    <col min="1" max="1" width="11.42578125" bestFit="1" customWidth="1"/>
    <col min="15" max="15" width="9.5703125" customWidth="1"/>
    <col min="16" max="16" width="9.28515625" customWidth="1"/>
    <col min="17" max="17" width="9.5703125" customWidth="1"/>
    <col min="18" max="18" width="8.5703125" customWidth="1"/>
    <col min="19" max="19" width="13.7109375" customWidth="1"/>
  </cols>
  <sheetData>
    <row r="1" spans="1:23" x14ac:dyDescent="0.25">
      <c r="B1" s="92" t="s">
        <v>15</v>
      </c>
      <c r="C1" s="92"/>
      <c r="D1" s="92" t="s">
        <v>3</v>
      </c>
      <c r="E1" s="92"/>
      <c r="F1" s="92" t="s">
        <v>4</v>
      </c>
      <c r="G1" s="92"/>
      <c r="H1" s="92" t="s">
        <v>5</v>
      </c>
      <c r="I1" s="92"/>
      <c r="J1" s="92" t="s">
        <v>6</v>
      </c>
      <c r="K1" s="92"/>
      <c r="L1" t="s">
        <v>16</v>
      </c>
      <c r="O1" s="92" t="s">
        <v>26</v>
      </c>
      <c r="P1" s="92"/>
      <c r="Q1" s="92"/>
      <c r="R1" s="92"/>
      <c r="S1" s="5"/>
      <c r="T1" s="92" t="s">
        <v>27</v>
      </c>
      <c r="U1" s="92"/>
      <c r="V1" s="92"/>
      <c r="W1" s="92"/>
    </row>
    <row r="2" spans="1:23" x14ac:dyDescent="0.25"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O2" t="s">
        <v>7</v>
      </c>
      <c r="P2" t="s">
        <v>8</v>
      </c>
      <c r="Q2" t="s">
        <v>9</v>
      </c>
      <c r="R2" t="s">
        <v>10</v>
      </c>
      <c r="T2" t="s">
        <v>7</v>
      </c>
      <c r="U2" t="s">
        <v>8</v>
      </c>
      <c r="V2" t="s">
        <v>9</v>
      </c>
      <c r="W2" t="s">
        <v>10</v>
      </c>
    </row>
    <row r="3" spans="1:23" x14ac:dyDescent="0.25">
      <c r="A3" t="s">
        <v>31</v>
      </c>
      <c r="B3" s="7">
        <v>50</v>
      </c>
      <c r="C3" s="7">
        <f>ROUND(B3/10,0)</f>
        <v>5</v>
      </c>
      <c r="D3" s="7">
        <v>50</v>
      </c>
      <c r="E3" s="7">
        <f>ROUND(D3/10,0)</f>
        <v>5</v>
      </c>
      <c r="F3" s="7">
        <v>50</v>
      </c>
      <c r="G3" s="7">
        <f>ROUND(F3/10,0)</f>
        <v>5</v>
      </c>
      <c r="H3" s="7">
        <v>50</v>
      </c>
      <c r="I3" s="7">
        <f>ROUND(H3/10,0)</f>
        <v>5</v>
      </c>
      <c r="J3" s="7">
        <v>50</v>
      </c>
      <c r="K3" s="7">
        <f>ROUND(J3/10,0)</f>
        <v>5</v>
      </c>
      <c r="L3">
        <v>2</v>
      </c>
      <c r="M3">
        <v>1</v>
      </c>
      <c r="O3" s="2">
        <f>(B3*D3)+(D3*L3)+(2*(C3+E3+M3))</f>
        <v>2622</v>
      </c>
      <c r="P3" s="2">
        <f>(B3*D3)+(D3*F3)+(F3*L3)+(2*(C3+E3+M3+G3))</f>
        <v>5132</v>
      </c>
      <c r="Q3" s="2">
        <f>(B3*D3)+(D3*F3)+(F3*H3)+(H3*L3)+(2*(C3+E3+M3+G3+I3))</f>
        <v>7642</v>
      </c>
      <c r="R3" s="2">
        <f>(B3*D3)+(D3*F3)+(F3*H3)+(H3*J3)+(J3*L3)+(2*(C3+E3+M3+G3+I3+K3))</f>
        <v>10152</v>
      </c>
      <c r="S3" s="2"/>
      <c r="T3" s="2">
        <f>(3*B3)+(6*D3)+(3*L3)+(2*(C3+E3+M3))</f>
        <v>478</v>
      </c>
      <c r="U3" s="2">
        <f>(3*B3)+(6*D3)+(6*F3)+(3*L3)+(2*(C3+E3+G3+M3))</f>
        <v>788</v>
      </c>
      <c r="V3" s="2">
        <f>(3*B3)+(6*D3)+(6*F3)+(6*H3)+(3*L3)+(2*(C3+E3+G3+I3+M3))</f>
        <v>1098</v>
      </c>
      <c r="W3" s="2">
        <f>(3*B3)+(6*D3)+(6*F3)+(6*H3)+(6*J3)+(3*L3)+(2*(C3+E3+G3+I3+K3+M3))</f>
        <v>1408</v>
      </c>
    </row>
    <row r="4" spans="1:23" x14ac:dyDescent="0.25">
      <c r="A4" t="s">
        <v>32</v>
      </c>
      <c r="B4" s="7">
        <v>100</v>
      </c>
      <c r="C4" s="7">
        <f t="shared" ref="C4:C6" si="0">ROUND(B4/10,0)</f>
        <v>10</v>
      </c>
      <c r="D4" s="7">
        <v>100</v>
      </c>
      <c r="E4" s="7">
        <f t="shared" ref="E4:E6" si="1">ROUND(D4/10,0)</f>
        <v>10</v>
      </c>
      <c r="F4" s="7">
        <v>100</v>
      </c>
      <c r="G4" s="7">
        <f t="shared" ref="G4:G6" si="2">ROUND(F4/10,0)</f>
        <v>10</v>
      </c>
      <c r="H4" s="7">
        <v>100</v>
      </c>
      <c r="I4" s="7">
        <f t="shared" ref="I4:I6" si="3">ROUND(H4/10,0)</f>
        <v>10</v>
      </c>
      <c r="J4" s="7">
        <v>100</v>
      </c>
      <c r="K4" s="7">
        <f t="shared" ref="K4:K6" si="4">ROUND(J4/10,0)</f>
        <v>10</v>
      </c>
      <c r="L4">
        <v>2</v>
      </c>
      <c r="M4">
        <v>1</v>
      </c>
      <c r="O4" s="2">
        <f t="shared" ref="O4:O6" si="5">(B4*D4)+(D4*L4)+(2*(C4+E4+M4))</f>
        <v>10242</v>
      </c>
      <c r="P4" s="2">
        <f t="shared" ref="P4:P6" si="6">(B4*D4)+(D4*F4)+(F4*L4)+(2*(C4+E4+M4+G4))</f>
        <v>20262</v>
      </c>
      <c r="Q4" s="2">
        <f t="shared" ref="Q4:Q6" si="7">(B4*D4)+(D4*F4)+(F4*H4)+(H4*L4)+(2*(C4+E4+M4+G4+I4))</f>
        <v>30282</v>
      </c>
      <c r="R4" s="2">
        <f t="shared" ref="R4:R6" si="8">(B4*D4)+(D4*F4)+(F4*H4)+(H4*J4)+(J4*L4)+(2*(C4+E4+M4+G4+I4+K4))</f>
        <v>40302</v>
      </c>
      <c r="S4" s="2"/>
      <c r="T4" s="2">
        <f t="shared" ref="T4:T6" si="9">(3*B4)+(6*D4)+(3*L4)+(2*(C4+E4+M4))</f>
        <v>948</v>
      </c>
      <c r="U4" s="2">
        <f t="shared" ref="U4:U6" si="10">(3*B4)+(6*D4)+(6*F4)+(3*L4)+(2*(C4+E4+G4+M4))</f>
        <v>1568</v>
      </c>
      <c r="V4" s="2">
        <f t="shared" ref="V4:V6" si="11">(3*B4)+(6*D4)+(6*F4)+(6*H4)+(3*L4)+(2*(C4+E4+G4+I4+M4))</f>
        <v>2188</v>
      </c>
      <c r="W4" s="2">
        <f t="shared" ref="W4:W6" si="12">(3*B4)+(6*D4)+(6*F4)+(6*H4)+(6*J4)+(3*L4)+(2*(C4+E4+G4+I4+K4+M4))</f>
        <v>2808</v>
      </c>
    </row>
    <row r="5" spans="1:23" x14ac:dyDescent="0.25">
      <c r="A5" t="s">
        <v>33</v>
      </c>
      <c r="B5" s="7">
        <v>200</v>
      </c>
      <c r="C5" s="7">
        <f t="shared" si="0"/>
        <v>20</v>
      </c>
      <c r="D5" s="42">
        <f>(B5*2)/3</f>
        <v>133.33333333333334</v>
      </c>
      <c r="E5" s="7">
        <f t="shared" si="1"/>
        <v>13</v>
      </c>
      <c r="F5" s="42">
        <f>(D5*2)/3</f>
        <v>88.8888888888889</v>
      </c>
      <c r="G5" s="7">
        <f t="shared" si="2"/>
        <v>9</v>
      </c>
      <c r="H5" s="42">
        <f>(F5*2)/3</f>
        <v>59.259259259259267</v>
      </c>
      <c r="I5" s="7">
        <f t="shared" si="3"/>
        <v>6</v>
      </c>
      <c r="J5" s="42">
        <f>(H5*2)/3</f>
        <v>39.506172839506178</v>
      </c>
      <c r="K5" s="7">
        <f t="shared" si="4"/>
        <v>4</v>
      </c>
      <c r="L5">
        <v>2</v>
      </c>
      <c r="M5">
        <v>1</v>
      </c>
      <c r="O5" s="2">
        <f t="shared" si="5"/>
        <v>27001.333333333336</v>
      </c>
      <c r="P5" s="2">
        <f t="shared" si="6"/>
        <v>38782.296296296307</v>
      </c>
      <c r="Q5" s="2">
        <f t="shared" si="7"/>
        <v>44002.526748971199</v>
      </c>
      <c r="R5" s="2">
        <f t="shared" si="8"/>
        <v>46312.127114769093</v>
      </c>
      <c r="S5" s="2"/>
      <c r="T5" s="2">
        <f t="shared" si="9"/>
        <v>1474</v>
      </c>
      <c r="U5" s="2">
        <f t="shared" si="10"/>
        <v>2025.3333333333335</v>
      </c>
      <c r="V5" s="2">
        <f t="shared" si="11"/>
        <v>2392.8888888888891</v>
      </c>
      <c r="W5" s="2">
        <f t="shared" si="12"/>
        <v>2637.9259259259261</v>
      </c>
    </row>
    <row r="6" spans="1:23" x14ac:dyDescent="0.25">
      <c r="A6" t="s">
        <v>34</v>
      </c>
      <c r="B6" s="7">
        <v>500</v>
      </c>
      <c r="C6" s="7">
        <f t="shared" si="0"/>
        <v>50</v>
      </c>
      <c r="D6" s="42">
        <f>(B6*2)/3</f>
        <v>333.33333333333331</v>
      </c>
      <c r="E6" s="7">
        <f t="shared" si="1"/>
        <v>33</v>
      </c>
      <c r="F6" s="42">
        <f>(D6*2)/3</f>
        <v>222.2222222222222</v>
      </c>
      <c r="G6" s="7">
        <f t="shared" si="2"/>
        <v>22</v>
      </c>
      <c r="H6" s="42">
        <f>(F6*2)/3</f>
        <v>148.14814814814812</v>
      </c>
      <c r="I6" s="7">
        <f t="shared" si="3"/>
        <v>15</v>
      </c>
      <c r="J6" s="42">
        <f>(H6*2)/3</f>
        <v>98.765432098765416</v>
      </c>
      <c r="K6" s="7">
        <f t="shared" si="4"/>
        <v>10</v>
      </c>
      <c r="L6">
        <v>2</v>
      </c>
      <c r="M6">
        <v>1</v>
      </c>
      <c r="O6" s="2">
        <f t="shared" si="5"/>
        <v>167501.33333333331</v>
      </c>
      <c r="P6" s="2">
        <f t="shared" si="6"/>
        <v>241397.18518518517</v>
      </c>
      <c r="Q6" s="2">
        <f t="shared" si="7"/>
        <v>274200.84773662547</v>
      </c>
      <c r="R6" s="2">
        <f t="shared" si="8"/>
        <v>288753.99817101046</v>
      </c>
      <c r="S6" s="2"/>
      <c r="T6" s="2">
        <f t="shared" si="9"/>
        <v>3674</v>
      </c>
      <c r="U6" s="2">
        <f t="shared" si="10"/>
        <v>5051.333333333333</v>
      </c>
      <c r="V6" s="2">
        <f t="shared" si="11"/>
        <v>5970.2222222222217</v>
      </c>
      <c r="W6" s="2">
        <f t="shared" si="12"/>
        <v>6582.8148148148139</v>
      </c>
    </row>
    <row r="10" spans="1:23" x14ac:dyDescent="0.25">
      <c r="B10" t="s">
        <v>20</v>
      </c>
    </row>
    <row r="11" spans="1:23" x14ac:dyDescent="0.25">
      <c r="B11" t="s">
        <v>21</v>
      </c>
    </row>
    <row r="13" spans="1:23" x14ac:dyDescent="0.25">
      <c r="B13" t="s">
        <v>64</v>
      </c>
    </row>
  </sheetData>
  <mergeCells count="7">
    <mergeCell ref="T1:W1"/>
    <mergeCell ref="B1:C1"/>
    <mergeCell ref="D1:E1"/>
    <mergeCell ref="F1:G1"/>
    <mergeCell ref="H1:I1"/>
    <mergeCell ref="J1:K1"/>
    <mergeCell ref="O1:R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57FE-C91F-47FE-8793-35628BA666A0}">
  <dimension ref="B1:AB41"/>
  <sheetViews>
    <sheetView zoomScaleNormal="100" workbookViewId="0">
      <selection activeCell="L7" sqref="L7"/>
    </sheetView>
  </sheetViews>
  <sheetFormatPr defaultRowHeight="15" x14ac:dyDescent="0.25"/>
  <cols>
    <col min="2" max="2" width="10.28515625" bestFit="1" customWidth="1"/>
    <col min="3" max="5" width="9.28515625" bestFit="1" customWidth="1"/>
    <col min="6" max="7" width="9.85546875" bestFit="1" customWidth="1"/>
    <col min="9" max="9" width="10.28515625" bestFit="1" customWidth="1"/>
    <col min="14" max="14" width="10.28515625" bestFit="1" customWidth="1"/>
    <col min="15" max="15" width="10.28515625" customWidth="1"/>
  </cols>
  <sheetData>
    <row r="1" spans="2:28" x14ac:dyDescent="0.25">
      <c r="L1" s="93" t="str">
        <f>B10</f>
        <v>Block 50</v>
      </c>
      <c r="M1" s="93"/>
      <c r="N1" s="93"/>
      <c r="O1" s="93"/>
      <c r="P1" s="94" t="str">
        <f>B11</f>
        <v>Block 100</v>
      </c>
      <c r="Q1" s="94"/>
      <c r="R1" s="94"/>
      <c r="S1" s="94"/>
      <c r="T1" s="94" t="str">
        <f>B12</f>
        <v>Hinton 200</v>
      </c>
      <c r="U1" s="94"/>
      <c r="V1" s="94"/>
      <c r="W1" s="94"/>
      <c r="X1" s="94" t="str">
        <f>B13</f>
        <v>Hinton 500</v>
      </c>
      <c r="Y1" s="94"/>
      <c r="Z1" s="94"/>
      <c r="AA1" s="94"/>
    </row>
    <row r="2" spans="2:28" x14ac:dyDescent="0.25">
      <c r="K2" s="3"/>
      <c r="L2" t="str">
        <f t="shared" ref="L2:O3" si="0">C9</f>
        <v>1H</v>
      </c>
      <c r="M2" s="3" t="str">
        <f t="shared" si="0"/>
        <v>2H</v>
      </c>
      <c r="N2" s="3" t="str">
        <f t="shared" si="0"/>
        <v>3H</v>
      </c>
      <c r="O2" s="3" t="str">
        <f t="shared" si="0"/>
        <v>4H</v>
      </c>
      <c r="P2" s="3" t="str">
        <f>C9</f>
        <v>1H</v>
      </c>
      <c r="Q2" s="3" t="str">
        <f>D9</f>
        <v>2H</v>
      </c>
      <c r="R2" t="str">
        <f>E9</f>
        <v>3H</v>
      </c>
      <c r="S2" t="str">
        <f>F9</f>
        <v>4H</v>
      </c>
      <c r="T2" t="str">
        <f>C9</f>
        <v>1H</v>
      </c>
      <c r="U2" t="str">
        <f>D9</f>
        <v>2H</v>
      </c>
      <c r="V2" t="str">
        <f>E9</f>
        <v>3H</v>
      </c>
      <c r="W2" t="str">
        <f>F9</f>
        <v>4H</v>
      </c>
      <c r="X2" t="str">
        <f>C9</f>
        <v>1H</v>
      </c>
      <c r="Y2" t="str">
        <f>D9</f>
        <v>2H</v>
      </c>
      <c r="Z2" t="str">
        <f>E9</f>
        <v>3H</v>
      </c>
      <c r="AA2" t="str">
        <f>F9</f>
        <v>4H</v>
      </c>
    </row>
    <row r="3" spans="2:28" x14ac:dyDescent="0.25">
      <c r="C3" t="s">
        <v>11</v>
      </c>
      <c r="D3" t="s">
        <v>12</v>
      </c>
      <c r="E3" t="s">
        <v>13</v>
      </c>
      <c r="F3" t="s">
        <v>14</v>
      </c>
      <c r="G3" t="s">
        <v>30</v>
      </c>
      <c r="K3" s="1" t="s">
        <v>17</v>
      </c>
      <c r="L3" s="4">
        <f t="shared" si="0"/>
        <v>2622</v>
      </c>
      <c r="M3" s="4">
        <f t="shared" si="0"/>
        <v>5132</v>
      </c>
      <c r="N3" s="4">
        <f t="shared" si="0"/>
        <v>7642</v>
      </c>
      <c r="O3" s="4">
        <f t="shared" si="0"/>
        <v>10152</v>
      </c>
      <c r="P3" s="4">
        <f>C11</f>
        <v>10242</v>
      </c>
      <c r="Q3" s="4">
        <f>D11</f>
        <v>20262</v>
      </c>
      <c r="R3" s="4">
        <f>E11</f>
        <v>30282</v>
      </c>
      <c r="S3" s="4">
        <f>F11</f>
        <v>40302</v>
      </c>
      <c r="T3" s="4">
        <f>C12</f>
        <v>27001.333333333336</v>
      </c>
      <c r="U3" s="4">
        <f>D12</f>
        <v>38782.296296296307</v>
      </c>
      <c r="V3" s="4">
        <f>E12</f>
        <v>44002.526748971199</v>
      </c>
      <c r="W3" s="4">
        <f>F12</f>
        <v>46312.127114769093</v>
      </c>
      <c r="X3" s="4">
        <f>C13</f>
        <v>167501.33333333331</v>
      </c>
      <c r="Y3" s="4">
        <f>D13</f>
        <v>241397.18518518517</v>
      </c>
      <c r="Z3" s="4">
        <f>E13</f>
        <v>274200.84773662547</v>
      </c>
      <c r="AA3" s="4">
        <f>F13</f>
        <v>288753.99817101046</v>
      </c>
    </row>
    <row r="4" spans="2:28" x14ac:dyDescent="0.25">
      <c r="B4" t="str">
        <f>Convolutional!B2</f>
        <v>Small</v>
      </c>
      <c r="C4" s="2">
        <f>SUM(Convolutional!M4:M5)</f>
        <v>416</v>
      </c>
      <c r="D4" s="2">
        <f>SUM(Convolutional!M4:M7)</f>
        <v>2736</v>
      </c>
      <c r="E4" s="2">
        <f>SUM(Convolutional!M4:M9)</f>
        <v>7376</v>
      </c>
      <c r="F4" s="2">
        <f>SUM(Convolutional!M4:M10)</f>
        <v>16624</v>
      </c>
      <c r="G4" s="2">
        <f>SUM(Convolutional!M4:M13)</f>
        <v>21248</v>
      </c>
      <c r="I4" s="87" t="str">
        <f>B4</f>
        <v>Small</v>
      </c>
      <c r="J4" t="s">
        <v>11</v>
      </c>
      <c r="K4" s="4">
        <f>C4</f>
        <v>416</v>
      </c>
      <c r="L4" s="2">
        <f>$K4+L$3+(Convolutional!$N$5*('Fully-connected'!$B$3+1))</f>
        <v>55262</v>
      </c>
      <c r="M4" s="2">
        <f>$K4+M$3+(Convolutional!$N$5*('Fully-connected'!$B$3+1))</f>
        <v>57772</v>
      </c>
      <c r="N4" s="2">
        <f>$K4+N$3+(Convolutional!$N$5*('Fully-connected'!$B$3+1))</f>
        <v>60282</v>
      </c>
      <c r="O4" s="2">
        <f>$K4+O$3+(Convolutional!$N$5*('Fully-connected'!$B$3+1))</f>
        <v>62792</v>
      </c>
      <c r="P4" s="2">
        <f>$K4+P$3+(Convolutional!$N$5*('Fully-connected'!$B$4+1))</f>
        <v>114082</v>
      </c>
      <c r="Q4" s="2">
        <f>$K4+Q$3+(Convolutional!$N$5*('Fully-connected'!$B$4+1))</f>
        <v>124102</v>
      </c>
      <c r="R4" s="2">
        <f>$K4+R$3+(Convolutional!$N$5*('Fully-connected'!$B$4+1))</f>
        <v>134122</v>
      </c>
      <c r="S4" s="2">
        <f>$K4+S$3+(Convolutional!$N$5*('Fully-connected'!$B$4+1))</f>
        <v>144142</v>
      </c>
      <c r="T4" s="2">
        <f>$K4+T$3+(Convolutional!$N$5*('Fully-connected'!$B$5+1))</f>
        <v>233241.33333333334</v>
      </c>
      <c r="U4" s="2">
        <f>$K4+U$3+(Convolutional!$N$5*('Fully-connected'!$B$5+1))</f>
        <v>245022.29629629629</v>
      </c>
      <c r="V4" s="2">
        <f>$K4+V$3+(Convolutional!$N$5*('Fully-connected'!$B$5+1))</f>
        <v>250242.5267489712</v>
      </c>
      <c r="W4" s="2">
        <f>$K4+W$3+(Convolutional!$N$5*('Fully-connected'!$B$5+1))</f>
        <v>252552.1271147691</v>
      </c>
      <c r="X4" s="2">
        <f>$K4+X$3+(Convolutional!$N$5*('Fully-connected'!$B$6+1))</f>
        <v>680941.33333333326</v>
      </c>
      <c r="Y4" s="2">
        <f>$K4+Y$3+(Convolutional!$N$5*('Fully-connected'!$B$6+1))</f>
        <v>754837.18518518517</v>
      </c>
      <c r="Z4" s="2">
        <f>$K4+Z$3+(Convolutional!$N$5*('Fully-connected'!$B$6+1))</f>
        <v>787640.84773662547</v>
      </c>
      <c r="AA4" s="2">
        <f>$K4+AA$3+(Convolutional!$N$5*('Fully-connected'!$B$6+1))</f>
        <v>802193.99817101052</v>
      </c>
      <c r="AB4" s="2"/>
    </row>
    <row r="5" spans="2:28" x14ac:dyDescent="0.25">
      <c r="B5" t="str">
        <f>Convolutional!B16</f>
        <v>Medium</v>
      </c>
      <c r="C5" s="2">
        <f>SUM(Convolutional!M18:M19)</f>
        <v>1600</v>
      </c>
      <c r="D5" s="2">
        <f>SUM(Convolutional!M18:M21)</f>
        <v>52864</v>
      </c>
      <c r="E5" s="2">
        <f>SUM(Convolutional!M18:M23)</f>
        <v>126720</v>
      </c>
      <c r="F5" s="2">
        <f>SUM(Convolutional!M18:M25)</f>
        <v>274304</v>
      </c>
      <c r="G5" s="2">
        <f>SUM(Convolutional!M18:M27)</f>
        <v>348096</v>
      </c>
      <c r="I5" s="87"/>
      <c r="J5" t="s">
        <v>12</v>
      </c>
      <c r="K5" s="4">
        <f>D4</f>
        <v>2736</v>
      </c>
      <c r="L5" s="2">
        <f>$K5+L$3+(Convolutional!$N$7*('Fully-connected'!$B$3+1))</f>
        <v>45342</v>
      </c>
      <c r="M5" s="2">
        <f>$K5+M$3+(Convolutional!$N$7*('Fully-connected'!$B$3+1))</f>
        <v>47852</v>
      </c>
      <c r="N5" s="2">
        <f>$K5+N$3+(Convolutional!$N$7*('Fully-connected'!$B$3+1))</f>
        <v>50362</v>
      </c>
      <c r="O5" s="2">
        <f>$K5+O$3+(Convolutional!$N$7*('Fully-connected'!$B$3+1))</f>
        <v>52872</v>
      </c>
      <c r="P5" s="2">
        <f>$K5+P$3+(Convolutional!$N$7*('Fully-connected'!$B$4+1))</f>
        <v>92162</v>
      </c>
      <c r="Q5" s="2">
        <f>$K5+Q$3+(Convolutional!$N$7*('Fully-connected'!$B$4+1))</f>
        <v>102182</v>
      </c>
      <c r="R5" s="2">
        <f>$K5+R$3+(Convolutional!$N$7*('Fully-connected'!$B$4+1))</f>
        <v>112202</v>
      </c>
      <c r="S5" s="2">
        <f>$K5+S$3+(Convolutional!$N$7*('Fully-connected'!$B$4+1))</f>
        <v>122222</v>
      </c>
      <c r="T5" s="2">
        <f>$K5+T$3+(Convolutional!$N$7*('Fully-connected'!$B$5+1))</f>
        <v>187321.33333333334</v>
      </c>
      <c r="U5" s="2">
        <f>$K5+U$3+(Convolutional!$N$7*('Fully-connected'!$B$5+1))</f>
        <v>199102.29629629629</v>
      </c>
      <c r="V5" s="2">
        <f>$K5+V$3+(Convolutional!$N$7*('Fully-connected'!$B$5+1))</f>
        <v>204322.5267489712</v>
      </c>
      <c r="W5" s="2">
        <f>$K5+W$3+(Convolutional!$N$7*('Fully-connected'!$B$5+1))</f>
        <v>206632.1271147691</v>
      </c>
      <c r="X5" s="2">
        <f>$K5+X$3+(Convolutional!$N$7*('Fully-connected'!$B$6+1))</f>
        <v>563021.33333333326</v>
      </c>
      <c r="Y5" s="2">
        <f>$K5+Y$3+(Convolutional!$N$7*('Fully-connected'!$B$6+1))</f>
        <v>636917.18518518517</v>
      </c>
      <c r="Z5" s="2">
        <f>$K5+Z$3+(Convolutional!$N$7*('Fully-connected'!$B$6+1))</f>
        <v>669720.84773662547</v>
      </c>
      <c r="AA5" s="2">
        <f>$K5+AA$3+(Convolutional!$N$7*('Fully-connected'!$B$6+1))</f>
        <v>684273.99817101052</v>
      </c>
      <c r="AB5" s="2"/>
    </row>
    <row r="6" spans="2:28" x14ac:dyDescent="0.25">
      <c r="B6" t="str">
        <f>Convolutional!B30</f>
        <v>Large</v>
      </c>
      <c r="C6" s="2">
        <f>SUM(Convolutional!M32:M33)</f>
        <v>11712</v>
      </c>
      <c r="D6" s="2">
        <f>SUM(Convolutional!M32:M35)</f>
        <v>2002624</v>
      </c>
      <c r="E6" s="2">
        <f>SUM(Convolutional!M32:M37)</f>
        <v>6819904</v>
      </c>
      <c r="F6" s="2">
        <f>SUM(Convolutional!M32:M39)</f>
        <v>10506688</v>
      </c>
      <c r="G6" s="2">
        <f>SUM(Convolutional!M32:M41)</f>
        <v>11391680</v>
      </c>
      <c r="I6" s="87"/>
      <c r="J6" t="s">
        <v>13</v>
      </c>
      <c r="K6" s="4">
        <f>E4</f>
        <v>7376</v>
      </c>
      <c r="L6" s="2">
        <f>$K6+L$3+(Convolutional!$N$9*('Fully-connected'!$B$3+1))</f>
        <v>68750</v>
      </c>
      <c r="M6" s="2">
        <f>$K6+M$3+(Convolutional!$N$9*('Fully-connected'!$B$3+1))</f>
        <v>71260</v>
      </c>
      <c r="N6" s="2">
        <f>$K6+N$3+(Convolutional!$N$9*('Fully-connected'!$B$3+1))</f>
        <v>73770</v>
      </c>
      <c r="O6" s="2">
        <f>$K6+O$3+(Convolutional!$N$9*('Fully-connected'!$B$3+1))</f>
        <v>76280</v>
      </c>
      <c r="P6" s="2">
        <f>$K6+P$3+(Convolutional!$N$9*('Fully-connected'!$B$4+1))</f>
        <v>133970</v>
      </c>
      <c r="Q6" s="2">
        <f>$K6+Q$3+(Convolutional!$N$9*('Fully-connected'!$B$4+1))</f>
        <v>143990</v>
      </c>
      <c r="R6" s="2">
        <f>$K6+R$3+(Convolutional!$N$9*('Fully-connected'!$B$4+1))</f>
        <v>154010</v>
      </c>
      <c r="S6" s="2">
        <f>$K6+S$3+(Convolutional!$N$9*('Fully-connected'!$B$4+1))</f>
        <v>164030</v>
      </c>
      <c r="T6" s="2">
        <f>$K6+T$3+(Convolutional!$N$9*('Fully-connected'!$B$5+1))</f>
        <v>265929.33333333331</v>
      </c>
      <c r="U6" s="2">
        <f>$K6+U$3+(Convolutional!$N$9*('Fully-connected'!$B$5+1))</f>
        <v>277710.29629629629</v>
      </c>
      <c r="V6" s="2">
        <f>$K6+V$3+(Convolutional!$N$9*('Fully-connected'!$B$5+1))</f>
        <v>282930.5267489712</v>
      </c>
      <c r="W6" s="2">
        <f>$K6+W$3+(Convolutional!$N$9*('Fully-connected'!$B$5+1))</f>
        <v>285240.12711476907</v>
      </c>
      <c r="X6" s="2">
        <f>$K6+X$3+(Convolutional!$N$9*('Fully-connected'!$B$6+1))</f>
        <v>752029.33333333326</v>
      </c>
      <c r="Y6" s="2">
        <f>$K6+Y$3+(Convolutional!$N$9*('Fully-connected'!$B$6+1))</f>
        <v>825925.18518518517</v>
      </c>
      <c r="Z6" s="2">
        <f>$K6+Z$3+(Convolutional!$N$9*('Fully-connected'!$B$6+1))</f>
        <v>858728.84773662547</v>
      </c>
      <c r="AA6" s="2">
        <f>$K6+AA$3+(Convolutional!$N$9*('Fully-connected'!$B$6+1))</f>
        <v>873281.99817101052</v>
      </c>
      <c r="AB6" s="2"/>
    </row>
    <row r="7" spans="2:28" x14ac:dyDescent="0.25">
      <c r="C7" s="2"/>
      <c r="D7" s="2"/>
      <c r="E7" s="2"/>
      <c r="F7" s="2"/>
      <c r="G7" s="2"/>
      <c r="I7" s="87"/>
      <c r="J7" t="s">
        <v>14</v>
      </c>
      <c r="K7" s="4">
        <f>F4</f>
        <v>16624</v>
      </c>
      <c r="L7" s="2">
        <f>$K7+L$3+(Convolutional!$N$11*('Fully-connected'!$B$3+1))</f>
        <v>60046</v>
      </c>
      <c r="M7" s="2">
        <f>$K7+M$3+(Convolutional!$N$11*('Fully-connected'!$B$3+1))</f>
        <v>62556</v>
      </c>
      <c r="N7" s="2">
        <f>$K7+N$3+(Convolutional!$N$11*('Fully-connected'!$B$3+1))</f>
        <v>65066</v>
      </c>
      <c r="O7" s="2">
        <f>$K7+O$3+(Convolutional!$N$11*('Fully-connected'!$B$3+1))</f>
        <v>67576</v>
      </c>
      <c r="P7" s="2">
        <f>$K7+P$3+(Convolutional!$N$11*('Fully-connected'!$B$4+1))</f>
        <v>107666</v>
      </c>
      <c r="Q7" s="2">
        <f>$K7+Q$3+(Convolutional!$N$11*('Fully-connected'!$B$4+1))</f>
        <v>117686</v>
      </c>
      <c r="R7" s="2">
        <f>$K7+R$3+(Convolutional!$N$11*('Fully-connected'!$B$4+1))</f>
        <v>127706</v>
      </c>
      <c r="S7" s="2">
        <f>$K7+S$3+(Convolutional!$N$11*('Fully-connected'!$B$4+1))</f>
        <v>137726</v>
      </c>
      <c r="T7" s="2">
        <f>$K7+T$3+(Convolutional!$N$11*('Fully-connected'!$B$5+1))</f>
        <v>204425.33333333334</v>
      </c>
      <c r="U7" s="2">
        <f>$K7+U$3+(Convolutional!$N$11*('Fully-connected'!$B$5+1))</f>
        <v>216206.29629629629</v>
      </c>
      <c r="V7" s="2">
        <f>$K7+V$3+(Convolutional!$N$11*('Fully-connected'!$B$5+1))</f>
        <v>221426.5267489712</v>
      </c>
      <c r="W7" s="2">
        <f>$K7+W$3+(Convolutional!$N$11*('Fully-connected'!$B$5+1))</f>
        <v>223736.1271147691</v>
      </c>
      <c r="X7" s="2">
        <f>$K7+X$3+(Convolutional!$N$11*('Fully-connected'!$B$6+1))</f>
        <v>584925.33333333326</v>
      </c>
      <c r="Y7" s="2">
        <f>$K7+Y$3+(Convolutional!$N$11*('Fully-connected'!$B$6+1))</f>
        <v>658821.18518518517</v>
      </c>
      <c r="Z7" s="2">
        <f>$K7+Z$3+(Convolutional!$N$11*('Fully-connected'!$B$6+1))</f>
        <v>691624.84773662547</v>
      </c>
      <c r="AA7" s="2">
        <f>$K7+AA$3+(Convolutional!$N$11*('Fully-connected'!$B$6+1))</f>
        <v>706177.99817101052</v>
      </c>
      <c r="AB7" s="2"/>
    </row>
    <row r="8" spans="2:28" x14ac:dyDescent="0.25">
      <c r="C8" s="2"/>
      <c r="D8" s="2"/>
      <c r="E8" s="2"/>
      <c r="F8" s="2"/>
      <c r="G8" s="2"/>
      <c r="I8" s="87"/>
      <c r="J8" t="s">
        <v>30</v>
      </c>
      <c r="K8" s="4">
        <f>G4</f>
        <v>21248</v>
      </c>
      <c r="L8" s="2">
        <f>$K8+L$3+(Convolutional!$N$13*('Fully-connected'!$B$3+1))</f>
        <v>36926</v>
      </c>
      <c r="M8" s="2">
        <f>$K8+M$3+(Convolutional!$N$13*('Fully-connected'!$B$3+1))</f>
        <v>39436</v>
      </c>
      <c r="N8" s="2">
        <f>$K8+N$3+(Convolutional!$N$13*('Fully-connected'!$B$3+1))</f>
        <v>41946</v>
      </c>
      <c r="O8" s="2">
        <f>$K8+O$3+(Convolutional!$N$13*('Fully-connected'!$B$3+1))</f>
        <v>44456</v>
      </c>
      <c r="P8" s="2">
        <f>$K8+P$3+(Convolutional!$N$13*('Fully-connected'!$B$4+1))</f>
        <v>57346</v>
      </c>
      <c r="Q8" s="2">
        <f>$K8+Q$3+(Convolutional!$N$13*('Fully-connected'!$B$4+1))</f>
        <v>67366</v>
      </c>
      <c r="R8" s="2">
        <f>$K8+R$3+(Convolutional!$N$13*('Fully-connected'!$B$4+1))</f>
        <v>77386</v>
      </c>
      <c r="S8" s="2">
        <f>$K8+S$3+(Convolutional!$N$13*('Fully-connected'!$B$4+1))</f>
        <v>87406</v>
      </c>
      <c r="T8" s="2">
        <f>$K8+T$3+(Convolutional!$N$13*('Fully-connected'!$B$5+1))</f>
        <v>99705.333333333343</v>
      </c>
      <c r="U8" s="2">
        <f>$K8+U$3+(Convolutional!$N$13*('Fully-connected'!$B$5+1))</f>
        <v>111486.29629629631</v>
      </c>
      <c r="V8" s="2">
        <f>$K8+V$3+(Convolutional!$N$13*('Fully-connected'!$B$5+1))</f>
        <v>116706.5267489712</v>
      </c>
      <c r="W8" s="2">
        <f>$K8+W$3+(Convolutional!$N$13*('Fully-connected'!$B$5+1))</f>
        <v>119016.1271147691</v>
      </c>
      <c r="X8" s="2">
        <f>$K8+X$3+(Convolutional!$N$13*('Fully-connected'!$B$6+1))</f>
        <v>317005.33333333331</v>
      </c>
      <c r="Y8" s="2">
        <f>$K8+Y$3+(Convolutional!$N$13*('Fully-connected'!$B$6+1))</f>
        <v>390901.18518518517</v>
      </c>
      <c r="Z8" s="2">
        <f>$K8+Z$3+(Convolutional!$N$13*('Fully-connected'!$B$6+1))</f>
        <v>423704.84773662547</v>
      </c>
      <c r="AA8" s="2">
        <f>$K8+AA$3+(Convolutional!$N$13*('Fully-connected'!$B$6+1))</f>
        <v>438257.99817101046</v>
      </c>
      <c r="AB8" s="2"/>
    </row>
    <row r="9" spans="2:28" x14ac:dyDescent="0.25">
      <c r="B9" s="2"/>
      <c r="C9" t="str">
        <f>'Fully-connected'!O2</f>
        <v>1H</v>
      </c>
      <c r="D9" t="str">
        <f>'Fully-connected'!P2</f>
        <v>2H</v>
      </c>
      <c r="E9" t="str">
        <f>'Fully-connected'!Q2</f>
        <v>3H</v>
      </c>
      <c r="F9" t="str">
        <f>'Fully-connected'!R2</f>
        <v>4H</v>
      </c>
      <c r="I9" s="87" t="str">
        <f>B5</f>
        <v>Medium</v>
      </c>
      <c r="J9" t="s">
        <v>11</v>
      </c>
      <c r="K9" s="1">
        <f>C5</f>
        <v>1600</v>
      </c>
      <c r="L9" s="2">
        <f>$K9+L$3+(Convolutional!$N$19*('Fully-connected'!$B$3+1))</f>
        <v>371422</v>
      </c>
      <c r="M9" s="2">
        <f>$K9+M$3+(Convolutional!$N$19*('Fully-connected'!$B$3+1))</f>
        <v>373932</v>
      </c>
      <c r="N9" s="2">
        <f>$K9+N$3+(Convolutional!$N$19*('Fully-connected'!$B$3+1))</f>
        <v>376442</v>
      </c>
      <c r="O9" s="2">
        <f>$K9+O$3+(Convolutional!$N$19*('Fully-connected'!$B$3+1))</f>
        <v>378952</v>
      </c>
      <c r="P9" s="2">
        <f>$K9+P$3+(Convolutional!$N$19*('Fully-connected'!$B$4+1))</f>
        <v>739042</v>
      </c>
      <c r="Q9" s="2">
        <f>$K9+Q$3+(Convolutional!$N$19*('Fully-connected'!$B$4+1))</f>
        <v>749062</v>
      </c>
      <c r="R9" s="2">
        <f>$K9+R$3+(Convolutional!$N$19*('Fully-connected'!$B$4+1))</f>
        <v>759082</v>
      </c>
      <c r="S9" s="2">
        <f>$K9+S$3+(Convolutional!$N$19*('Fully-connected'!$B$4+1))</f>
        <v>769102</v>
      </c>
      <c r="T9" s="2">
        <f>$K9+T$3+(Convolutional!$N$19*('Fully-connected'!$B$5+1))</f>
        <v>1475801.3333333333</v>
      </c>
      <c r="U9" s="2">
        <f>$K9+U$3+(Convolutional!$N$19*('Fully-connected'!$B$5+1))</f>
        <v>1487582.2962962964</v>
      </c>
      <c r="V9" s="2">
        <f>$K9+V$3+(Convolutional!$N$19*('Fully-connected'!$B$5+1))</f>
        <v>1492802.5267489711</v>
      </c>
      <c r="W9" s="2">
        <f>$K9+W$3+(Convolutional!$N$19*('Fully-connected'!$B$5+1))</f>
        <v>1495112.1271147691</v>
      </c>
      <c r="X9" s="2">
        <f>$K9+X$3+(Convolutional!$N$19*('Fully-connected'!$B$6+1))</f>
        <v>3776301.3333333335</v>
      </c>
      <c r="Y9" s="2">
        <f>$K9+Y$3+(Convolutional!$N$19*('Fully-connected'!$B$6+1))</f>
        <v>3850197.1851851852</v>
      </c>
      <c r="Z9" s="2">
        <f>$K9+Z$3+(Convolutional!$N$19*('Fully-connected'!$B$6+1))</f>
        <v>3883000.8477366255</v>
      </c>
      <c r="AA9" s="2">
        <f>$K9+AA$3+(Convolutional!$N$19*('Fully-connected'!$B$6+1))</f>
        <v>3897553.9981710105</v>
      </c>
    </row>
    <row r="10" spans="2:28" x14ac:dyDescent="0.25">
      <c r="B10" s="2" t="str">
        <f>'Fully-connected'!A3</f>
        <v>Block 50</v>
      </c>
      <c r="C10" s="2">
        <f>'Fully-connected'!O3</f>
        <v>2622</v>
      </c>
      <c r="D10" s="2">
        <f>'Fully-connected'!P3</f>
        <v>5132</v>
      </c>
      <c r="E10" s="2">
        <f>'Fully-connected'!Q3</f>
        <v>7642</v>
      </c>
      <c r="F10" s="2">
        <f>'Fully-connected'!R3</f>
        <v>10152</v>
      </c>
      <c r="I10" s="87"/>
      <c r="J10" t="s">
        <v>12</v>
      </c>
      <c r="K10" s="1">
        <f>D5</f>
        <v>52864</v>
      </c>
      <c r="L10" s="2">
        <f>$K10+L$3+(Convolutional!$N$21*('Fully-connected'!$B$3+1))</f>
        <v>607102</v>
      </c>
      <c r="M10" s="2">
        <f>$K10+M$3+(Convolutional!$N$21*('Fully-connected'!$B$3+1))</f>
        <v>609612</v>
      </c>
      <c r="N10" s="2">
        <f>$K10+N$3+(Convolutional!$N$21*('Fully-connected'!$B$3+1))</f>
        <v>612122</v>
      </c>
      <c r="O10" s="2">
        <f>$K10+O$3+(Convolutional!$N$21*('Fully-connected'!$B$3+1))</f>
        <v>614632</v>
      </c>
      <c r="P10" s="2">
        <f>$K10+P$3+(Convolutional!$N$21*('Fully-connected'!$B$4+1))</f>
        <v>1155522</v>
      </c>
      <c r="Q10" s="2">
        <f>$K10+Q$3+(Convolutional!$N$21*('Fully-connected'!$B$4+1))</f>
        <v>1165542</v>
      </c>
      <c r="R10" s="2">
        <f>$K10+R$3+(Convolutional!$N$21*('Fully-connected'!$B$4+1))</f>
        <v>1175562</v>
      </c>
      <c r="S10" s="2">
        <f>$K10+S$3+(Convolutional!$N$21*('Fully-connected'!$B$4+1))</f>
        <v>1185582</v>
      </c>
      <c r="T10" s="2">
        <f>$K10+T$3+(Convolutional!$N$21*('Fully-connected'!$B$5+1))</f>
        <v>2253881.3333333335</v>
      </c>
      <c r="U10" s="2">
        <f>$K10+U$3+(Convolutional!$N$21*('Fully-connected'!$B$5+1))</f>
        <v>2265662.2962962962</v>
      </c>
      <c r="V10" s="2">
        <f>$K10+V$3+(Convolutional!$N$21*('Fully-connected'!$B$5+1))</f>
        <v>2270882.5267489711</v>
      </c>
      <c r="W10" s="2">
        <f>$K10+W$3+(Convolutional!$N$21*('Fully-connected'!$B$5+1))</f>
        <v>2273192.1271147691</v>
      </c>
      <c r="X10" s="2">
        <f>$K10+X$3+(Convolutional!$N$21*('Fully-connected'!$B$6+1))</f>
        <v>5639181.333333333</v>
      </c>
      <c r="Y10" s="2">
        <f>$K10+Y$3+(Convolutional!$N$21*('Fully-connected'!$B$6+1))</f>
        <v>5713077.1851851847</v>
      </c>
      <c r="Z10" s="2">
        <f>$K10+Z$3+(Convolutional!$N$21*('Fully-connected'!$B$6+1))</f>
        <v>5745880.847736625</v>
      </c>
      <c r="AA10" s="2">
        <f>$K10+AA$3+(Convolutional!$N$21*('Fully-connected'!$B$6+1))</f>
        <v>5760433.9981710101</v>
      </c>
    </row>
    <row r="11" spans="2:28" x14ac:dyDescent="0.25">
      <c r="B11" s="2" t="str">
        <f>'Fully-connected'!A4</f>
        <v>Block 100</v>
      </c>
      <c r="C11" s="2">
        <f>'Fully-connected'!O4</f>
        <v>10242</v>
      </c>
      <c r="D11" s="2">
        <f>'Fully-connected'!P4</f>
        <v>20262</v>
      </c>
      <c r="E11" s="2">
        <f>'Fully-connected'!Q4</f>
        <v>30282</v>
      </c>
      <c r="F11" s="2">
        <f>'Fully-connected'!R4</f>
        <v>40302</v>
      </c>
      <c r="I11" s="87"/>
      <c r="J11" t="s">
        <v>13</v>
      </c>
      <c r="K11" s="1">
        <f>E5</f>
        <v>126720</v>
      </c>
      <c r="L11" s="2">
        <f>$K11+L$3+(Convolutional!$N$23*('Fully-connected'!$B$3+1))</f>
        <v>1069374</v>
      </c>
      <c r="M11" s="2">
        <f>$K11+M$3+(Convolutional!$N$23*('Fully-connected'!$B$3+1))</f>
        <v>1071884</v>
      </c>
      <c r="N11" s="2">
        <f>$K11+N$3+(Convolutional!$N$23*('Fully-connected'!$B$3+1))</f>
        <v>1074394</v>
      </c>
      <c r="O11" s="2">
        <f>$K11+O$3+(Convolutional!$N$23*('Fully-connected'!$B$3+1))</f>
        <v>1076904</v>
      </c>
      <c r="P11" s="2">
        <f>$K11+P$3+(Convolutional!$N$23*('Fully-connected'!$B$4+1))</f>
        <v>1998594</v>
      </c>
      <c r="Q11" s="2">
        <f>$K11+Q$3+(Convolutional!$N$23*('Fully-connected'!$B$4+1))</f>
        <v>2008614</v>
      </c>
      <c r="R11" s="2">
        <f>$K11+R$3+(Convolutional!$N$23*('Fully-connected'!$B$4+1))</f>
        <v>2018634</v>
      </c>
      <c r="S11" s="2">
        <f>$K11+S$3+(Convolutional!$N$23*('Fully-connected'!$B$4+1))</f>
        <v>2028654</v>
      </c>
      <c r="T11" s="2">
        <f>$K11+T$3+(Convolutional!$N$23*('Fully-connected'!$B$5+1))</f>
        <v>3858553.3333333335</v>
      </c>
      <c r="U11" s="2">
        <f>$K11+U$3+(Convolutional!$N$23*('Fully-connected'!$B$5+1))</f>
        <v>3870334.2962962962</v>
      </c>
      <c r="V11" s="2">
        <f>$K11+V$3+(Convolutional!$N$23*('Fully-connected'!$B$5+1))</f>
        <v>3875554.5267489711</v>
      </c>
      <c r="W11" s="2">
        <f>$K11+W$3+(Convolutional!$N$23*('Fully-connected'!$B$5+1))</f>
        <v>3877864.1271147691</v>
      </c>
      <c r="X11" s="2">
        <f>$K11+X$3+(Convolutional!$N$23*('Fully-connected'!$B$6+1))</f>
        <v>9528653.333333334</v>
      </c>
      <c r="Y11" s="2">
        <f>$K11+Y$3+(Convolutional!$N$23*('Fully-connected'!$B$6+1))</f>
        <v>9602549.1851851847</v>
      </c>
      <c r="Z11" s="2">
        <f>$K11+Z$3+(Convolutional!$N$23*('Fully-connected'!$B$6+1))</f>
        <v>9635352.847736625</v>
      </c>
      <c r="AA11" s="2">
        <f>$K11+AA$3+(Convolutional!$N$23*('Fully-connected'!$B$6+1))</f>
        <v>9649905.998171011</v>
      </c>
    </row>
    <row r="12" spans="2:28" x14ac:dyDescent="0.25">
      <c r="B12" s="2" t="str">
        <f>'Fully-connected'!A5</f>
        <v>Hinton 200</v>
      </c>
      <c r="C12" s="2">
        <f>'Fully-connected'!O5</f>
        <v>27001.333333333336</v>
      </c>
      <c r="D12" s="2">
        <f>'Fully-connected'!P5</f>
        <v>38782.296296296307</v>
      </c>
      <c r="E12" s="2">
        <f>'Fully-connected'!Q5</f>
        <v>44002.526748971199</v>
      </c>
      <c r="F12" s="2">
        <f>'Fully-connected'!R5</f>
        <v>46312.127114769093</v>
      </c>
      <c r="I12" s="87"/>
      <c r="J12" t="s">
        <v>14</v>
      </c>
      <c r="K12" s="1">
        <f>F5</f>
        <v>274304</v>
      </c>
      <c r="L12" s="2">
        <f>$K12+L$3+(Convolutional!$N$25*('Fully-connected'!$B$3+1))</f>
        <v>1066814</v>
      </c>
      <c r="M12" s="2">
        <f>$K12+M$3+(Convolutional!$N$25*('Fully-connected'!$B$3+1))</f>
        <v>1069324</v>
      </c>
      <c r="N12" s="2">
        <f>$K12+N$3+(Convolutional!$N$25*('Fully-connected'!$B$3+1))</f>
        <v>1071834</v>
      </c>
      <c r="O12" s="2">
        <f>$K12+O$3+(Convolutional!$N$25*('Fully-connected'!$B$3+1))</f>
        <v>1074344</v>
      </c>
      <c r="P12" s="2">
        <f>$K12+P$3+(Convolutional!$N$25*('Fully-connected'!$B$4+1))</f>
        <v>1848834</v>
      </c>
      <c r="Q12" s="2">
        <f>$K12+Q$3+(Convolutional!$N$25*('Fully-connected'!$B$4+1))</f>
        <v>1858854</v>
      </c>
      <c r="R12" s="2">
        <f>$K12+R$3+(Convolutional!$N$25*('Fully-connected'!$B$4+1))</f>
        <v>1868874</v>
      </c>
      <c r="S12" s="2">
        <f>$K12+S$3+(Convolutional!$N$25*('Fully-connected'!$B$4+1))</f>
        <v>1878894</v>
      </c>
      <c r="T12" s="2">
        <f>$K12+T$3+(Convolutional!$N$25*('Fully-connected'!$B$5+1))</f>
        <v>3414393.3333333335</v>
      </c>
      <c r="U12" s="2">
        <f>$K12+U$3+(Convolutional!$N$25*('Fully-connected'!$B$5+1))</f>
        <v>3426174.2962962962</v>
      </c>
      <c r="V12" s="2">
        <f>$K12+V$3+(Convolutional!$N$25*('Fully-connected'!$B$5+1))</f>
        <v>3431394.5267489711</v>
      </c>
      <c r="W12" s="2">
        <f>$K12+W$3+(Convolutional!$N$25*('Fully-connected'!$B$5+1))</f>
        <v>3433704.1271147691</v>
      </c>
      <c r="X12" s="2">
        <f>$K12+X$3+(Convolutional!$N$25*('Fully-connected'!$B$6+1))</f>
        <v>8201293.333333333</v>
      </c>
      <c r="Y12" s="2">
        <f>$K12+Y$3+(Convolutional!$N$25*('Fully-connected'!$B$6+1))</f>
        <v>8275189.1851851847</v>
      </c>
      <c r="Z12" s="2">
        <f>$K12+Z$3+(Convolutional!$N$25*('Fully-connected'!$B$6+1))</f>
        <v>8307992.847736625</v>
      </c>
      <c r="AA12" s="2">
        <f>$K12+AA$3+(Convolutional!$N$25*('Fully-connected'!$B$6+1))</f>
        <v>8322545.998171011</v>
      </c>
    </row>
    <row r="13" spans="2:28" x14ac:dyDescent="0.25">
      <c r="B13" s="2" t="str">
        <f>'Fully-connected'!A6</f>
        <v>Hinton 500</v>
      </c>
      <c r="C13" s="2">
        <f>'Fully-connected'!O6</f>
        <v>167501.33333333331</v>
      </c>
      <c r="D13" s="2">
        <f>'Fully-connected'!P6</f>
        <v>241397.18518518517</v>
      </c>
      <c r="E13" s="2">
        <f>'Fully-connected'!Q6</f>
        <v>274200.84773662547</v>
      </c>
      <c r="F13" s="2">
        <f>'Fully-connected'!R6</f>
        <v>288753.99817101046</v>
      </c>
      <c r="I13" s="87"/>
      <c r="J13" t="s">
        <v>30</v>
      </c>
      <c r="K13" s="4">
        <f>G5</f>
        <v>348096</v>
      </c>
      <c r="L13" s="2">
        <f>$K13+L$3+(Convolutional!$N$27*('Fully-connected'!$B$3+1))</f>
        <v>432318</v>
      </c>
      <c r="M13" s="2">
        <f>$K13+M$3+(Convolutional!$N$27*('Fully-connected'!$B$3+1))</f>
        <v>434828</v>
      </c>
      <c r="N13" s="2">
        <f>$K13+N$3+(Convolutional!$N$27*('Fully-connected'!$B$3+1))</f>
        <v>437338</v>
      </c>
      <c r="O13" s="2">
        <f>$K13+O$3+(Convolutional!$N$27*('Fully-connected'!$B$3+1))</f>
        <v>439848</v>
      </c>
      <c r="P13" s="2">
        <f>$K13+P$3+(Convolutional!$N$27*('Fully-connected'!$B$4+1))</f>
        <v>519938</v>
      </c>
      <c r="Q13" s="2">
        <f>$K13+Q$3+(Convolutional!$N$27*('Fully-connected'!$B$4+1))</f>
        <v>529958</v>
      </c>
      <c r="R13" s="2">
        <f>$K13+R$3+(Convolutional!$N$27*('Fully-connected'!$B$4+1))</f>
        <v>539978</v>
      </c>
      <c r="S13" s="2">
        <f>$K13+S$3+(Convolutional!$N$27*('Fully-connected'!$B$4+1))</f>
        <v>549998</v>
      </c>
      <c r="T13" s="2">
        <f>$K13+T$3+(Convolutional!$N$27*('Fully-connected'!$B$5+1))</f>
        <v>696697.33333333326</v>
      </c>
      <c r="U13" s="2">
        <f>$K13+U$3+(Convolutional!$N$27*('Fully-connected'!$B$5+1))</f>
        <v>708478.29629629629</v>
      </c>
      <c r="V13" s="2">
        <f>$K13+V$3+(Convolutional!$N$27*('Fully-connected'!$B$5+1))</f>
        <v>713698.5267489712</v>
      </c>
      <c r="W13" s="2">
        <f>$K13+W$3+(Convolutional!$N$27*('Fully-connected'!$B$5+1))</f>
        <v>716008.12711476907</v>
      </c>
      <c r="X13" s="2">
        <f>$K13+X$3+(Convolutional!$N$27*('Fully-connected'!$B$6+1))</f>
        <v>1317197.3333333333</v>
      </c>
      <c r="Y13" s="2">
        <f>$K13+Y$3+(Convolutional!$N$27*('Fully-connected'!$B$6+1))</f>
        <v>1391093.1851851852</v>
      </c>
      <c r="Z13" s="2">
        <f>$K13+Z$3+(Convolutional!$N$27*('Fully-connected'!$B$6+1))</f>
        <v>1423896.8477366255</v>
      </c>
      <c r="AA13" s="2">
        <f>$K13+AA$3+(Convolutional!$N$27*('Fully-connected'!$B$6+1))</f>
        <v>1438449.9981710105</v>
      </c>
    </row>
    <row r="14" spans="2:28" x14ac:dyDescent="0.25">
      <c r="B14" s="2"/>
      <c r="C14" s="2"/>
      <c r="D14" s="2"/>
      <c r="E14" s="2"/>
      <c r="F14" s="2"/>
      <c r="I14" s="87" t="str">
        <f>B6</f>
        <v>Large</v>
      </c>
      <c r="J14" t="s">
        <v>11</v>
      </c>
      <c r="K14" s="1">
        <f>C6</f>
        <v>11712</v>
      </c>
      <c r="L14" s="2">
        <f>$K14+L$3+(Convolutional!$N$33*('Fully-connected'!$B$3+1))</f>
        <v>3583518</v>
      </c>
      <c r="M14" s="2">
        <f>$K14+M$3+(Convolutional!$N$33*('Fully-connected'!$B$3+1))</f>
        <v>3586028</v>
      </c>
      <c r="N14" s="2">
        <f>$K14+N$3+(Convolutional!$N$33*('Fully-connected'!$B$3+1))</f>
        <v>3588538</v>
      </c>
      <c r="O14" s="2">
        <f>$K14+O$3+(Convolutional!$N$33*('Fully-connected'!$B$3+1))</f>
        <v>3591048</v>
      </c>
      <c r="P14" s="2">
        <f>$K14+P$3+(Convolutional!$N$33*('Fully-connected'!$B$4+1))</f>
        <v>7090338</v>
      </c>
      <c r="Q14" s="2">
        <f>$K14+Q$3+(Convolutional!$N$33*('Fully-connected'!$B$4+1))</f>
        <v>7100358</v>
      </c>
      <c r="R14" s="2">
        <f>$K14+R$3+(Convolutional!$N$33*('Fully-connected'!$B$4+1))</f>
        <v>7110378</v>
      </c>
      <c r="S14" s="2">
        <f>$K14+S$3+(Convolutional!$N$33*('Fully-connected'!$B$4+1))</f>
        <v>7120398</v>
      </c>
      <c r="T14" s="2">
        <f>$K14+T$3+(Convolutional!$N$33*('Fully-connected'!$B$5+1))</f>
        <v>14105497.333333334</v>
      </c>
      <c r="U14" s="2">
        <f>$K14+U$3+(Convolutional!$N$33*('Fully-connected'!$B$5+1))</f>
        <v>14117278.296296297</v>
      </c>
      <c r="V14" s="2">
        <f>$K14+V$3+(Convolutional!$N$33*('Fully-connected'!$B$5+1))</f>
        <v>14122498.526748972</v>
      </c>
      <c r="W14" s="2">
        <f>$K14+W$3+(Convolutional!$N$33*('Fully-connected'!$B$5+1))</f>
        <v>14124808.127114769</v>
      </c>
      <c r="X14" s="2">
        <f>$K14+X$3+(Convolutional!$N$33*('Fully-connected'!$B$6+1))</f>
        <v>35241197.333333336</v>
      </c>
      <c r="Y14" s="2">
        <f>$K14+Y$3+(Convolutional!$N$33*('Fully-connected'!$B$6+1))</f>
        <v>35315093.185185187</v>
      </c>
      <c r="Z14" s="2">
        <f>$K14+Z$3+(Convolutional!$N$33*('Fully-connected'!$B$6+1))</f>
        <v>35347896.847736627</v>
      </c>
      <c r="AA14" s="2">
        <f>$K14+AA$3+(Convolutional!$N$33*('Fully-connected'!$B$6+1))</f>
        <v>35362449.998171009</v>
      </c>
    </row>
    <row r="15" spans="2:28" x14ac:dyDescent="0.25">
      <c r="I15" s="87"/>
      <c r="J15" t="s">
        <v>12</v>
      </c>
      <c r="K15" s="1">
        <f>D6</f>
        <v>2002624</v>
      </c>
      <c r="L15" s="2">
        <f>$K15+L$3+(Convolutional!$N$35*('Fully-connected'!$B$3+1))</f>
        <v>8911870</v>
      </c>
      <c r="M15" s="2">
        <f>$K15+M$3+(Convolutional!$N$35*('Fully-connected'!$B$3+1))</f>
        <v>8914380</v>
      </c>
      <c r="N15" s="2">
        <f>$K15+N$3+(Convolutional!$N$35*('Fully-connected'!$B$3+1))</f>
        <v>8916890</v>
      </c>
      <c r="O15" s="2">
        <f>$K15+O$3+(Convolutional!$N$35*('Fully-connected'!$B$3+1))</f>
        <v>8919400</v>
      </c>
      <c r="P15" s="2">
        <f>$K15+P$3+(Convolutional!$N$35*('Fully-connected'!$B$4+1))</f>
        <v>15690690</v>
      </c>
      <c r="Q15" s="2">
        <f>$K15+Q$3+(Convolutional!$N$35*('Fully-connected'!$B$4+1))</f>
        <v>15700710</v>
      </c>
      <c r="R15" s="2">
        <f>$K15+R$3+(Convolutional!$N$35*('Fully-connected'!$B$4+1))</f>
        <v>15710730</v>
      </c>
      <c r="S15" s="2">
        <f>$K15+S$3+(Convolutional!$N$35*('Fully-connected'!$B$4+1))</f>
        <v>15720750</v>
      </c>
      <c r="T15" s="2">
        <f>$K15+T$3+(Convolutional!$N$35*('Fully-connected'!$B$5+1))</f>
        <v>29249849.333333332</v>
      </c>
      <c r="U15" s="2">
        <f>$K15+U$3+(Convolutional!$N$35*('Fully-connected'!$B$5+1))</f>
        <v>29261630.296296295</v>
      </c>
      <c r="V15" s="2">
        <f>$K15+V$3+(Convolutional!$N$35*('Fully-connected'!$B$5+1))</f>
        <v>29266850.52674897</v>
      </c>
      <c r="W15" s="2">
        <f>$K15+W$3+(Convolutional!$N$35*('Fully-connected'!$B$5+1))</f>
        <v>29269160.127114769</v>
      </c>
      <c r="X15" s="2">
        <f>$K15+X$3+(Convolutional!$N$35*('Fully-connected'!$B$6+1))</f>
        <v>70017549.333333328</v>
      </c>
      <c r="Y15" s="2">
        <f>$K15+Y$3+(Convolutional!$N$35*('Fully-connected'!$B$6+1))</f>
        <v>70091445.185185179</v>
      </c>
      <c r="Z15" s="2">
        <f>$K15+Z$3+(Convolutional!$N$35*('Fully-connected'!$B$6+1))</f>
        <v>70124248.847736627</v>
      </c>
      <c r="AA15" s="2">
        <f>$K15+AA$3+(Convolutional!$N$35*('Fully-connected'!$B$6+1))</f>
        <v>70138801.998171017</v>
      </c>
    </row>
    <row r="16" spans="2:28" x14ac:dyDescent="0.25">
      <c r="I16" s="87"/>
      <c r="J16" t="s">
        <v>13</v>
      </c>
      <c r="K16" s="1">
        <f>E6</f>
        <v>6819904</v>
      </c>
      <c r="L16" s="2">
        <f>$K16+L$3+(Convolutional!$N$37*('Fully-connected'!$B$3+1))</f>
        <v>14656126</v>
      </c>
      <c r="M16" s="2">
        <f>$K16+M$3+(Convolutional!$N$37*('Fully-connected'!$B$3+1))</f>
        <v>14658636</v>
      </c>
      <c r="N16" s="2">
        <f>$K16+N$3+(Convolutional!$N$37*('Fully-connected'!$B$3+1))</f>
        <v>14661146</v>
      </c>
      <c r="O16" s="2">
        <f>$K16+O$3+(Convolutional!$N$37*('Fully-connected'!$B$3+1))</f>
        <v>14663656</v>
      </c>
      <c r="P16" s="2">
        <f>$K16+P$3+(Convolutional!$N$37*('Fully-connected'!$B$4+1))</f>
        <v>22343746</v>
      </c>
      <c r="Q16" s="2">
        <f>$K16+Q$3+(Convolutional!$N$37*('Fully-connected'!$B$4+1))</f>
        <v>22353766</v>
      </c>
      <c r="R16" s="2">
        <f>$K16+R$3+(Convolutional!$N$37*('Fully-connected'!$B$4+1))</f>
        <v>22363786</v>
      </c>
      <c r="S16" s="2">
        <f>$K16+S$3+(Convolutional!$N$37*('Fully-connected'!$B$4+1))</f>
        <v>22373806</v>
      </c>
      <c r="T16" s="2">
        <f>$K16+T$3+(Convolutional!$N$37*('Fully-connected'!$B$5+1))</f>
        <v>37720505.333333336</v>
      </c>
      <c r="U16" s="2">
        <f>$K16+U$3+(Convolutional!$N$37*('Fully-connected'!$B$5+1))</f>
        <v>37732286.296296299</v>
      </c>
      <c r="V16" s="2">
        <f>$K16+V$3+(Convolutional!$N$37*('Fully-connected'!$B$5+1))</f>
        <v>37737506.52674897</v>
      </c>
      <c r="W16" s="2">
        <f>$K16+W$3+(Convolutional!$N$37*('Fully-connected'!$B$5+1))</f>
        <v>37739816.127114773</v>
      </c>
      <c r="X16" s="2">
        <f>$K16+X$3+(Convolutional!$N$37*('Fully-connected'!$B$6+1))</f>
        <v>83941005.333333328</v>
      </c>
      <c r="Y16" s="2">
        <f>$K16+Y$3+(Convolutional!$N$37*('Fully-connected'!$B$6+1))</f>
        <v>84014901.185185179</v>
      </c>
      <c r="Z16" s="2">
        <f>$K16+Z$3+(Convolutional!$N$37*('Fully-connected'!$B$6+1))</f>
        <v>84047704.847736627</v>
      </c>
      <c r="AA16" s="2">
        <f>$K16+AA$3+(Convolutional!$N$37*('Fully-connected'!$B$6+1))</f>
        <v>84062257.998171017</v>
      </c>
    </row>
    <row r="17" spans="9:27" x14ac:dyDescent="0.25">
      <c r="I17" s="87"/>
      <c r="J17" t="s">
        <v>14</v>
      </c>
      <c r="K17" s="1">
        <f>F6</f>
        <v>10506688</v>
      </c>
      <c r="L17" s="2">
        <f>$K17+L$3+(Convolutional!$N$39*('Fully-connected'!$B$3+1))</f>
        <v>16854526</v>
      </c>
      <c r="M17" s="2">
        <f>$K17+M$3+(Convolutional!$N$39*('Fully-connected'!$B$3+1))</f>
        <v>16857036</v>
      </c>
      <c r="N17" s="2">
        <f>$K17+N$3+(Convolutional!$N$39*('Fully-connected'!$B$3+1))</f>
        <v>16859546</v>
      </c>
      <c r="O17" s="2">
        <f>$K17+O$3+(Convolutional!$N$39*('Fully-connected'!$B$3+1))</f>
        <v>16862056</v>
      </c>
      <c r="P17" s="2">
        <f>$K17+P$3+(Convolutional!$N$39*('Fully-connected'!$B$4+1))</f>
        <v>23082946</v>
      </c>
      <c r="Q17" s="2">
        <f>$K17+Q$3+(Convolutional!$N$39*('Fully-connected'!$B$4+1))</f>
        <v>23092966</v>
      </c>
      <c r="R17" s="2">
        <f>$K17+R$3+(Convolutional!$N$39*('Fully-connected'!$B$4+1))</f>
        <v>23102986</v>
      </c>
      <c r="S17" s="2">
        <f>$K17+S$3+(Convolutional!$N$39*('Fully-connected'!$B$4+1))</f>
        <v>23113006</v>
      </c>
      <c r="T17" s="2">
        <f>$K17+T$3+(Convolutional!$N$39*('Fully-connected'!$B$5+1))</f>
        <v>35541305.333333336</v>
      </c>
      <c r="U17" s="2">
        <f>$K17+U$3+(Convolutional!$N$39*('Fully-connected'!$B$5+1))</f>
        <v>35553086.296296299</v>
      </c>
      <c r="V17" s="2">
        <f>$K17+V$3+(Convolutional!$N$39*('Fully-connected'!$B$5+1))</f>
        <v>35558306.52674897</v>
      </c>
      <c r="W17" s="2">
        <f>$K17+W$3+(Convolutional!$N$39*('Fully-connected'!$B$5+1))</f>
        <v>35560616.127114773</v>
      </c>
      <c r="X17" s="2">
        <f>$K17+X$3+(Convolutional!$N$39*('Fully-connected'!$B$6+1))</f>
        <v>73006605.333333328</v>
      </c>
      <c r="Y17" s="2">
        <f>$K17+Y$3+(Convolutional!$N$39*('Fully-connected'!$B$6+1))</f>
        <v>73080501.185185179</v>
      </c>
      <c r="Z17" s="2">
        <f>$K17+Z$3+(Convolutional!$N$39*('Fully-connected'!$B$6+1))</f>
        <v>73113304.847736627</v>
      </c>
      <c r="AA17" s="2">
        <f>$K17+AA$3+(Convolutional!$N$39*('Fully-connected'!$B$6+1))</f>
        <v>73127857.998171017</v>
      </c>
    </row>
    <row r="18" spans="9:27" x14ac:dyDescent="0.25">
      <c r="I18" s="87"/>
      <c r="J18" t="s">
        <v>30</v>
      </c>
      <c r="K18" s="4">
        <f>G6</f>
        <v>11391680</v>
      </c>
      <c r="L18" s="2">
        <f>$K18+L$3+(Convolutional!$N$41*('Fully-connected'!$B$3+1))</f>
        <v>15167486</v>
      </c>
      <c r="M18" s="2">
        <f>$K18+M$3+(Convolutional!$N$41*('Fully-connected'!$B$3+1))</f>
        <v>15169996</v>
      </c>
      <c r="N18" s="2">
        <f>$K18+N$3+(Convolutional!$N$41*('Fully-connected'!$B$3+1))</f>
        <v>15172506</v>
      </c>
      <c r="O18" s="2">
        <f>$K18+O$3+(Convolutional!$N$41*('Fully-connected'!$B$3+1))</f>
        <v>15175016</v>
      </c>
      <c r="P18" s="2">
        <f>$K18+P$3+(Convolutional!$N$41*('Fully-connected'!$B$4+1))</f>
        <v>18874306</v>
      </c>
      <c r="Q18" s="2">
        <f>$K18+Q$3+(Convolutional!$N$41*('Fully-connected'!$B$4+1))</f>
        <v>18884326</v>
      </c>
      <c r="R18" s="2">
        <f>$K18+R$3+(Convolutional!$N$41*('Fully-connected'!$B$4+1))</f>
        <v>18894346</v>
      </c>
      <c r="S18" s="2">
        <f>$K18+S$3+(Convolutional!$N$41*('Fully-connected'!$B$4+1))</f>
        <v>18904366</v>
      </c>
      <c r="T18" s="2">
        <f>$K18+T$3+(Convolutional!$N$41*('Fully-connected'!$B$5+1))</f>
        <v>26289465.333333336</v>
      </c>
      <c r="U18" s="2">
        <f>$K18+U$3+(Convolutional!$N$41*('Fully-connected'!$B$5+1))</f>
        <v>26301246.296296299</v>
      </c>
      <c r="V18" s="2">
        <f>$K18+V$3+(Convolutional!$N$41*('Fully-connected'!$B$5+1))</f>
        <v>26306466.52674897</v>
      </c>
      <c r="W18" s="2">
        <f>$K18+W$3+(Convolutional!$N$41*('Fully-connected'!$B$5+1))</f>
        <v>26308776.127114769</v>
      </c>
      <c r="X18" s="2">
        <f>$K18+X$3+(Convolutional!$N$41*('Fully-connected'!$B$6+1))</f>
        <v>48625165.333333336</v>
      </c>
      <c r="Y18" s="2">
        <f>$K18+Y$3+(Convolutional!$N$41*('Fully-connected'!$B$6+1))</f>
        <v>48699061.185185187</v>
      </c>
      <c r="Z18" s="2">
        <f>$K18+Z$3+(Convolutional!$N$41*('Fully-connected'!$B$6+1))</f>
        <v>48731864.847736627</v>
      </c>
      <c r="AA18" s="2">
        <f>$K18+AA$3+(Convolutional!$N$41*('Fully-connected'!$B$6+1))</f>
        <v>48746417.998171009</v>
      </c>
    </row>
    <row r="26" spans="9:27" x14ac:dyDescent="0.25">
      <c r="I26" s="2"/>
      <c r="J26" s="2"/>
    </row>
    <row r="27" spans="9:27" x14ac:dyDescent="0.25">
      <c r="I27" s="2"/>
      <c r="J27" s="2"/>
    </row>
    <row r="28" spans="9:27" x14ac:dyDescent="0.25">
      <c r="I28" s="2"/>
      <c r="J28" s="2"/>
    </row>
    <row r="29" spans="9:27" x14ac:dyDescent="0.25">
      <c r="I29" s="2"/>
      <c r="J29" s="2"/>
    </row>
    <row r="30" spans="9:27" x14ac:dyDescent="0.25">
      <c r="I30" s="2"/>
      <c r="J30" s="2"/>
    </row>
    <row r="31" spans="9:27" x14ac:dyDescent="0.25">
      <c r="I31" s="2"/>
      <c r="J31" s="2"/>
    </row>
    <row r="32" spans="9:27" x14ac:dyDescent="0.25">
      <c r="I32" s="2"/>
      <c r="J32" s="2"/>
    </row>
    <row r="33" spans="9:10" x14ac:dyDescent="0.25">
      <c r="I33" s="2"/>
      <c r="J33" s="2"/>
    </row>
    <row r="34" spans="9:10" x14ac:dyDescent="0.25">
      <c r="I34" s="2"/>
      <c r="J34" s="2"/>
    </row>
    <row r="35" spans="9:10" x14ac:dyDescent="0.25">
      <c r="I35" s="2"/>
      <c r="J35" s="2"/>
    </row>
    <row r="36" spans="9:10" x14ac:dyDescent="0.25">
      <c r="I36" s="2"/>
      <c r="J36" s="2"/>
    </row>
    <row r="37" spans="9:10" x14ac:dyDescent="0.25">
      <c r="I37" s="2"/>
      <c r="J37" s="2"/>
    </row>
    <row r="38" spans="9:10" x14ac:dyDescent="0.25">
      <c r="I38" s="2"/>
      <c r="J38" s="2"/>
    </row>
    <row r="39" spans="9:10" x14ac:dyDescent="0.25">
      <c r="I39" s="2"/>
      <c r="J39" s="2"/>
    </row>
    <row r="40" spans="9:10" x14ac:dyDescent="0.25">
      <c r="I40" s="2"/>
      <c r="J40" s="2"/>
    </row>
    <row r="41" spans="9:10" x14ac:dyDescent="0.25">
      <c r="I41" s="2"/>
      <c r="J41" s="2"/>
    </row>
  </sheetData>
  <mergeCells count="7">
    <mergeCell ref="I14:I18"/>
    <mergeCell ref="L1:O1"/>
    <mergeCell ref="P1:S1"/>
    <mergeCell ref="T1:W1"/>
    <mergeCell ref="X1:AA1"/>
    <mergeCell ref="I4:I8"/>
    <mergeCell ref="I9:I1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8609B-94FE-4F12-B2CD-37A0403B86BB}">
  <dimension ref="B1:AA41"/>
  <sheetViews>
    <sheetView zoomScaleNormal="100" workbookViewId="0"/>
  </sheetViews>
  <sheetFormatPr defaultRowHeight="15" x14ac:dyDescent="0.25"/>
  <cols>
    <col min="2" max="2" width="8.85546875" bestFit="1" customWidth="1"/>
    <col min="3" max="6" width="9.28515625" bestFit="1" customWidth="1"/>
    <col min="7" max="7" width="9.28515625" customWidth="1"/>
    <col min="14" max="14" width="10.28515625" bestFit="1" customWidth="1"/>
  </cols>
  <sheetData>
    <row r="1" spans="2:27" x14ac:dyDescent="0.25">
      <c r="L1" s="93" t="str">
        <f>B10</f>
        <v>Block 50</v>
      </c>
      <c r="M1" s="93"/>
      <c r="N1" s="93"/>
      <c r="O1" s="93"/>
      <c r="P1" s="94" t="str">
        <f>B11</f>
        <v>Block 100</v>
      </c>
      <c r="Q1" s="94"/>
      <c r="R1" s="94"/>
      <c r="S1" s="94"/>
      <c r="T1" s="94" t="str">
        <f>B12</f>
        <v>Hinton 200</v>
      </c>
      <c r="U1" s="94"/>
      <c r="V1" s="94"/>
      <c r="W1" s="94"/>
      <c r="X1" s="94" t="str">
        <f>B13</f>
        <v>Hinton 500</v>
      </c>
      <c r="Y1" s="94"/>
      <c r="Z1" s="94"/>
      <c r="AA1" s="94"/>
    </row>
    <row r="2" spans="2:27" x14ac:dyDescent="0.25">
      <c r="K2" s="3"/>
      <c r="L2" t="str">
        <f t="shared" ref="L2:O3" si="0">C9</f>
        <v>1H</v>
      </c>
      <c r="M2" s="3" t="str">
        <f t="shared" si="0"/>
        <v>2H</v>
      </c>
      <c r="N2" s="3" t="str">
        <f t="shared" si="0"/>
        <v>3H</v>
      </c>
      <c r="O2" s="3" t="str">
        <f t="shared" si="0"/>
        <v>4H</v>
      </c>
      <c r="P2" s="3" t="str">
        <f>C9</f>
        <v>1H</v>
      </c>
      <c r="Q2" s="3" t="str">
        <f>D9</f>
        <v>2H</v>
      </c>
      <c r="R2" t="str">
        <f>E9</f>
        <v>3H</v>
      </c>
      <c r="S2" t="str">
        <f>F9</f>
        <v>4H</v>
      </c>
      <c r="T2" t="str">
        <f>C9</f>
        <v>1H</v>
      </c>
      <c r="U2" t="str">
        <f>D9</f>
        <v>2H</v>
      </c>
      <c r="V2" t="str">
        <f>E9</f>
        <v>3H</v>
      </c>
      <c r="W2" t="str">
        <f>F9</f>
        <v>4H</v>
      </c>
      <c r="X2" t="str">
        <f>C9</f>
        <v>1H</v>
      </c>
      <c r="Y2" t="str">
        <f>D9</f>
        <v>2H</v>
      </c>
      <c r="Z2" t="str">
        <f>E9</f>
        <v>3H</v>
      </c>
      <c r="AA2" t="str">
        <f>F9</f>
        <v>4H</v>
      </c>
    </row>
    <row r="3" spans="2:27" x14ac:dyDescent="0.25">
      <c r="C3" t="s">
        <v>11</v>
      </c>
      <c r="D3" t="s">
        <v>12</v>
      </c>
      <c r="E3" t="s">
        <v>13</v>
      </c>
      <c r="F3" t="s">
        <v>14</v>
      </c>
      <c r="G3" t="s">
        <v>30</v>
      </c>
      <c r="K3" s="1" t="s">
        <v>17</v>
      </c>
      <c r="L3" s="4">
        <f t="shared" si="0"/>
        <v>478</v>
      </c>
      <c r="M3" s="4">
        <f t="shared" si="0"/>
        <v>788</v>
      </c>
      <c r="N3" s="4">
        <f t="shared" si="0"/>
        <v>1098</v>
      </c>
      <c r="O3" s="4">
        <f t="shared" si="0"/>
        <v>1408</v>
      </c>
      <c r="P3" s="4">
        <f>C11</f>
        <v>948</v>
      </c>
      <c r="Q3" s="4">
        <f>D11</f>
        <v>1568</v>
      </c>
      <c r="R3" s="4">
        <f>E11</f>
        <v>2188</v>
      </c>
      <c r="S3" s="4">
        <f>F11</f>
        <v>2808</v>
      </c>
      <c r="T3" s="4">
        <f>C12</f>
        <v>1474</v>
      </c>
      <c r="U3" s="4">
        <f>D12</f>
        <v>2025.3333333333335</v>
      </c>
      <c r="V3" s="4">
        <f>E12</f>
        <v>2392.8888888888891</v>
      </c>
      <c r="W3" s="4">
        <f>F12</f>
        <v>2637.9259259259261</v>
      </c>
      <c r="X3" s="4">
        <f>C13</f>
        <v>3674</v>
      </c>
      <c r="Y3" s="4">
        <f>D13</f>
        <v>5051.333333333333</v>
      </c>
      <c r="Z3" s="4">
        <f>E13</f>
        <v>5970.2222222222217</v>
      </c>
      <c r="AA3" s="2">
        <f>F13</f>
        <v>6582.8148148148139</v>
      </c>
    </row>
    <row r="4" spans="2:27" x14ac:dyDescent="0.25">
      <c r="B4" t="str">
        <f>Convolutional!B2</f>
        <v>Small</v>
      </c>
      <c r="C4" s="2">
        <f>SUM(Convolutional!O4:O5)</f>
        <v>1216</v>
      </c>
      <c r="D4" s="2">
        <f>SUM(Convolutional!O4:O7)</f>
        <v>2096</v>
      </c>
      <c r="E4" s="2">
        <f>SUM(Convolutional!O4:O9)</f>
        <v>3856</v>
      </c>
      <c r="F4" s="2">
        <f>SUM(Convolutional!O4:O10)</f>
        <v>5616</v>
      </c>
      <c r="G4" s="2">
        <f>SUM(Convolutional!O4:O13)</f>
        <v>6496</v>
      </c>
      <c r="I4" s="87" t="str">
        <f>B4</f>
        <v>Small</v>
      </c>
      <c r="J4" t="s">
        <v>11</v>
      </c>
      <c r="K4" s="4">
        <f>C4</f>
        <v>1216</v>
      </c>
      <c r="L4" s="2">
        <f>$K4+L$3+(Convolutional!$N$5)</f>
        <v>2718</v>
      </c>
      <c r="M4" s="2">
        <f>$K4+M$3+(Convolutional!$N$5)</f>
        <v>3028</v>
      </c>
      <c r="N4" s="2">
        <f>$K4+N$3+(Convolutional!$N$5)</f>
        <v>3338</v>
      </c>
      <c r="O4" s="2">
        <f>$K4+O$3+(Convolutional!$N$5)</f>
        <v>3648</v>
      </c>
      <c r="P4" s="2">
        <f>$K4+P$3+(Convolutional!$N$5)</f>
        <v>3188</v>
      </c>
      <c r="Q4" s="2">
        <f>$K4+Q$3+(Convolutional!$N$5)</f>
        <v>3808</v>
      </c>
      <c r="R4" s="2">
        <f>$K4+R$3+(Convolutional!$N$5)</f>
        <v>4428</v>
      </c>
      <c r="S4" s="2">
        <f>$K4+S$3+(Convolutional!$N$5)</f>
        <v>5048</v>
      </c>
      <c r="T4" s="2">
        <f>$K4+T$3+(Convolutional!$N$5)</f>
        <v>3714</v>
      </c>
      <c r="U4" s="2">
        <f>$K4+U$3+(Convolutional!$N$5)</f>
        <v>4265.3333333333339</v>
      </c>
      <c r="V4" s="2">
        <f>$K4+V$3+(Convolutional!$N$5)</f>
        <v>4632.8888888888887</v>
      </c>
      <c r="W4" s="2">
        <f>$K4+W$3+(Convolutional!$N$5)</f>
        <v>4877.9259259259261</v>
      </c>
      <c r="X4" s="2">
        <f>$K4+X$3+(Convolutional!$N$5)</f>
        <v>5914</v>
      </c>
      <c r="Y4" s="2">
        <f>$K4+Y$3+(Convolutional!$N$5)</f>
        <v>7291.333333333333</v>
      </c>
      <c r="Z4" s="2">
        <f>$K4+Z$3+(Convolutional!$N$5)</f>
        <v>8210.2222222222226</v>
      </c>
      <c r="AA4" s="2">
        <f>$K4+AA$3+(Convolutional!$N$5)</f>
        <v>8822.8148148148139</v>
      </c>
    </row>
    <row r="5" spans="2:27" x14ac:dyDescent="0.25">
      <c r="B5" t="str">
        <f>Convolutional!B16</f>
        <v>Medium</v>
      </c>
      <c r="C5" s="2">
        <f>SUM(Convolutional!O18:O19)</f>
        <v>4736</v>
      </c>
      <c r="D5" s="2">
        <f>SUM(Convolutional!O18:O21)</f>
        <v>14400</v>
      </c>
      <c r="E5" s="2">
        <f>SUM(Convolutional!O18:O23)</f>
        <v>21440</v>
      </c>
      <c r="F5" s="2">
        <f>SUM(Convolutional!O18:O25)</f>
        <v>28480</v>
      </c>
      <c r="G5" s="2">
        <f>SUM(Convolutional!O18:O27)</f>
        <v>32000</v>
      </c>
      <c r="I5" s="87"/>
      <c r="J5" t="s">
        <v>12</v>
      </c>
      <c r="K5" s="4">
        <f>D4</f>
        <v>2096</v>
      </c>
      <c r="L5" s="2">
        <f>$K5+L$3+(Convolutional!$N$7)</f>
        <v>3358</v>
      </c>
      <c r="M5" s="2">
        <f>$K5+M$3+(Convolutional!$N$7)</f>
        <v>3668</v>
      </c>
      <c r="N5" s="2">
        <f>$K5+N$3+(Convolutional!$N$7)</f>
        <v>3978</v>
      </c>
      <c r="O5" s="2">
        <f>$K5+O$3+(Convolutional!$N$7)</f>
        <v>4288</v>
      </c>
      <c r="P5" s="2">
        <f>$K5+P$3+(Convolutional!$N$7)</f>
        <v>3828</v>
      </c>
      <c r="Q5" s="2">
        <f>$K5+Q$3+(Convolutional!$N$7)</f>
        <v>4448</v>
      </c>
      <c r="R5" s="2">
        <f>$K5+R$3+(Convolutional!$N$7)</f>
        <v>5068</v>
      </c>
      <c r="S5" s="2">
        <f>$K5+S$3+(Convolutional!$N$7)</f>
        <v>5688</v>
      </c>
      <c r="T5" s="2">
        <f>$K5+T$3+(Convolutional!$N$7)</f>
        <v>4354</v>
      </c>
      <c r="U5" s="2">
        <f>$K5+U$3+(Convolutional!$N$7)</f>
        <v>4905.3333333333339</v>
      </c>
      <c r="V5" s="2">
        <f>$K5+V$3+(Convolutional!$N$7)</f>
        <v>5272.8888888888887</v>
      </c>
      <c r="W5" s="2">
        <f>$K5+W$3+(Convolutional!$N$7)</f>
        <v>5517.9259259259261</v>
      </c>
      <c r="X5" s="2">
        <f>$K5+X$3+(Convolutional!$N$7)</f>
        <v>6554</v>
      </c>
      <c r="Y5" s="2">
        <f>$K5+Y$3+(Convolutional!$N$7)</f>
        <v>7931.333333333333</v>
      </c>
      <c r="Z5" s="2">
        <f>$K5+Z$3+(Convolutional!$N$7)</f>
        <v>8850.2222222222226</v>
      </c>
      <c r="AA5" s="2">
        <f>$K5+AA$3+(Convolutional!$N$7)</f>
        <v>9462.8148148148139</v>
      </c>
    </row>
    <row r="6" spans="2:27" x14ac:dyDescent="0.25">
      <c r="B6" t="str">
        <f>Convolutional!B30</f>
        <v>Large</v>
      </c>
      <c r="C6" s="2">
        <f>SUM(Convolutional!O32:O33)</f>
        <v>34944</v>
      </c>
      <c r="D6" s="2">
        <f>SUM(Convolutional!O32:O35)</f>
        <v>159616</v>
      </c>
      <c r="E6" s="2">
        <f>SUM(Convolutional!O32:O37)</f>
        <v>272896</v>
      </c>
      <c r="F6" s="2">
        <f>SUM(Convolutional!O32:O39)</f>
        <v>330880</v>
      </c>
      <c r="G6" s="2">
        <f>SUM(Convolutional!O32:O41)</f>
        <v>344960</v>
      </c>
      <c r="I6" s="87"/>
      <c r="J6" t="s">
        <v>13</v>
      </c>
      <c r="K6" s="4">
        <f>E4</f>
        <v>3856</v>
      </c>
      <c r="L6" s="2">
        <f>$K6+L$3+(Convolutional!$N$9)</f>
        <v>5486</v>
      </c>
      <c r="M6" s="2">
        <f>$K6+M$3+(Convolutional!$N$9)</f>
        <v>5796</v>
      </c>
      <c r="N6" s="2">
        <f>$K6+N$3+(Convolutional!$N$9)</f>
        <v>6106</v>
      </c>
      <c r="O6" s="2">
        <f>$K6+O$3+(Convolutional!$N$9)</f>
        <v>6416</v>
      </c>
      <c r="P6" s="2">
        <f>$K6+P$3+(Convolutional!$N$9)</f>
        <v>5956</v>
      </c>
      <c r="Q6" s="2">
        <f>$K6+Q$3+(Convolutional!$N$9)</f>
        <v>6576</v>
      </c>
      <c r="R6" s="2">
        <f>$K6+R$3+(Convolutional!$N$9)</f>
        <v>7196</v>
      </c>
      <c r="S6" s="2">
        <f>$K6+S$3+(Convolutional!$N$9)</f>
        <v>7816</v>
      </c>
      <c r="T6" s="2">
        <f>$K6+T$3+(Convolutional!$N$9)</f>
        <v>6482</v>
      </c>
      <c r="U6" s="2">
        <f>$K6+U$3+(Convolutional!$N$9)</f>
        <v>7033.3333333333339</v>
      </c>
      <c r="V6" s="2">
        <f>$K6+V$3+(Convolutional!$N$9)</f>
        <v>7400.8888888888887</v>
      </c>
      <c r="W6" s="2">
        <f>$K6+W$3+(Convolutional!$N$9)</f>
        <v>7645.9259259259261</v>
      </c>
      <c r="X6" s="2">
        <f>$K6+X$3+(Convolutional!$N$9)</f>
        <v>8682</v>
      </c>
      <c r="Y6" s="2">
        <f>$K6+Y$3+(Convolutional!$N$9)</f>
        <v>10059.333333333332</v>
      </c>
      <c r="Z6" s="2">
        <f>$K6+Z$3+(Convolutional!$N$9)</f>
        <v>10978.222222222223</v>
      </c>
      <c r="AA6" s="2">
        <f>$K6+AA$3+(Convolutional!$N$9)</f>
        <v>11590.814814814814</v>
      </c>
    </row>
    <row r="7" spans="2:27" x14ac:dyDescent="0.25">
      <c r="C7" s="2"/>
      <c r="D7" s="2"/>
      <c r="E7" s="2"/>
      <c r="F7" s="2"/>
      <c r="G7" s="2"/>
      <c r="I7" s="87"/>
      <c r="J7" t="s">
        <v>14</v>
      </c>
      <c r="K7" s="4">
        <f>F4</f>
        <v>5616</v>
      </c>
      <c r="L7" s="2">
        <f>$K7+L$3+(Convolutional!$N$11)</f>
        <v>6894</v>
      </c>
      <c r="M7" s="2">
        <f>$K7+M$3+(Convolutional!$N$11)</f>
        <v>7204</v>
      </c>
      <c r="N7" s="2">
        <f>$K7+N$3+(Convolutional!$N$11)</f>
        <v>7514</v>
      </c>
      <c r="O7" s="2">
        <f>$K7+O$3+(Convolutional!$N$11)</f>
        <v>7824</v>
      </c>
      <c r="P7" s="2">
        <f>$K7+P$3+(Convolutional!$N$11)</f>
        <v>7364</v>
      </c>
      <c r="Q7" s="2">
        <f>$K7+Q$3+(Convolutional!$N$11)</f>
        <v>7984</v>
      </c>
      <c r="R7" s="2">
        <f>$K7+R$3+(Convolutional!$N$11)</f>
        <v>8604</v>
      </c>
      <c r="S7" s="2">
        <f>$K7+S$3+(Convolutional!$N$11)</f>
        <v>9224</v>
      </c>
      <c r="T7" s="2">
        <f>$K7+T$3+(Convolutional!$N$11)</f>
        <v>7890</v>
      </c>
      <c r="U7" s="2">
        <f>$K7+U$3+(Convolutional!$N$11)</f>
        <v>8441.3333333333339</v>
      </c>
      <c r="V7" s="2">
        <f>$K7+V$3+(Convolutional!$N$11)</f>
        <v>8808.8888888888887</v>
      </c>
      <c r="W7" s="2">
        <f>$K7+W$3+(Convolutional!$N$11)</f>
        <v>9053.925925925927</v>
      </c>
      <c r="X7" s="2">
        <f>$K7+X$3+(Convolutional!$N$11)</f>
        <v>10090</v>
      </c>
      <c r="Y7" s="2">
        <f>$K7+Y$3+(Convolutional!$N$11)</f>
        <v>11467.333333333332</v>
      </c>
      <c r="Z7" s="2">
        <f>$K7+Z$3+(Convolutional!$N$11)</f>
        <v>12386.222222222223</v>
      </c>
      <c r="AA7" s="2">
        <f>$K7+AA$3+(Convolutional!$N$11)</f>
        <v>12998.814814814814</v>
      </c>
    </row>
    <row r="8" spans="2:27" x14ac:dyDescent="0.25">
      <c r="C8" s="2"/>
      <c r="D8" s="2"/>
      <c r="E8" s="2"/>
      <c r="F8" s="2"/>
      <c r="G8" s="2"/>
      <c r="I8" s="87"/>
      <c r="J8" t="s">
        <v>30</v>
      </c>
      <c r="K8" s="4">
        <f>G4</f>
        <v>6496</v>
      </c>
      <c r="L8" s="2">
        <f>$K8+L$3+(Convolutional!$N$13)</f>
        <v>7230</v>
      </c>
      <c r="M8" s="2">
        <f>$K8+M$3+(Convolutional!$N$13)</f>
        <v>7540</v>
      </c>
      <c r="N8" s="2">
        <f>$K8+N$3+(Convolutional!$N$13)</f>
        <v>7850</v>
      </c>
      <c r="O8" s="2">
        <f>$K8+O$3+(Convolutional!$N$13)</f>
        <v>8160</v>
      </c>
      <c r="P8" s="2">
        <f>$K8+P$3+(Convolutional!$N$13)</f>
        <v>7700</v>
      </c>
      <c r="Q8" s="2">
        <f>$K8+Q$3+(Convolutional!$N$13)</f>
        <v>8320</v>
      </c>
      <c r="R8" s="2">
        <f>$K8+R$3+(Convolutional!$N$13)</f>
        <v>8940</v>
      </c>
      <c r="S8" s="2">
        <f>$K8+S$3+(Convolutional!$N$13)</f>
        <v>9560</v>
      </c>
      <c r="T8" s="2">
        <f>$K8+T$3+(Convolutional!$N$13)</f>
        <v>8226</v>
      </c>
      <c r="U8" s="2">
        <f>$K8+U$3+(Convolutional!$N$13)</f>
        <v>8777.3333333333339</v>
      </c>
      <c r="V8" s="2">
        <f>$K8+V$3+(Convolutional!$N$13)</f>
        <v>9144.8888888888887</v>
      </c>
      <c r="W8" s="2">
        <f>$K8+W$3+(Convolutional!$N$13)</f>
        <v>9389.925925925927</v>
      </c>
      <c r="X8" s="2">
        <f>$K8+X$3+(Convolutional!$N$13)</f>
        <v>10426</v>
      </c>
      <c r="Y8" s="2">
        <f>$K8+Y$3+(Convolutional!$N$13)</f>
        <v>11803.333333333332</v>
      </c>
      <c r="Z8" s="2">
        <f>$K8+Z$3+(Convolutional!$N$13)</f>
        <v>12722.222222222223</v>
      </c>
      <c r="AA8" s="2">
        <f>$K8+AA$3+(Convolutional!$N$13)</f>
        <v>13334.814814814814</v>
      </c>
    </row>
    <row r="9" spans="2:27" x14ac:dyDescent="0.25">
      <c r="B9" s="2"/>
      <c r="C9" t="str">
        <f>'Fully-connected'!O2</f>
        <v>1H</v>
      </c>
      <c r="D9" t="str">
        <f>'Fully-connected'!P2</f>
        <v>2H</v>
      </c>
      <c r="E9" t="str">
        <f>'Fully-connected'!Q2</f>
        <v>3H</v>
      </c>
      <c r="F9" t="str">
        <f>'Fully-connected'!R2</f>
        <v>4H</v>
      </c>
      <c r="I9" s="87" t="str">
        <f>B5</f>
        <v>Medium</v>
      </c>
      <c r="J9" t="s">
        <v>11</v>
      </c>
      <c r="K9" s="1">
        <f>C5</f>
        <v>4736</v>
      </c>
      <c r="L9" s="2">
        <f>$K9+L$3+(Convolutional!$N$19)</f>
        <v>12414</v>
      </c>
      <c r="M9" s="2">
        <f>$K9+M$3+(Convolutional!$N$19)</f>
        <v>12724</v>
      </c>
      <c r="N9" s="2">
        <f>$K9+N$3+(Convolutional!$N$19)</f>
        <v>13034</v>
      </c>
      <c r="O9" s="2">
        <f>$K9+O$3+(Convolutional!$N$19)</f>
        <v>13344</v>
      </c>
      <c r="P9" s="2">
        <f>$K9+P$3+(Convolutional!$N$19)</f>
        <v>12884</v>
      </c>
      <c r="Q9" s="2">
        <f>$K9+Q$3+(Convolutional!$N$19)</f>
        <v>13504</v>
      </c>
      <c r="R9" s="2">
        <f>$K9+R$3+(Convolutional!$N$19)</f>
        <v>14124</v>
      </c>
      <c r="S9" s="2">
        <f>$K9+S$3+(Convolutional!$N$19)</f>
        <v>14744</v>
      </c>
      <c r="T9" s="2">
        <f>$K9+T$3+(Convolutional!$N$19)</f>
        <v>13410</v>
      </c>
      <c r="U9" s="2">
        <f>$K9+U$3+(Convolutional!$N$19)</f>
        <v>13961.333333333334</v>
      </c>
      <c r="V9" s="2">
        <f>$K9+V$3+(Convolutional!$N$19)</f>
        <v>14328.888888888889</v>
      </c>
      <c r="W9" s="2">
        <f>$K9+W$3+(Convolutional!$N$19)</f>
        <v>14573.925925925927</v>
      </c>
      <c r="X9" s="2">
        <f>$K9+X$3+(Convolutional!$N$19)</f>
        <v>15610</v>
      </c>
      <c r="Y9" s="2">
        <f>$K9+Y$3+(Convolutional!$N$19)</f>
        <v>16987.333333333332</v>
      </c>
      <c r="Z9" s="2">
        <f>$K9+Z$3+(Convolutional!$N$19)</f>
        <v>17906.222222222223</v>
      </c>
      <c r="AA9" s="2">
        <f>$K9+AA$3+(Convolutional!$N$19)</f>
        <v>18518.814814814814</v>
      </c>
    </row>
    <row r="10" spans="2:27" x14ac:dyDescent="0.25">
      <c r="B10" s="2" t="str">
        <f>'Fully-connected'!A3</f>
        <v>Block 50</v>
      </c>
      <c r="C10" s="2">
        <f>'Fully-connected'!T3</f>
        <v>478</v>
      </c>
      <c r="D10" s="2">
        <f>'Fully-connected'!U3</f>
        <v>788</v>
      </c>
      <c r="E10" s="2">
        <f>'Fully-connected'!V3</f>
        <v>1098</v>
      </c>
      <c r="F10" s="2">
        <f>'Fully-connected'!W3</f>
        <v>1408</v>
      </c>
      <c r="I10" s="87"/>
      <c r="J10" t="s">
        <v>12</v>
      </c>
      <c r="K10" s="1">
        <f>D5</f>
        <v>14400</v>
      </c>
      <c r="L10" s="2">
        <f>$K10+L$3+(Convolutional!$N$21)</f>
        <v>25694</v>
      </c>
      <c r="M10" s="2">
        <f>$K10+M$3+(Convolutional!$N$21)</f>
        <v>26004</v>
      </c>
      <c r="N10" s="2">
        <f>$K10+N$3+(Convolutional!$N$21)</f>
        <v>26314</v>
      </c>
      <c r="O10" s="2">
        <f>$K10+O$3+(Convolutional!$N$21)</f>
        <v>26624</v>
      </c>
      <c r="P10" s="2">
        <f>$K10+P$3+(Convolutional!$N$21)</f>
        <v>26164</v>
      </c>
      <c r="Q10" s="2">
        <f>$K10+Q$3+(Convolutional!$N$21)</f>
        <v>26784</v>
      </c>
      <c r="R10" s="2">
        <f>$K10+R$3+(Convolutional!$N$21)</f>
        <v>27404</v>
      </c>
      <c r="S10" s="2">
        <f>$K10+S$3+(Convolutional!$N$21)</f>
        <v>28024</v>
      </c>
      <c r="T10" s="2">
        <f>$K10+T$3+(Convolutional!$N$21)</f>
        <v>26690</v>
      </c>
      <c r="U10" s="2">
        <f>$K10+U$3+(Convolutional!$N$21)</f>
        <v>27241.333333333332</v>
      </c>
      <c r="V10" s="2">
        <f>$K10+V$3+(Convolutional!$N$21)</f>
        <v>27608.888888888891</v>
      </c>
      <c r="W10" s="2">
        <f>$K10+W$3+(Convolutional!$N$21)</f>
        <v>27853.925925925927</v>
      </c>
      <c r="X10" s="2">
        <f>$K10+X$3+(Convolutional!$N$21)</f>
        <v>28890</v>
      </c>
      <c r="Y10" s="2">
        <f>$K10+Y$3+(Convolutional!$N$21)</f>
        <v>30267.333333333332</v>
      </c>
      <c r="Z10" s="2">
        <f>$K10+Z$3+(Convolutional!$N$21)</f>
        <v>31186.222222222223</v>
      </c>
      <c r="AA10" s="2">
        <f>$K10+AA$3+(Convolutional!$N$21)</f>
        <v>31798.814814814814</v>
      </c>
    </row>
    <row r="11" spans="2:27" x14ac:dyDescent="0.25">
      <c r="B11" s="2" t="str">
        <f>'Fully-connected'!A4</f>
        <v>Block 100</v>
      </c>
      <c r="C11" s="2">
        <f>'Fully-connected'!T4</f>
        <v>948</v>
      </c>
      <c r="D11" s="2">
        <f>'Fully-connected'!U4</f>
        <v>1568</v>
      </c>
      <c r="E11" s="2">
        <f>'Fully-connected'!V4</f>
        <v>2188</v>
      </c>
      <c r="F11" s="2">
        <f>'Fully-connected'!W4</f>
        <v>2808</v>
      </c>
      <c r="I11" s="87"/>
      <c r="J11" t="s">
        <v>13</v>
      </c>
      <c r="K11" s="1">
        <f>E5</f>
        <v>21440</v>
      </c>
      <c r="L11" s="2">
        <f>$K11+L$3+(Convolutional!$N$23)</f>
        <v>40350</v>
      </c>
      <c r="M11" s="2">
        <f>$K11+M$3+(Convolutional!$N$23)</f>
        <v>40660</v>
      </c>
      <c r="N11" s="2">
        <f>$K11+N$3+(Convolutional!$N$23)</f>
        <v>40970</v>
      </c>
      <c r="O11" s="2">
        <f>$K11+O$3+(Convolutional!$N$23)</f>
        <v>41280</v>
      </c>
      <c r="P11" s="2">
        <f>$K11+P$3+(Convolutional!$N$23)</f>
        <v>40820</v>
      </c>
      <c r="Q11" s="2">
        <f>$K11+Q$3+(Convolutional!$N$23)</f>
        <v>41440</v>
      </c>
      <c r="R11" s="2">
        <f>$K11+R$3+(Convolutional!$N$23)</f>
        <v>42060</v>
      </c>
      <c r="S11" s="2">
        <f>$K11+S$3+(Convolutional!$N$23)</f>
        <v>42680</v>
      </c>
      <c r="T11" s="2">
        <f>$K11+T$3+(Convolutional!$N$23)</f>
        <v>41346</v>
      </c>
      <c r="U11" s="2">
        <f>$K11+U$3+(Convolutional!$N$23)</f>
        <v>41897.333333333328</v>
      </c>
      <c r="V11" s="2">
        <f>$K11+V$3+(Convolutional!$N$23)</f>
        <v>42264.888888888891</v>
      </c>
      <c r="W11" s="2">
        <f>$K11+W$3+(Convolutional!$N$23)</f>
        <v>42509.925925925927</v>
      </c>
      <c r="X11" s="2">
        <f>$K11+X$3+(Convolutional!$N$23)</f>
        <v>43546</v>
      </c>
      <c r="Y11" s="2">
        <f>$K11+Y$3+(Convolutional!$N$23)</f>
        <v>44923.333333333328</v>
      </c>
      <c r="Z11" s="2">
        <f>$K11+Z$3+(Convolutional!$N$23)</f>
        <v>45842.222222222219</v>
      </c>
      <c r="AA11" s="2">
        <f>$K11+AA$3+(Convolutional!$N$23)</f>
        <v>46454.814814814818</v>
      </c>
    </row>
    <row r="12" spans="2:27" x14ac:dyDescent="0.25">
      <c r="B12" s="2" t="str">
        <f>'Fully-connected'!A5</f>
        <v>Hinton 200</v>
      </c>
      <c r="C12" s="2">
        <f>'Fully-connected'!T5</f>
        <v>1474</v>
      </c>
      <c r="D12" s="2">
        <f>'Fully-connected'!U5</f>
        <v>2025.3333333333335</v>
      </c>
      <c r="E12" s="2">
        <f>'Fully-connected'!V5</f>
        <v>2392.8888888888891</v>
      </c>
      <c r="F12" s="2">
        <f>'Fully-connected'!W5</f>
        <v>2637.9259259259261</v>
      </c>
      <c r="I12" s="87"/>
      <c r="J12" t="s">
        <v>14</v>
      </c>
      <c r="K12" s="1">
        <f>F5</f>
        <v>28480</v>
      </c>
      <c r="L12" s="2">
        <f>$K12+L$3+(Convolutional!$N$25)</f>
        <v>44446</v>
      </c>
      <c r="M12" s="2">
        <f>$K12+M$3+(Convolutional!$N$25)</f>
        <v>44756</v>
      </c>
      <c r="N12" s="2">
        <f>$K12+N$3+(Convolutional!$N$25)</f>
        <v>45066</v>
      </c>
      <c r="O12" s="2">
        <f>$K12+O$3+(Convolutional!$N$25)</f>
        <v>45376</v>
      </c>
      <c r="P12" s="2">
        <f>$K12+P$3+(Convolutional!$N$25)</f>
        <v>44916</v>
      </c>
      <c r="Q12" s="2">
        <f>$K12+Q$3+(Convolutional!$N$25)</f>
        <v>45536</v>
      </c>
      <c r="R12" s="2">
        <f>$K12+R$3+(Convolutional!$N$25)</f>
        <v>46156</v>
      </c>
      <c r="S12" s="2">
        <f>$K12+S$3+(Convolutional!$N$25)</f>
        <v>46776</v>
      </c>
      <c r="T12" s="2">
        <f>$K12+T$3+(Convolutional!$N$25)</f>
        <v>45442</v>
      </c>
      <c r="U12" s="2">
        <f>$K12+U$3+(Convolutional!$N$25)</f>
        <v>45993.333333333328</v>
      </c>
      <c r="V12" s="2">
        <f>$K12+V$3+(Convolutional!$N$25)</f>
        <v>46360.888888888891</v>
      </c>
      <c r="W12" s="2">
        <f>$K12+W$3+(Convolutional!$N$25)</f>
        <v>46605.925925925927</v>
      </c>
      <c r="X12" s="2">
        <f>$K12+X$3+(Convolutional!$N$25)</f>
        <v>47642</v>
      </c>
      <c r="Y12" s="2">
        <f>$K12+Y$3+(Convolutional!$N$25)</f>
        <v>49019.333333333336</v>
      </c>
      <c r="Z12" s="2">
        <f>$K12+Z$3+(Convolutional!$N$25)</f>
        <v>49938.222222222219</v>
      </c>
      <c r="AA12" s="2">
        <f>$K12+AA$3+(Convolutional!$N$25)</f>
        <v>50550.814814814818</v>
      </c>
    </row>
    <row r="13" spans="2:27" x14ac:dyDescent="0.25">
      <c r="B13" s="2" t="str">
        <f>'Fully-connected'!A6</f>
        <v>Hinton 500</v>
      </c>
      <c r="C13" s="2">
        <f>'Fully-connected'!T6</f>
        <v>3674</v>
      </c>
      <c r="D13" s="2">
        <f>'Fully-connected'!U6</f>
        <v>5051.333333333333</v>
      </c>
      <c r="E13" s="2">
        <f>'Fully-connected'!V6</f>
        <v>5970.2222222222217</v>
      </c>
      <c r="F13" s="2">
        <f>'Fully-connected'!W6</f>
        <v>6582.8148148148139</v>
      </c>
      <c r="I13" s="87"/>
      <c r="J13" t="s">
        <v>30</v>
      </c>
      <c r="K13" s="4">
        <f>G5</f>
        <v>32000</v>
      </c>
      <c r="L13" s="2">
        <f>$K13+L$3+(Convolutional!$N$27)</f>
        <v>34078</v>
      </c>
      <c r="M13" s="2">
        <f>$K13+M$3+(Convolutional!$N$27)</f>
        <v>34388</v>
      </c>
      <c r="N13" s="2">
        <f>$K13+N$3+(Convolutional!$N$27)</f>
        <v>34698</v>
      </c>
      <c r="O13" s="2">
        <f>$K13+O$3+(Convolutional!$N$27)</f>
        <v>35008</v>
      </c>
      <c r="P13" s="2">
        <f>$K13+P$3+(Convolutional!$N$27)</f>
        <v>34548</v>
      </c>
      <c r="Q13" s="2">
        <f>$K13+Q$3+(Convolutional!$N$27)</f>
        <v>35168</v>
      </c>
      <c r="R13" s="2">
        <f>$K13+R$3+(Convolutional!$N$27)</f>
        <v>35788</v>
      </c>
      <c r="S13" s="2">
        <f>$K13+S$3+(Convolutional!$N$27)</f>
        <v>36408</v>
      </c>
      <c r="T13" s="2">
        <f>$K13+T$3+(Convolutional!$N$27)</f>
        <v>35074</v>
      </c>
      <c r="U13" s="2">
        <f>$K13+U$3+(Convolutional!$N$27)</f>
        <v>35625.333333333336</v>
      </c>
      <c r="V13" s="2">
        <f>$K13+V$3+(Convolutional!$N$27)</f>
        <v>35992.888888888891</v>
      </c>
      <c r="W13" s="2">
        <f>$K13+W$3+(Convolutional!$N$27)</f>
        <v>36237.925925925927</v>
      </c>
      <c r="X13" s="2">
        <f>$K13+X$3+(Convolutional!$N$27)</f>
        <v>37274</v>
      </c>
      <c r="Y13" s="2">
        <f>$K13+Y$3+(Convolutional!$N$27)</f>
        <v>38651.333333333336</v>
      </c>
      <c r="Z13" s="2">
        <f>$K13+Z$3+(Convolutional!$N$27)</f>
        <v>39570.222222222219</v>
      </c>
      <c r="AA13" s="2">
        <f>$K13+AA$3+(Convolutional!$N$27)</f>
        <v>40182.814814814818</v>
      </c>
    </row>
    <row r="14" spans="2:27" x14ac:dyDescent="0.25">
      <c r="I14" s="87" t="str">
        <f>B6</f>
        <v>Large</v>
      </c>
      <c r="J14" t="s">
        <v>11</v>
      </c>
      <c r="K14" s="1">
        <f>C6</f>
        <v>34944</v>
      </c>
      <c r="L14" s="2">
        <f>$K14+L$3+(Convolutional!$N$33)</f>
        <v>105406</v>
      </c>
      <c r="M14" s="2">
        <f>$K14+M$3+(Convolutional!$N$33)</f>
        <v>105716</v>
      </c>
      <c r="N14" s="2">
        <f>$K14+N$3+(Convolutional!$N$33)</f>
        <v>106026</v>
      </c>
      <c r="O14" s="2">
        <f>$K14+O$3+(Convolutional!$N$33)</f>
        <v>106336</v>
      </c>
      <c r="P14" s="2">
        <f>$K14+P$3+(Convolutional!$N$33)</f>
        <v>105876</v>
      </c>
      <c r="Q14" s="2">
        <f>$K14+Q$3+(Convolutional!$N$33)</f>
        <v>106496</v>
      </c>
      <c r="R14" s="2">
        <f>$K14+R$3+(Convolutional!$N$33)</f>
        <v>107116</v>
      </c>
      <c r="S14" s="2">
        <f>$K14+S$3+(Convolutional!$N$33)</f>
        <v>107736</v>
      </c>
      <c r="T14" s="2">
        <f>$K14+T$3+(Convolutional!$N$33)</f>
        <v>106402</v>
      </c>
      <c r="U14" s="2">
        <f>$K14+U$3+(Convolutional!$N$33)</f>
        <v>106953.33333333334</v>
      </c>
      <c r="V14" s="2">
        <f>$K14+V$3+(Convolutional!$N$33)</f>
        <v>107320.88888888889</v>
      </c>
      <c r="W14" s="2">
        <f>$K14+W$3+(Convolutional!$N$33)</f>
        <v>107565.92592592593</v>
      </c>
      <c r="X14" s="2">
        <f>$K14+X$3+(Convolutional!$N$33)</f>
        <v>108602</v>
      </c>
      <c r="Y14" s="2">
        <f>$K14+Y$3+(Convolutional!$N$33)</f>
        <v>109979.33333333334</v>
      </c>
      <c r="Z14" s="2">
        <f>$K14+Z$3+(Convolutional!$N$33)</f>
        <v>110898.22222222222</v>
      </c>
      <c r="AA14" s="2">
        <f>$K14+AA$3+(Convolutional!$N$33)</f>
        <v>111510.81481481482</v>
      </c>
    </row>
    <row r="15" spans="2:27" x14ac:dyDescent="0.25">
      <c r="I15" s="87"/>
      <c r="J15" t="s">
        <v>12</v>
      </c>
      <c r="K15" s="1">
        <f>D6</f>
        <v>159616</v>
      </c>
      <c r="L15" s="2">
        <f>$K15+L$3+(Convolutional!$N$35)</f>
        <v>295518</v>
      </c>
      <c r="M15" s="2">
        <f>$K15+M$3+(Convolutional!$N$35)</f>
        <v>295828</v>
      </c>
      <c r="N15" s="2">
        <f>$K15+N$3+(Convolutional!$N$35)</f>
        <v>296138</v>
      </c>
      <c r="O15" s="2">
        <f>$K15+O$3+(Convolutional!$N$35)</f>
        <v>296448</v>
      </c>
      <c r="P15" s="2">
        <f>$K15+P$3+(Convolutional!$N$35)</f>
        <v>295988</v>
      </c>
      <c r="Q15" s="2">
        <f>$K15+Q$3+(Convolutional!$N$35)</f>
        <v>296608</v>
      </c>
      <c r="R15" s="2">
        <f>$K15+R$3+(Convolutional!$N$35)</f>
        <v>297228</v>
      </c>
      <c r="S15" s="2">
        <f>$K15+S$3+(Convolutional!$N$35)</f>
        <v>297848</v>
      </c>
      <c r="T15" s="2">
        <f>$K15+T$3+(Convolutional!$N$35)</f>
        <v>296514</v>
      </c>
      <c r="U15" s="2">
        <f>$K15+U$3+(Convolutional!$N$35)</f>
        <v>297065.33333333337</v>
      </c>
      <c r="V15" s="2">
        <f>$K15+V$3+(Convolutional!$N$35)</f>
        <v>297432.88888888888</v>
      </c>
      <c r="W15" s="2">
        <f>$K15+W$3+(Convolutional!$N$35)</f>
        <v>297677.92592592596</v>
      </c>
      <c r="X15" s="2">
        <f>$K15+X$3+(Convolutional!$N$35)</f>
        <v>298714</v>
      </c>
      <c r="Y15" s="2">
        <f>$K15+Y$3+(Convolutional!$N$35)</f>
        <v>300091.33333333337</v>
      </c>
      <c r="Z15" s="2">
        <f>$K15+Z$3+(Convolutional!$N$35)</f>
        <v>301010.22222222225</v>
      </c>
      <c r="AA15" s="2">
        <f>$K15+AA$3+(Convolutional!$N$35)</f>
        <v>301622.81481481483</v>
      </c>
    </row>
    <row r="16" spans="2:27" x14ac:dyDescent="0.25">
      <c r="I16" s="87"/>
      <c r="J16" t="s">
        <v>13</v>
      </c>
      <c r="K16" s="1">
        <f>E6</f>
        <v>272896</v>
      </c>
      <c r="L16" s="2">
        <f>$K16+L$3+(Convolutional!$N$37)</f>
        <v>426974</v>
      </c>
      <c r="M16" s="2">
        <f>$K16+M$3+(Convolutional!$N$37)</f>
        <v>427284</v>
      </c>
      <c r="N16" s="2">
        <f>$K16+N$3+(Convolutional!$N$37)</f>
        <v>427594</v>
      </c>
      <c r="O16" s="2">
        <f>$K16+O$3+(Convolutional!$N$37)</f>
        <v>427904</v>
      </c>
      <c r="P16" s="2">
        <f>$K16+P$3+(Convolutional!$N$37)</f>
        <v>427444</v>
      </c>
      <c r="Q16" s="2">
        <f>$K16+Q$3+(Convolutional!$N$37)</f>
        <v>428064</v>
      </c>
      <c r="R16" s="2">
        <f>$K16+R$3+(Convolutional!$N$37)</f>
        <v>428684</v>
      </c>
      <c r="S16" s="2">
        <f>$K16+S$3+(Convolutional!$N$37)</f>
        <v>429304</v>
      </c>
      <c r="T16" s="2">
        <f>$K16+T$3+(Convolutional!$N$37)</f>
        <v>427970</v>
      </c>
      <c r="U16" s="2">
        <f>$K16+U$3+(Convolutional!$N$37)</f>
        <v>428521.33333333331</v>
      </c>
      <c r="V16" s="2">
        <f>$K16+V$3+(Convolutional!$N$37)</f>
        <v>428888.88888888888</v>
      </c>
      <c r="W16" s="2">
        <f>$K16+W$3+(Convolutional!$N$37)</f>
        <v>429133.9259259259</v>
      </c>
      <c r="X16" s="2">
        <f>$K16+X$3+(Convolutional!$N$37)</f>
        <v>430170</v>
      </c>
      <c r="Y16" s="2">
        <f>$K16+Y$3+(Convolutional!$N$37)</f>
        <v>431547.33333333331</v>
      </c>
      <c r="Z16" s="2">
        <f>$K16+Z$3+(Convolutional!$N$37)</f>
        <v>432466.22222222225</v>
      </c>
      <c r="AA16" s="2">
        <f>$K16+AA$3+(Convolutional!$N$37)</f>
        <v>433078.81481481483</v>
      </c>
    </row>
    <row r="17" spans="9:27" x14ac:dyDescent="0.25">
      <c r="I17" s="87"/>
      <c r="J17" t="s">
        <v>14</v>
      </c>
      <c r="K17" s="1">
        <f>F6</f>
        <v>330880</v>
      </c>
      <c r="L17" s="2">
        <f>$K17+L$3+(Convolutional!$N$39)</f>
        <v>455774</v>
      </c>
      <c r="M17" s="2">
        <f>$K17+M$3+(Convolutional!$N$39)</f>
        <v>456084</v>
      </c>
      <c r="N17" s="2">
        <f>$K17+N$3+(Convolutional!$N$39)</f>
        <v>456394</v>
      </c>
      <c r="O17" s="2">
        <f>$K17+O$3+(Convolutional!$N$39)</f>
        <v>456704</v>
      </c>
      <c r="P17" s="2">
        <f>$K17+P$3+(Convolutional!$N$39)</f>
        <v>456244</v>
      </c>
      <c r="Q17" s="2">
        <f>$K17+Q$3+(Convolutional!$N$39)</f>
        <v>456864</v>
      </c>
      <c r="R17" s="2">
        <f>$K17+R$3+(Convolutional!$N$39)</f>
        <v>457484</v>
      </c>
      <c r="S17" s="2">
        <f>$K17+S$3+(Convolutional!$N$39)</f>
        <v>458104</v>
      </c>
      <c r="T17" s="2">
        <f>$K17+T$3+(Convolutional!$N$39)</f>
        <v>456770</v>
      </c>
      <c r="U17" s="2">
        <f>$K17+U$3+(Convolutional!$N$39)</f>
        <v>457321.33333333331</v>
      </c>
      <c r="V17" s="2">
        <f>$K17+V$3+(Convolutional!$N$39)</f>
        <v>457688.88888888888</v>
      </c>
      <c r="W17" s="2">
        <f>$K17+W$3+(Convolutional!$N$39)</f>
        <v>457933.9259259259</v>
      </c>
      <c r="X17" s="2">
        <f>$K17+X$3+(Convolutional!$N$39)</f>
        <v>458970</v>
      </c>
      <c r="Y17" s="2">
        <f>$K17+Y$3+(Convolutional!$N$39)</f>
        <v>460347.33333333331</v>
      </c>
      <c r="Z17" s="2">
        <f>$K17+Z$3+(Convolutional!$N$39)</f>
        <v>461266.22222222225</v>
      </c>
      <c r="AA17" s="2">
        <f>$K17+AA$3+(Convolutional!$N$39)</f>
        <v>461878.81481481483</v>
      </c>
    </row>
    <row r="18" spans="9:27" x14ac:dyDescent="0.25">
      <c r="I18" s="87"/>
      <c r="J18" t="s">
        <v>30</v>
      </c>
      <c r="K18" s="4">
        <f>G6</f>
        <v>344960</v>
      </c>
      <c r="L18" s="2">
        <f>$K18+L$3+(Convolutional!$N$41)</f>
        <v>419422</v>
      </c>
      <c r="M18" s="2">
        <f>$K18+M$3+(Convolutional!$N$41)</f>
        <v>419732</v>
      </c>
      <c r="N18" s="2">
        <f>$K18+N$3+(Convolutional!$N$41)</f>
        <v>420042</v>
      </c>
      <c r="O18" s="2">
        <f>$K18+O$3+(Convolutional!$N$41)</f>
        <v>420352</v>
      </c>
      <c r="P18" s="2">
        <f>$K18+P$3+(Convolutional!$N$41)</f>
        <v>419892</v>
      </c>
      <c r="Q18" s="2">
        <f>$K18+Q$3+(Convolutional!$N$41)</f>
        <v>420512</v>
      </c>
      <c r="R18" s="2">
        <f>$K18+R$3+(Convolutional!$N$41)</f>
        <v>421132</v>
      </c>
      <c r="S18" s="2">
        <f>$K18+S$3+(Convolutional!$N$41)</f>
        <v>421752</v>
      </c>
      <c r="T18" s="2">
        <f>$K18+T$3+(Convolutional!$N$41)</f>
        <v>420418</v>
      </c>
      <c r="U18" s="2">
        <f>$K18+U$3+(Convolutional!$N$41)</f>
        <v>420969.33333333331</v>
      </c>
      <c r="V18" s="2">
        <f>$K18+V$3+(Convolutional!$N$41)</f>
        <v>421336.88888888888</v>
      </c>
      <c r="W18" s="2">
        <f>$K18+W$3+(Convolutional!$N$41)</f>
        <v>421581.9259259259</v>
      </c>
      <c r="X18" s="2">
        <f>$K18+X$3+(Convolutional!$N$41)</f>
        <v>422618</v>
      </c>
      <c r="Y18" s="2">
        <f>$K18+Y$3+(Convolutional!$N$41)</f>
        <v>423995.33333333331</v>
      </c>
      <c r="Z18" s="2">
        <f>$K18+Z$3+(Convolutional!$N$41)</f>
        <v>424914.22222222225</v>
      </c>
      <c r="AA18" s="2">
        <f>$K18+AA$3+(Convolutional!$N$41)</f>
        <v>425526.81481481483</v>
      </c>
    </row>
    <row r="26" spans="9:27" x14ac:dyDescent="0.25">
      <c r="I26" s="2"/>
      <c r="J26" s="2"/>
    </row>
    <row r="27" spans="9:27" x14ac:dyDescent="0.25">
      <c r="I27" s="2"/>
      <c r="J27" s="2"/>
    </row>
    <row r="28" spans="9:27" x14ac:dyDescent="0.25">
      <c r="I28" s="2"/>
      <c r="J28" s="2"/>
    </row>
    <row r="29" spans="9:27" x14ac:dyDescent="0.25">
      <c r="I29" s="2"/>
      <c r="J29" s="2"/>
    </row>
    <row r="30" spans="9:27" x14ac:dyDescent="0.25">
      <c r="I30" s="2"/>
      <c r="J30" s="2"/>
    </row>
    <row r="31" spans="9:27" x14ac:dyDescent="0.25">
      <c r="I31" s="2"/>
      <c r="J31" s="2"/>
    </row>
    <row r="32" spans="9:27" x14ac:dyDescent="0.25">
      <c r="I32" s="2"/>
      <c r="J32" s="2"/>
    </row>
    <row r="33" spans="9:10" x14ac:dyDescent="0.25">
      <c r="I33" s="2"/>
      <c r="J33" s="2"/>
    </row>
    <row r="34" spans="9:10" x14ac:dyDescent="0.25">
      <c r="I34" s="2"/>
      <c r="J34" s="2"/>
    </row>
    <row r="35" spans="9:10" x14ac:dyDescent="0.25">
      <c r="I35" s="2"/>
      <c r="J35" s="2"/>
    </row>
    <row r="36" spans="9:10" x14ac:dyDescent="0.25">
      <c r="I36" s="2"/>
      <c r="J36" s="2"/>
    </row>
    <row r="37" spans="9:10" x14ac:dyDescent="0.25">
      <c r="I37" s="2"/>
      <c r="J37" s="2"/>
    </row>
    <row r="38" spans="9:10" x14ac:dyDescent="0.25">
      <c r="I38" s="2"/>
      <c r="J38" s="2"/>
    </row>
    <row r="39" spans="9:10" x14ac:dyDescent="0.25">
      <c r="I39" s="2"/>
      <c r="J39" s="2"/>
    </row>
    <row r="40" spans="9:10" x14ac:dyDescent="0.25">
      <c r="I40" s="2"/>
      <c r="J40" s="2"/>
    </row>
    <row r="41" spans="9:10" x14ac:dyDescent="0.25">
      <c r="I41" s="2"/>
      <c r="J41" s="2"/>
    </row>
  </sheetData>
  <mergeCells count="7">
    <mergeCell ref="T1:W1"/>
    <mergeCell ref="X1:AA1"/>
    <mergeCell ref="I4:I8"/>
    <mergeCell ref="I9:I13"/>
    <mergeCell ref="I14:I18"/>
    <mergeCell ref="L1:O1"/>
    <mergeCell ref="P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8D01-A931-4F32-910F-CAF90C5D36A0}">
  <dimension ref="A1:X23"/>
  <sheetViews>
    <sheetView zoomScaleNormal="100" workbookViewId="0">
      <selection activeCell="B25" sqref="B25"/>
    </sheetView>
  </sheetViews>
  <sheetFormatPr defaultRowHeight="15" x14ac:dyDescent="0.25"/>
  <cols>
    <col min="1" max="1" width="13" bestFit="1" customWidth="1"/>
    <col min="2" max="2" width="9.140625" customWidth="1"/>
    <col min="4" max="4" width="10.7109375" bestFit="1" customWidth="1"/>
    <col min="5" max="5" width="9.42578125" customWidth="1"/>
    <col min="6" max="6" width="3.7109375" customWidth="1"/>
    <col min="7" max="22" width="8.7109375" customWidth="1"/>
  </cols>
  <sheetData>
    <row r="1" spans="1:24" x14ac:dyDescent="0.25">
      <c r="B1" s="57"/>
      <c r="C1" s="57"/>
      <c r="D1" s="57"/>
      <c r="E1" s="57"/>
      <c r="F1" s="58" t="s">
        <v>37</v>
      </c>
      <c r="G1" s="93" t="str">
        <f>'Fully-connected'!A3</f>
        <v>Block 50</v>
      </c>
      <c r="H1" s="93"/>
      <c r="I1" s="93"/>
      <c r="J1" s="97"/>
      <c r="K1" s="94" t="str">
        <f>'Fully-connected'!A4</f>
        <v>Block 100</v>
      </c>
      <c r="L1" s="94"/>
      <c r="M1" s="94"/>
      <c r="N1" s="96"/>
      <c r="O1" s="94" t="str">
        <f>'Fully-connected'!A5</f>
        <v>Hinton 200</v>
      </c>
      <c r="P1" s="94"/>
      <c r="Q1" s="94"/>
      <c r="R1" s="96"/>
      <c r="S1" s="94" t="str">
        <f>'Fully-connected'!A6</f>
        <v>Hinton 500</v>
      </c>
      <c r="T1" s="94"/>
      <c r="U1" s="94"/>
      <c r="V1" s="94"/>
      <c r="W1" s="65"/>
    </row>
    <row r="2" spans="1:24" x14ac:dyDescent="0.25">
      <c r="B2" s="57"/>
      <c r="C2" s="57"/>
      <c r="D2" s="57"/>
      <c r="E2" s="57"/>
      <c r="F2" s="58" t="s">
        <v>38</v>
      </c>
      <c r="G2" s="43" t="str">
        <f>'Fully-connected'!O2</f>
        <v>1H</v>
      </c>
      <c r="H2" s="44" t="str">
        <f>'Fully-connected'!P2</f>
        <v>2H</v>
      </c>
      <c r="I2" s="44" t="str">
        <f>'Fully-connected'!Q2</f>
        <v>3H</v>
      </c>
      <c r="J2" s="66" t="str">
        <f>'Fully-connected'!R2</f>
        <v>4H</v>
      </c>
      <c r="K2" s="44" t="str">
        <f t="shared" ref="K2:N2" si="0">G2</f>
        <v>1H</v>
      </c>
      <c r="L2" s="44" t="str">
        <f t="shared" si="0"/>
        <v>2H</v>
      </c>
      <c r="M2" s="44" t="str">
        <f t="shared" si="0"/>
        <v>3H</v>
      </c>
      <c r="N2" s="71" t="str">
        <f t="shared" si="0"/>
        <v>4H</v>
      </c>
      <c r="O2" s="43" t="str">
        <f t="shared" ref="O2:R2" si="1">G2</f>
        <v>1H</v>
      </c>
      <c r="P2" s="43" t="str">
        <f t="shared" si="1"/>
        <v>2H</v>
      </c>
      <c r="Q2" s="43" t="str">
        <f t="shared" si="1"/>
        <v>3H</v>
      </c>
      <c r="R2" s="71" t="str">
        <f t="shared" si="1"/>
        <v>4H</v>
      </c>
      <c r="S2" s="43" t="str">
        <f t="shared" ref="S2:V2" si="2">G2</f>
        <v>1H</v>
      </c>
      <c r="T2" s="43" t="str">
        <f t="shared" si="2"/>
        <v>2H</v>
      </c>
      <c r="U2" s="43" t="str">
        <f t="shared" si="2"/>
        <v>3H</v>
      </c>
      <c r="V2" s="43" t="str">
        <f t="shared" si="2"/>
        <v>4H</v>
      </c>
      <c r="W2" s="57"/>
    </row>
    <row r="3" spans="1:24" ht="18" x14ac:dyDescent="0.35">
      <c r="B3" s="57"/>
      <c r="C3" s="57"/>
      <c r="D3" s="57"/>
      <c r="E3" s="57"/>
      <c r="F3" s="58" t="s">
        <v>39</v>
      </c>
      <c r="G3" s="14">
        <f>cNN!L3</f>
        <v>2622</v>
      </c>
      <c r="H3" s="14">
        <f>cNN!M3</f>
        <v>5132</v>
      </c>
      <c r="I3" s="14">
        <f>cNN!N3</f>
        <v>7642</v>
      </c>
      <c r="J3" s="47">
        <f>cNN!O3</f>
        <v>10152</v>
      </c>
      <c r="K3" s="14">
        <f>cNN!P3</f>
        <v>10242</v>
      </c>
      <c r="L3" s="14">
        <f>cNN!Q3</f>
        <v>20262</v>
      </c>
      <c r="M3" s="14">
        <f>cNN!R3</f>
        <v>30282</v>
      </c>
      <c r="N3" s="47">
        <f>cNN!S3</f>
        <v>40302</v>
      </c>
      <c r="O3" s="14">
        <f>cNN!T3</f>
        <v>27001.333333333336</v>
      </c>
      <c r="P3" s="14">
        <f>cNN!U3</f>
        <v>38782.296296296307</v>
      </c>
      <c r="Q3" s="14">
        <f>cNN!V3</f>
        <v>44002.526748971199</v>
      </c>
      <c r="R3" s="47">
        <f>cNN!W3</f>
        <v>46312.127114769093</v>
      </c>
      <c r="S3" s="14">
        <f>cNN!X3</f>
        <v>167501.33333333331</v>
      </c>
      <c r="T3" s="14">
        <f>cNN!Y3</f>
        <v>241397.18518518517</v>
      </c>
      <c r="U3" s="14">
        <f>cNN!Z3</f>
        <v>274200.84773662547</v>
      </c>
      <c r="V3" s="14">
        <f>cNN!AA3</f>
        <v>288753.99817101046</v>
      </c>
      <c r="W3" s="57"/>
    </row>
    <row r="4" spans="1:24" ht="18" x14ac:dyDescent="0.35">
      <c r="B4" s="57"/>
      <c r="C4" s="57"/>
      <c r="D4" s="57"/>
      <c r="E4" s="57"/>
      <c r="F4" s="58" t="s">
        <v>40</v>
      </c>
      <c r="G4" s="45">
        <f>'cDEBI-NN'!L3</f>
        <v>478</v>
      </c>
      <c r="H4" s="45">
        <f>'cDEBI-NN'!M3</f>
        <v>788</v>
      </c>
      <c r="I4" s="45">
        <f>'cDEBI-NN'!N3</f>
        <v>1098</v>
      </c>
      <c r="J4" s="67">
        <f>'cDEBI-NN'!O3</f>
        <v>1408</v>
      </c>
      <c r="K4" s="45">
        <f>'cDEBI-NN'!P3</f>
        <v>948</v>
      </c>
      <c r="L4" s="45">
        <f>'cDEBI-NN'!Q3</f>
        <v>1568</v>
      </c>
      <c r="M4" s="45">
        <f>'cDEBI-NN'!R3</f>
        <v>2188</v>
      </c>
      <c r="N4" s="67">
        <f>'cDEBI-NN'!S3</f>
        <v>2808</v>
      </c>
      <c r="O4" s="45">
        <f>'cDEBI-NN'!T3</f>
        <v>1474</v>
      </c>
      <c r="P4" s="45">
        <f>'cDEBI-NN'!U3</f>
        <v>2025.3333333333335</v>
      </c>
      <c r="Q4" s="45">
        <f>'cDEBI-NN'!V3</f>
        <v>2392.8888888888891</v>
      </c>
      <c r="R4" s="67">
        <f>'cDEBI-NN'!W3</f>
        <v>2637.9259259259261</v>
      </c>
      <c r="S4" s="45">
        <f>'cDEBI-NN'!X3</f>
        <v>3674</v>
      </c>
      <c r="T4" s="45">
        <f>'cDEBI-NN'!Y3</f>
        <v>5051.333333333333</v>
      </c>
      <c r="U4" s="45">
        <f>'cDEBI-NN'!Z3</f>
        <v>5970.2222222222217</v>
      </c>
      <c r="V4" s="45">
        <f>'cDEBI-NN'!AA3</f>
        <v>6582.8148148148139</v>
      </c>
      <c r="W4" s="57"/>
    </row>
    <row r="5" spans="1:24" ht="18.75" thickBot="1" x14ac:dyDescent="0.4">
      <c r="B5" s="59" t="s">
        <v>19</v>
      </c>
      <c r="C5" s="59" t="s">
        <v>18</v>
      </c>
      <c r="D5" s="59" t="s">
        <v>35</v>
      </c>
      <c r="E5" s="59" t="s">
        <v>36</v>
      </c>
      <c r="F5" s="60"/>
      <c r="G5" s="63"/>
      <c r="H5" s="63"/>
      <c r="I5" s="63"/>
      <c r="J5" s="68"/>
      <c r="K5" s="63"/>
      <c r="L5" s="63"/>
      <c r="M5" s="63"/>
      <c r="N5" s="68"/>
      <c r="O5" s="63"/>
      <c r="P5" s="63"/>
      <c r="Q5" s="63"/>
      <c r="R5" s="68"/>
      <c r="S5" s="63"/>
      <c r="T5" s="63"/>
      <c r="U5" s="63"/>
      <c r="V5" s="63"/>
      <c r="W5" s="57"/>
    </row>
    <row r="6" spans="1:24" x14ac:dyDescent="0.25">
      <c r="B6" s="87" t="str">
        <f>'cDEBI-NN'!I4</f>
        <v>Small</v>
      </c>
      <c r="C6" s="46" t="str">
        <f>'cDEBI-NN'!J4</f>
        <v>1C</v>
      </c>
      <c r="D6" s="47">
        <f>cNN!K4</f>
        <v>416</v>
      </c>
      <c r="E6" s="47">
        <f>'cDEBI-NN'!K4</f>
        <v>1216</v>
      </c>
      <c r="F6" s="61"/>
      <c r="G6" s="52">
        <f>'cDEBI-NN'!L4/cNN!L4</f>
        <v>4.9183887662408166E-2</v>
      </c>
      <c r="H6" s="52">
        <f>'cDEBI-NN'!M4/cNN!M4</f>
        <v>5.2412933601052411E-2</v>
      </c>
      <c r="I6" s="52">
        <f>'cDEBI-NN'!N4/cNN!N4</f>
        <v>5.5373079858000732E-2</v>
      </c>
      <c r="J6" s="69">
        <f>'cDEBI-NN'!O4/cNN!O4</f>
        <v>5.8096572811823163E-2</v>
      </c>
      <c r="K6" s="52">
        <f>'cDEBI-NN'!P4/cNN!P4</f>
        <v>2.7944811626724637E-2</v>
      </c>
      <c r="L6" s="52">
        <f>'cDEBI-NN'!Q4/cNN!Q4</f>
        <v>3.0684436995374771E-2</v>
      </c>
      <c r="M6" s="52">
        <f>'cDEBI-NN'!R4/cNN!R4</f>
        <v>3.3014717943364996E-2</v>
      </c>
      <c r="N6" s="69">
        <f>'cDEBI-NN'!S4/cNN!S4</f>
        <v>3.5021020937686449E-2</v>
      </c>
      <c r="O6" s="52">
        <f>'cDEBI-NN'!T4/cNN!T4</f>
        <v>1.5923421234658237E-2</v>
      </c>
      <c r="P6" s="52">
        <f>'cDEBI-NN'!U4/cNN!U4</f>
        <v>1.7407939594915173E-2</v>
      </c>
      <c r="Q6" s="52">
        <f>'cDEBI-NN'!V4/cNN!V4</f>
        <v>1.8513595387151499E-2</v>
      </c>
      <c r="R6" s="69">
        <f>'cDEBI-NN'!W4/cNN!W4</f>
        <v>1.9314531149085174E-2</v>
      </c>
      <c r="S6" s="52">
        <f>'cDEBI-NN'!X4/cNN!X4</f>
        <v>8.6850360089758116E-3</v>
      </c>
      <c r="T6" s="52">
        <f>'cDEBI-NN'!Y4/cNN!Y4</f>
        <v>9.6594781979964864E-3</v>
      </c>
      <c r="U6" s="52">
        <f>'cDEBI-NN'!Z4/cNN!Z4</f>
        <v>1.0423814668595743E-2</v>
      </c>
      <c r="V6" s="53">
        <f>'cDEBI-NN'!AA4/cNN!AA4</f>
        <v>1.099835555355773E-2</v>
      </c>
      <c r="W6" s="57"/>
    </row>
    <row r="7" spans="1:24" x14ac:dyDescent="0.25">
      <c r="A7" s="2"/>
      <c r="B7" s="87"/>
      <c r="C7" s="46" t="str">
        <f>'cDEBI-NN'!J5</f>
        <v>2C</v>
      </c>
      <c r="D7" s="47">
        <f>cNN!K5</f>
        <v>2736</v>
      </c>
      <c r="E7" s="47">
        <f>'cDEBI-NN'!K5</f>
        <v>2096</v>
      </c>
      <c r="F7" s="61"/>
      <c r="G7" s="52">
        <f>'cDEBI-NN'!L5/cNN!L5</f>
        <v>7.4059371002602445E-2</v>
      </c>
      <c r="H7" s="52">
        <f>'cDEBI-NN'!M5/cNN!M5</f>
        <v>7.6653013458162667E-2</v>
      </c>
      <c r="I7" s="52">
        <f>'cDEBI-NN'!N5/cNN!N5</f>
        <v>7.8988125967991735E-2</v>
      </c>
      <c r="J7" s="69">
        <f>'cDEBI-NN'!O5/cNN!O5</f>
        <v>8.1101528219095179E-2</v>
      </c>
      <c r="K7" s="52">
        <f>'cDEBI-NN'!P5/cNN!P5</f>
        <v>4.1535556954059159E-2</v>
      </c>
      <c r="L7" s="52">
        <f>'cDEBI-NN'!Q5/cNN!Q5</f>
        <v>4.3530171654498837E-2</v>
      </c>
      <c r="M7" s="52">
        <f>'cDEBI-NN'!R5/cNN!R5</f>
        <v>4.5168535320226022E-2</v>
      </c>
      <c r="N7" s="69">
        <f>'cDEBI-NN'!S5/cNN!S5</f>
        <v>4.6538266433211697E-2</v>
      </c>
      <c r="O7" s="52">
        <f>'cDEBI-NN'!T5/cNN!T5</f>
        <v>2.3243481788869036E-2</v>
      </c>
      <c r="P7" s="52">
        <f>'cDEBI-NN'!U5/cNN!U5</f>
        <v>2.4637251425937388E-2</v>
      </c>
      <c r="Q7" s="52">
        <f>'cDEBI-NN'!V5/cNN!V5</f>
        <v>2.5806693822689027E-2</v>
      </c>
      <c r="R7" s="69">
        <f>'cDEBI-NN'!W5/cNN!W5</f>
        <v>2.67041045503109E-2</v>
      </c>
      <c r="S7" s="52">
        <f>'cDEBI-NN'!X5/cNN!X5</f>
        <v>1.1640766720503192E-2</v>
      </c>
      <c r="T7" s="52">
        <f>'cDEBI-NN'!Y5/cNN!Y5</f>
        <v>1.2452691680830184E-2</v>
      </c>
      <c r="U7" s="52">
        <f>'cDEBI-NN'!Z5/cNN!Z5</f>
        <v>1.321479277841245E-2</v>
      </c>
      <c r="V7" s="53">
        <f>'cDEBI-NN'!AA5/cNN!AA5</f>
        <v>1.3828984938939491E-2</v>
      </c>
      <c r="W7" s="65"/>
      <c r="X7" s="2"/>
    </row>
    <row r="8" spans="1:24" x14ac:dyDescent="0.25">
      <c r="A8" s="2"/>
      <c r="B8" s="87"/>
      <c r="C8" s="46" t="str">
        <f>'cDEBI-NN'!J6</f>
        <v>3C</v>
      </c>
      <c r="D8" s="47">
        <f>cNN!K6</f>
        <v>7376</v>
      </c>
      <c r="E8" s="47">
        <f>'cDEBI-NN'!K6</f>
        <v>3856</v>
      </c>
      <c r="F8" s="62"/>
      <c r="G8" s="51">
        <f>'cDEBI-NN'!L6/cNN!L6</f>
        <v>7.9796363636363637E-2</v>
      </c>
      <c r="H8" s="52">
        <f>'cDEBI-NN'!M6/cNN!M6</f>
        <v>8.1335952848722984E-2</v>
      </c>
      <c r="I8" s="52">
        <f>'cDEBI-NN'!N6/cNN!N6</f>
        <v>8.2770774027382407E-2</v>
      </c>
      <c r="J8" s="69">
        <f>'cDEBI-NN'!O6/cNN!O6</f>
        <v>8.4111169375983216E-2</v>
      </c>
      <c r="K8" s="52">
        <f>'cDEBI-NN'!P6/cNN!P6</f>
        <v>4.4457714413674701E-2</v>
      </c>
      <c r="L8" s="52">
        <f>'cDEBI-NN'!Q6/cNN!Q6</f>
        <v>4.5669838183207169E-2</v>
      </c>
      <c r="M8" s="52">
        <f>'cDEBI-NN'!R6/cNN!R6</f>
        <v>4.6724238685799627E-2</v>
      </c>
      <c r="N8" s="69">
        <f>'cDEBI-NN'!S6/cNN!S6</f>
        <v>4.7649820154849726E-2</v>
      </c>
      <c r="O8" s="52">
        <f>'cDEBI-NN'!T6/cNN!T6</f>
        <v>2.4374896589068776E-2</v>
      </c>
      <c r="P8" s="52">
        <f>'cDEBI-NN'!U6/cNN!U6</f>
        <v>2.532615256666353E-2</v>
      </c>
      <c r="Q8" s="52">
        <f>'cDEBI-NN'!V6/cNN!V6</f>
        <v>2.6157972326030739E-2</v>
      </c>
      <c r="R8" s="69">
        <f>'cDEBI-NN'!W6/cNN!W6</f>
        <v>2.6805225489362917E-2</v>
      </c>
      <c r="S8" s="52">
        <f>'cDEBI-NN'!X6/cNN!X6</f>
        <v>1.1544762438344605E-2</v>
      </c>
      <c r="T8" s="52">
        <f>'cDEBI-NN'!Y6/cNN!Y6</f>
        <v>1.2179472806702068E-2</v>
      </c>
      <c r="U8" s="52">
        <f>'cDEBI-NN'!Z6/cNN!Z6</f>
        <v>1.278427090362437E-2</v>
      </c>
      <c r="V8" s="53">
        <f>'cDEBI-NN'!AA6/cNN!AA6</f>
        <v>1.3272705539665827E-2</v>
      </c>
      <c r="W8" s="65"/>
      <c r="X8" s="2"/>
    </row>
    <row r="9" spans="1:24" x14ac:dyDescent="0.25">
      <c r="A9" s="2"/>
      <c r="B9" s="87"/>
      <c r="C9" s="46" t="str">
        <f>'cDEBI-NN'!J7</f>
        <v>4C</v>
      </c>
      <c r="D9" s="47">
        <f>cNN!K7</f>
        <v>16624</v>
      </c>
      <c r="E9" s="47">
        <f>'cDEBI-NN'!K7</f>
        <v>5616</v>
      </c>
      <c r="F9" s="62"/>
      <c r="G9" s="51">
        <f>'cDEBI-NN'!L7/cNN!L7</f>
        <v>0.11481197748392899</v>
      </c>
      <c r="H9" s="52">
        <f>'cDEBI-NN'!M7/cNN!M7</f>
        <v>0.11516081590894559</v>
      </c>
      <c r="I9" s="52">
        <f>'cDEBI-NN'!N7/cNN!N7</f>
        <v>0.11548274060185043</v>
      </c>
      <c r="J9" s="69">
        <f>'cDEBI-NN'!O7/cNN!O7</f>
        <v>0.11578075056232982</v>
      </c>
      <c r="K9" s="52">
        <f>'cDEBI-NN'!P7/cNN!P7</f>
        <v>6.8396708338751319E-2</v>
      </c>
      <c r="L9" s="52">
        <f>'cDEBI-NN'!Q7/cNN!Q7</f>
        <v>6.7841544448787455E-2</v>
      </c>
      <c r="M9" s="52">
        <f>'cDEBI-NN'!R7/cNN!R7</f>
        <v>6.7373498504377238E-2</v>
      </c>
      <c r="N9" s="69">
        <f>'cDEBI-NN'!S7/cNN!S7</f>
        <v>6.697355619127833E-2</v>
      </c>
      <c r="O9" s="52">
        <f>'cDEBI-NN'!T7/cNN!T7</f>
        <v>3.859599919122874E-2</v>
      </c>
      <c r="P9" s="52">
        <f>'cDEBI-NN'!U7/cNN!U7</f>
        <v>3.9042957943116748E-2</v>
      </c>
      <c r="Q9" s="52">
        <f>'cDEBI-NN'!V7/cNN!V7</f>
        <v>3.9782446205622997E-2</v>
      </c>
      <c r="R9" s="69">
        <f>'cDEBI-NN'!W7/cNN!W7</f>
        <v>4.0466982434542491E-2</v>
      </c>
      <c r="S9" s="52">
        <f>'cDEBI-NN'!X7/cNN!X7</f>
        <v>1.7250064965556859E-2</v>
      </c>
      <c r="T9" s="52">
        <f>'cDEBI-NN'!Y7/cNN!Y7</f>
        <v>1.7405835742986969E-2</v>
      </c>
      <c r="U9" s="52">
        <f>'cDEBI-NN'!Z7/cNN!Z7</f>
        <v>1.7908873954943508E-2</v>
      </c>
      <c r="V9" s="53">
        <f>'cDEBI-NN'!AA7/cNN!AA7</f>
        <v>1.8407278120362757E-2</v>
      </c>
      <c r="W9" s="65"/>
      <c r="X9" s="2"/>
    </row>
    <row r="10" spans="1:24" x14ac:dyDescent="0.25">
      <c r="A10" s="2"/>
      <c r="B10" s="95"/>
      <c r="C10" s="71" t="str">
        <f>'cDEBI-NN'!J8</f>
        <v>5C</v>
      </c>
      <c r="D10" s="67">
        <f>cNN!K8</f>
        <v>21248</v>
      </c>
      <c r="E10" s="67">
        <f>'cDEBI-NN'!K8</f>
        <v>6496</v>
      </c>
      <c r="F10" s="72"/>
      <c r="G10" s="73">
        <f>'cDEBI-NN'!L8/cNN!L8</f>
        <v>0.19579699940421383</v>
      </c>
      <c r="H10" s="74">
        <f>'cDEBI-NN'!M8/cNN!M8</f>
        <v>0.19119586164925448</v>
      </c>
      <c r="I10" s="74">
        <f>'cDEBI-NN'!N8/cNN!N8</f>
        <v>0.18714537738997758</v>
      </c>
      <c r="J10" s="75">
        <f>'cDEBI-NN'!O8/cNN!O8</f>
        <v>0.18355227640813387</v>
      </c>
      <c r="K10" s="74">
        <f>'cDEBI-NN'!P8/cNN!P8</f>
        <v>0.13427266069124263</v>
      </c>
      <c r="L10" s="74">
        <f>'cDEBI-NN'!Q8/cNN!Q8</f>
        <v>0.12350443844075647</v>
      </c>
      <c r="M10" s="74">
        <f>'cDEBI-NN'!R8/cNN!R8</f>
        <v>0.11552477192256998</v>
      </c>
      <c r="N10" s="75">
        <f>'cDEBI-NN'!S8/cNN!S8</f>
        <v>0.10937464247305677</v>
      </c>
      <c r="O10" s="74">
        <f>'cDEBI-NN'!T8/cNN!T8</f>
        <v>8.2503109161663021E-2</v>
      </c>
      <c r="P10" s="74">
        <f>'cDEBI-NN'!U8/cNN!U8</f>
        <v>7.8730154511599162E-2</v>
      </c>
      <c r="Q10" s="74">
        <f>'cDEBI-NN'!V8/cNN!V8</f>
        <v>7.8357990282402978E-2</v>
      </c>
      <c r="R10" s="75">
        <f>'cDEBI-NN'!W8/cNN!W8</f>
        <v>7.8896248378768671E-2</v>
      </c>
      <c r="S10" s="74">
        <f>'cDEBI-NN'!X8/cNN!X8</f>
        <v>3.2889036567208124E-2</v>
      </c>
      <c r="T10" s="74">
        <f>'cDEBI-NN'!Y8/cNN!Y8</f>
        <v>3.0195184309153814E-2</v>
      </c>
      <c r="U10" s="74">
        <f>'cDEBI-NN'!Z8/cNN!Z8</f>
        <v>3.0026142703305447E-2</v>
      </c>
      <c r="V10" s="76">
        <f>'cDEBI-NN'!AA8/cNN!AA8</f>
        <v>3.0426860138240995E-2</v>
      </c>
      <c r="W10" s="65"/>
      <c r="X10" s="2"/>
    </row>
    <row r="11" spans="1:24" x14ac:dyDescent="0.25">
      <c r="A11" s="2"/>
      <c r="B11" s="87" t="str">
        <f>'cDEBI-NN'!I9</f>
        <v>Medium</v>
      </c>
      <c r="C11" s="46" t="str">
        <f>'cDEBI-NN'!J9</f>
        <v>1C</v>
      </c>
      <c r="D11" s="47">
        <f>cNN!K9</f>
        <v>1600</v>
      </c>
      <c r="E11" s="47">
        <f>'cDEBI-NN'!K9</f>
        <v>4736</v>
      </c>
      <c r="F11" s="62"/>
      <c r="G11" s="51">
        <f>'cDEBI-NN'!L9/cNN!L9</f>
        <v>3.3422899020521132E-2</v>
      </c>
      <c r="H11" s="52">
        <f>'cDEBI-NN'!M9/cNN!M9</f>
        <v>3.4027577206550925E-2</v>
      </c>
      <c r="I11" s="52">
        <f>'cDEBI-NN'!N9/cNN!N9</f>
        <v>3.4624191774562878E-2</v>
      </c>
      <c r="J11" s="69">
        <f>'cDEBI-NN'!O9/cNN!O9</f>
        <v>3.521290295340835E-2</v>
      </c>
      <c r="K11" s="52">
        <f>'cDEBI-NN'!P9/cNN!P9</f>
        <v>1.7433379970285857E-2</v>
      </c>
      <c r="L11" s="52">
        <f>'cDEBI-NN'!Q9/cNN!Q9</f>
        <v>1.8027880202172851E-2</v>
      </c>
      <c r="M11" s="52">
        <f>'cDEBI-NN'!R9/cNN!R9</f>
        <v>1.860668544373335E-2</v>
      </c>
      <c r="N11" s="69">
        <f>'cDEBI-NN'!S9/cNN!S9</f>
        <v>1.9170409126487774E-2</v>
      </c>
      <c r="O11" s="52">
        <f>'cDEBI-NN'!T9/cNN!T9</f>
        <v>9.0865888904649323E-3</v>
      </c>
      <c r="P11" s="52">
        <f>'cDEBI-NN'!U9/cNN!U9</f>
        <v>9.3852510668441819E-3</v>
      </c>
      <c r="Q11" s="52">
        <f>'cDEBI-NN'!V9/cNN!V9</f>
        <v>9.5986499434016753E-3</v>
      </c>
      <c r="R11" s="69">
        <f>'cDEBI-NN'!W9/cNN!W9</f>
        <v>9.7477143430374918E-3</v>
      </c>
      <c r="S11" s="52">
        <f>'cDEBI-NN'!X9/cNN!X9</f>
        <v>4.1336743607325119E-3</v>
      </c>
      <c r="T11" s="52">
        <f>'cDEBI-NN'!Y9/cNN!Y9</f>
        <v>4.4120683996906208E-3</v>
      </c>
      <c r="U11" s="52">
        <f>'cDEBI-NN'!Z9/cNN!Z9</f>
        <v>4.6114391740758017E-3</v>
      </c>
      <c r="V11" s="53">
        <f>'cDEBI-NN'!AA9/cNN!AA9</f>
        <v>4.7513940341827373E-3</v>
      </c>
      <c r="W11" s="65"/>
      <c r="X11" s="2"/>
    </row>
    <row r="12" spans="1:24" x14ac:dyDescent="0.25">
      <c r="B12" s="87"/>
      <c r="C12" s="46" t="str">
        <f>'cDEBI-NN'!J10</f>
        <v>2C</v>
      </c>
      <c r="D12" s="47">
        <f>cNN!K10</f>
        <v>52864</v>
      </c>
      <c r="E12" s="47">
        <f>'cDEBI-NN'!K10</f>
        <v>14400</v>
      </c>
      <c r="F12" s="62"/>
      <c r="G12" s="51">
        <f>'cDEBI-NN'!L10/cNN!L10</f>
        <v>4.2322377458812524E-2</v>
      </c>
      <c r="H12" s="52">
        <f>'cDEBI-NN'!M10/cNN!M10</f>
        <v>4.2656640617310684E-2</v>
      </c>
      <c r="I12" s="52">
        <f>'cDEBI-NN'!N10/cNN!N10</f>
        <v>4.2988162490483921E-2</v>
      </c>
      <c r="J12" s="69">
        <f>'cDEBI-NN'!O10/cNN!O10</f>
        <v>4.3316976662458186E-2</v>
      </c>
      <c r="K12" s="52">
        <f>'cDEBI-NN'!P10/cNN!P10</f>
        <v>2.2642580582628458E-2</v>
      </c>
      <c r="L12" s="52">
        <f>'cDEBI-NN'!Q10/cNN!Q10</f>
        <v>2.2979866877384084E-2</v>
      </c>
      <c r="M12" s="52">
        <f>'cDEBI-NN'!R10/cNN!R10</f>
        <v>2.3311403396843382E-2</v>
      </c>
      <c r="N12" s="69">
        <f>'cDEBI-NN'!S10/cNN!S10</f>
        <v>2.3637335924465791E-2</v>
      </c>
      <c r="O12" s="52">
        <f>'cDEBI-NN'!T10/cNN!T10</f>
        <v>1.1841794687800777E-2</v>
      </c>
      <c r="P12" s="52">
        <f>'cDEBI-NN'!U10/cNN!U10</f>
        <v>1.2023562989888232E-2</v>
      </c>
      <c r="Q12" s="52">
        <f>'cDEBI-NN'!V10/cNN!V10</f>
        <v>1.2157779437589044E-2</v>
      </c>
      <c r="R12" s="69">
        <f>'cDEBI-NN'!W10/cNN!W10</f>
        <v>1.2253221183411057E-2</v>
      </c>
      <c r="S12" s="52">
        <f>'cDEBI-NN'!X10/cNN!X10</f>
        <v>5.1230840599557478E-3</v>
      </c>
      <c r="T12" s="52">
        <f>'cDEBI-NN'!Y10/cNN!Y10</f>
        <v>5.297903800743459E-3</v>
      </c>
      <c r="U12" s="52">
        <f>'cDEBI-NN'!Z10/cNN!Z10</f>
        <v>5.4275789993986504E-3</v>
      </c>
      <c r="V12" s="53">
        <f>'cDEBI-NN'!AA10/cNN!AA10</f>
        <v>5.5202116411560698E-3</v>
      </c>
      <c r="W12" s="57"/>
    </row>
    <row r="13" spans="1:24" x14ac:dyDescent="0.25">
      <c r="B13" s="87"/>
      <c r="C13" s="46" t="str">
        <f>'cDEBI-NN'!J11</f>
        <v>3C</v>
      </c>
      <c r="D13" s="47">
        <f>cNN!K11</f>
        <v>126720</v>
      </c>
      <c r="E13" s="47">
        <f>'cDEBI-NN'!K11</f>
        <v>21440</v>
      </c>
      <c r="F13" s="62"/>
      <c r="G13" s="51">
        <f>'cDEBI-NN'!L11/cNN!L11</f>
        <v>3.7732355565031503E-2</v>
      </c>
      <c r="H13" s="52">
        <f>'cDEBI-NN'!M11/cNN!M11</f>
        <v>3.7933209190546741E-2</v>
      </c>
      <c r="I13" s="52">
        <f>'cDEBI-NN'!N11/cNN!N11</f>
        <v>3.813312434730648E-2</v>
      </c>
      <c r="J13" s="69">
        <f>'cDEBI-NN'!O11/cNN!O11</f>
        <v>3.8332107597334582E-2</v>
      </c>
      <c r="K13" s="52">
        <f>'cDEBI-NN'!P11/cNN!P11</f>
        <v>2.0424358323901704E-2</v>
      </c>
      <c r="L13" s="52">
        <f>'cDEBI-NN'!Q11/cNN!Q11</f>
        <v>2.0631141672815184E-2</v>
      </c>
      <c r="M13" s="52">
        <f>'cDEBI-NN'!R11/cNN!R11</f>
        <v>2.0835872178909105E-2</v>
      </c>
      <c r="N13" s="69">
        <f>'cDEBI-NN'!S11/cNN!S11</f>
        <v>2.1038580260606295E-2</v>
      </c>
      <c r="O13" s="52">
        <f>'cDEBI-NN'!T11/cNN!T11</f>
        <v>1.0715414930984496E-2</v>
      </c>
      <c r="P13" s="52">
        <f>'cDEBI-NN'!U11/cNN!U11</f>
        <v>1.0825249222897062E-2</v>
      </c>
      <c r="Q13" s="52">
        <f>'cDEBI-NN'!V11/cNN!V11</f>
        <v>1.0905507482136501E-2</v>
      </c>
      <c r="R13" s="69">
        <f>'cDEBI-NN'!W11/cNN!W11</f>
        <v>1.0962200977772372E-2</v>
      </c>
      <c r="S13" s="52">
        <f>'cDEBI-NN'!X11/cNN!X11</f>
        <v>4.5700056951034698E-3</v>
      </c>
      <c r="T13" s="52">
        <f>'cDEBI-NN'!Y11/cNN!Y11</f>
        <v>4.6782716200653319E-3</v>
      </c>
      <c r="U13" s="52">
        <f>'cDEBI-NN'!Z11/cNN!Z11</f>
        <v>4.7577107913583782E-3</v>
      </c>
      <c r="V13" s="53">
        <f>'cDEBI-NN'!AA11/cNN!AA11</f>
        <v>4.8140173410621415E-3</v>
      </c>
      <c r="W13" s="57"/>
    </row>
    <row r="14" spans="1:24" x14ac:dyDescent="0.25">
      <c r="B14" s="87"/>
      <c r="C14" s="46" t="str">
        <f>'cDEBI-NN'!J12</f>
        <v>4C</v>
      </c>
      <c r="D14" s="47">
        <f>cNN!K12</f>
        <v>274304</v>
      </c>
      <c r="E14" s="47">
        <f>'cDEBI-NN'!K12</f>
        <v>28480</v>
      </c>
      <c r="F14" s="62"/>
      <c r="G14" s="51">
        <f>'cDEBI-NN'!L12/cNN!L12</f>
        <v>4.1662370385090561E-2</v>
      </c>
      <c r="H14" s="52">
        <f>'cDEBI-NN'!M12/cNN!M12</f>
        <v>4.1854480026633646E-2</v>
      </c>
      <c r="I14" s="52">
        <f>'cDEBI-NN'!N12/cNN!N12</f>
        <v>4.2045689910937704E-2</v>
      </c>
      <c r="J14" s="69">
        <f>'cDEBI-NN'!O12/cNN!O12</f>
        <v>4.2236006344336635E-2</v>
      </c>
      <c r="K14" s="52">
        <f>'cDEBI-NN'!P12/cNN!P12</f>
        <v>2.4294230850362985E-2</v>
      </c>
      <c r="L14" s="52">
        <f>'cDEBI-NN'!Q12/cNN!Q12</f>
        <v>2.4496813628181666E-2</v>
      </c>
      <c r="M14" s="52">
        <f>'cDEBI-NN'!R12/cNN!R12</f>
        <v>2.4697224103925681E-2</v>
      </c>
      <c r="N14" s="69">
        <f>'cDEBI-NN'!S12/cNN!S12</f>
        <v>2.489549703176443E-2</v>
      </c>
      <c r="O14" s="52">
        <f>'cDEBI-NN'!T12/cNN!T12</f>
        <v>1.3308952883772422E-2</v>
      </c>
      <c r="P14" s="52">
        <f>'cDEBI-NN'!U12/cNN!U12</f>
        <v>1.3424107869541912E-2</v>
      </c>
      <c r="Q14" s="52">
        <f>'cDEBI-NN'!V12/cNN!V12</f>
        <v>1.3510801083200682E-2</v>
      </c>
      <c r="R14" s="69">
        <f>'cDEBI-NN'!W12/cNN!W12</f>
        <v>1.3573075664235341E-2</v>
      </c>
      <c r="S14" s="52">
        <f>'cDEBI-NN'!X12/cNN!X12</f>
        <v>5.8090837705272501E-3</v>
      </c>
      <c r="T14" s="52">
        <f>'cDEBI-NN'!Y12/cNN!Y12</f>
        <v>5.9236510774993683E-3</v>
      </c>
      <c r="U14" s="52">
        <f>'cDEBI-NN'!Z12/cNN!Z12</f>
        <v>6.0108648547798236E-3</v>
      </c>
      <c r="V14" s="53">
        <f>'cDEBI-NN'!AA12/cNN!AA12</f>
        <v>6.0739603993686577E-3</v>
      </c>
      <c r="W14" s="57"/>
    </row>
    <row r="15" spans="1:24" x14ac:dyDescent="0.25">
      <c r="B15" s="95"/>
      <c r="C15" s="71" t="str">
        <f>'cDEBI-NN'!J13</f>
        <v>5C</v>
      </c>
      <c r="D15" s="67">
        <f>cNN!K13</f>
        <v>348096</v>
      </c>
      <c r="E15" s="67">
        <f>'cDEBI-NN'!K13</f>
        <v>32000</v>
      </c>
      <c r="F15" s="72"/>
      <c r="G15" s="73">
        <f>'cDEBI-NN'!L13/cNN!L13</f>
        <v>7.8826234392276054E-2</v>
      </c>
      <c r="H15" s="74">
        <f>'cDEBI-NN'!M13/cNN!M13</f>
        <v>7.9084143615406555E-2</v>
      </c>
      <c r="I15" s="74">
        <f>'cDEBI-NN'!N13/cNN!N13</f>
        <v>7.9339092418221152E-2</v>
      </c>
      <c r="J15" s="75">
        <f>'cDEBI-NN'!O13/cNN!O13</f>
        <v>7.9591131481784622E-2</v>
      </c>
      <c r="K15" s="74">
        <f>'cDEBI-NN'!P13/cNN!P13</f>
        <v>6.6446383991937502E-2</v>
      </c>
      <c r="L15" s="74">
        <f>'cDEBI-NN'!Q13/cNN!Q13</f>
        <v>6.6359975696187248E-2</v>
      </c>
      <c r="M15" s="74">
        <f>'cDEBI-NN'!R13/cNN!R13</f>
        <v>6.6276774238950481E-2</v>
      </c>
      <c r="N15" s="75">
        <f>'cDEBI-NN'!S13/cNN!S13</f>
        <v>6.6196604351288546E-2</v>
      </c>
      <c r="O15" s="74">
        <f>'cDEBI-NN'!T13/cNN!T13</f>
        <v>5.0343238479454495E-2</v>
      </c>
      <c r="P15" s="74">
        <f>'cDEBI-NN'!U13/cNN!U13</f>
        <v>5.0284297373076173E-2</v>
      </c>
      <c r="Q15" s="74">
        <f>'cDEBI-NN'!V13/cNN!V13</f>
        <v>5.0431502293893135E-2</v>
      </c>
      <c r="R15" s="75">
        <f>'cDEBI-NN'!W13/cNN!W13</f>
        <v>5.0611053916315873E-2</v>
      </c>
      <c r="S15" s="74">
        <f>'cDEBI-NN'!X13/cNN!X13</f>
        <v>2.8297961935341506E-2</v>
      </c>
      <c r="T15" s="74">
        <f>'cDEBI-NN'!Y13/cNN!Y13</f>
        <v>2.7784862829435823E-2</v>
      </c>
      <c r="U15" s="74">
        <f>'cDEBI-NN'!Z13/cNN!Z13</f>
        <v>2.7790090472579951E-2</v>
      </c>
      <c r="V15" s="76">
        <f>'cDEBI-NN'!AA13/cNN!AA13</f>
        <v>2.7934801255453629E-2</v>
      </c>
      <c r="W15" s="57"/>
    </row>
    <row r="16" spans="1:24" x14ac:dyDescent="0.25">
      <c r="B16" s="87" t="str">
        <f>'cDEBI-NN'!I14</f>
        <v>Large</v>
      </c>
      <c r="C16" s="46" t="str">
        <f>'cDEBI-NN'!J14</f>
        <v>1C</v>
      </c>
      <c r="D16" s="47">
        <f>cNN!K14</f>
        <v>11712</v>
      </c>
      <c r="E16" s="47">
        <f>'cDEBI-NN'!K14</f>
        <v>34944</v>
      </c>
      <c r="F16" s="62"/>
      <c r="G16" s="51">
        <f>'cDEBI-NN'!L14/cNN!L14</f>
        <v>2.9414112054132281E-2</v>
      </c>
      <c r="H16" s="52">
        <f>'cDEBI-NN'!M14/cNN!M14</f>
        <v>2.9479970596994781E-2</v>
      </c>
      <c r="I16" s="52">
        <f>'cDEBI-NN'!N14/cNN!N14</f>
        <v>2.9545737010448266E-2</v>
      </c>
      <c r="J16" s="69">
        <f>'cDEBI-NN'!O14/cNN!O14</f>
        <v>2.9611411487677135E-2</v>
      </c>
      <c r="K16" s="52">
        <f>'cDEBI-NN'!P14/cNN!P14</f>
        <v>1.4932433404444188E-2</v>
      </c>
      <c r="L16" s="52">
        <f>'cDEBI-NN'!Q14/cNN!Q14</f>
        <v>1.4998680348230329E-2</v>
      </c>
      <c r="M16" s="52">
        <f>'cDEBI-NN'!R14/cNN!R14</f>
        <v>1.5064740580599232E-2</v>
      </c>
      <c r="N16" s="69">
        <f>'cDEBI-NN'!S14/cNN!S14</f>
        <v>1.5130614889785655E-2</v>
      </c>
      <c r="O16" s="52">
        <f>'cDEBI-NN'!T14/cNN!T14</f>
        <v>7.5433001393404725E-3</v>
      </c>
      <c r="P16" s="52">
        <f>'cDEBI-NN'!U14/cNN!U14</f>
        <v>7.5760590029165052E-3</v>
      </c>
      <c r="Q16" s="52">
        <f>'cDEBI-NN'!V14/cNN!V14</f>
        <v>7.5992848351597161E-3</v>
      </c>
      <c r="R16" s="69">
        <f>'cDEBI-NN'!W14/cNN!W14</f>
        <v>7.6153902380759692E-3</v>
      </c>
      <c r="S16" s="52">
        <f>'cDEBI-NN'!X14/cNN!X14</f>
        <v>3.0816773610945793E-3</v>
      </c>
      <c r="T16" s="52">
        <f>'cDEBI-NN'!Y14/cNN!Y14</f>
        <v>3.1142303025118476E-3</v>
      </c>
      <c r="U16" s="52">
        <f>'cDEBI-NN'!Z14/cNN!Z14</f>
        <v>3.1373357996353659E-3</v>
      </c>
      <c r="V16" s="53">
        <f>'cDEBI-NN'!AA14/cNN!AA14</f>
        <v>3.1533679035412507E-3</v>
      </c>
      <c r="W16" s="57"/>
    </row>
    <row r="17" spans="2:23" x14ac:dyDescent="0.25">
      <c r="B17" s="87"/>
      <c r="C17" s="46" t="str">
        <f>'cDEBI-NN'!J15</f>
        <v>2C</v>
      </c>
      <c r="D17" s="47">
        <f>cNN!K15</f>
        <v>2002624</v>
      </c>
      <c r="E17" s="47">
        <f>'cDEBI-NN'!K15</f>
        <v>159616</v>
      </c>
      <c r="F17" s="62"/>
      <c r="G17" s="51">
        <f>'cDEBI-NN'!L15/cNN!L15</f>
        <v>3.3160043851627102E-2</v>
      </c>
      <c r="H17" s="52">
        <f>'cDEBI-NN'!M15/cNN!M15</f>
        <v>3.3185482333039425E-2</v>
      </c>
      <c r="I17" s="52">
        <f>'cDEBI-NN'!N15/cNN!N15</f>
        <v>3.3210906493183159E-2</v>
      </c>
      <c r="J17" s="69">
        <f>'cDEBI-NN'!O15/cNN!O15</f>
        <v>3.3236316344148711E-2</v>
      </c>
      <c r="K17" s="52">
        <f>'cDEBI-NN'!P15/cNN!P15</f>
        <v>1.8863925040900051E-2</v>
      </c>
      <c r="L17" s="52">
        <f>'cDEBI-NN'!Q15/cNN!Q15</f>
        <v>1.8891374976036115E-2</v>
      </c>
      <c r="M17" s="52">
        <f>'cDEBI-NN'!R15/cNN!R15</f>
        <v>1.8918789897095806E-2</v>
      </c>
      <c r="N17" s="69">
        <f>'cDEBI-NN'!S15/cNN!S15</f>
        <v>1.8946169871030327E-2</v>
      </c>
      <c r="O17" s="52">
        <f>'cDEBI-NN'!T15/cNN!T15</f>
        <v>1.0137282986346551E-2</v>
      </c>
      <c r="P17" s="52">
        <f>'cDEBI-NN'!U15/cNN!U15</f>
        <v>1.0152043147470617E-2</v>
      </c>
      <c r="Q17" s="52">
        <f>'cDEBI-NN'!V15/cNN!V15</f>
        <v>1.0162791128380715E-2</v>
      </c>
      <c r="R17" s="69">
        <f>'cDEBI-NN'!W15/cNN!W15</f>
        <v>1.0170361043266116E-2</v>
      </c>
      <c r="S17" s="52">
        <f>'cDEBI-NN'!X15/cNN!X15</f>
        <v>4.266273282115444E-3</v>
      </c>
      <c r="T17" s="52">
        <f>'cDEBI-NN'!Y15/cNN!Y15</f>
        <v>4.2814259649016613E-3</v>
      </c>
      <c r="U17" s="52">
        <f>'cDEBI-NN'!Z15/cNN!Z15</f>
        <v>4.2925268672156028E-3</v>
      </c>
      <c r="V17" s="53">
        <f>'cDEBI-NN'!AA15/cNN!AA15</f>
        <v>4.3003702119503006E-3</v>
      </c>
      <c r="W17" s="57"/>
    </row>
    <row r="18" spans="2:23" x14ac:dyDescent="0.25">
      <c r="B18" s="87"/>
      <c r="C18" s="46" t="str">
        <f>'cDEBI-NN'!J16</f>
        <v>3C</v>
      </c>
      <c r="D18" s="47">
        <f>cNN!K16</f>
        <v>6819904</v>
      </c>
      <c r="E18" s="47">
        <f>'cDEBI-NN'!K16</f>
        <v>272896</v>
      </c>
      <c r="F18" s="62"/>
      <c r="G18" s="51">
        <f>'cDEBI-NN'!L16/cNN!L16</f>
        <v>2.9132800850647709E-2</v>
      </c>
      <c r="H18" s="52">
        <f>'cDEBI-NN'!M16/cNN!M16</f>
        <v>2.9148960380761212E-2</v>
      </c>
      <c r="I18" s="52">
        <f>'cDEBI-NN'!N16/cNN!N16</f>
        <v>2.9165114377825582E-2</v>
      </c>
      <c r="J18" s="69">
        <f>'cDEBI-NN'!O16/cNN!O16</f>
        <v>2.9181262844682119E-2</v>
      </c>
      <c r="K18" s="52">
        <f>'cDEBI-NN'!P16/cNN!P16</f>
        <v>1.913036426389738E-2</v>
      </c>
      <c r="L18" s="52">
        <f>'cDEBI-NN'!Q16/cNN!Q16</f>
        <v>1.9149524961476289E-2</v>
      </c>
      <c r="M18" s="52">
        <f>'cDEBI-NN'!R16/cNN!R16</f>
        <v>1.9168668489315716E-2</v>
      </c>
      <c r="N18" s="69">
        <f>'cDEBI-NN'!S16/cNN!S16</f>
        <v>1.9187794870483815E-2</v>
      </c>
      <c r="O18" s="52">
        <f>'cDEBI-NN'!T16/cNN!T16</f>
        <v>1.134581830805448E-2</v>
      </c>
      <c r="P18" s="52">
        <f>'cDEBI-NN'!U16/cNN!U16</f>
        <v>1.1356887572842249E-2</v>
      </c>
      <c r="Q18" s="52">
        <f>'cDEBI-NN'!V16/cNN!V16</f>
        <v>1.1365056368652373E-2</v>
      </c>
      <c r="R18" s="69">
        <f>'cDEBI-NN'!W16/cNN!W16</f>
        <v>1.1370853649114835E-2</v>
      </c>
      <c r="S18" s="52">
        <f>'cDEBI-NN'!X16/cNN!X16</f>
        <v>5.1246705741940608E-3</v>
      </c>
      <c r="T18" s="52">
        <f>'cDEBI-NN'!Y16/cNN!Y16</f>
        <v>5.1365570541125685E-3</v>
      </c>
      <c r="U18" s="52">
        <f>'cDEBI-NN'!Z16/cNN!Z16</f>
        <v>5.1454852099256151E-3</v>
      </c>
      <c r="V18" s="53">
        <f>'cDEBI-NN'!AA16/cNN!AA16</f>
        <v>5.1518817734379383E-3</v>
      </c>
      <c r="W18" s="57"/>
    </row>
    <row r="19" spans="2:23" x14ac:dyDescent="0.25">
      <c r="B19" s="87"/>
      <c r="C19" s="46" t="str">
        <f>'cDEBI-NN'!J17</f>
        <v>4C</v>
      </c>
      <c r="D19" s="47">
        <f>cNN!K17</f>
        <v>10506688</v>
      </c>
      <c r="E19" s="47">
        <f>'cDEBI-NN'!K17</f>
        <v>330880</v>
      </c>
      <c r="F19" s="62"/>
      <c r="G19" s="51">
        <f>'cDEBI-NN'!L17/cNN!L17</f>
        <v>2.704163854860113E-2</v>
      </c>
      <c r="H19" s="52">
        <f>'cDEBI-NN'!M17/cNN!M17</f>
        <v>2.7056002016012781E-2</v>
      </c>
      <c r="I19" s="52">
        <f>'cDEBI-NN'!N17/cNN!N17</f>
        <v>2.7070361206642218E-2</v>
      </c>
      <c r="J19" s="69">
        <f>'cDEBI-NN'!O17/cNN!O17</f>
        <v>2.7084716122399308E-2</v>
      </c>
      <c r="K19" s="52">
        <f>'cDEBI-NN'!P17/cNN!P17</f>
        <v>1.9765414691868186E-2</v>
      </c>
      <c r="L19" s="52">
        <f>'cDEBI-NN'!Q17/cNN!Q17</f>
        <v>1.9783686513027386E-2</v>
      </c>
      <c r="M19" s="52">
        <f>'cDEBI-NN'!R17/cNN!R17</f>
        <v>1.9801942484837243E-2</v>
      </c>
      <c r="N19" s="69">
        <f>'cDEBI-NN'!S17/cNN!S17</f>
        <v>1.9820182627910882E-2</v>
      </c>
      <c r="O19" s="52">
        <f>'cDEBI-NN'!T17/cNN!T17</f>
        <v>1.285180709363554E-2</v>
      </c>
      <c r="P19" s="52">
        <f>'cDEBI-NN'!U17/cNN!U17</f>
        <v>1.2863055812428139E-2</v>
      </c>
      <c r="Q19" s="52">
        <f>'cDEBI-NN'!V17/cNN!V17</f>
        <v>1.287150411802062E-2</v>
      </c>
      <c r="R19" s="69">
        <f>'cDEBI-NN'!W17/cNN!W17</f>
        <v>1.2877558822068716E-2</v>
      </c>
      <c r="S19" s="52">
        <f>'cDEBI-NN'!X17/cNN!X17</f>
        <v>6.2866914288705281E-3</v>
      </c>
      <c r="T19" s="52">
        <f>'cDEBI-NN'!Y17/cNN!Y17</f>
        <v>6.2991813940467961E-3</v>
      </c>
      <c r="U19" s="52">
        <f>'cDEBI-NN'!Z17/cNN!Z17</f>
        <v>6.3089231595102992E-3</v>
      </c>
      <c r="V19" s="53">
        <f>'cDEBI-NN'!AA17/cNN!AA17</f>
        <v>6.3160446300282273E-3</v>
      </c>
      <c r="W19" s="57"/>
    </row>
    <row r="20" spans="2:23" ht="15.75" thickBot="1" x14ac:dyDescent="0.3">
      <c r="B20" s="87"/>
      <c r="C20" s="46" t="str">
        <f>'cDEBI-NN'!J18</f>
        <v>5C</v>
      </c>
      <c r="D20" s="47">
        <f>cNN!K18</f>
        <v>11391680</v>
      </c>
      <c r="E20" s="47">
        <f>'cDEBI-NN'!K18</f>
        <v>344960</v>
      </c>
      <c r="F20" s="62"/>
      <c r="G20" s="54">
        <f>'cDEBI-NN'!L18/cNN!L18</f>
        <v>2.765270394843285E-2</v>
      </c>
      <c r="H20" s="55">
        <f>'cDEBI-NN'!M18/cNN!M18</f>
        <v>2.7668563656839461E-2</v>
      </c>
      <c r="I20" s="55">
        <f>'cDEBI-NN'!N18/cNN!N18</f>
        <v>2.7684418117877165E-2</v>
      </c>
      <c r="J20" s="70">
        <f>'cDEBI-NN'!O18/cNN!O18</f>
        <v>2.7700267334149764E-2</v>
      </c>
      <c r="K20" s="55">
        <f>'cDEBI-NN'!P18/cNN!P18</f>
        <v>2.2246751748117254E-2</v>
      </c>
      <c r="L20" s="55">
        <f>'cDEBI-NN'!Q18/cNN!Q18</f>
        <v>2.2267779109511242E-2</v>
      </c>
      <c r="M20" s="55">
        <f>'cDEBI-NN'!R18/cNN!R18</f>
        <v>2.2288784168554975E-2</v>
      </c>
      <c r="N20" s="70">
        <f>'cDEBI-NN'!S18/cNN!S18</f>
        <v>2.2309766960711616E-2</v>
      </c>
      <c r="O20" s="55">
        <f>'cDEBI-NN'!T18/cNN!T18</f>
        <v>1.5991880955712599E-2</v>
      </c>
      <c r="P20" s="55">
        <f>'cDEBI-NN'!U18/cNN!U18</f>
        <v>1.6005680057549727E-2</v>
      </c>
      <c r="Q20" s="55">
        <f>'cDEBI-NN'!V18/cNN!V18</f>
        <v>1.6016475966487732E-2</v>
      </c>
      <c r="R20" s="70">
        <f>'cDEBI-NN'!W18/cNN!W18</f>
        <v>1.6024383798356488E-2</v>
      </c>
      <c r="S20" s="55">
        <f>'cDEBI-NN'!X18/cNN!X18</f>
        <v>8.6913431985862783E-3</v>
      </c>
      <c r="T20" s="55">
        <f>'cDEBI-NN'!Y18/cNN!Y18</f>
        <v>8.706437516752737E-3</v>
      </c>
      <c r="U20" s="55">
        <f>'cDEBI-NN'!Z18/cNN!Z18</f>
        <v>8.7194328300357997E-3</v>
      </c>
      <c r="V20" s="56">
        <f>'cDEBI-NN'!AA18/cNN!AA18</f>
        <v>8.7293965852174166E-3</v>
      </c>
      <c r="W20" s="57"/>
    </row>
    <row r="21" spans="2:23" x14ac:dyDescent="0.25">
      <c r="B21" s="57"/>
      <c r="C21" s="57"/>
      <c r="D21" s="57"/>
      <c r="E21" s="57"/>
      <c r="F21" s="64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</row>
    <row r="23" spans="2:23" x14ac:dyDescent="0.25">
      <c r="B23" t="s">
        <v>63</v>
      </c>
    </row>
  </sheetData>
  <mergeCells count="7">
    <mergeCell ref="B11:B15"/>
    <mergeCell ref="B16:B20"/>
    <mergeCell ref="O1:R1"/>
    <mergeCell ref="S1:V1"/>
    <mergeCell ref="B6:B10"/>
    <mergeCell ref="G1:J1"/>
    <mergeCell ref="K1:N1"/>
  </mergeCells>
  <conditionalFormatting sqref="G6:V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A36D0-E74D-4EDB-8D29-25C0464CF803}">
  <dimension ref="A1:X24"/>
  <sheetViews>
    <sheetView tabSelected="1" zoomScaleNormal="100" workbookViewId="0">
      <selection activeCell="B27" sqref="B27"/>
    </sheetView>
  </sheetViews>
  <sheetFormatPr defaultRowHeight="15" x14ac:dyDescent="0.25"/>
  <cols>
    <col min="1" max="1" width="13" bestFit="1" customWidth="1"/>
    <col min="4" max="4" width="10.7109375" bestFit="1" customWidth="1"/>
    <col min="5" max="5" width="9.42578125" customWidth="1"/>
    <col min="6" max="6" width="3.7109375" customWidth="1"/>
    <col min="7" max="22" width="8.7109375" customWidth="1"/>
  </cols>
  <sheetData>
    <row r="1" spans="1:24" x14ac:dyDescent="0.25">
      <c r="B1" s="57"/>
      <c r="C1" s="57"/>
      <c r="D1" s="57"/>
      <c r="E1" s="57"/>
      <c r="F1" s="84" t="s">
        <v>37</v>
      </c>
      <c r="G1" s="93" t="str">
        <f>'Fully-connected'!A3</f>
        <v>Block 50</v>
      </c>
      <c r="H1" s="93"/>
      <c r="I1" s="93"/>
      <c r="J1" s="97"/>
      <c r="K1" s="94" t="str">
        <f>'Fully-connected'!A4</f>
        <v>Block 100</v>
      </c>
      <c r="L1" s="94"/>
      <c r="M1" s="94"/>
      <c r="N1" s="96"/>
      <c r="O1" s="94" t="str">
        <f>'Fully-connected'!A5</f>
        <v>Hinton 200</v>
      </c>
      <c r="P1" s="94"/>
      <c r="Q1" s="94"/>
      <c r="R1" s="94"/>
      <c r="S1" s="98"/>
      <c r="T1" s="98"/>
      <c r="U1" s="98"/>
      <c r="V1" s="98"/>
      <c r="W1" s="65"/>
    </row>
    <row r="2" spans="1:24" x14ac:dyDescent="0.25">
      <c r="B2" s="57"/>
      <c r="C2" s="57"/>
      <c r="D2" s="57"/>
      <c r="E2" s="57"/>
      <c r="F2" s="84" t="s">
        <v>38</v>
      </c>
      <c r="G2" s="43" t="str">
        <f>'Fully-connected'!O2</f>
        <v>1H</v>
      </c>
      <c r="H2" s="44" t="str">
        <f>'Fully-connected'!P2</f>
        <v>2H</v>
      </c>
      <c r="I2" s="44" t="str">
        <f>'Fully-connected'!Q2</f>
        <v>3H</v>
      </c>
      <c r="J2" s="66" t="str">
        <f>'Fully-connected'!R2</f>
        <v>4H</v>
      </c>
      <c r="K2" s="44" t="str">
        <f t="shared" ref="K2:N2" si="0">G2</f>
        <v>1H</v>
      </c>
      <c r="L2" s="44" t="str">
        <f t="shared" si="0"/>
        <v>2H</v>
      </c>
      <c r="M2" s="44" t="str">
        <f t="shared" si="0"/>
        <v>3H</v>
      </c>
      <c r="N2" s="71" t="str">
        <f t="shared" si="0"/>
        <v>4H</v>
      </c>
      <c r="O2" s="43" t="str">
        <f t="shared" ref="O2:R2" si="1">G2</f>
        <v>1H</v>
      </c>
      <c r="P2" s="43" t="str">
        <f t="shared" si="1"/>
        <v>2H</v>
      </c>
      <c r="Q2" s="43" t="str">
        <f t="shared" si="1"/>
        <v>3H</v>
      </c>
      <c r="R2" s="43" t="str">
        <f t="shared" si="1"/>
        <v>4H</v>
      </c>
      <c r="S2" s="78"/>
      <c r="T2" s="78"/>
      <c r="U2" s="78"/>
      <c r="V2" s="78"/>
      <c r="W2" s="57"/>
    </row>
    <row r="3" spans="1:24" ht="18" x14ac:dyDescent="0.35">
      <c r="B3" s="57"/>
      <c r="C3" s="57"/>
      <c r="D3" s="57"/>
      <c r="E3" s="57"/>
      <c r="F3" s="84" t="s">
        <v>39</v>
      </c>
      <c r="G3" s="14">
        <f>cNN!L3</f>
        <v>2622</v>
      </c>
      <c r="H3" s="14">
        <f>cNN!M3</f>
        <v>5132</v>
      </c>
      <c r="I3" s="14">
        <f>cNN!N3</f>
        <v>7642</v>
      </c>
      <c r="J3" s="47">
        <f>cNN!O3</f>
        <v>10152</v>
      </c>
      <c r="K3" s="14">
        <f>cNN!P3</f>
        <v>10242</v>
      </c>
      <c r="L3" s="14">
        <f>cNN!Q3</f>
        <v>20262</v>
      </c>
      <c r="M3" s="14">
        <f>cNN!R3</f>
        <v>30282</v>
      </c>
      <c r="N3" s="47">
        <f>cNN!S3</f>
        <v>40302</v>
      </c>
      <c r="O3" s="14">
        <f>cNN!T3</f>
        <v>27001.333333333336</v>
      </c>
      <c r="P3" s="14">
        <f>cNN!U3</f>
        <v>38782.296296296307</v>
      </c>
      <c r="Q3" s="14">
        <f>cNN!V3</f>
        <v>44002.526748971199</v>
      </c>
      <c r="R3" s="14">
        <f>cNN!W3</f>
        <v>46312.127114769093</v>
      </c>
      <c r="S3" s="79"/>
      <c r="T3" s="79"/>
      <c r="U3" s="79"/>
      <c r="V3" s="79"/>
      <c r="W3" s="57"/>
    </row>
    <row r="4" spans="1:24" ht="18" x14ac:dyDescent="0.35">
      <c r="B4" s="82"/>
      <c r="C4" s="82"/>
      <c r="D4" s="82"/>
      <c r="E4" s="82"/>
      <c r="F4" s="85" t="s">
        <v>40</v>
      </c>
      <c r="G4" s="45">
        <f>'cDEBI-NN'!L3</f>
        <v>478</v>
      </c>
      <c r="H4" s="45">
        <f>'cDEBI-NN'!M3</f>
        <v>788</v>
      </c>
      <c r="I4" s="45">
        <f>'cDEBI-NN'!N3</f>
        <v>1098</v>
      </c>
      <c r="J4" s="67">
        <f>'cDEBI-NN'!O3</f>
        <v>1408</v>
      </c>
      <c r="K4" s="45">
        <f>'cDEBI-NN'!P3</f>
        <v>948</v>
      </c>
      <c r="L4" s="45">
        <f>'cDEBI-NN'!Q3</f>
        <v>1568</v>
      </c>
      <c r="M4" s="45">
        <f>'cDEBI-NN'!R3</f>
        <v>2188</v>
      </c>
      <c r="N4" s="67">
        <f>'cDEBI-NN'!S3</f>
        <v>2808</v>
      </c>
      <c r="O4" s="45">
        <f>'cDEBI-NN'!T3</f>
        <v>1474</v>
      </c>
      <c r="P4" s="45">
        <f>'cDEBI-NN'!U3</f>
        <v>2025.3333333333335</v>
      </c>
      <c r="Q4" s="45">
        <f>'cDEBI-NN'!V3</f>
        <v>2392.8888888888891</v>
      </c>
      <c r="R4" s="45">
        <f>'cDEBI-NN'!W3</f>
        <v>2637.9259259259261</v>
      </c>
      <c r="S4" s="79"/>
      <c r="T4" s="79"/>
      <c r="U4" s="79"/>
      <c r="V4" s="79"/>
      <c r="W4" s="57"/>
    </row>
    <row r="5" spans="1:24" ht="18.75" thickBot="1" x14ac:dyDescent="0.4">
      <c r="B5" s="83" t="s">
        <v>19</v>
      </c>
      <c r="C5" s="83" t="s">
        <v>18</v>
      </c>
      <c r="D5" s="83" t="s">
        <v>35</v>
      </c>
      <c r="E5" s="83" t="s">
        <v>36</v>
      </c>
      <c r="F5" s="86"/>
      <c r="G5" s="63"/>
      <c r="H5" s="63"/>
      <c r="I5" s="63"/>
      <c r="J5" s="68"/>
      <c r="K5" s="63"/>
      <c r="L5" s="63"/>
      <c r="M5" s="63"/>
      <c r="N5" s="68"/>
      <c r="O5" s="63"/>
      <c r="P5" s="63"/>
      <c r="Q5" s="63"/>
      <c r="R5" s="63"/>
      <c r="S5" s="77"/>
      <c r="T5" s="77"/>
      <c r="U5" s="77"/>
      <c r="V5" s="77"/>
      <c r="W5" s="57"/>
    </row>
    <row r="6" spans="1:24" x14ac:dyDescent="0.25">
      <c r="B6" s="87" t="str">
        <f>'cDEBI-NN'!I4</f>
        <v>Small</v>
      </c>
      <c r="C6" s="46" t="str">
        <f>'cDEBI-NN'!J4</f>
        <v>1C</v>
      </c>
      <c r="D6" s="47">
        <f>cNN!K4</f>
        <v>416</v>
      </c>
      <c r="E6" s="47">
        <f>'cDEBI-NN'!K4</f>
        <v>1216</v>
      </c>
      <c r="F6" s="61"/>
      <c r="G6" s="48">
        <f>'cDEBI-NN'!L4/cNN!L4</f>
        <v>4.9183887662408166E-2</v>
      </c>
      <c r="H6" s="49">
        <f>'cDEBI-NN'!M4/cNN!M4</f>
        <v>5.2412933601052411E-2</v>
      </c>
      <c r="I6" s="49">
        <f>'cDEBI-NN'!N4/cNN!N4</f>
        <v>5.5373079858000732E-2</v>
      </c>
      <c r="J6" s="81">
        <f>'cDEBI-NN'!O4/cNN!O4</f>
        <v>5.8096572811823163E-2</v>
      </c>
      <c r="K6" s="49">
        <f>'cDEBI-NN'!P4/cNN!P4</f>
        <v>2.7944811626724637E-2</v>
      </c>
      <c r="L6" s="49">
        <f>'cDEBI-NN'!Q4/cNN!Q4</f>
        <v>3.0684436995374771E-2</v>
      </c>
      <c r="M6" s="49">
        <f>'cDEBI-NN'!R4/cNN!R4</f>
        <v>3.3014717943364996E-2</v>
      </c>
      <c r="N6" s="81">
        <f>'cDEBI-NN'!S4/cNN!S4</f>
        <v>3.5021020937686449E-2</v>
      </c>
      <c r="O6" s="49">
        <f>'cDEBI-NN'!T4/cNN!T4</f>
        <v>1.5923421234658237E-2</v>
      </c>
      <c r="P6" s="49">
        <f>'cDEBI-NN'!U4/cNN!U4</f>
        <v>1.7407939594915173E-2</v>
      </c>
      <c r="Q6" s="49">
        <f>'cDEBI-NN'!V4/cNN!V4</f>
        <v>1.8513595387151499E-2</v>
      </c>
      <c r="R6" s="50">
        <f>'cDEBI-NN'!W4/cNN!W4</f>
        <v>1.9314531149085174E-2</v>
      </c>
      <c r="S6" s="80"/>
      <c r="T6" s="80"/>
      <c r="U6" s="80"/>
      <c r="V6" s="80"/>
      <c r="W6" s="57"/>
    </row>
    <row r="7" spans="1:24" x14ac:dyDescent="0.25">
      <c r="A7" s="2"/>
      <c r="B7" s="87"/>
      <c r="C7" s="46" t="str">
        <f>'cDEBI-NN'!J5</f>
        <v>2C</v>
      </c>
      <c r="D7" s="47">
        <f>cNN!K5</f>
        <v>2736</v>
      </c>
      <c r="E7" s="47">
        <f>'cDEBI-NN'!K5</f>
        <v>2096</v>
      </c>
      <c r="F7" s="61"/>
      <c r="G7" s="51">
        <f>'cDEBI-NN'!L5/cNN!L5</f>
        <v>7.4059371002602445E-2</v>
      </c>
      <c r="H7" s="52">
        <f>'cDEBI-NN'!M5/cNN!M5</f>
        <v>7.6653013458162667E-2</v>
      </c>
      <c r="I7" s="52">
        <f>'cDEBI-NN'!N5/cNN!N5</f>
        <v>7.8988125967991735E-2</v>
      </c>
      <c r="J7" s="69">
        <f>'cDEBI-NN'!O5/cNN!O5</f>
        <v>8.1101528219095179E-2</v>
      </c>
      <c r="K7" s="52">
        <f>'cDEBI-NN'!P5/cNN!P5</f>
        <v>4.1535556954059159E-2</v>
      </c>
      <c r="L7" s="52">
        <f>'cDEBI-NN'!Q5/cNN!Q5</f>
        <v>4.3530171654498837E-2</v>
      </c>
      <c r="M7" s="52">
        <f>'cDEBI-NN'!R5/cNN!R5</f>
        <v>4.5168535320226022E-2</v>
      </c>
      <c r="N7" s="69">
        <f>'cDEBI-NN'!S5/cNN!S5</f>
        <v>4.6538266433211697E-2</v>
      </c>
      <c r="O7" s="52">
        <f>'cDEBI-NN'!T5/cNN!T5</f>
        <v>2.3243481788869036E-2</v>
      </c>
      <c r="P7" s="52">
        <f>'cDEBI-NN'!U5/cNN!U5</f>
        <v>2.4637251425937388E-2</v>
      </c>
      <c r="Q7" s="52">
        <f>'cDEBI-NN'!V5/cNN!V5</f>
        <v>2.5806693822689027E-2</v>
      </c>
      <c r="R7" s="53">
        <f>'cDEBI-NN'!W5/cNN!W5</f>
        <v>2.67041045503109E-2</v>
      </c>
      <c r="S7" s="80"/>
      <c r="T7" s="80"/>
      <c r="U7" s="80"/>
      <c r="V7" s="80"/>
      <c r="W7" s="65"/>
      <c r="X7" s="2"/>
    </row>
    <row r="8" spans="1:24" x14ac:dyDescent="0.25">
      <c r="A8" s="2"/>
      <c r="B8" s="87"/>
      <c r="C8" s="46" t="str">
        <f>'cDEBI-NN'!J6</f>
        <v>3C</v>
      </c>
      <c r="D8" s="47">
        <f>cNN!K6</f>
        <v>7376</v>
      </c>
      <c r="E8" s="47">
        <f>'cDEBI-NN'!K6</f>
        <v>3856</v>
      </c>
      <c r="F8" s="62"/>
      <c r="G8" s="51">
        <f>'cDEBI-NN'!L6/cNN!L6</f>
        <v>7.9796363636363637E-2</v>
      </c>
      <c r="H8" s="52">
        <f>'cDEBI-NN'!M6/cNN!M6</f>
        <v>8.1335952848722984E-2</v>
      </c>
      <c r="I8" s="52">
        <f>'cDEBI-NN'!N6/cNN!N6</f>
        <v>8.2770774027382407E-2</v>
      </c>
      <c r="J8" s="69">
        <f>'cDEBI-NN'!O6/cNN!O6</f>
        <v>8.4111169375983216E-2</v>
      </c>
      <c r="K8" s="52">
        <f>'cDEBI-NN'!P6/cNN!P6</f>
        <v>4.4457714413674701E-2</v>
      </c>
      <c r="L8" s="52">
        <f>'cDEBI-NN'!Q6/cNN!Q6</f>
        <v>4.5669838183207169E-2</v>
      </c>
      <c r="M8" s="52">
        <f>'cDEBI-NN'!R6/cNN!R6</f>
        <v>4.6724238685799627E-2</v>
      </c>
      <c r="N8" s="69">
        <f>'cDEBI-NN'!S6/cNN!S6</f>
        <v>4.7649820154849726E-2</v>
      </c>
      <c r="O8" s="52">
        <f>'cDEBI-NN'!T6/cNN!T6</f>
        <v>2.4374896589068776E-2</v>
      </c>
      <c r="P8" s="52">
        <f>'cDEBI-NN'!U6/cNN!U6</f>
        <v>2.532615256666353E-2</v>
      </c>
      <c r="Q8" s="52">
        <f>'cDEBI-NN'!V6/cNN!V6</f>
        <v>2.6157972326030739E-2</v>
      </c>
      <c r="R8" s="53">
        <f>'cDEBI-NN'!W6/cNN!W6</f>
        <v>2.6805225489362917E-2</v>
      </c>
      <c r="S8" s="80"/>
      <c r="T8" s="80"/>
      <c r="U8" s="80"/>
      <c r="V8" s="80"/>
      <c r="W8" s="65"/>
      <c r="X8" s="2"/>
    </row>
    <row r="9" spans="1:24" x14ac:dyDescent="0.25">
      <c r="A9" s="2"/>
      <c r="B9" s="87"/>
      <c r="C9" s="46" t="str">
        <f>'cDEBI-NN'!J7</f>
        <v>4C</v>
      </c>
      <c r="D9" s="47">
        <f>cNN!K7</f>
        <v>16624</v>
      </c>
      <c r="E9" s="47">
        <f>'cDEBI-NN'!K7</f>
        <v>5616</v>
      </c>
      <c r="F9" s="62"/>
      <c r="G9" s="51">
        <f>'cDEBI-NN'!L7/cNN!L7</f>
        <v>0.11481197748392899</v>
      </c>
      <c r="H9" s="52">
        <f>'cDEBI-NN'!M7/cNN!M7</f>
        <v>0.11516081590894559</v>
      </c>
      <c r="I9" s="52">
        <f>'cDEBI-NN'!N7/cNN!N7</f>
        <v>0.11548274060185043</v>
      </c>
      <c r="J9" s="69">
        <f>'cDEBI-NN'!O7/cNN!O7</f>
        <v>0.11578075056232982</v>
      </c>
      <c r="K9" s="52">
        <f>'cDEBI-NN'!P7/cNN!P7</f>
        <v>6.8396708338751319E-2</v>
      </c>
      <c r="L9" s="52">
        <f>'cDEBI-NN'!Q7/cNN!Q7</f>
        <v>6.7841544448787455E-2</v>
      </c>
      <c r="M9" s="52">
        <f>'cDEBI-NN'!R7/cNN!R7</f>
        <v>6.7373498504377238E-2</v>
      </c>
      <c r="N9" s="69">
        <f>'cDEBI-NN'!S7/cNN!S7</f>
        <v>6.697355619127833E-2</v>
      </c>
      <c r="O9" s="52">
        <f>'cDEBI-NN'!T7/cNN!T7</f>
        <v>3.859599919122874E-2</v>
      </c>
      <c r="P9" s="52">
        <f>'cDEBI-NN'!U7/cNN!U7</f>
        <v>3.9042957943116748E-2</v>
      </c>
      <c r="Q9" s="52">
        <f>'cDEBI-NN'!V7/cNN!V7</f>
        <v>3.9782446205622997E-2</v>
      </c>
      <c r="R9" s="53">
        <f>'cDEBI-NN'!W7/cNN!W7</f>
        <v>4.0466982434542491E-2</v>
      </c>
      <c r="S9" s="80"/>
      <c r="T9" s="80"/>
      <c r="U9" s="80"/>
      <c r="V9" s="80"/>
      <c r="W9" s="65"/>
      <c r="X9" s="2"/>
    </row>
    <row r="10" spans="1:24" x14ac:dyDescent="0.25">
      <c r="A10" s="2"/>
      <c r="B10" s="95"/>
      <c r="C10" s="71" t="str">
        <f>'cDEBI-NN'!J8</f>
        <v>5C</v>
      </c>
      <c r="D10" s="67">
        <f>cNN!K8</f>
        <v>21248</v>
      </c>
      <c r="E10" s="67">
        <f>'cDEBI-NN'!K8</f>
        <v>6496</v>
      </c>
      <c r="F10" s="72"/>
      <c r="G10" s="73">
        <f>'cDEBI-NN'!L8/cNN!L8</f>
        <v>0.19579699940421383</v>
      </c>
      <c r="H10" s="74">
        <f>'cDEBI-NN'!M8/cNN!M8</f>
        <v>0.19119586164925448</v>
      </c>
      <c r="I10" s="74">
        <f>'cDEBI-NN'!N8/cNN!N8</f>
        <v>0.18714537738997758</v>
      </c>
      <c r="J10" s="75">
        <f>'cDEBI-NN'!O8/cNN!O8</f>
        <v>0.18355227640813387</v>
      </c>
      <c r="K10" s="74">
        <f>'cDEBI-NN'!P8/cNN!P8</f>
        <v>0.13427266069124263</v>
      </c>
      <c r="L10" s="74">
        <f>'cDEBI-NN'!Q8/cNN!Q8</f>
        <v>0.12350443844075647</v>
      </c>
      <c r="M10" s="74">
        <f>'cDEBI-NN'!R8/cNN!R8</f>
        <v>0.11552477192256998</v>
      </c>
      <c r="N10" s="75">
        <f>'cDEBI-NN'!S8/cNN!S8</f>
        <v>0.10937464247305677</v>
      </c>
      <c r="O10" s="74">
        <f>'cDEBI-NN'!T8/cNN!T8</f>
        <v>8.2503109161663021E-2</v>
      </c>
      <c r="P10" s="74">
        <f>'cDEBI-NN'!U8/cNN!U8</f>
        <v>7.8730154511599162E-2</v>
      </c>
      <c r="Q10" s="74">
        <f>'cDEBI-NN'!V8/cNN!V8</f>
        <v>7.8357990282402978E-2</v>
      </c>
      <c r="R10" s="76">
        <f>'cDEBI-NN'!W8/cNN!W8</f>
        <v>7.8896248378768671E-2</v>
      </c>
      <c r="S10" s="80"/>
      <c r="T10" s="80"/>
      <c r="U10" s="80"/>
      <c r="V10" s="80"/>
      <c r="W10" s="65"/>
      <c r="X10" s="2"/>
    </row>
    <row r="11" spans="1:24" x14ac:dyDescent="0.25">
      <c r="A11" s="2"/>
      <c r="B11" s="87" t="str">
        <f>'cDEBI-NN'!I9</f>
        <v>Medium</v>
      </c>
      <c r="C11" s="46" t="str">
        <f>'cDEBI-NN'!J9</f>
        <v>1C</v>
      </c>
      <c r="D11" s="47">
        <f>cNN!K9</f>
        <v>1600</v>
      </c>
      <c r="E11" s="47">
        <f>'cDEBI-NN'!K9</f>
        <v>4736</v>
      </c>
      <c r="F11" s="62"/>
      <c r="G11" s="51">
        <f>'cDEBI-NN'!L9/cNN!L9</f>
        <v>3.3422899020521132E-2</v>
      </c>
      <c r="H11" s="52">
        <f>'cDEBI-NN'!M9/cNN!M9</f>
        <v>3.4027577206550925E-2</v>
      </c>
      <c r="I11" s="52">
        <f>'cDEBI-NN'!N9/cNN!N9</f>
        <v>3.4624191774562878E-2</v>
      </c>
      <c r="J11" s="69">
        <f>'cDEBI-NN'!O9/cNN!O9</f>
        <v>3.521290295340835E-2</v>
      </c>
      <c r="K11" s="52">
        <f>'cDEBI-NN'!P9/cNN!P9</f>
        <v>1.7433379970285857E-2</v>
      </c>
      <c r="L11" s="52">
        <f>'cDEBI-NN'!Q9/cNN!Q9</f>
        <v>1.8027880202172851E-2</v>
      </c>
      <c r="M11" s="52">
        <f>'cDEBI-NN'!R9/cNN!R9</f>
        <v>1.860668544373335E-2</v>
      </c>
      <c r="N11" s="69">
        <f>'cDEBI-NN'!S9/cNN!S9</f>
        <v>1.9170409126487774E-2</v>
      </c>
      <c r="O11" s="52">
        <f>'cDEBI-NN'!T9/cNN!T9</f>
        <v>9.0865888904649323E-3</v>
      </c>
      <c r="P11" s="52">
        <f>'cDEBI-NN'!U9/cNN!U9</f>
        <v>9.3852510668441819E-3</v>
      </c>
      <c r="Q11" s="52">
        <f>'cDEBI-NN'!V9/cNN!V9</f>
        <v>9.5986499434016753E-3</v>
      </c>
      <c r="R11" s="53">
        <f>'cDEBI-NN'!W9/cNN!W9</f>
        <v>9.7477143430374918E-3</v>
      </c>
      <c r="S11" s="80"/>
      <c r="T11" s="80"/>
      <c r="U11" s="80"/>
      <c r="V11" s="80"/>
      <c r="W11" s="65"/>
      <c r="X11" s="2"/>
    </row>
    <row r="12" spans="1:24" x14ac:dyDescent="0.25">
      <c r="B12" s="87"/>
      <c r="C12" s="46" t="str">
        <f>'cDEBI-NN'!J10</f>
        <v>2C</v>
      </c>
      <c r="D12" s="47">
        <f>cNN!K10</f>
        <v>52864</v>
      </c>
      <c r="E12" s="47">
        <f>'cDEBI-NN'!K10</f>
        <v>14400</v>
      </c>
      <c r="F12" s="62"/>
      <c r="G12" s="51">
        <f>'cDEBI-NN'!L10/cNN!L10</f>
        <v>4.2322377458812524E-2</v>
      </c>
      <c r="H12" s="52">
        <f>'cDEBI-NN'!M10/cNN!M10</f>
        <v>4.2656640617310684E-2</v>
      </c>
      <c r="I12" s="52">
        <f>'cDEBI-NN'!N10/cNN!N10</f>
        <v>4.2988162490483921E-2</v>
      </c>
      <c r="J12" s="69">
        <f>'cDEBI-NN'!O10/cNN!O10</f>
        <v>4.3316976662458186E-2</v>
      </c>
      <c r="K12" s="52">
        <f>'cDEBI-NN'!P10/cNN!P10</f>
        <v>2.2642580582628458E-2</v>
      </c>
      <c r="L12" s="52">
        <f>'cDEBI-NN'!Q10/cNN!Q10</f>
        <v>2.2979866877384084E-2</v>
      </c>
      <c r="M12" s="52">
        <f>'cDEBI-NN'!R10/cNN!R10</f>
        <v>2.3311403396843382E-2</v>
      </c>
      <c r="N12" s="69">
        <f>'cDEBI-NN'!S10/cNN!S10</f>
        <v>2.3637335924465791E-2</v>
      </c>
      <c r="O12" s="52">
        <f>'cDEBI-NN'!T10/cNN!T10</f>
        <v>1.1841794687800777E-2</v>
      </c>
      <c r="P12" s="52">
        <f>'cDEBI-NN'!U10/cNN!U10</f>
        <v>1.2023562989888232E-2</v>
      </c>
      <c r="Q12" s="52">
        <f>'cDEBI-NN'!V10/cNN!V10</f>
        <v>1.2157779437589044E-2</v>
      </c>
      <c r="R12" s="53">
        <f>'cDEBI-NN'!W10/cNN!W10</f>
        <v>1.2253221183411057E-2</v>
      </c>
      <c r="S12" s="80"/>
      <c r="T12" s="80"/>
      <c r="U12" s="80"/>
      <c r="V12" s="80"/>
      <c r="W12" s="57"/>
    </row>
    <row r="13" spans="1:24" x14ac:dyDescent="0.25">
      <c r="B13" s="87"/>
      <c r="C13" s="46" t="str">
        <f>'cDEBI-NN'!J11</f>
        <v>3C</v>
      </c>
      <c r="D13" s="47">
        <f>cNN!K11</f>
        <v>126720</v>
      </c>
      <c r="E13" s="47">
        <f>'cDEBI-NN'!K11</f>
        <v>21440</v>
      </c>
      <c r="F13" s="62"/>
      <c r="G13" s="51">
        <f>'cDEBI-NN'!L11/cNN!L11</f>
        <v>3.7732355565031503E-2</v>
      </c>
      <c r="H13" s="52">
        <f>'cDEBI-NN'!M11/cNN!M11</f>
        <v>3.7933209190546741E-2</v>
      </c>
      <c r="I13" s="52">
        <f>'cDEBI-NN'!N11/cNN!N11</f>
        <v>3.813312434730648E-2</v>
      </c>
      <c r="J13" s="69">
        <f>'cDEBI-NN'!O11/cNN!O11</f>
        <v>3.8332107597334582E-2</v>
      </c>
      <c r="K13" s="52">
        <f>'cDEBI-NN'!P11/cNN!P11</f>
        <v>2.0424358323901704E-2</v>
      </c>
      <c r="L13" s="52">
        <f>'cDEBI-NN'!Q11/cNN!Q11</f>
        <v>2.0631141672815184E-2</v>
      </c>
      <c r="M13" s="52">
        <f>'cDEBI-NN'!R11/cNN!R11</f>
        <v>2.0835872178909105E-2</v>
      </c>
      <c r="N13" s="69">
        <f>'cDEBI-NN'!S11/cNN!S11</f>
        <v>2.1038580260606295E-2</v>
      </c>
      <c r="O13" s="52">
        <f>'cDEBI-NN'!T11/cNN!T11</f>
        <v>1.0715414930984496E-2</v>
      </c>
      <c r="P13" s="52">
        <f>'cDEBI-NN'!U11/cNN!U11</f>
        <v>1.0825249222897062E-2</v>
      </c>
      <c r="Q13" s="52">
        <f>'cDEBI-NN'!V11/cNN!V11</f>
        <v>1.0905507482136501E-2</v>
      </c>
      <c r="R13" s="53">
        <f>'cDEBI-NN'!W11/cNN!W11</f>
        <v>1.0962200977772372E-2</v>
      </c>
      <c r="S13" s="80"/>
      <c r="T13" s="80"/>
      <c r="U13" s="80"/>
      <c r="V13" s="80"/>
      <c r="W13" s="57"/>
    </row>
    <row r="14" spans="1:24" x14ac:dyDescent="0.25">
      <c r="B14" s="87"/>
      <c r="C14" s="46" t="str">
        <f>'cDEBI-NN'!J12</f>
        <v>4C</v>
      </c>
      <c r="D14" s="47">
        <f>cNN!K12</f>
        <v>274304</v>
      </c>
      <c r="E14" s="47">
        <f>'cDEBI-NN'!K12</f>
        <v>28480</v>
      </c>
      <c r="F14" s="62"/>
      <c r="G14" s="51">
        <f>'cDEBI-NN'!L12/cNN!L12</f>
        <v>4.1662370385090561E-2</v>
      </c>
      <c r="H14" s="52">
        <f>'cDEBI-NN'!M12/cNN!M12</f>
        <v>4.1854480026633646E-2</v>
      </c>
      <c r="I14" s="52">
        <f>'cDEBI-NN'!N12/cNN!N12</f>
        <v>4.2045689910937704E-2</v>
      </c>
      <c r="J14" s="69">
        <f>'cDEBI-NN'!O12/cNN!O12</f>
        <v>4.2236006344336635E-2</v>
      </c>
      <c r="K14" s="52">
        <f>'cDEBI-NN'!P12/cNN!P12</f>
        <v>2.4294230850362985E-2</v>
      </c>
      <c r="L14" s="52">
        <f>'cDEBI-NN'!Q12/cNN!Q12</f>
        <v>2.4496813628181666E-2</v>
      </c>
      <c r="M14" s="52">
        <f>'cDEBI-NN'!R12/cNN!R12</f>
        <v>2.4697224103925681E-2</v>
      </c>
      <c r="N14" s="69">
        <f>'cDEBI-NN'!S12/cNN!S12</f>
        <v>2.489549703176443E-2</v>
      </c>
      <c r="O14" s="52">
        <f>'cDEBI-NN'!T12/cNN!T12</f>
        <v>1.3308952883772422E-2</v>
      </c>
      <c r="P14" s="52">
        <f>'cDEBI-NN'!U12/cNN!U12</f>
        <v>1.3424107869541912E-2</v>
      </c>
      <c r="Q14" s="52">
        <f>'cDEBI-NN'!V12/cNN!V12</f>
        <v>1.3510801083200682E-2</v>
      </c>
      <c r="R14" s="53">
        <f>'cDEBI-NN'!W12/cNN!W12</f>
        <v>1.3573075664235341E-2</v>
      </c>
      <c r="S14" s="80"/>
      <c r="T14" s="80"/>
      <c r="U14" s="80"/>
      <c r="V14" s="80"/>
      <c r="W14" s="57"/>
    </row>
    <row r="15" spans="1:24" x14ac:dyDescent="0.25">
      <c r="B15" s="95"/>
      <c r="C15" s="71" t="str">
        <f>'cDEBI-NN'!J13</f>
        <v>5C</v>
      </c>
      <c r="D15" s="67">
        <f>cNN!K13</f>
        <v>348096</v>
      </c>
      <c r="E15" s="67">
        <f>'cDEBI-NN'!K13</f>
        <v>32000</v>
      </c>
      <c r="F15" s="72"/>
      <c r="G15" s="73">
        <f>'cDEBI-NN'!L13/cNN!L13</f>
        <v>7.8826234392276054E-2</v>
      </c>
      <c r="H15" s="74">
        <f>'cDEBI-NN'!M13/cNN!M13</f>
        <v>7.9084143615406555E-2</v>
      </c>
      <c r="I15" s="74">
        <f>'cDEBI-NN'!N13/cNN!N13</f>
        <v>7.9339092418221152E-2</v>
      </c>
      <c r="J15" s="75">
        <f>'cDEBI-NN'!O13/cNN!O13</f>
        <v>7.9591131481784622E-2</v>
      </c>
      <c r="K15" s="74">
        <f>'cDEBI-NN'!P13/cNN!P13</f>
        <v>6.6446383991937502E-2</v>
      </c>
      <c r="L15" s="74">
        <f>'cDEBI-NN'!Q13/cNN!Q13</f>
        <v>6.6359975696187248E-2</v>
      </c>
      <c r="M15" s="74">
        <f>'cDEBI-NN'!R13/cNN!R13</f>
        <v>6.6276774238950481E-2</v>
      </c>
      <c r="N15" s="75">
        <f>'cDEBI-NN'!S13/cNN!S13</f>
        <v>6.6196604351288546E-2</v>
      </c>
      <c r="O15" s="74">
        <f>'cDEBI-NN'!T13/cNN!T13</f>
        <v>5.0343238479454495E-2</v>
      </c>
      <c r="P15" s="74">
        <f>'cDEBI-NN'!U13/cNN!U13</f>
        <v>5.0284297373076173E-2</v>
      </c>
      <c r="Q15" s="74">
        <f>'cDEBI-NN'!V13/cNN!V13</f>
        <v>5.0431502293893135E-2</v>
      </c>
      <c r="R15" s="76">
        <f>'cDEBI-NN'!W13/cNN!W13</f>
        <v>5.0611053916315873E-2</v>
      </c>
      <c r="S15" s="80"/>
      <c r="T15" s="80"/>
      <c r="U15" s="80"/>
      <c r="V15" s="80"/>
      <c r="W15" s="57"/>
    </row>
    <row r="16" spans="1:24" x14ac:dyDescent="0.25">
      <c r="B16" s="87" t="str">
        <f>'cDEBI-NN'!I14</f>
        <v>Large</v>
      </c>
      <c r="C16" s="46" t="str">
        <f>'cDEBI-NN'!J14</f>
        <v>1C</v>
      </c>
      <c r="D16" s="47">
        <f>cNN!K14</f>
        <v>11712</v>
      </c>
      <c r="E16" s="47">
        <f>'cDEBI-NN'!K14</f>
        <v>34944</v>
      </c>
      <c r="F16" s="62"/>
      <c r="G16" s="51">
        <f>'cDEBI-NN'!L14/cNN!L14</f>
        <v>2.9414112054132281E-2</v>
      </c>
      <c r="H16" s="52">
        <f>'cDEBI-NN'!M14/cNN!M14</f>
        <v>2.9479970596994781E-2</v>
      </c>
      <c r="I16" s="52">
        <f>'cDEBI-NN'!N14/cNN!N14</f>
        <v>2.9545737010448266E-2</v>
      </c>
      <c r="J16" s="69">
        <f>'cDEBI-NN'!O14/cNN!O14</f>
        <v>2.9611411487677135E-2</v>
      </c>
      <c r="K16" s="52">
        <f>'cDEBI-NN'!P14/cNN!P14</f>
        <v>1.4932433404444188E-2</v>
      </c>
      <c r="L16" s="52">
        <f>'cDEBI-NN'!Q14/cNN!Q14</f>
        <v>1.4998680348230329E-2</v>
      </c>
      <c r="M16" s="52">
        <f>'cDEBI-NN'!R14/cNN!R14</f>
        <v>1.5064740580599232E-2</v>
      </c>
      <c r="N16" s="69">
        <f>'cDEBI-NN'!S14/cNN!S14</f>
        <v>1.5130614889785655E-2</v>
      </c>
      <c r="O16" s="52">
        <f>'cDEBI-NN'!T14/cNN!T14</f>
        <v>7.5433001393404725E-3</v>
      </c>
      <c r="P16" s="52">
        <f>'cDEBI-NN'!U14/cNN!U14</f>
        <v>7.5760590029165052E-3</v>
      </c>
      <c r="Q16" s="52">
        <f>'cDEBI-NN'!V14/cNN!V14</f>
        <v>7.5992848351597161E-3</v>
      </c>
      <c r="R16" s="53">
        <f>'cDEBI-NN'!W14/cNN!W14</f>
        <v>7.6153902380759692E-3</v>
      </c>
      <c r="S16" s="80"/>
      <c r="T16" s="80"/>
      <c r="U16" s="80"/>
      <c r="V16" s="80"/>
      <c r="W16" s="57"/>
    </row>
    <row r="17" spans="2:23" x14ac:dyDescent="0.25">
      <c r="B17" s="87"/>
      <c r="C17" s="46" t="str">
        <f>'cDEBI-NN'!J15</f>
        <v>2C</v>
      </c>
      <c r="D17" s="47">
        <f>cNN!K15</f>
        <v>2002624</v>
      </c>
      <c r="E17" s="47">
        <f>'cDEBI-NN'!K15</f>
        <v>159616</v>
      </c>
      <c r="F17" s="62"/>
      <c r="G17" s="51">
        <f>'cDEBI-NN'!L15/cNN!L15</f>
        <v>3.3160043851627102E-2</v>
      </c>
      <c r="H17" s="52">
        <f>'cDEBI-NN'!M15/cNN!M15</f>
        <v>3.3185482333039425E-2</v>
      </c>
      <c r="I17" s="52">
        <f>'cDEBI-NN'!N15/cNN!N15</f>
        <v>3.3210906493183159E-2</v>
      </c>
      <c r="J17" s="69">
        <f>'cDEBI-NN'!O15/cNN!O15</f>
        <v>3.3236316344148711E-2</v>
      </c>
      <c r="K17" s="52">
        <f>'cDEBI-NN'!P15/cNN!P15</f>
        <v>1.8863925040900051E-2</v>
      </c>
      <c r="L17" s="52">
        <f>'cDEBI-NN'!Q15/cNN!Q15</f>
        <v>1.8891374976036115E-2</v>
      </c>
      <c r="M17" s="52">
        <f>'cDEBI-NN'!R15/cNN!R15</f>
        <v>1.8918789897095806E-2</v>
      </c>
      <c r="N17" s="69">
        <f>'cDEBI-NN'!S15/cNN!S15</f>
        <v>1.8946169871030327E-2</v>
      </c>
      <c r="O17" s="52">
        <f>'cDEBI-NN'!T15/cNN!T15</f>
        <v>1.0137282986346551E-2</v>
      </c>
      <c r="P17" s="52">
        <f>'cDEBI-NN'!U15/cNN!U15</f>
        <v>1.0152043147470617E-2</v>
      </c>
      <c r="Q17" s="52">
        <f>'cDEBI-NN'!V15/cNN!V15</f>
        <v>1.0162791128380715E-2</v>
      </c>
      <c r="R17" s="53">
        <f>'cDEBI-NN'!W15/cNN!W15</f>
        <v>1.0170361043266116E-2</v>
      </c>
      <c r="S17" s="80"/>
      <c r="T17" s="80"/>
      <c r="U17" s="80"/>
      <c r="V17" s="80"/>
      <c r="W17" s="57"/>
    </row>
    <row r="18" spans="2:23" x14ac:dyDescent="0.25">
      <c r="B18" s="87"/>
      <c r="C18" s="46" t="str">
        <f>'cDEBI-NN'!J16</f>
        <v>3C</v>
      </c>
      <c r="D18" s="47">
        <f>cNN!K16</f>
        <v>6819904</v>
      </c>
      <c r="E18" s="47">
        <f>'cDEBI-NN'!K16</f>
        <v>272896</v>
      </c>
      <c r="F18" s="62"/>
      <c r="G18" s="51">
        <f>'cDEBI-NN'!L16/cNN!L16</f>
        <v>2.9132800850647709E-2</v>
      </c>
      <c r="H18" s="52">
        <f>'cDEBI-NN'!M16/cNN!M16</f>
        <v>2.9148960380761212E-2</v>
      </c>
      <c r="I18" s="52">
        <f>'cDEBI-NN'!N16/cNN!N16</f>
        <v>2.9165114377825582E-2</v>
      </c>
      <c r="J18" s="69">
        <f>'cDEBI-NN'!O16/cNN!O16</f>
        <v>2.9181262844682119E-2</v>
      </c>
      <c r="K18" s="52">
        <f>'cDEBI-NN'!P16/cNN!P16</f>
        <v>1.913036426389738E-2</v>
      </c>
      <c r="L18" s="52">
        <f>'cDEBI-NN'!Q16/cNN!Q16</f>
        <v>1.9149524961476289E-2</v>
      </c>
      <c r="M18" s="52">
        <f>'cDEBI-NN'!R16/cNN!R16</f>
        <v>1.9168668489315716E-2</v>
      </c>
      <c r="N18" s="69">
        <f>'cDEBI-NN'!S16/cNN!S16</f>
        <v>1.9187794870483815E-2</v>
      </c>
      <c r="O18" s="52">
        <f>'cDEBI-NN'!T16/cNN!T16</f>
        <v>1.134581830805448E-2</v>
      </c>
      <c r="P18" s="52">
        <f>'cDEBI-NN'!U16/cNN!U16</f>
        <v>1.1356887572842249E-2</v>
      </c>
      <c r="Q18" s="52">
        <f>'cDEBI-NN'!V16/cNN!V16</f>
        <v>1.1365056368652373E-2</v>
      </c>
      <c r="R18" s="53">
        <f>'cDEBI-NN'!W16/cNN!W16</f>
        <v>1.1370853649114835E-2</v>
      </c>
      <c r="S18" s="80"/>
      <c r="T18" s="80"/>
      <c r="U18" s="80"/>
      <c r="V18" s="80"/>
      <c r="W18" s="57"/>
    </row>
    <row r="19" spans="2:23" x14ac:dyDescent="0.25">
      <c r="B19" s="87"/>
      <c r="C19" s="46" t="str">
        <f>'cDEBI-NN'!J17</f>
        <v>4C</v>
      </c>
      <c r="D19" s="47">
        <f>cNN!K17</f>
        <v>10506688</v>
      </c>
      <c r="E19" s="47">
        <f>'cDEBI-NN'!K17</f>
        <v>330880</v>
      </c>
      <c r="F19" s="62"/>
      <c r="G19" s="51">
        <f>'cDEBI-NN'!L17/cNN!L17</f>
        <v>2.704163854860113E-2</v>
      </c>
      <c r="H19" s="52">
        <f>'cDEBI-NN'!M17/cNN!M17</f>
        <v>2.7056002016012781E-2</v>
      </c>
      <c r="I19" s="52">
        <f>'cDEBI-NN'!N17/cNN!N17</f>
        <v>2.7070361206642218E-2</v>
      </c>
      <c r="J19" s="69">
        <f>'cDEBI-NN'!O17/cNN!O17</f>
        <v>2.7084716122399308E-2</v>
      </c>
      <c r="K19" s="52">
        <f>'cDEBI-NN'!P17/cNN!P17</f>
        <v>1.9765414691868186E-2</v>
      </c>
      <c r="L19" s="52">
        <f>'cDEBI-NN'!Q17/cNN!Q17</f>
        <v>1.9783686513027386E-2</v>
      </c>
      <c r="M19" s="52">
        <f>'cDEBI-NN'!R17/cNN!R17</f>
        <v>1.9801942484837243E-2</v>
      </c>
      <c r="N19" s="69">
        <f>'cDEBI-NN'!S17/cNN!S17</f>
        <v>1.9820182627910882E-2</v>
      </c>
      <c r="O19" s="52">
        <f>'cDEBI-NN'!T17/cNN!T17</f>
        <v>1.285180709363554E-2</v>
      </c>
      <c r="P19" s="52">
        <f>'cDEBI-NN'!U17/cNN!U17</f>
        <v>1.2863055812428139E-2</v>
      </c>
      <c r="Q19" s="52">
        <f>'cDEBI-NN'!V17/cNN!V17</f>
        <v>1.287150411802062E-2</v>
      </c>
      <c r="R19" s="53">
        <f>'cDEBI-NN'!W17/cNN!W17</f>
        <v>1.2877558822068716E-2</v>
      </c>
      <c r="S19" s="80"/>
      <c r="T19" s="80"/>
      <c r="U19" s="80"/>
      <c r="V19" s="80"/>
      <c r="W19" s="57"/>
    </row>
    <row r="20" spans="2:23" ht="15.75" thickBot="1" x14ac:dyDescent="0.3">
      <c r="B20" s="87"/>
      <c r="C20" s="46" t="str">
        <f>'cDEBI-NN'!J18</f>
        <v>5C</v>
      </c>
      <c r="D20" s="47">
        <f>cNN!K18</f>
        <v>11391680</v>
      </c>
      <c r="E20" s="47">
        <f>'cDEBI-NN'!K18</f>
        <v>344960</v>
      </c>
      <c r="F20" s="62"/>
      <c r="G20" s="54">
        <f>'cDEBI-NN'!L18/cNN!L18</f>
        <v>2.765270394843285E-2</v>
      </c>
      <c r="H20" s="55">
        <f>'cDEBI-NN'!M18/cNN!M18</f>
        <v>2.7668563656839461E-2</v>
      </c>
      <c r="I20" s="55">
        <f>'cDEBI-NN'!N18/cNN!N18</f>
        <v>2.7684418117877165E-2</v>
      </c>
      <c r="J20" s="70">
        <f>'cDEBI-NN'!O18/cNN!O18</f>
        <v>2.7700267334149764E-2</v>
      </c>
      <c r="K20" s="55">
        <f>'cDEBI-NN'!P18/cNN!P18</f>
        <v>2.2246751748117254E-2</v>
      </c>
      <c r="L20" s="55">
        <f>'cDEBI-NN'!Q18/cNN!Q18</f>
        <v>2.2267779109511242E-2</v>
      </c>
      <c r="M20" s="55">
        <f>'cDEBI-NN'!R18/cNN!R18</f>
        <v>2.2288784168554975E-2</v>
      </c>
      <c r="N20" s="70">
        <f>'cDEBI-NN'!S18/cNN!S18</f>
        <v>2.2309766960711616E-2</v>
      </c>
      <c r="O20" s="55">
        <f>'cDEBI-NN'!T18/cNN!T18</f>
        <v>1.5991880955712599E-2</v>
      </c>
      <c r="P20" s="55">
        <f>'cDEBI-NN'!U18/cNN!U18</f>
        <v>1.6005680057549727E-2</v>
      </c>
      <c r="Q20" s="55">
        <f>'cDEBI-NN'!V18/cNN!V18</f>
        <v>1.6016475966487732E-2</v>
      </c>
      <c r="R20" s="56">
        <f>'cDEBI-NN'!W18/cNN!W18</f>
        <v>1.6024383798356488E-2</v>
      </c>
      <c r="S20" s="80"/>
      <c r="T20" s="80"/>
      <c r="U20" s="80"/>
      <c r="V20" s="80"/>
      <c r="W20" s="57"/>
    </row>
    <row r="21" spans="2:23" x14ac:dyDescent="0.25">
      <c r="B21" s="57"/>
      <c r="C21" s="57"/>
      <c r="D21" s="57"/>
      <c r="E21" s="57"/>
      <c r="F21" s="64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W21" s="57"/>
    </row>
    <row r="23" spans="2:23" x14ac:dyDescent="0.25">
      <c r="B23" t="s">
        <v>63</v>
      </c>
    </row>
    <row r="24" spans="2:23" x14ac:dyDescent="0.25">
      <c r="B24" t="s">
        <v>66</v>
      </c>
    </row>
  </sheetData>
  <mergeCells count="7">
    <mergeCell ref="B16:B20"/>
    <mergeCell ref="G1:J1"/>
    <mergeCell ref="K1:N1"/>
    <mergeCell ref="O1:R1"/>
    <mergeCell ref="S1:V1"/>
    <mergeCell ref="B6:B10"/>
    <mergeCell ref="B11:B15"/>
  </mergeCells>
  <conditionalFormatting sqref="G6:R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V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Convolutional</vt:lpstr>
      <vt:lpstr>Fully-connected</vt:lpstr>
      <vt:lpstr>cNN</vt:lpstr>
      <vt:lpstr>cDEBI-NN</vt:lpstr>
      <vt:lpstr>Parameter Ratio</vt:lpstr>
      <vt:lpstr>Parameter Ratio (shortened)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Laszlo Papp</dc:creator>
  <cp:lastModifiedBy>Laszlo Papp</cp:lastModifiedBy>
  <dcterms:created xsi:type="dcterms:W3CDTF">2023-12-01T10:14:37Z</dcterms:created>
  <dcterms:modified xsi:type="dcterms:W3CDTF">2024-01-05T09:53:14Z</dcterms:modified>
</cp:coreProperties>
</file>