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zlo\My Tresors\Private\MUW\Grants\SLENDER 2.0-FWF+ANR\"/>
    </mc:Choice>
  </mc:AlternateContent>
  <xr:revisionPtr revIDLastSave="0" documentId="13_ncr:1_{39E4E1CC-B723-4B05-839B-3BEBF2073A7F}" xr6:coauthVersionLast="47" xr6:coauthVersionMax="47" xr10:uidLastSave="{00000000-0000-0000-0000-000000000000}"/>
  <bookViews>
    <workbookView xWindow="940" yWindow="-21710" windowWidth="38620" windowHeight="21100" activeTab="5" xr2:uid="{A9C0DBCC-606B-4251-8BAC-4242F00CAF5E}"/>
  </bookViews>
  <sheets>
    <sheet name="Convolutional" sheetId="6" r:id="rId1"/>
    <sheet name="Fully-connected" sheetId="2" r:id="rId2"/>
    <sheet name="cNN" sheetId="3" r:id="rId3"/>
    <sheet name="cDEBI-NN" sheetId="4" r:id="rId4"/>
    <sheet name="Parameter Ratio" sheetId="5" r:id="rId5"/>
    <sheet name="Parameter Ratio (consolidated)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2" l="1"/>
  <c r="U4" i="2"/>
  <c r="D11" i="4" s="1"/>
  <c r="Q3" i="4" s="1"/>
  <c r="V4" i="2"/>
  <c r="E11" i="4" s="1"/>
  <c r="R3" i="4" s="1"/>
  <c r="W4" i="2"/>
  <c r="T5" i="2"/>
  <c r="U5" i="2"/>
  <c r="V5" i="2"/>
  <c r="W5" i="2"/>
  <c r="T6" i="2"/>
  <c r="U6" i="2"/>
  <c r="V6" i="2"/>
  <c r="W6" i="2"/>
  <c r="W3" i="2"/>
  <c r="V3" i="2"/>
  <c r="U3" i="2"/>
  <c r="T3" i="2"/>
  <c r="M20" i="6"/>
  <c r="N25" i="6"/>
  <c r="P5" i="6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B16" i="7"/>
  <c r="E15" i="7"/>
  <c r="C15" i="7"/>
  <c r="E14" i="7"/>
  <c r="C14" i="7"/>
  <c r="E13" i="7"/>
  <c r="C13" i="7"/>
  <c r="E12" i="7"/>
  <c r="C12" i="7"/>
  <c r="E11" i="7"/>
  <c r="D11" i="7"/>
  <c r="C11" i="7"/>
  <c r="B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B6" i="7"/>
  <c r="P4" i="7"/>
  <c r="O4" i="7"/>
  <c r="K4" i="7"/>
  <c r="R3" i="7"/>
  <c r="Q3" i="7"/>
  <c r="P3" i="7"/>
  <c r="O3" i="7"/>
  <c r="N3" i="7"/>
  <c r="M3" i="7"/>
  <c r="L3" i="7"/>
  <c r="K3" i="7"/>
  <c r="J3" i="7"/>
  <c r="I3" i="7"/>
  <c r="H3" i="7"/>
  <c r="G3" i="7"/>
  <c r="P2" i="7"/>
  <c r="O2" i="7"/>
  <c r="L2" i="7"/>
  <c r="K2" i="7"/>
  <c r="J2" i="7"/>
  <c r="I2" i="7"/>
  <c r="H2" i="7"/>
  <c r="G2" i="7"/>
  <c r="O1" i="7"/>
  <c r="K1" i="7"/>
  <c r="G1" i="7"/>
  <c r="G3" i="5"/>
  <c r="L20" i="6"/>
  <c r="L6" i="6"/>
  <c r="L34" i="6"/>
  <c r="L22" i="6"/>
  <c r="L24" i="6" s="1"/>
  <c r="L26" i="6" s="1"/>
  <c r="L10" i="6"/>
  <c r="L12" i="6" s="1"/>
  <c r="L8" i="6"/>
  <c r="H41" i="6"/>
  <c r="H39" i="6"/>
  <c r="H37" i="6"/>
  <c r="H35" i="6"/>
  <c r="H33" i="6"/>
  <c r="H27" i="6"/>
  <c r="E27" i="6"/>
  <c r="H25" i="6"/>
  <c r="E25" i="6"/>
  <c r="H23" i="6"/>
  <c r="E23" i="6"/>
  <c r="H21" i="6"/>
  <c r="E21" i="6"/>
  <c r="D21" i="6"/>
  <c r="H19" i="6"/>
  <c r="E19" i="6"/>
  <c r="D19" i="6"/>
  <c r="O41" i="6"/>
  <c r="M41" i="6"/>
  <c r="O39" i="6"/>
  <c r="M39" i="6"/>
  <c r="O37" i="6"/>
  <c r="M37" i="6"/>
  <c r="O35" i="6"/>
  <c r="M35" i="6"/>
  <c r="O33" i="6"/>
  <c r="M33" i="6"/>
  <c r="O32" i="6"/>
  <c r="M32" i="6"/>
  <c r="P32" i="6" s="1"/>
  <c r="O27" i="6"/>
  <c r="M27" i="6"/>
  <c r="O25" i="6"/>
  <c r="M25" i="6"/>
  <c r="O23" i="6"/>
  <c r="M23" i="6"/>
  <c r="O21" i="6"/>
  <c r="M21" i="6"/>
  <c r="O19" i="6"/>
  <c r="M19" i="6"/>
  <c r="O18" i="6"/>
  <c r="M18" i="6"/>
  <c r="P18" i="6" s="1"/>
  <c r="O7" i="6"/>
  <c r="O9" i="6"/>
  <c r="O11" i="6"/>
  <c r="O13" i="6"/>
  <c r="E41" i="6"/>
  <c r="E40" i="6"/>
  <c r="E39" i="6"/>
  <c r="E38" i="6"/>
  <c r="E37" i="6"/>
  <c r="E36" i="6"/>
  <c r="E35" i="6"/>
  <c r="E34" i="6"/>
  <c r="D34" i="6"/>
  <c r="D35" i="6" s="1"/>
  <c r="E33" i="6"/>
  <c r="D33" i="6"/>
  <c r="C33" i="6"/>
  <c r="F33" i="6" s="1"/>
  <c r="E24" i="6"/>
  <c r="G20" i="6"/>
  <c r="G22" i="6" s="1"/>
  <c r="G23" i="6" s="1"/>
  <c r="E20" i="6"/>
  <c r="D20" i="6"/>
  <c r="C20" i="6"/>
  <c r="E10" i="6"/>
  <c r="E8" i="6"/>
  <c r="E7" i="6"/>
  <c r="E6" i="6"/>
  <c r="H13" i="6"/>
  <c r="E13" i="6"/>
  <c r="H9" i="6"/>
  <c r="E9" i="6"/>
  <c r="H7" i="6"/>
  <c r="M5" i="6"/>
  <c r="M7" i="6"/>
  <c r="M9" i="6"/>
  <c r="M11" i="6"/>
  <c r="M13" i="6"/>
  <c r="O4" i="6"/>
  <c r="O5" i="6"/>
  <c r="M4" i="6"/>
  <c r="P4" i="6" s="1"/>
  <c r="H5" i="6"/>
  <c r="E5" i="6"/>
  <c r="B6" i="4"/>
  <c r="I14" i="4" s="1"/>
  <c r="B16" i="5" s="1"/>
  <c r="B5" i="4"/>
  <c r="I9" i="4" s="1"/>
  <c r="B11" i="5" s="1"/>
  <c r="B4" i="4"/>
  <c r="B6" i="3"/>
  <c r="B5" i="3"/>
  <c r="B4" i="3"/>
  <c r="G32" i="6"/>
  <c r="G33" i="6" s="1"/>
  <c r="F32" i="6"/>
  <c r="C34" i="6" s="1"/>
  <c r="G18" i="6"/>
  <c r="G19" i="6" s="1"/>
  <c r="F18" i="6"/>
  <c r="C19" i="6" s="1"/>
  <c r="F19" i="6" s="1"/>
  <c r="D5" i="6"/>
  <c r="G4" i="6"/>
  <c r="G6" i="6" s="1"/>
  <c r="G7" i="6" s="1"/>
  <c r="D6" i="6"/>
  <c r="F4" i="6"/>
  <c r="C6" i="6" s="1"/>
  <c r="F6" i="6" s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V2" i="5"/>
  <c r="R2" i="5"/>
  <c r="M2" i="4"/>
  <c r="L2" i="4"/>
  <c r="C10" i="4"/>
  <c r="L3" i="4" s="1"/>
  <c r="G4" i="5" s="1"/>
  <c r="D10" i="4"/>
  <c r="M3" i="4" s="1"/>
  <c r="H4" i="5" s="1"/>
  <c r="E10" i="4"/>
  <c r="N3" i="4" s="1"/>
  <c r="I4" i="5" s="1"/>
  <c r="C11" i="4"/>
  <c r="P3" i="4" s="1"/>
  <c r="K4" i="5" s="1"/>
  <c r="C12" i="4"/>
  <c r="T3" i="4" s="1"/>
  <c r="O4" i="5" s="1"/>
  <c r="D12" i="4"/>
  <c r="U3" i="4" s="1"/>
  <c r="P4" i="5" s="1"/>
  <c r="E12" i="4"/>
  <c r="V3" i="4" s="1"/>
  <c r="Q4" i="5" s="1"/>
  <c r="C13" i="4"/>
  <c r="X3" i="4" s="1"/>
  <c r="S4" i="5" s="1"/>
  <c r="D13" i="4"/>
  <c r="Y3" i="4" s="1"/>
  <c r="T4" i="5" s="1"/>
  <c r="E13" i="4"/>
  <c r="Z3" i="4" s="1"/>
  <c r="U4" i="5" s="1"/>
  <c r="F11" i="4"/>
  <c r="S3" i="4" s="1"/>
  <c r="N4" i="5" s="1"/>
  <c r="F12" i="4"/>
  <c r="W3" i="4" s="1"/>
  <c r="R4" i="5" s="1"/>
  <c r="F13" i="4"/>
  <c r="AA3" i="4" s="1"/>
  <c r="V4" i="5" s="1"/>
  <c r="F10" i="4"/>
  <c r="O3" i="4" s="1"/>
  <c r="J4" i="5" s="1"/>
  <c r="F9" i="4"/>
  <c r="AA2" i="4" s="1"/>
  <c r="F11" i="3"/>
  <c r="S3" i="3" s="1"/>
  <c r="N3" i="5" s="1"/>
  <c r="F12" i="3"/>
  <c r="W3" i="3" s="1"/>
  <c r="R3" i="5" s="1"/>
  <c r="F13" i="3"/>
  <c r="AA3" i="3" s="1"/>
  <c r="V3" i="5" s="1"/>
  <c r="F10" i="3"/>
  <c r="O3" i="3" s="1"/>
  <c r="J3" i="5" s="1"/>
  <c r="F9" i="3"/>
  <c r="S2" i="3" s="1"/>
  <c r="K1" i="5"/>
  <c r="J2" i="5"/>
  <c r="N2" i="5" s="1"/>
  <c r="I2" i="5"/>
  <c r="U2" i="5" s="1"/>
  <c r="H2" i="5"/>
  <c r="T2" i="5" s="1"/>
  <c r="G2" i="5"/>
  <c r="O2" i="5" s="1"/>
  <c r="S1" i="5"/>
  <c r="O1" i="5"/>
  <c r="G1" i="5"/>
  <c r="K4" i="2"/>
  <c r="K3" i="2"/>
  <c r="I4" i="2"/>
  <c r="I3" i="2"/>
  <c r="G4" i="2"/>
  <c r="G3" i="2"/>
  <c r="E4" i="2"/>
  <c r="E5" i="2"/>
  <c r="E3" i="2"/>
  <c r="C4" i="2"/>
  <c r="C5" i="2"/>
  <c r="C6" i="2"/>
  <c r="C3" i="2"/>
  <c r="R3" i="2" s="1"/>
  <c r="B13" i="4"/>
  <c r="X1" i="4" s="1"/>
  <c r="B12" i="4"/>
  <c r="T1" i="4" s="1"/>
  <c r="B11" i="4"/>
  <c r="P1" i="4" s="1"/>
  <c r="B10" i="4"/>
  <c r="L1" i="4" s="1"/>
  <c r="I4" i="4"/>
  <c r="B6" i="5" s="1"/>
  <c r="E9" i="4"/>
  <c r="Z2" i="4" s="1"/>
  <c r="D9" i="4"/>
  <c r="Y2" i="4" s="1"/>
  <c r="C9" i="4"/>
  <c r="X2" i="4" s="1"/>
  <c r="O4" i="2"/>
  <c r="C11" i="3" s="1"/>
  <c r="P3" i="3" s="1"/>
  <c r="K3" i="5" s="1"/>
  <c r="P4" i="2"/>
  <c r="D11" i="3" s="1"/>
  <c r="Q3" i="3" s="1"/>
  <c r="L3" i="5" s="1"/>
  <c r="Q4" i="2"/>
  <c r="E11" i="3" s="1"/>
  <c r="R3" i="3" s="1"/>
  <c r="M3" i="5" s="1"/>
  <c r="R4" i="2"/>
  <c r="D9" i="3"/>
  <c r="Q2" i="3" s="1"/>
  <c r="E9" i="3"/>
  <c r="R2" i="3" s="1"/>
  <c r="C9" i="3"/>
  <c r="X2" i="3" s="1"/>
  <c r="B11" i="3"/>
  <c r="B12" i="3"/>
  <c r="B13" i="3"/>
  <c r="B10" i="3"/>
  <c r="L1" i="3" s="1"/>
  <c r="D6" i="2"/>
  <c r="F6" i="2" s="1"/>
  <c r="H6" i="2" s="1"/>
  <c r="J6" i="2" s="1"/>
  <c r="K6" i="2" s="1"/>
  <c r="D5" i="2"/>
  <c r="M4" i="5" l="1"/>
  <c r="M4" i="7"/>
  <c r="L4" i="5"/>
  <c r="L4" i="7"/>
  <c r="N4" i="7"/>
  <c r="Q4" i="7"/>
  <c r="R4" i="7"/>
  <c r="J4" i="7"/>
  <c r="I4" i="7"/>
  <c r="H4" i="7"/>
  <c r="G4" i="7"/>
  <c r="Q2" i="7"/>
  <c r="R2" i="7"/>
  <c r="M2" i="7"/>
  <c r="N2" i="7"/>
  <c r="G34" i="6"/>
  <c r="G36" i="6" s="1"/>
  <c r="O34" i="6"/>
  <c r="S2" i="5"/>
  <c r="K2" i="5"/>
  <c r="N2" i="4"/>
  <c r="T2" i="4"/>
  <c r="U2" i="4"/>
  <c r="V2" i="4"/>
  <c r="AA2" i="3"/>
  <c r="F34" i="6"/>
  <c r="L36" i="6"/>
  <c r="L38" i="6" s="1"/>
  <c r="L40" i="6" s="1"/>
  <c r="C7" i="6"/>
  <c r="F7" i="6" s="1"/>
  <c r="N7" i="6" s="1"/>
  <c r="C8" i="6"/>
  <c r="F8" i="6" s="1"/>
  <c r="G35" i="6"/>
  <c r="N35" i="6" s="1"/>
  <c r="M34" i="6"/>
  <c r="P34" i="6" s="1"/>
  <c r="G21" i="6"/>
  <c r="D7" i="6"/>
  <c r="G8" i="6"/>
  <c r="O6" i="6"/>
  <c r="M6" i="6"/>
  <c r="N6" i="6" s="1"/>
  <c r="F20" i="6"/>
  <c r="C21" i="6" s="1"/>
  <c r="F21" i="6" s="1"/>
  <c r="P21" i="6" s="1"/>
  <c r="D8" i="6"/>
  <c r="P33" i="6"/>
  <c r="P19" i="6"/>
  <c r="N32" i="6"/>
  <c r="N33" i="6"/>
  <c r="N18" i="6"/>
  <c r="C35" i="6"/>
  <c r="F35" i="6" s="1"/>
  <c r="C36" i="6"/>
  <c r="F36" i="6" s="1"/>
  <c r="G37" i="6"/>
  <c r="G38" i="6"/>
  <c r="D36" i="6"/>
  <c r="C22" i="6"/>
  <c r="F22" i="6" s="1"/>
  <c r="C23" i="6" s="1"/>
  <c r="F23" i="6" s="1"/>
  <c r="N23" i="6" s="1"/>
  <c r="G24" i="6"/>
  <c r="G25" i="6" s="1"/>
  <c r="D22" i="6"/>
  <c r="Q2" i="5"/>
  <c r="P2" i="5"/>
  <c r="M2" i="5"/>
  <c r="L2" i="5"/>
  <c r="O2" i="4"/>
  <c r="W2" i="4"/>
  <c r="Q2" i="4"/>
  <c r="R2" i="4"/>
  <c r="P2" i="4"/>
  <c r="S2" i="4"/>
  <c r="W2" i="3"/>
  <c r="C6" i="3"/>
  <c r="K14" i="3" s="1"/>
  <c r="G5" i="6"/>
  <c r="C5" i="6"/>
  <c r="F5" i="6" s="1"/>
  <c r="N5" i="6" s="1"/>
  <c r="O2" i="3"/>
  <c r="G6" i="2"/>
  <c r="E6" i="2"/>
  <c r="O6" i="2" s="1"/>
  <c r="I6" i="2"/>
  <c r="R6" i="2" s="1"/>
  <c r="O3" i="2"/>
  <c r="C10" i="3" s="1"/>
  <c r="L3" i="3" s="1"/>
  <c r="P3" i="2"/>
  <c r="D10" i="3" s="1"/>
  <c r="M3" i="3" s="1"/>
  <c r="H3" i="5" s="1"/>
  <c r="Q3" i="2"/>
  <c r="E10" i="3" s="1"/>
  <c r="N3" i="3" s="1"/>
  <c r="I3" i="5" s="1"/>
  <c r="F5" i="2"/>
  <c r="G5" i="2" s="1"/>
  <c r="Q6" i="2"/>
  <c r="P6" i="2"/>
  <c r="O5" i="2"/>
  <c r="L2" i="3"/>
  <c r="T1" i="3"/>
  <c r="T2" i="3"/>
  <c r="U2" i="3"/>
  <c r="V2" i="3"/>
  <c r="Y2" i="3"/>
  <c r="Z2" i="3"/>
  <c r="M2" i="3"/>
  <c r="N2" i="3"/>
  <c r="P1" i="3"/>
  <c r="X1" i="3"/>
  <c r="P2" i="3"/>
  <c r="I9" i="3"/>
  <c r="I14" i="3"/>
  <c r="I4" i="3"/>
  <c r="P35" i="6" l="1"/>
  <c r="P7" i="6"/>
  <c r="P6" i="6"/>
  <c r="G9" i="6"/>
  <c r="G10" i="6"/>
  <c r="O22" i="6"/>
  <c r="D23" i="6"/>
  <c r="P23" i="6"/>
  <c r="O8" i="6"/>
  <c r="D10" i="6"/>
  <c r="D9" i="6"/>
  <c r="O36" i="6"/>
  <c r="M36" i="6"/>
  <c r="N34" i="6"/>
  <c r="C9" i="6"/>
  <c r="F9" i="6" s="1"/>
  <c r="C10" i="6"/>
  <c r="F10" i="6" s="1"/>
  <c r="C12" i="6" s="1"/>
  <c r="F12" i="6" s="1"/>
  <c r="E26" i="6"/>
  <c r="N19" i="6"/>
  <c r="O20" i="6"/>
  <c r="D5" i="4" s="1"/>
  <c r="K10" i="4" s="1"/>
  <c r="E22" i="6"/>
  <c r="M22" i="6" s="1"/>
  <c r="E12" i="6"/>
  <c r="H11" i="6"/>
  <c r="E11" i="6"/>
  <c r="O10" i="6"/>
  <c r="C37" i="6"/>
  <c r="F37" i="6" s="1"/>
  <c r="C38" i="6"/>
  <c r="F38" i="6" s="1"/>
  <c r="D38" i="6"/>
  <c r="D37" i="6"/>
  <c r="G39" i="6"/>
  <c r="G40" i="6"/>
  <c r="G41" i="6" s="1"/>
  <c r="C24" i="6"/>
  <c r="F24" i="6" s="1"/>
  <c r="C25" i="6" s="1"/>
  <c r="F25" i="6" s="1"/>
  <c r="P25" i="6" s="1"/>
  <c r="D24" i="6"/>
  <c r="G26" i="6"/>
  <c r="G27" i="6" s="1"/>
  <c r="D4" i="3"/>
  <c r="K5" i="3" s="1"/>
  <c r="C6" i="4"/>
  <c r="K14" i="4" s="1"/>
  <c r="D6" i="4"/>
  <c r="K15" i="4" s="1"/>
  <c r="C5" i="4"/>
  <c r="K9" i="4" s="1"/>
  <c r="E11" i="5" s="1"/>
  <c r="C4" i="4"/>
  <c r="K4" i="4" s="1"/>
  <c r="AA14" i="3"/>
  <c r="S14" i="3"/>
  <c r="O14" i="3"/>
  <c r="P14" i="3"/>
  <c r="R14" i="3"/>
  <c r="N14" i="3"/>
  <c r="W14" i="3"/>
  <c r="Q14" i="3"/>
  <c r="M14" i="3"/>
  <c r="D6" i="3"/>
  <c r="K15" i="3" s="1"/>
  <c r="C5" i="3"/>
  <c r="K9" i="3" s="1"/>
  <c r="L14" i="3"/>
  <c r="C4" i="3"/>
  <c r="K4" i="3" s="1"/>
  <c r="D6" i="5" s="1"/>
  <c r="N4" i="6"/>
  <c r="D16" i="5"/>
  <c r="C13" i="3"/>
  <c r="X3" i="3" s="1"/>
  <c r="S3" i="5" s="1"/>
  <c r="P5" i="2"/>
  <c r="H5" i="2"/>
  <c r="D13" i="3"/>
  <c r="Y3" i="3" s="1"/>
  <c r="T3" i="5" s="1"/>
  <c r="E13" i="3"/>
  <c r="Z3" i="3" s="1"/>
  <c r="U3" i="5" s="1"/>
  <c r="C12" i="3"/>
  <c r="T3" i="3" s="1"/>
  <c r="O3" i="5" s="1"/>
  <c r="D12" i="3"/>
  <c r="U3" i="3" s="1"/>
  <c r="P3" i="5" s="1"/>
  <c r="P36" i="6" l="1"/>
  <c r="N36" i="6"/>
  <c r="N37" i="6"/>
  <c r="P37" i="6"/>
  <c r="G12" i="6"/>
  <c r="G13" i="6" s="1"/>
  <c r="G11" i="6"/>
  <c r="D25" i="6"/>
  <c r="M24" i="6"/>
  <c r="F5" i="3" s="1"/>
  <c r="O24" i="6"/>
  <c r="F5" i="4" s="1"/>
  <c r="K12" i="4" s="1"/>
  <c r="D12" i="6"/>
  <c r="D11" i="6"/>
  <c r="M10" i="6"/>
  <c r="P9" i="6"/>
  <c r="N9" i="6"/>
  <c r="Z9" i="3"/>
  <c r="O38" i="6"/>
  <c r="F6" i="4" s="1"/>
  <c r="K17" i="4" s="1"/>
  <c r="M38" i="6"/>
  <c r="N21" i="6"/>
  <c r="R10" i="4" s="1"/>
  <c r="P20" i="6"/>
  <c r="N20" i="6"/>
  <c r="P22" i="6"/>
  <c r="N22" i="6"/>
  <c r="E6" i="4"/>
  <c r="K16" i="4" s="1"/>
  <c r="E16" i="5"/>
  <c r="N14" i="4"/>
  <c r="V14" i="4"/>
  <c r="Q16" i="7" s="1"/>
  <c r="O14" i="4"/>
  <c r="W14" i="4"/>
  <c r="T14" i="4"/>
  <c r="O16" i="7" s="1"/>
  <c r="L14" i="4"/>
  <c r="P14" i="4"/>
  <c r="X14" i="4"/>
  <c r="Q14" i="4"/>
  <c r="Y14" i="4"/>
  <c r="R14" i="4"/>
  <c r="Z14" i="4"/>
  <c r="S14" i="4"/>
  <c r="AA14" i="4"/>
  <c r="V16" i="5" s="1"/>
  <c r="M14" i="4"/>
  <c r="U14" i="4"/>
  <c r="P16" i="7" s="1"/>
  <c r="D40" i="6"/>
  <c r="D39" i="6"/>
  <c r="C40" i="6"/>
  <c r="F40" i="6" s="1"/>
  <c r="C41" i="6" s="1"/>
  <c r="F41" i="6" s="1"/>
  <c r="C39" i="6"/>
  <c r="F39" i="6" s="1"/>
  <c r="M9" i="3"/>
  <c r="E5" i="4"/>
  <c r="K11" i="4" s="1"/>
  <c r="E13" i="5" s="1"/>
  <c r="N9" i="4"/>
  <c r="I11" i="7" s="1"/>
  <c r="V9" i="4"/>
  <c r="Q11" i="7" s="1"/>
  <c r="O9" i="4"/>
  <c r="J11" i="7" s="1"/>
  <c r="W9" i="4"/>
  <c r="R11" i="7" s="1"/>
  <c r="Z9" i="4"/>
  <c r="P9" i="4"/>
  <c r="K11" i="7" s="1"/>
  <c r="X9" i="4"/>
  <c r="S9" i="4"/>
  <c r="N11" i="7" s="1"/>
  <c r="T9" i="4"/>
  <c r="O11" i="7" s="1"/>
  <c r="Q9" i="4"/>
  <c r="L11" i="7" s="1"/>
  <c r="Y9" i="4"/>
  <c r="R9" i="4"/>
  <c r="M11" i="7" s="1"/>
  <c r="AA9" i="4"/>
  <c r="L9" i="4"/>
  <c r="G11" i="7" s="1"/>
  <c r="M9" i="4"/>
  <c r="U9" i="4"/>
  <c r="P11" i="7" s="1"/>
  <c r="D26" i="6"/>
  <c r="D11" i="5"/>
  <c r="L10" i="4"/>
  <c r="Q10" i="4"/>
  <c r="N10" i="4"/>
  <c r="V10" i="4"/>
  <c r="C26" i="6"/>
  <c r="F26" i="6" s="1"/>
  <c r="C27" i="6" s="1"/>
  <c r="F27" i="6" s="1"/>
  <c r="M4" i="4"/>
  <c r="H6" i="7" s="1"/>
  <c r="U4" i="4"/>
  <c r="P6" i="7" s="1"/>
  <c r="P4" i="4"/>
  <c r="K6" i="7" s="1"/>
  <c r="X4" i="4"/>
  <c r="N4" i="4"/>
  <c r="I6" i="7" s="1"/>
  <c r="V4" i="4"/>
  <c r="Q6" i="7" s="1"/>
  <c r="O4" i="4"/>
  <c r="J6" i="7" s="1"/>
  <c r="W4" i="4"/>
  <c r="R6" i="7" s="1"/>
  <c r="L4" i="4"/>
  <c r="G6" i="7" s="1"/>
  <c r="Q4" i="4"/>
  <c r="L6" i="7" s="1"/>
  <c r="Y4" i="4"/>
  <c r="R4" i="4"/>
  <c r="M6" i="7" s="1"/>
  <c r="Z4" i="4"/>
  <c r="S4" i="4"/>
  <c r="N6" i="7" s="1"/>
  <c r="AA4" i="4"/>
  <c r="T4" i="4"/>
  <c r="O6" i="7" s="1"/>
  <c r="D4" i="4"/>
  <c r="K5" i="4" s="1"/>
  <c r="Q9" i="3"/>
  <c r="L9" i="3"/>
  <c r="P9" i="3"/>
  <c r="U9" i="3"/>
  <c r="X9" i="3"/>
  <c r="S9" i="3"/>
  <c r="Y14" i="3"/>
  <c r="Z14" i="3"/>
  <c r="T14" i="3"/>
  <c r="U14" i="3"/>
  <c r="O9" i="3"/>
  <c r="X14" i="3"/>
  <c r="T9" i="3"/>
  <c r="W9" i="3"/>
  <c r="AA9" i="3"/>
  <c r="N9" i="3"/>
  <c r="R9" i="3"/>
  <c r="Y9" i="3"/>
  <c r="E6" i="3"/>
  <c r="K16" i="3" s="1"/>
  <c r="W4" i="3"/>
  <c r="O4" i="3"/>
  <c r="T4" i="3"/>
  <c r="L4" i="3"/>
  <c r="Y4" i="3"/>
  <c r="Q4" i="3"/>
  <c r="Z4" i="3"/>
  <c r="R4" i="3"/>
  <c r="AA4" i="3"/>
  <c r="S4" i="3"/>
  <c r="X4" i="3"/>
  <c r="P4" i="3"/>
  <c r="U4" i="3"/>
  <c r="M4" i="3"/>
  <c r="N4" i="3"/>
  <c r="O10" i="4"/>
  <c r="R15" i="4"/>
  <c r="M17" i="7" s="1"/>
  <c r="E5" i="3"/>
  <c r="K11" i="3" s="1"/>
  <c r="D13" i="7" s="1"/>
  <c r="D5" i="3"/>
  <c r="K10" i="3" s="1"/>
  <c r="T5" i="3"/>
  <c r="C11" i="6"/>
  <c r="F11" i="6" s="1"/>
  <c r="E17" i="5"/>
  <c r="D17" i="5"/>
  <c r="E12" i="5"/>
  <c r="D7" i="5"/>
  <c r="E6" i="5"/>
  <c r="J5" i="2"/>
  <c r="I5" i="2"/>
  <c r="Q5" i="2" s="1"/>
  <c r="R16" i="5" l="1"/>
  <c r="R16" i="7"/>
  <c r="N16" i="5"/>
  <c r="N16" i="7"/>
  <c r="M16" i="5"/>
  <c r="M16" i="7"/>
  <c r="K16" i="5"/>
  <c r="K16" i="7"/>
  <c r="L16" i="5"/>
  <c r="L16" i="7"/>
  <c r="J16" i="5"/>
  <c r="J16" i="7"/>
  <c r="I16" i="5"/>
  <c r="I16" i="7"/>
  <c r="H11" i="5"/>
  <c r="H11" i="7"/>
  <c r="H16" i="5"/>
  <c r="H16" i="7"/>
  <c r="G16" i="5"/>
  <c r="G16" i="7"/>
  <c r="D12" i="5"/>
  <c r="D12" i="7"/>
  <c r="U11" i="5"/>
  <c r="L11" i="5"/>
  <c r="D27" i="6"/>
  <c r="O26" i="6"/>
  <c r="G5" i="4" s="1"/>
  <c r="K13" i="4" s="1"/>
  <c r="O12" i="6"/>
  <c r="M12" i="6"/>
  <c r="D13" i="6"/>
  <c r="P38" i="6"/>
  <c r="N38" i="6"/>
  <c r="F6" i="3"/>
  <c r="P24" i="6"/>
  <c r="N24" i="6"/>
  <c r="Y10" i="4"/>
  <c r="K11" i="5"/>
  <c r="N39" i="6"/>
  <c r="Z17" i="4" s="1"/>
  <c r="P39" i="6"/>
  <c r="P27" i="6"/>
  <c r="N27" i="6"/>
  <c r="W10" i="4"/>
  <c r="D41" i="6"/>
  <c r="O40" i="6"/>
  <c r="G6" i="4" s="1"/>
  <c r="K18" i="4" s="1"/>
  <c r="M40" i="6"/>
  <c r="G6" i="3" s="1"/>
  <c r="P10" i="6"/>
  <c r="N10" i="6"/>
  <c r="M26" i="6"/>
  <c r="G5" i="3" s="1"/>
  <c r="K13" i="3" s="1"/>
  <c r="D15" i="7" s="1"/>
  <c r="P41" i="6"/>
  <c r="N41" i="6"/>
  <c r="V11" i="5"/>
  <c r="T16" i="5"/>
  <c r="S16" i="5"/>
  <c r="P16" i="5"/>
  <c r="S10" i="4"/>
  <c r="P11" i="5"/>
  <c r="I11" i="5"/>
  <c r="O11" i="5"/>
  <c r="G11" i="5"/>
  <c r="O16" i="5"/>
  <c r="N11" i="5"/>
  <c r="S11" i="5"/>
  <c r="T11" i="5"/>
  <c r="E19" i="5"/>
  <c r="N15" i="3"/>
  <c r="N15" i="4"/>
  <c r="I17" i="7" s="1"/>
  <c r="P16" i="4"/>
  <c r="K18" i="7" s="1"/>
  <c r="X16" i="4"/>
  <c r="Q16" i="4"/>
  <c r="L18" i="7" s="1"/>
  <c r="Y16" i="4"/>
  <c r="R16" i="4"/>
  <c r="M18" i="7" s="1"/>
  <c r="Z16" i="4"/>
  <c r="N16" i="4"/>
  <c r="I18" i="7" s="1"/>
  <c r="S16" i="4"/>
  <c r="N18" i="7" s="1"/>
  <c r="AA16" i="4"/>
  <c r="T16" i="4"/>
  <c r="O18" i="7" s="1"/>
  <c r="L16" i="4"/>
  <c r="G18" i="7" s="1"/>
  <c r="M16" i="4"/>
  <c r="H18" i="7" s="1"/>
  <c r="U16" i="4"/>
  <c r="P18" i="7" s="1"/>
  <c r="V16" i="4"/>
  <c r="Q18" i="7" s="1"/>
  <c r="O16" i="4"/>
  <c r="J18" i="7" s="1"/>
  <c r="W16" i="4"/>
  <c r="R18" i="7" s="1"/>
  <c r="Z15" i="3"/>
  <c r="L15" i="4"/>
  <c r="G17" i="7" s="1"/>
  <c r="R15" i="3"/>
  <c r="M17" i="5" s="1"/>
  <c r="X15" i="3"/>
  <c r="T15" i="4"/>
  <c r="O17" i="7" s="1"/>
  <c r="X15" i="4"/>
  <c r="P15" i="3"/>
  <c r="M15" i="4"/>
  <c r="H17" i="7" s="1"/>
  <c r="P15" i="4"/>
  <c r="K17" i="7" s="1"/>
  <c r="Y15" i="4"/>
  <c r="Q15" i="4"/>
  <c r="L17" i="7" s="1"/>
  <c r="U15" i="3"/>
  <c r="AA15" i="4"/>
  <c r="W15" i="4"/>
  <c r="R17" i="7" s="1"/>
  <c r="L15" i="3"/>
  <c r="S15" i="4"/>
  <c r="N17" i="7" s="1"/>
  <c r="T15" i="3"/>
  <c r="U16" i="5"/>
  <c r="U15" i="4"/>
  <c r="P17" i="7" s="1"/>
  <c r="Z15" i="4"/>
  <c r="S15" i="3"/>
  <c r="E18" i="5"/>
  <c r="AA15" i="3"/>
  <c r="M15" i="3"/>
  <c r="Q15" i="3"/>
  <c r="O15" i="4"/>
  <c r="J17" i="7" s="1"/>
  <c r="Y15" i="3"/>
  <c r="O15" i="3"/>
  <c r="W15" i="3"/>
  <c r="V15" i="4"/>
  <c r="Q17" i="7" s="1"/>
  <c r="Q12" i="4"/>
  <c r="Y12" i="4"/>
  <c r="R12" i="4"/>
  <c r="AA12" i="4"/>
  <c r="U12" i="4"/>
  <c r="O12" i="4"/>
  <c r="T12" i="4"/>
  <c r="L12" i="4"/>
  <c r="W12" i="4"/>
  <c r="P12" i="4"/>
  <c r="E14" i="5"/>
  <c r="U10" i="4"/>
  <c r="X10" i="4"/>
  <c r="R11" i="5"/>
  <c r="M10" i="4"/>
  <c r="P10" i="4"/>
  <c r="P11" i="4"/>
  <c r="Q11" i="4"/>
  <c r="Y11" i="4"/>
  <c r="R11" i="4"/>
  <c r="S11" i="4"/>
  <c r="AA11" i="4"/>
  <c r="Z10" i="4"/>
  <c r="T10" i="4"/>
  <c r="M11" i="5"/>
  <c r="AA10" i="4"/>
  <c r="P11" i="6"/>
  <c r="N11" i="6"/>
  <c r="M8" i="6"/>
  <c r="F4" i="3" s="1"/>
  <c r="K7" i="3" s="1"/>
  <c r="E7" i="5"/>
  <c r="N5" i="4"/>
  <c r="I7" i="7" s="1"/>
  <c r="V5" i="4"/>
  <c r="Q7" i="7" s="1"/>
  <c r="Q5" i="4"/>
  <c r="L7" i="7" s="1"/>
  <c r="Y5" i="4"/>
  <c r="M5" i="4"/>
  <c r="H7" i="7" s="1"/>
  <c r="U5" i="4"/>
  <c r="P7" i="7" s="1"/>
  <c r="O5" i="4"/>
  <c r="J7" i="7" s="1"/>
  <c r="W5" i="4"/>
  <c r="R7" i="7" s="1"/>
  <c r="P5" i="4"/>
  <c r="K7" i="7" s="1"/>
  <c r="X5" i="4"/>
  <c r="R5" i="4"/>
  <c r="M7" i="7" s="1"/>
  <c r="Z5" i="4"/>
  <c r="S5" i="4"/>
  <c r="N7" i="7" s="1"/>
  <c r="AA5" i="4"/>
  <c r="T5" i="4"/>
  <c r="L5" i="4"/>
  <c r="G7" i="7" s="1"/>
  <c r="O6" i="5"/>
  <c r="I6" i="5"/>
  <c r="G6" i="5"/>
  <c r="J11" i="5"/>
  <c r="K6" i="5"/>
  <c r="U16" i="3"/>
  <c r="P16" i="3"/>
  <c r="W16" i="3"/>
  <c r="T16" i="3"/>
  <c r="L16" i="3"/>
  <c r="Y16" i="3"/>
  <c r="Q16" i="3"/>
  <c r="M16" i="3"/>
  <c r="Z16" i="3"/>
  <c r="R16" i="3"/>
  <c r="N16" i="3"/>
  <c r="AA16" i="3"/>
  <c r="S16" i="3"/>
  <c r="N18" i="5" s="1"/>
  <c r="O16" i="3"/>
  <c r="X16" i="3"/>
  <c r="H6" i="5"/>
  <c r="P6" i="5"/>
  <c r="S6" i="5"/>
  <c r="S5" i="3"/>
  <c r="V6" i="5"/>
  <c r="AA5" i="3"/>
  <c r="O5" i="3"/>
  <c r="W5" i="3"/>
  <c r="T6" i="5"/>
  <c r="L6" i="5"/>
  <c r="Z12" i="4"/>
  <c r="R5" i="3"/>
  <c r="N5" i="3"/>
  <c r="L11" i="4"/>
  <c r="R6" i="5"/>
  <c r="Q5" i="3"/>
  <c r="M5" i="3"/>
  <c r="Y10" i="3"/>
  <c r="T12" i="5" s="1"/>
  <c r="Q10" i="3"/>
  <c r="Z10" i="3"/>
  <c r="R10" i="3"/>
  <c r="AA10" i="3"/>
  <c r="S10" i="3"/>
  <c r="T10" i="3"/>
  <c r="O12" i="7" s="1"/>
  <c r="L10" i="3"/>
  <c r="U10" i="3"/>
  <c r="P12" i="7" s="1"/>
  <c r="M10" i="3"/>
  <c r="N10" i="3"/>
  <c r="W10" i="3"/>
  <c r="R12" i="7" s="1"/>
  <c r="O10" i="3"/>
  <c r="X10" i="3"/>
  <c r="P10" i="3"/>
  <c r="N6" i="5"/>
  <c r="Z5" i="3"/>
  <c r="M6" i="5"/>
  <c r="Y5" i="3"/>
  <c r="U5" i="3"/>
  <c r="P5" i="3"/>
  <c r="L5" i="3"/>
  <c r="U6" i="5"/>
  <c r="J6" i="5"/>
  <c r="X5" i="3"/>
  <c r="C13" i="6"/>
  <c r="F13" i="6" s="1"/>
  <c r="D18" i="5"/>
  <c r="D13" i="5"/>
  <c r="K5" i="2"/>
  <c r="R5" i="2"/>
  <c r="E12" i="3"/>
  <c r="V3" i="3" s="1"/>
  <c r="K12" i="3"/>
  <c r="D14" i="7" s="1"/>
  <c r="K17" i="3"/>
  <c r="O7" i="5" l="1"/>
  <c r="O7" i="7"/>
  <c r="U12" i="5"/>
  <c r="K12" i="7"/>
  <c r="H12" i="7"/>
  <c r="L12" i="5"/>
  <c r="L12" i="7"/>
  <c r="N12" i="5"/>
  <c r="N12" i="7"/>
  <c r="J12" i="5"/>
  <c r="J12" i="7"/>
  <c r="M12" i="5"/>
  <c r="M12" i="7"/>
  <c r="I12" i="5"/>
  <c r="I12" i="7"/>
  <c r="G12" i="5"/>
  <c r="G12" i="7"/>
  <c r="G14" i="7"/>
  <c r="I17" i="5"/>
  <c r="R12" i="5"/>
  <c r="N17" i="5"/>
  <c r="V17" i="4"/>
  <c r="Q19" i="7" s="1"/>
  <c r="Q17" i="4"/>
  <c r="L19" i="7" s="1"/>
  <c r="W17" i="4"/>
  <c r="R19" i="7" s="1"/>
  <c r="L17" i="4"/>
  <c r="G19" i="7" s="1"/>
  <c r="Y17" i="4"/>
  <c r="O17" i="4"/>
  <c r="J19" i="7" s="1"/>
  <c r="X17" i="4"/>
  <c r="L18" i="5"/>
  <c r="H18" i="5"/>
  <c r="N17" i="4"/>
  <c r="I19" i="7" s="1"/>
  <c r="P17" i="5"/>
  <c r="G18" i="5"/>
  <c r="L17" i="5"/>
  <c r="V18" i="5"/>
  <c r="P40" i="6"/>
  <c r="N40" i="6"/>
  <c r="P12" i="6"/>
  <c r="N12" i="6"/>
  <c r="T17" i="4"/>
  <c r="O19" i="7" s="1"/>
  <c r="S17" i="4"/>
  <c r="N19" i="7" s="1"/>
  <c r="P26" i="6"/>
  <c r="N26" i="6"/>
  <c r="R17" i="5"/>
  <c r="S17" i="5"/>
  <c r="M18" i="5"/>
  <c r="H17" i="5"/>
  <c r="G17" i="5"/>
  <c r="U17" i="5"/>
  <c r="S18" i="5"/>
  <c r="R18" i="5"/>
  <c r="I18" i="5"/>
  <c r="K17" i="5"/>
  <c r="K18" i="5"/>
  <c r="O17" i="5"/>
  <c r="T18" i="5"/>
  <c r="K12" i="5"/>
  <c r="P12" i="5"/>
  <c r="H12" i="5"/>
  <c r="V17" i="5"/>
  <c r="J17" i="5"/>
  <c r="T17" i="5"/>
  <c r="O18" i="5"/>
  <c r="V12" i="5"/>
  <c r="S7" i="5"/>
  <c r="R18" i="4"/>
  <c r="M20" i="7" s="1"/>
  <c r="Z18" i="4"/>
  <c r="S18" i="4"/>
  <c r="N20" i="7" s="1"/>
  <c r="AA18" i="4"/>
  <c r="T18" i="4"/>
  <c r="O20" i="7" s="1"/>
  <c r="L18" i="4"/>
  <c r="G20" i="7" s="1"/>
  <c r="P18" i="4"/>
  <c r="K20" i="7" s="1"/>
  <c r="M18" i="4"/>
  <c r="H20" i="7" s="1"/>
  <c r="U18" i="4"/>
  <c r="P20" i="7" s="1"/>
  <c r="N18" i="4"/>
  <c r="I20" i="7" s="1"/>
  <c r="V18" i="4"/>
  <c r="Q20" i="7" s="1"/>
  <c r="X18" i="4"/>
  <c r="O18" i="4"/>
  <c r="J20" i="7" s="1"/>
  <c r="W18" i="4"/>
  <c r="R20" i="7" s="1"/>
  <c r="Q18" i="4"/>
  <c r="L20" i="7" s="1"/>
  <c r="Y18" i="4"/>
  <c r="E20" i="5"/>
  <c r="P17" i="4"/>
  <c r="K19" i="7" s="1"/>
  <c r="AA17" i="4"/>
  <c r="U18" i="5"/>
  <c r="P18" i="5"/>
  <c r="U17" i="4"/>
  <c r="P19" i="7" s="1"/>
  <c r="R17" i="4"/>
  <c r="M19" i="7" s="1"/>
  <c r="J18" i="5"/>
  <c r="M17" i="4"/>
  <c r="H19" i="7" s="1"/>
  <c r="R13" i="4"/>
  <c r="Z13" i="4"/>
  <c r="S13" i="4"/>
  <c r="AA13" i="4"/>
  <c r="V13" i="4"/>
  <c r="O13" i="4"/>
  <c r="T13" i="4"/>
  <c r="L13" i="4"/>
  <c r="P13" i="4"/>
  <c r="M13" i="4"/>
  <c r="U13" i="4"/>
  <c r="N13" i="4"/>
  <c r="X13" i="4"/>
  <c r="W13" i="4"/>
  <c r="Q13" i="4"/>
  <c r="Y13" i="4"/>
  <c r="E15" i="5"/>
  <c r="U11" i="4"/>
  <c r="N11" i="4"/>
  <c r="Z11" i="4"/>
  <c r="X11" i="4"/>
  <c r="X12" i="4"/>
  <c r="V12" i="4"/>
  <c r="O12" i="5"/>
  <c r="V11" i="4"/>
  <c r="S12" i="5"/>
  <c r="O11" i="4"/>
  <c r="M11" i="4"/>
  <c r="N12" i="4"/>
  <c r="S12" i="4"/>
  <c r="W11" i="4"/>
  <c r="T11" i="4"/>
  <c r="M12" i="4"/>
  <c r="N13" i="6"/>
  <c r="P13" i="6"/>
  <c r="E4" i="3"/>
  <c r="K6" i="3" s="1"/>
  <c r="Q6" i="3" s="1"/>
  <c r="P8" i="6"/>
  <c r="N8" i="6"/>
  <c r="G4" i="3"/>
  <c r="K8" i="3" s="1"/>
  <c r="D10" i="5" s="1"/>
  <c r="F4" i="4"/>
  <c r="K7" i="4" s="1"/>
  <c r="E4" i="4"/>
  <c r="K6" i="4" s="1"/>
  <c r="G4" i="4"/>
  <c r="K8" i="4" s="1"/>
  <c r="T7" i="5"/>
  <c r="V7" i="5"/>
  <c r="G7" i="5"/>
  <c r="R7" i="5"/>
  <c r="I7" i="5"/>
  <c r="P7" i="5"/>
  <c r="J7" i="5"/>
  <c r="M7" i="5"/>
  <c r="U7" i="5"/>
  <c r="N7" i="5"/>
  <c r="H7" i="5"/>
  <c r="K7" i="5"/>
  <c r="L7" i="5"/>
  <c r="Q3" i="5"/>
  <c r="V14" i="3"/>
  <c r="Q16" i="5" s="1"/>
  <c r="V9" i="3"/>
  <c r="Q11" i="5" s="1"/>
  <c r="V4" i="3"/>
  <c r="Q6" i="5" s="1"/>
  <c r="V15" i="3"/>
  <c r="Q17" i="5" s="1"/>
  <c r="V10" i="3"/>
  <c r="V5" i="3"/>
  <c r="Q7" i="5" s="1"/>
  <c r="V16" i="3"/>
  <c r="Q18" i="5" s="1"/>
  <c r="Z17" i="3"/>
  <c r="U19" i="5" s="1"/>
  <c r="R17" i="3"/>
  <c r="N17" i="3"/>
  <c r="T17" i="3"/>
  <c r="U17" i="3"/>
  <c r="P17" i="3"/>
  <c r="AA17" i="3"/>
  <c r="S17" i="3"/>
  <c r="O17" i="3"/>
  <c r="J19" i="5" s="1"/>
  <c r="Q17" i="3"/>
  <c r="V17" i="3"/>
  <c r="W17" i="3"/>
  <c r="X17" i="3"/>
  <c r="L17" i="3"/>
  <c r="Y17" i="3"/>
  <c r="M17" i="3"/>
  <c r="V11" i="3"/>
  <c r="Q13" i="7" s="1"/>
  <c r="V7" i="3"/>
  <c r="N7" i="3"/>
  <c r="W7" i="3"/>
  <c r="O7" i="3"/>
  <c r="X7" i="3"/>
  <c r="P7" i="3"/>
  <c r="Y7" i="3"/>
  <c r="Q7" i="3"/>
  <c r="Z7" i="3"/>
  <c r="R7" i="3"/>
  <c r="AA7" i="3"/>
  <c r="S7" i="3"/>
  <c r="T7" i="3"/>
  <c r="L7" i="3"/>
  <c r="U7" i="3"/>
  <c r="M7" i="3"/>
  <c r="U11" i="3"/>
  <c r="L11" i="3"/>
  <c r="R6" i="3"/>
  <c r="P6" i="3"/>
  <c r="X11" i="3"/>
  <c r="AA11" i="3"/>
  <c r="V13" i="5" s="1"/>
  <c r="W11" i="3"/>
  <c r="M11" i="3"/>
  <c r="H13" i="7" s="1"/>
  <c r="Q11" i="3"/>
  <c r="Y11" i="3"/>
  <c r="T13" i="5" s="1"/>
  <c r="P11" i="3"/>
  <c r="T13" i="3"/>
  <c r="O15" i="7" s="1"/>
  <c r="L13" i="3"/>
  <c r="Y13" i="3"/>
  <c r="Q13" i="3"/>
  <c r="L15" i="7" s="1"/>
  <c r="Z13" i="3"/>
  <c r="R13" i="3"/>
  <c r="AA13" i="3"/>
  <c r="S13" i="3"/>
  <c r="N15" i="7" s="1"/>
  <c r="X13" i="3"/>
  <c r="P13" i="3"/>
  <c r="K15" i="7" s="1"/>
  <c r="U13" i="3"/>
  <c r="P15" i="7" s="1"/>
  <c r="M13" i="3"/>
  <c r="V13" i="3"/>
  <c r="N13" i="3"/>
  <c r="I15" i="7" s="1"/>
  <c r="W13" i="3"/>
  <c r="O13" i="3"/>
  <c r="D15" i="5"/>
  <c r="T11" i="3"/>
  <c r="S11" i="3"/>
  <c r="O11" i="3"/>
  <c r="J13" i="7" s="1"/>
  <c r="K18" i="3"/>
  <c r="R11" i="3"/>
  <c r="N11" i="3"/>
  <c r="AA12" i="3"/>
  <c r="V14" i="5" s="1"/>
  <c r="S12" i="3"/>
  <c r="T12" i="3"/>
  <c r="O14" i="5" s="1"/>
  <c r="L12" i="3"/>
  <c r="G14" i="5" s="1"/>
  <c r="U12" i="3"/>
  <c r="P14" i="5" s="1"/>
  <c r="M12" i="3"/>
  <c r="V12" i="3"/>
  <c r="N12" i="3"/>
  <c r="W12" i="3"/>
  <c r="R14" i="5" s="1"/>
  <c r="O12" i="3"/>
  <c r="J14" i="5" s="1"/>
  <c r="X12" i="3"/>
  <c r="P12" i="3"/>
  <c r="K14" i="5" s="1"/>
  <c r="Y12" i="3"/>
  <c r="T14" i="5" s="1"/>
  <c r="Q12" i="3"/>
  <c r="L14" i="5" s="1"/>
  <c r="Z12" i="3"/>
  <c r="U14" i="5" s="1"/>
  <c r="R12" i="3"/>
  <c r="M14" i="5" s="1"/>
  <c r="Z11" i="3"/>
  <c r="D14" i="5"/>
  <c r="D19" i="5"/>
  <c r="D9" i="5"/>
  <c r="P13" i="7" l="1"/>
  <c r="M15" i="7"/>
  <c r="R15" i="7"/>
  <c r="O13" i="7"/>
  <c r="L19" i="5"/>
  <c r="Q15" i="7"/>
  <c r="R13" i="7"/>
  <c r="J15" i="7"/>
  <c r="I13" i="7"/>
  <c r="H15" i="7"/>
  <c r="G15" i="7"/>
  <c r="L13" i="5"/>
  <c r="L13" i="7"/>
  <c r="M13" i="5"/>
  <c r="M13" i="7"/>
  <c r="N14" i="7"/>
  <c r="I14" i="7"/>
  <c r="K13" i="5"/>
  <c r="K13" i="7"/>
  <c r="G13" i="5"/>
  <c r="G13" i="7"/>
  <c r="N13" i="5"/>
  <c r="N13" i="7"/>
  <c r="Q12" i="5"/>
  <c r="Q12" i="7"/>
  <c r="Q14" i="7"/>
  <c r="K14" i="7"/>
  <c r="L14" i="7"/>
  <c r="J14" i="7"/>
  <c r="P14" i="7"/>
  <c r="R14" i="7"/>
  <c r="M14" i="7"/>
  <c r="H14" i="7"/>
  <c r="O14" i="7"/>
  <c r="R19" i="5"/>
  <c r="G19" i="5"/>
  <c r="I13" i="5"/>
  <c r="U13" i="5"/>
  <c r="Q19" i="5"/>
  <c r="I19" i="5"/>
  <c r="S19" i="5"/>
  <c r="T19" i="5"/>
  <c r="S15" i="5"/>
  <c r="Y6" i="3"/>
  <c r="O19" i="5"/>
  <c r="N19" i="5"/>
  <c r="V19" i="5"/>
  <c r="P15" i="5"/>
  <c r="N15" i="5"/>
  <c r="H15" i="5"/>
  <c r="I14" i="5"/>
  <c r="U15" i="5"/>
  <c r="P13" i="5"/>
  <c r="O13" i="5"/>
  <c r="G15" i="5"/>
  <c r="N14" i="5"/>
  <c r="O15" i="5"/>
  <c r="T15" i="5"/>
  <c r="J15" i="5"/>
  <c r="V15" i="5"/>
  <c r="I15" i="5"/>
  <c r="K19" i="5"/>
  <c r="Q15" i="5"/>
  <c r="J13" i="5"/>
  <c r="S13" i="5"/>
  <c r="H19" i="5"/>
  <c r="P19" i="5"/>
  <c r="M19" i="5"/>
  <c r="K15" i="5"/>
  <c r="Q13" i="5"/>
  <c r="H14" i="5"/>
  <c r="R15" i="5"/>
  <c r="M15" i="5"/>
  <c r="Q14" i="5"/>
  <c r="H13" i="5"/>
  <c r="S14" i="5"/>
  <c r="L15" i="5"/>
  <c r="R13" i="5"/>
  <c r="L6" i="3"/>
  <c r="N6" i="3"/>
  <c r="U6" i="3"/>
  <c r="O6" i="3"/>
  <c r="S6" i="3"/>
  <c r="S8" i="4"/>
  <c r="N10" i="7" s="1"/>
  <c r="O8" i="4"/>
  <c r="J10" i="7" s="1"/>
  <c r="Z8" i="4"/>
  <c r="AA8" i="4"/>
  <c r="W8" i="4"/>
  <c r="R10" i="7" s="1"/>
  <c r="M8" i="4"/>
  <c r="H10" i="7" s="1"/>
  <c r="N8" i="4"/>
  <c r="I10" i="7" s="1"/>
  <c r="E10" i="5"/>
  <c r="L8" i="4"/>
  <c r="G10" i="7" s="1"/>
  <c r="P8" i="4"/>
  <c r="K10" i="7" s="1"/>
  <c r="Q8" i="4"/>
  <c r="L10" i="7" s="1"/>
  <c r="X8" i="4"/>
  <c r="Y8" i="4"/>
  <c r="R8" i="4"/>
  <c r="M10" i="7" s="1"/>
  <c r="V8" i="4"/>
  <c r="Q10" i="7" s="1"/>
  <c r="T8" i="4"/>
  <c r="O10" i="7" s="1"/>
  <c r="U8" i="4"/>
  <c r="P10" i="7" s="1"/>
  <c r="T6" i="3"/>
  <c r="X6" i="3"/>
  <c r="W6" i="3"/>
  <c r="AA6" i="3"/>
  <c r="X6" i="4"/>
  <c r="L6" i="4"/>
  <c r="G8" i="7" s="1"/>
  <c r="Z6" i="4"/>
  <c r="O6" i="4"/>
  <c r="J8" i="7" s="1"/>
  <c r="T6" i="4"/>
  <c r="O8" i="7" s="1"/>
  <c r="Q6" i="4"/>
  <c r="M6" i="4"/>
  <c r="H8" i="7" s="1"/>
  <c r="Y6" i="4"/>
  <c r="T8" i="5" s="1"/>
  <c r="U6" i="4"/>
  <c r="E8" i="5"/>
  <c r="N6" i="4"/>
  <c r="I8" i="7" s="1"/>
  <c r="V6" i="4"/>
  <c r="Q8" i="7" s="1"/>
  <c r="R6" i="4"/>
  <c r="P6" i="4"/>
  <c r="AA6" i="4"/>
  <c r="W6" i="4"/>
  <c r="R8" i="7" s="1"/>
  <c r="S6" i="4"/>
  <c r="N8" i="7" s="1"/>
  <c r="S7" i="4"/>
  <c r="L7" i="4"/>
  <c r="AA7" i="4"/>
  <c r="V9" i="5" s="1"/>
  <c r="M7" i="4"/>
  <c r="W7" i="4"/>
  <c r="U7" i="4"/>
  <c r="Z7" i="4"/>
  <c r="U9" i="5" s="1"/>
  <c r="X7" i="4"/>
  <c r="S9" i="5" s="1"/>
  <c r="Q7" i="4"/>
  <c r="N7" i="4"/>
  <c r="Y7" i="4"/>
  <c r="T9" i="5" s="1"/>
  <c r="V7" i="4"/>
  <c r="E9" i="5"/>
  <c r="R7" i="4"/>
  <c r="O7" i="4"/>
  <c r="P7" i="4"/>
  <c r="T7" i="4"/>
  <c r="V6" i="3"/>
  <c r="Z6" i="3"/>
  <c r="D8" i="5"/>
  <c r="M6" i="3"/>
  <c r="N8" i="3"/>
  <c r="W18" i="3"/>
  <c r="R20" i="5" s="1"/>
  <c r="Y18" i="3"/>
  <c r="T20" i="5" s="1"/>
  <c r="Q18" i="3"/>
  <c r="L20" i="5" s="1"/>
  <c r="M18" i="3"/>
  <c r="H20" i="5" s="1"/>
  <c r="Z18" i="3"/>
  <c r="U20" i="5" s="1"/>
  <c r="R18" i="3"/>
  <c r="M20" i="5" s="1"/>
  <c r="N18" i="3"/>
  <c r="I20" i="5" s="1"/>
  <c r="T18" i="3"/>
  <c r="O20" i="5" s="1"/>
  <c r="AA18" i="3"/>
  <c r="V20" i="5" s="1"/>
  <c r="S18" i="3"/>
  <c r="N20" i="5" s="1"/>
  <c r="O18" i="3"/>
  <c r="J20" i="5" s="1"/>
  <c r="X18" i="3"/>
  <c r="S20" i="5" s="1"/>
  <c r="P18" i="3"/>
  <c r="K20" i="5" s="1"/>
  <c r="L18" i="3"/>
  <c r="G20" i="5" s="1"/>
  <c r="U18" i="3"/>
  <c r="P20" i="5" s="1"/>
  <c r="V18" i="3"/>
  <c r="Q20" i="5" s="1"/>
  <c r="Z8" i="3"/>
  <c r="V8" i="3"/>
  <c r="Q8" i="3"/>
  <c r="M8" i="3"/>
  <c r="Y8" i="3"/>
  <c r="U8" i="3"/>
  <c r="L8" i="3"/>
  <c r="P8" i="3"/>
  <c r="T8" i="3"/>
  <c r="X8" i="3"/>
  <c r="D20" i="5"/>
  <c r="O8" i="3"/>
  <c r="S8" i="3"/>
  <c r="W8" i="3"/>
  <c r="AA8" i="3"/>
  <c r="R8" i="3"/>
  <c r="N9" i="5" l="1"/>
  <c r="N9" i="7"/>
  <c r="R9" i="5"/>
  <c r="R9" i="7"/>
  <c r="L8" i="5"/>
  <c r="L8" i="7"/>
  <c r="M9" i="5"/>
  <c r="M9" i="7"/>
  <c r="K8" i="5"/>
  <c r="K8" i="7"/>
  <c r="P9" i="5"/>
  <c r="P9" i="7"/>
  <c r="O9" i="5"/>
  <c r="O9" i="7"/>
  <c r="K9" i="5"/>
  <c r="K9" i="7"/>
  <c r="M8" i="5"/>
  <c r="M8" i="7"/>
  <c r="L9" i="5"/>
  <c r="L9" i="7"/>
  <c r="Q9" i="5"/>
  <c r="Q9" i="7"/>
  <c r="P8" i="5"/>
  <c r="P8" i="7"/>
  <c r="J9" i="5"/>
  <c r="J9" i="7"/>
  <c r="I9" i="5"/>
  <c r="I9" i="7"/>
  <c r="H9" i="5"/>
  <c r="H9" i="7"/>
  <c r="G9" i="5"/>
  <c r="G9" i="7"/>
  <c r="J8" i="5"/>
  <c r="O8" i="5"/>
  <c r="G8" i="5"/>
  <c r="I8" i="5"/>
  <c r="S8" i="5"/>
  <c r="V8" i="5"/>
  <c r="H8" i="5"/>
  <c r="R8" i="5"/>
  <c r="Q8" i="5"/>
  <c r="U8" i="5"/>
  <c r="N8" i="5"/>
  <c r="R10" i="5"/>
  <c r="I10" i="5"/>
  <c r="J10" i="5"/>
  <c r="O10" i="5"/>
  <c r="G10" i="5"/>
  <c r="T10" i="5"/>
  <c r="L10" i="5"/>
  <c r="S10" i="5"/>
  <c r="Q10" i="5"/>
  <c r="P10" i="5"/>
  <c r="M10" i="5"/>
  <c r="V10" i="5"/>
  <c r="H10" i="5"/>
  <c r="N10" i="5"/>
  <c r="U10" i="5"/>
  <c r="K10" i="5"/>
</calcChain>
</file>

<file path=xl/sharedStrings.xml><?xml version="1.0" encoding="utf-8"?>
<sst xmlns="http://schemas.openxmlformats.org/spreadsheetml/2006/main" count="207" uniqueCount="67">
  <si>
    <t>K</t>
  </si>
  <si>
    <t>G</t>
  </si>
  <si>
    <t>N</t>
  </si>
  <si>
    <t>FC Layer 2</t>
  </si>
  <si>
    <t>FC Layer 3</t>
  </si>
  <si>
    <t>FC Layer 4</t>
  </si>
  <si>
    <t>FC Layer 5</t>
  </si>
  <si>
    <t>1H</t>
  </si>
  <si>
    <t>2H</t>
  </si>
  <si>
    <t>3H</t>
  </si>
  <si>
    <t>4H</t>
  </si>
  <si>
    <t>1C</t>
  </si>
  <si>
    <t>2C</t>
  </si>
  <si>
    <t>3C</t>
  </si>
  <si>
    <t>4C</t>
  </si>
  <si>
    <t>FC Layer 1 (Input)</t>
  </si>
  <si>
    <t>FC Layer 6 (Out)</t>
  </si>
  <si>
    <t>N Params</t>
  </si>
  <si>
    <t>C-depth</t>
  </si>
  <si>
    <t>C-config</t>
  </si>
  <si>
    <t>N: Number of neurons in the given layer</t>
  </si>
  <si>
    <t>G: Number of groups for shift-scale training in the given layer</t>
  </si>
  <si>
    <t>D</t>
  </si>
  <si>
    <t>C</t>
  </si>
  <si>
    <t>D: Dimension of kernels</t>
  </si>
  <si>
    <t>N: Number of kernels</t>
  </si>
  <si>
    <t>P-NN</t>
  </si>
  <si>
    <t>P-DEBI-NN</t>
  </si>
  <si>
    <t>cNN</t>
  </si>
  <si>
    <t>cDEBI-NN</t>
  </si>
  <si>
    <t>5C</t>
  </si>
  <si>
    <t>Block 50</t>
  </si>
  <si>
    <t>Block 100</t>
  </si>
  <si>
    <t>Hinton 200</t>
  </si>
  <si>
    <t>Hinton 500</t>
  </si>
  <si>
    <r>
      <t>C-P</t>
    </r>
    <r>
      <rPr>
        <vertAlign val="subscript"/>
        <sz val="11"/>
        <color theme="1"/>
        <rFont val="Calibri"/>
        <family val="2"/>
        <scheme val="minor"/>
      </rPr>
      <t>NN</t>
    </r>
  </si>
  <si>
    <r>
      <t>C-P</t>
    </r>
    <r>
      <rPr>
        <vertAlign val="subscript"/>
        <sz val="11"/>
        <color theme="1"/>
        <rFont val="Calibri"/>
        <family val="2"/>
        <scheme val="minor"/>
      </rPr>
      <t>DEBI-NN</t>
    </r>
  </si>
  <si>
    <t>F-config</t>
  </si>
  <si>
    <t>F-depth</t>
  </si>
  <si>
    <r>
      <t>F-P</t>
    </r>
    <r>
      <rPr>
        <vertAlign val="subscript"/>
        <sz val="11"/>
        <color theme="1"/>
        <rFont val="Calibri"/>
        <family val="2"/>
        <scheme val="minor"/>
      </rPr>
      <t>NN</t>
    </r>
  </si>
  <si>
    <r>
      <t>F-P</t>
    </r>
    <r>
      <rPr>
        <vertAlign val="subscript"/>
        <sz val="11"/>
        <color theme="1"/>
        <rFont val="Calibri"/>
        <family val="2"/>
        <scheme val="minor"/>
      </rPr>
      <t>DEBI-NN</t>
    </r>
  </si>
  <si>
    <t>Input</t>
  </si>
  <si>
    <t>I</t>
  </si>
  <si>
    <t>Output</t>
  </si>
  <si>
    <t>Layer</t>
  </si>
  <si>
    <t>Stride</t>
  </si>
  <si>
    <t>C or N</t>
  </si>
  <si>
    <t>Padding</t>
  </si>
  <si>
    <t>conv</t>
  </si>
  <si>
    <t>maxPool</t>
  </si>
  <si>
    <t>Layer 1</t>
  </si>
  <si>
    <t>Layer3</t>
  </si>
  <si>
    <t>Layer 2</t>
  </si>
  <si>
    <t>Layer4</t>
  </si>
  <si>
    <t>Layer5</t>
  </si>
  <si>
    <t># Param (Conv)</t>
  </si>
  <si>
    <t># Param (last Conv)</t>
  </si>
  <si>
    <t>conv: stride=1, padding=0 to provide a conservative estimate of parameter counts - support conventional NN parameter advantages</t>
  </si>
  <si>
    <t>K: Kernel width (Ki+1 = Ki-2 rule applied. Minimum K=3)</t>
  </si>
  <si>
    <t>C: Channels in input image (C=previous convolutional kernel count from Conv.layer 2)</t>
  </si>
  <si>
    <t>Small</t>
  </si>
  <si>
    <t>Medium</t>
  </si>
  <si>
    <t>Large</t>
  </si>
  <si>
    <t>Note: The parameter count in-between the last convolutional and the first fully-connected layer is specific per the given configuration pair. This value is incorporated into the colored per-cell ratios</t>
  </si>
  <si>
    <t>Note: The last convolutional layer provides a tensor and the first fully-connected layer is connected to the tensor values. The parameter count for those connections is individually calculated per conv-FC configuration pair in the consecutive tables</t>
  </si>
  <si>
    <t>maxPool: only considered if the given layer is a last layer before fully connected layers. Stride=2, Padding=0.</t>
  </si>
  <si>
    <t>This table is a shorter version of the previous one to be more digestive in embedded word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</si>
</sst>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quotePrefix="1"/>
    <xf numFmtId="1" fontId="1" fillId="0" borderId="0" xfId="0" applyNumberFormat="1" applyFont="1"/>
    <xf numFmtId="0" fontId="0" fillId="0" borderId="0" xfId="0" applyAlignment="1">
      <alignment horizontal="center"/>
    </xf>
    <xf numFmtId="0" fontId="0" fillId="0" borderId="7" xfId="0" applyBorder="1"/>
    <xf numFmtId="0" fontId="0" fillId="2" borderId="0" xfId="0" applyFill="1"/>
    <xf numFmtId="0" fontId="0" fillId="0" borderId="1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2" xfId="0" applyFill="1" applyBorder="1"/>
    <xf numFmtId="0" fontId="0" fillId="2" borderId="13" xfId="0" applyFill="1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4" xfId="0" applyBorder="1"/>
    <xf numFmtId="0" fontId="0" fillId="0" borderId="5" xfId="0" applyBorder="1"/>
    <xf numFmtId="1" fontId="0" fillId="2" borderId="0" xfId="0" applyNumberFormat="1" applyFill="1"/>
    <xf numFmtId="0" fontId="0" fillId="0" borderId="1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3" fontId="1" fillId="0" borderId="15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right"/>
    </xf>
    <xf numFmtId="2" fontId="0" fillId="3" borderId="1" xfId="0" applyNumberFormat="1" applyFill="1" applyBorder="1"/>
    <xf numFmtId="2" fontId="0" fillId="3" borderId="0" xfId="0" applyNumberFormat="1" applyFill="1"/>
    <xf numFmtId="2" fontId="0" fillId="3" borderId="2" xfId="0" applyNumberFormat="1" applyFill="1" applyBorder="1" applyAlignment="1">
      <alignment horizontal="center"/>
    </xf>
    <xf numFmtId="0" fontId="0" fillId="3" borderId="0" xfId="0" applyFill="1" applyAlignment="1">
      <alignment horizontal="right"/>
    </xf>
    <xf numFmtId="1" fontId="0" fillId="3" borderId="0" xfId="0" applyNumberFormat="1" applyFill="1"/>
    <xf numFmtId="1" fontId="0" fillId="0" borderId="16" xfId="0" quotePrefix="1" applyNumberFormat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3" borderId="12" xfId="0" applyNumberFormat="1" applyFill="1" applyBorder="1"/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12" xfId="0" applyFill="1" applyBorder="1"/>
    <xf numFmtId="0" fontId="0" fillId="3" borderId="19" xfId="0" applyFill="1" applyBorder="1" applyAlignment="1">
      <alignment horizontal="center"/>
    </xf>
    <xf numFmtId="0" fontId="0" fillId="3" borderId="15" xfId="0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0" fontId="0" fillId="3" borderId="20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quotePrefix="1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2" xfId="0" applyBorder="1" applyAlignment="1">
      <alignment horizontal="center" vertical="center"/>
    </xf>
    <xf numFmtId="1" fontId="0" fillId="0" borderId="15" xfId="0" applyNumberFormat="1" applyBorder="1" applyAlignment="1">
      <alignment horizontal="center"/>
    </xf>
    <xf numFmtId="1" fontId="0" fillId="0" borderId="15" xfId="0" quotePrefix="1" applyNumberFormat="1" applyBorder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3" fontId="0" fillId="0" borderId="15" xfId="0" applyNumberFormat="1" applyFont="1" applyBorder="1" applyAlignment="1">
      <alignment horizontal="center"/>
    </xf>
    <xf numFmtId="3" fontId="0" fillId="0" borderId="16" xfId="0" applyNumberFormat="1" applyFont="1" applyBorder="1" applyAlignment="1">
      <alignment horizontal="center"/>
    </xf>
    <xf numFmtId="3" fontId="0" fillId="0" borderId="0" xfId="0" applyNumberFormat="1" applyFont="1" applyAlignment="1">
      <alignment horizontal="center"/>
    </xf>
    <xf numFmtId="3" fontId="0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F1E4-8931-4BAB-8C31-1BA06A30DFC6}">
  <dimension ref="A1:P49"/>
  <sheetViews>
    <sheetView topLeftCell="A4" zoomScaleNormal="100" workbookViewId="0">
      <selection activeCell="P27" sqref="P27"/>
    </sheetView>
  </sheetViews>
  <sheetFormatPr defaultRowHeight="15" x14ac:dyDescent="0.25"/>
  <cols>
    <col min="2" max="2" width="10.5703125" bestFit="1" customWidth="1"/>
    <col min="13" max="13" width="14.42578125" bestFit="1" customWidth="1"/>
    <col min="14" max="14" width="17.5703125" customWidth="1"/>
    <col min="15" max="15" width="14.42578125" bestFit="1" customWidth="1"/>
    <col min="16" max="16" width="17.5703125" customWidth="1"/>
  </cols>
  <sheetData>
    <row r="1" spans="2:16" ht="15.75" thickBot="1" x14ac:dyDescent="0.3">
      <c r="B1" s="18"/>
    </row>
    <row r="2" spans="2:16" x14ac:dyDescent="0.25">
      <c r="B2" s="87" t="s">
        <v>60</v>
      </c>
      <c r="C2" s="84" t="s">
        <v>41</v>
      </c>
      <c r="D2" s="85"/>
      <c r="E2" s="86"/>
      <c r="F2" s="84" t="s">
        <v>43</v>
      </c>
      <c r="G2" s="85"/>
      <c r="H2" s="86"/>
      <c r="I2" s="84" t="s">
        <v>44</v>
      </c>
      <c r="J2" s="85"/>
      <c r="K2" s="85"/>
      <c r="L2" s="86"/>
      <c r="M2" s="84" t="s">
        <v>28</v>
      </c>
      <c r="N2" s="86"/>
      <c r="O2" s="84" t="s">
        <v>29</v>
      </c>
      <c r="P2" s="86"/>
    </row>
    <row r="3" spans="2:16" ht="15.75" thickBot="1" x14ac:dyDescent="0.3">
      <c r="B3" s="87"/>
      <c r="C3" s="6" t="s">
        <v>42</v>
      </c>
      <c r="D3" t="s">
        <v>22</v>
      </c>
      <c r="E3" s="8" t="s">
        <v>23</v>
      </c>
      <c r="F3" s="6" t="s">
        <v>42</v>
      </c>
      <c r="G3" t="s">
        <v>22</v>
      </c>
      <c r="H3" s="8" t="s">
        <v>46</v>
      </c>
      <c r="I3" s="6" t="s">
        <v>44</v>
      </c>
      <c r="J3" t="s">
        <v>45</v>
      </c>
      <c r="K3" t="s">
        <v>47</v>
      </c>
      <c r="L3" s="8" t="s">
        <v>0</v>
      </c>
      <c r="M3" s="6" t="s">
        <v>55</v>
      </c>
      <c r="N3" s="8" t="s">
        <v>56</v>
      </c>
      <c r="O3" s="6" t="s">
        <v>55</v>
      </c>
      <c r="P3" s="8" t="s">
        <v>56</v>
      </c>
    </row>
    <row r="4" spans="2:16" x14ac:dyDescent="0.25">
      <c r="B4" s="83" t="s">
        <v>50</v>
      </c>
      <c r="C4" s="37">
        <v>21</v>
      </c>
      <c r="D4" s="38">
        <v>2</v>
      </c>
      <c r="E4" s="39">
        <v>1</v>
      </c>
      <c r="F4" s="40">
        <f>((C4-L4)/J4)+1</f>
        <v>17</v>
      </c>
      <c r="G4" s="41">
        <f>D4</f>
        <v>2</v>
      </c>
      <c r="H4" s="39">
        <v>16</v>
      </c>
      <c r="I4" s="40" t="s">
        <v>48</v>
      </c>
      <c r="J4" s="38">
        <v>1</v>
      </c>
      <c r="K4" s="38">
        <v>0</v>
      </c>
      <c r="L4" s="39">
        <v>5</v>
      </c>
      <c r="M4" s="15">
        <f t="shared" ref="M4:M13" si="0">IF(I4="maxPool",0,(POWER(L4,D4)*E4*H4)+H4)</f>
        <v>416</v>
      </c>
      <c r="N4" s="16">
        <f t="shared" ref="N4:N13" si="1">IF(M4=0,POWER(F4,G4)*H4,0)</f>
        <v>0</v>
      </c>
      <c r="O4" s="15">
        <f>IF(I4="maxPool",0,(POWER(L4,D4)*E4*H4*3)+H4)</f>
        <v>1216</v>
      </c>
      <c r="P4" s="16">
        <f t="shared" ref="P4:P13" si="2">IF(M4=0,POWER(F4,G4)*6,0)</f>
        <v>0</v>
      </c>
    </row>
    <row r="5" spans="2:16" x14ac:dyDescent="0.25">
      <c r="B5" s="83"/>
      <c r="C5" s="30">
        <f>F4</f>
        <v>17</v>
      </c>
      <c r="D5" s="28">
        <f>D4</f>
        <v>2</v>
      </c>
      <c r="E5" s="29">
        <f>H4</f>
        <v>16</v>
      </c>
      <c r="F5" s="30">
        <f t="shared" ref="F5" si="3">((C5-L5+(2*K5))/J5)+1</f>
        <v>8</v>
      </c>
      <c r="G5" s="28">
        <f>G4</f>
        <v>2</v>
      </c>
      <c r="H5" s="29">
        <f>H4</f>
        <v>16</v>
      </c>
      <c r="I5" s="30" t="s">
        <v>49</v>
      </c>
      <c r="J5" s="31">
        <v>2</v>
      </c>
      <c r="K5" s="31">
        <v>0</v>
      </c>
      <c r="L5" s="32">
        <v>3</v>
      </c>
      <c r="M5" s="33">
        <f t="shared" si="0"/>
        <v>0</v>
      </c>
      <c r="N5" s="34">
        <f t="shared" si="1"/>
        <v>1024</v>
      </c>
      <c r="O5" s="33">
        <f>IF(I5="maxPool",0,(POWER(L5,D5)*E5*H5*3)+H5)</f>
        <v>0</v>
      </c>
      <c r="P5" s="34">
        <f>IF(M5=0,POWER(F5,G5)*6,0)</f>
        <v>384</v>
      </c>
    </row>
    <row r="6" spans="2:16" x14ac:dyDescent="0.25">
      <c r="B6" s="83" t="s">
        <v>52</v>
      </c>
      <c r="C6" s="25">
        <f>F4</f>
        <v>17</v>
      </c>
      <c r="D6" s="35">
        <f>D4</f>
        <v>2</v>
      </c>
      <c r="E6" s="36">
        <f>H4</f>
        <v>16</v>
      </c>
      <c r="F6" s="25">
        <f>((C6-L6+(2*K6))/J6)+1</f>
        <v>15</v>
      </c>
      <c r="G6" s="35">
        <f>G4</f>
        <v>2</v>
      </c>
      <c r="H6" s="24">
        <v>16</v>
      </c>
      <c r="I6" s="25" t="s">
        <v>48</v>
      </c>
      <c r="J6" s="23">
        <v>1</v>
      </c>
      <c r="K6" s="23">
        <v>0</v>
      </c>
      <c r="L6" s="36">
        <f>MAX(3,L4-2)</f>
        <v>3</v>
      </c>
      <c r="M6" s="26">
        <f t="shared" si="0"/>
        <v>2320</v>
      </c>
      <c r="N6" s="27">
        <f t="shared" si="1"/>
        <v>0</v>
      </c>
      <c r="O6" s="26">
        <f t="shared" ref="O6:O13" si="4">IF(I6="maxPool",0,(POWER(L6,D6)*H6*6)+H6)</f>
        <v>880</v>
      </c>
      <c r="P6" s="27">
        <f t="shared" si="2"/>
        <v>0</v>
      </c>
    </row>
    <row r="7" spans="2:16" x14ac:dyDescent="0.25">
      <c r="B7" s="83"/>
      <c r="C7" s="30">
        <f>F6</f>
        <v>15</v>
      </c>
      <c r="D7" s="28">
        <f>D6</f>
        <v>2</v>
      </c>
      <c r="E7" s="29">
        <f>H6</f>
        <v>16</v>
      </c>
      <c r="F7" s="30">
        <f t="shared" ref="F7" si="5">((C7-L7+(2*K7))/J7)+1</f>
        <v>7</v>
      </c>
      <c r="G7" s="28">
        <f>G6</f>
        <v>2</v>
      </c>
      <c r="H7" s="29">
        <f>H6</f>
        <v>16</v>
      </c>
      <c r="I7" s="30" t="s">
        <v>49</v>
      </c>
      <c r="J7" s="31">
        <v>2</v>
      </c>
      <c r="K7" s="31">
        <v>0</v>
      </c>
      <c r="L7" s="32">
        <v>3</v>
      </c>
      <c r="M7" s="33">
        <f t="shared" si="0"/>
        <v>0</v>
      </c>
      <c r="N7" s="34">
        <f t="shared" si="1"/>
        <v>784</v>
      </c>
      <c r="O7" s="33">
        <f t="shared" si="4"/>
        <v>0</v>
      </c>
      <c r="P7" s="34">
        <f t="shared" si="2"/>
        <v>294</v>
      </c>
    </row>
    <row r="8" spans="2:16" x14ac:dyDescent="0.25">
      <c r="B8" s="83" t="s">
        <v>51</v>
      </c>
      <c r="C8" s="25">
        <f>F6</f>
        <v>15</v>
      </c>
      <c r="D8" s="35">
        <f>D6</f>
        <v>2</v>
      </c>
      <c r="E8" s="36">
        <f>H6</f>
        <v>16</v>
      </c>
      <c r="F8" s="25">
        <f>((C8-L8+(2*K8))/J8)+1</f>
        <v>13</v>
      </c>
      <c r="G8" s="35">
        <f>G6</f>
        <v>2</v>
      </c>
      <c r="H8" s="24">
        <v>32</v>
      </c>
      <c r="I8" s="25" t="s">
        <v>48</v>
      </c>
      <c r="J8" s="23">
        <v>1</v>
      </c>
      <c r="K8" s="23">
        <v>0</v>
      </c>
      <c r="L8" s="36">
        <f>MAX(3,L6-2)</f>
        <v>3</v>
      </c>
      <c r="M8" s="26">
        <f t="shared" si="0"/>
        <v>4640</v>
      </c>
      <c r="N8" s="27">
        <f t="shared" si="1"/>
        <v>0</v>
      </c>
      <c r="O8" s="26">
        <f t="shared" si="4"/>
        <v>1760</v>
      </c>
      <c r="P8" s="27">
        <f t="shared" si="2"/>
        <v>0</v>
      </c>
    </row>
    <row r="9" spans="2:16" x14ac:dyDescent="0.25">
      <c r="B9" s="83"/>
      <c r="C9" s="30">
        <f>F8</f>
        <v>13</v>
      </c>
      <c r="D9" s="28">
        <f>D8</f>
        <v>2</v>
      </c>
      <c r="E9" s="29">
        <f>H8</f>
        <v>32</v>
      </c>
      <c r="F9" s="30">
        <f t="shared" ref="F9" si="6">((C9-L9+(2*K9))/J9)+1</f>
        <v>6</v>
      </c>
      <c r="G9" s="28">
        <f>G8</f>
        <v>2</v>
      </c>
      <c r="H9" s="29">
        <f>H8</f>
        <v>32</v>
      </c>
      <c r="I9" s="30" t="s">
        <v>49</v>
      </c>
      <c r="J9" s="31">
        <v>2</v>
      </c>
      <c r="K9" s="31">
        <v>0</v>
      </c>
      <c r="L9" s="32">
        <v>3</v>
      </c>
      <c r="M9" s="33">
        <f t="shared" si="0"/>
        <v>0</v>
      </c>
      <c r="N9" s="34">
        <f t="shared" si="1"/>
        <v>1152</v>
      </c>
      <c r="O9" s="33">
        <f t="shared" si="4"/>
        <v>0</v>
      </c>
      <c r="P9" s="34">
        <f t="shared" si="2"/>
        <v>216</v>
      </c>
    </row>
    <row r="10" spans="2:16" x14ac:dyDescent="0.25">
      <c r="B10" s="83" t="s">
        <v>53</v>
      </c>
      <c r="C10" s="25">
        <f>F8</f>
        <v>13</v>
      </c>
      <c r="D10" s="35">
        <f>D8</f>
        <v>2</v>
      </c>
      <c r="E10" s="36">
        <f>H8</f>
        <v>32</v>
      </c>
      <c r="F10" s="25">
        <f>((C10-L10+(2*K10))/J10)+1</f>
        <v>11</v>
      </c>
      <c r="G10" s="35">
        <f>G8</f>
        <v>2</v>
      </c>
      <c r="H10" s="24">
        <v>32</v>
      </c>
      <c r="I10" s="25" t="s">
        <v>48</v>
      </c>
      <c r="J10" s="23">
        <v>1</v>
      </c>
      <c r="K10" s="23">
        <v>0</v>
      </c>
      <c r="L10" s="36">
        <f>MAX(3,L8-2)</f>
        <v>3</v>
      </c>
      <c r="M10" s="26">
        <f t="shared" si="0"/>
        <v>9248</v>
      </c>
      <c r="N10" s="27">
        <f t="shared" si="1"/>
        <v>0</v>
      </c>
      <c r="O10" s="26">
        <f t="shared" si="4"/>
        <v>1760</v>
      </c>
      <c r="P10" s="27">
        <f t="shared" si="2"/>
        <v>0</v>
      </c>
    </row>
    <row r="11" spans="2:16" x14ac:dyDescent="0.25">
      <c r="B11" s="83"/>
      <c r="C11" s="30">
        <f>F10</f>
        <v>11</v>
      </c>
      <c r="D11" s="28">
        <f>D10</f>
        <v>2</v>
      </c>
      <c r="E11" s="29">
        <f>H10</f>
        <v>32</v>
      </c>
      <c r="F11" s="30">
        <f t="shared" ref="F11" si="7">((C11-L11+(2*K11))/J11)+1</f>
        <v>5</v>
      </c>
      <c r="G11" s="28">
        <f>G10</f>
        <v>2</v>
      </c>
      <c r="H11" s="29">
        <f>H10</f>
        <v>32</v>
      </c>
      <c r="I11" s="30" t="s">
        <v>49</v>
      </c>
      <c r="J11" s="31">
        <v>2</v>
      </c>
      <c r="K11" s="31">
        <v>0</v>
      </c>
      <c r="L11" s="32">
        <v>3</v>
      </c>
      <c r="M11" s="33">
        <f t="shared" si="0"/>
        <v>0</v>
      </c>
      <c r="N11" s="34">
        <f t="shared" si="1"/>
        <v>800</v>
      </c>
      <c r="O11" s="33">
        <f t="shared" si="4"/>
        <v>0</v>
      </c>
      <c r="P11" s="34">
        <f t="shared" si="2"/>
        <v>150</v>
      </c>
    </row>
    <row r="12" spans="2:16" x14ac:dyDescent="0.25">
      <c r="B12" s="83" t="s">
        <v>54</v>
      </c>
      <c r="C12" s="6">
        <f>F10</f>
        <v>11</v>
      </c>
      <c r="D12">
        <f>D10</f>
        <v>2</v>
      </c>
      <c r="E12" s="8">
        <f>H10</f>
        <v>32</v>
      </c>
      <c r="F12" s="6">
        <f>((C12-L12+(2*K12))/J12)+1</f>
        <v>9</v>
      </c>
      <c r="G12">
        <f>G10</f>
        <v>2</v>
      </c>
      <c r="H12" s="17">
        <v>16</v>
      </c>
      <c r="I12" s="6" t="s">
        <v>48</v>
      </c>
      <c r="J12" s="7">
        <v>1</v>
      </c>
      <c r="K12" s="7">
        <v>0</v>
      </c>
      <c r="L12" s="8">
        <f>MAX(3,L10-2)</f>
        <v>3</v>
      </c>
      <c r="M12" s="12">
        <f t="shared" si="0"/>
        <v>4624</v>
      </c>
      <c r="N12" s="13">
        <f t="shared" si="1"/>
        <v>0</v>
      </c>
      <c r="O12" s="12">
        <f t="shared" si="4"/>
        <v>880</v>
      </c>
      <c r="P12" s="13">
        <f t="shared" si="2"/>
        <v>0</v>
      </c>
    </row>
    <row r="13" spans="2:16" ht="15.75" thickBot="1" x14ac:dyDescent="0.3">
      <c r="B13" s="83"/>
      <c r="C13" s="9">
        <f>F12</f>
        <v>9</v>
      </c>
      <c r="D13" s="10">
        <f>D12</f>
        <v>2</v>
      </c>
      <c r="E13" s="11">
        <f>H12</f>
        <v>16</v>
      </c>
      <c r="F13" s="9">
        <f t="shared" ref="F13" si="8">((C13-L13+(2*K13))/J13)+1</f>
        <v>4</v>
      </c>
      <c r="G13" s="10">
        <f>G12</f>
        <v>2</v>
      </c>
      <c r="H13" s="11">
        <f>H12</f>
        <v>16</v>
      </c>
      <c r="I13" s="9" t="s">
        <v>49</v>
      </c>
      <c r="J13" s="22">
        <v>2</v>
      </c>
      <c r="K13" s="22">
        <v>0</v>
      </c>
      <c r="L13" s="11">
        <v>3</v>
      </c>
      <c r="M13" s="20">
        <f t="shared" si="0"/>
        <v>0</v>
      </c>
      <c r="N13" s="21">
        <f t="shared" si="1"/>
        <v>256</v>
      </c>
      <c r="O13" s="20">
        <f t="shared" si="4"/>
        <v>0</v>
      </c>
      <c r="P13" s="21">
        <f t="shared" si="2"/>
        <v>96</v>
      </c>
    </row>
    <row r="15" spans="2:16" ht="15.75" thickBot="1" x14ac:dyDescent="0.3">
      <c r="B15" s="18"/>
    </row>
    <row r="16" spans="2:16" x14ac:dyDescent="0.25">
      <c r="B16" s="87" t="s">
        <v>61</v>
      </c>
      <c r="C16" s="84" t="s">
        <v>41</v>
      </c>
      <c r="D16" s="85"/>
      <c r="E16" s="86"/>
      <c r="F16" s="84" t="s">
        <v>43</v>
      </c>
      <c r="G16" s="85"/>
      <c r="H16" s="86"/>
      <c r="I16" s="84" t="s">
        <v>44</v>
      </c>
      <c r="J16" s="85"/>
      <c r="K16" s="85"/>
      <c r="L16" s="86"/>
      <c r="M16" s="84" t="s">
        <v>28</v>
      </c>
      <c r="N16" s="86"/>
      <c r="O16" s="84" t="s">
        <v>29</v>
      </c>
      <c r="P16" s="86"/>
    </row>
    <row r="17" spans="1:16" ht="15.75" thickBot="1" x14ac:dyDescent="0.3">
      <c r="B17" s="87"/>
      <c r="C17" s="6" t="s">
        <v>42</v>
      </c>
      <c r="D17" t="s">
        <v>22</v>
      </c>
      <c r="E17" s="8" t="s">
        <v>23</v>
      </c>
      <c r="F17" s="6" t="s">
        <v>42</v>
      </c>
      <c r="G17" t="s">
        <v>22</v>
      </c>
      <c r="H17" s="8" t="s">
        <v>46</v>
      </c>
      <c r="I17" s="6" t="s">
        <v>44</v>
      </c>
      <c r="J17" t="s">
        <v>45</v>
      </c>
      <c r="K17" t="s">
        <v>47</v>
      </c>
      <c r="L17" s="8" t="s">
        <v>0</v>
      </c>
      <c r="M17" s="6" t="s">
        <v>55</v>
      </c>
      <c r="N17" s="8" t="s">
        <v>56</v>
      </c>
      <c r="O17" s="6" t="s">
        <v>55</v>
      </c>
      <c r="P17" s="8" t="s">
        <v>56</v>
      </c>
    </row>
    <row r="18" spans="1:16" x14ac:dyDescent="0.25">
      <c r="B18" s="83" t="s">
        <v>50</v>
      </c>
      <c r="C18" s="37">
        <v>67</v>
      </c>
      <c r="D18" s="38">
        <v>2</v>
      </c>
      <c r="E18" s="39">
        <v>1</v>
      </c>
      <c r="F18" s="40">
        <f>((C18-L18)/J18)+1</f>
        <v>31</v>
      </c>
      <c r="G18" s="41">
        <f>D18</f>
        <v>2</v>
      </c>
      <c r="H18" s="39">
        <v>32</v>
      </c>
      <c r="I18" s="40" t="s">
        <v>48</v>
      </c>
      <c r="J18" s="38">
        <v>2</v>
      </c>
      <c r="K18" s="38">
        <v>0</v>
      </c>
      <c r="L18" s="39">
        <v>7</v>
      </c>
      <c r="M18" s="15">
        <f t="shared" ref="M18:M27" si="9">IF(I18="maxPool",0,(POWER(L18,D18)*E18*H18)+H18)</f>
        <v>1600</v>
      </c>
      <c r="N18" s="16">
        <f t="shared" ref="N18:N27" si="10">IF(M18=0,POWER(F18,G18)*H18,0)</f>
        <v>0</v>
      </c>
      <c r="O18" s="15">
        <f>IF(I18="maxPool",0,(POWER(L18,D18)*E18*H18*3)+H18)</f>
        <v>4736</v>
      </c>
      <c r="P18" s="16">
        <f t="shared" ref="P18:P27" si="11">IF(M18=0,POWER(F18,G18)*6,0)</f>
        <v>0</v>
      </c>
    </row>
    <row r="19" spans="1:16" x14ac:dyDescent="0.25">
      <c r="B19" s="83"/>
      <c r="C19" s="30">
        <f>F18</f>
        <v>31</v>
      </c>
      <c r="D19" s="28">
        <f>D18</f>
        <v>2</v>
      </c>
      <c r="E19" s="29">
        <f>H18</f>
        <v>32</v>
      </c>
      <c r="F19" s="30">
        <f t="shared" ref="F19" si="12">((C19-L19+(2*K19))/J19)+1</f>
        <v>15</v>
      </c>
      <c r="G19" s="28">
        <f>G18</f>
        <v>2</v>
      </c>
      <c r="H19" s="29">
        <f>H18</f>
        <v>32</v>
      </c>
      <c r="I19" s="30" t="s">
        <v>49</v>
      </c>
      <c r="J19" s="31">
        <v>2</v>
      </c>
      <c r="K19" s="31">
        <v>0</v>
      </c>
      <c r="L19" s="32">
        <v>3</v>
      </c>
      <c r="M19" s="33">
        <f t="shared" si="9"/>
        <v>0</v>
      </c>
      <c r="N19" s="34">
        <f t="shared" si="10"/>
        <v>7200</v>
      </c>
      <c r="O19" s="33">
        <f>IF(I19="maxPool",0,(POWER(L19,D19)*E19*H19*3)+H19)</f>
        <v>0</v>
      </c>
      <c r="P19" s="34">
        <f t="shared" si="11"/>
        <v>1350</v>
      </c>
    </row>
    <row r="20" spans="1:16" x14ac:dyDescent="0.25">
      <c r="B20" s="83" t="s">
        <v>52</v>
      </c>
      <c r="C20" s="25">
        <f>F18</f>
        <v>31</v>
      </c>
      <c r="D20" s="35">
        <f>D18</f>
        <v>2</v>
      </c>
      <c r="E20" s="36">
        <f>H18</f>
        <v>32</v>
      </c>
      <c r="F20" s="25">
        <f>((C20-L20+(2*K20))/J20)+1</f>
        <v>27</v>
      </c>
      <c r="G20" s="35">
        <f>G18</f>
        <v>2</v>
      </c>
      <c r="H20" s="24">
        <v>64</v>
      </c>
      <c r="I20" s="25" t="s">
        <v>48</v>
      </c>
      <c r="J20" s="23">
        <v>1</v>
      </c>
      <c r="K20" s="23">
        <v>0</v>
      </c>
      <c r="L20" s="36">
        <f>MAX(3,L18-2)</f>
        <v>5</v>
      </c>
      <c r="M20" s="26">
        <f>IF(I20="maxPool",0,(POWER(L20,D20)*E20*H20)+H20)</f>
        <v>51264</v>
      </c>
      <c r="N20" s="27">
        <f t="shared" si="10"/>
        <v>0</v>
      </c>
      <c r="O20" s="26">
        <f t="shared" ref="O20:O27" si="13">IF(I20="maxPool",0,(POWER(L20,D20)*H20*6)+H20)</f>
        <v>9664</v>
      </c>
      <c r="P20" s="27">
        <f t="shared" si="11"/>
        <v>0</v>
      </c>
    </row>
    <row r="21" spans="1:16" x14ac:dyDescent="0.25">
      <c r="B21" s="83"/>
      <c r="C21" s="30">
        <f>F20</f>
        <v>27</v>
      </c>
      <c r="D21" s="28">
        <f>D20</f>
        <v>2</v>
      </c>
      <c r="E21" s="29">
        <f>H20</f>
        <v>64</v>
      </c>
      <c r="F21" s="30">
        <f t="shared" ref="F21" si="14">((C21-L21+(2*K21))/J21)+1</f>
        <v>13</v>
      </c>
      <c r="G21" s="28">
        <f>G20</f>
        <v>2</v>
      </c>
      <c r="H21" s="29">
        <f>H20</f>
        <v>64</v>
      </c>
      <c r="I21" s="30" t="s">
        <v>49</v>
      </c>
      <c r="J21" s="31">
        <v>2</v>
      </c>
      <c r="K21" s="31">
        <v>0</v>
      </c>
      <c r="L21" s="32">
        <v>3</v>
      </c>
      <c r="M21" s="33">
        <f t="shared" si="9"/>
        <v>0</v>
      </c>
      <c r="N21" s="34">
        <f t="shared" si="10"/>
        <v>10816</v>
      </c>
      <c r="O21" s="33">
        <f t="shared" si="13"/>
        <v>0</v>
      </c>
      <c r="P21" s="34">
        <f t="shared" si="11"/>
        <v>1014</v>
      </c>
    </row>
    <row r="22" spans="1:16" x14ac:dyDescent="0.25">
      <c r="B22" s="83" t="s">
        <v>51</v>
      </c>
      <c r="C22" s="25">
        <f>F20</f>
        <v>27</v>
      </c>
      <c r="D22" s="35">
        <f>D20</f>
        <v>2</v>
      </c>
      <c r="E22" s="36">
        <f>H20</f>
        <v>64</v>
      </c>
      <c r="F22" s="25">
        <f>((C22-L22+(2*K22))/J22)+1</f>
        <v>25</v>
      </c>
      <c r="G22" s="35">
        <f>G20</f>
        <v>2</v>
      </c>
      <c r="H22" s="24">
        <v>128</v>
      </c>
      <c r="I22" s="25" t="s">
        <v>48</v>
      </c>
      <c r="J22" s="23">
        <v>1</v>
      </c>
      <c r="K22" s="23">
        <v>0</v>
      </c>
      <c r="L22" s="36">
        <f>MAX(3,L20-2)</f>
        <v>3</v>
      </c>
      <c r="M22" s="26">
        <f t="shared" si="9"/>
        <v>73856</v>
      </c>
      <c r="N22" s="27">
        <f t="shared" si="10"/>
        <v>0</v>
      </c>
      <c r="O22" s="26">
        <f t="shared" si="13"/>
        <v>7040</v>
      </c>
      <c r="P22" s="27">
        <f t="shared" si="11"/>
        <v>0</v>
      </c>
    </row>
    <row r="23" spans="1:16" x14ac:dyDescent="0.25">
      <c r="B23" s="83"/>
      <c r="C23" s="30">
        <f>F22</f>
        <v>25</v>
      </c>
      <c r="D23" s="28">
        <f>D22</f>
        <v>2</v>
      </c>
      <c r="E23" s="29">
        <f>H22</f>
        <v>128</v>
      </c>
      <c r="F23" s="30">
        <f t="shared" ref="F23" si="15">((C23-L23+(2*K23))/J23)+1</f>
        <v>12</v>
      </c>
      <c r="G23" s="28">
        <f>G22</f>
        <v>2</v>
      </c>
      <c r="H23" s="29">
        <f>H22</f>
        <v>128</v>
      </c>
      <c r="I23" s="30" t="s">
        <v>49</v>
      </c>
      <c r="J23" s="31">
        <v>2</v>
      </c>
      <c r="K23" s="31">
        <v>0</v>
      </c>
      <c r="L23" s="32">
        <v>3</v>
      </c>
      <c r="M23" s="33">
        <f t="shared" si="9"/>
        <v>0</v>
      </c>
      <c r="N23" s="34">
        <f t="shared" si="10"/>
        <v>18432</v>
      </c>
      <c r="O23" s="33">
        <f t="shared" si="13"/>
        <v>0</v>
      </c>
      <c r="P23" s="34">
        <f t="shared" si="11"/>
        <v>864</v>
      </c>
    </row>
    <row r="24" spans="1:16" x14ac:dyDescent="0.25">
      <c r="B24" s="83" t="s">
        <v>53</v>
      </c>
      <c r="C24" s="25">
        <f>F22</f>
        <v>25</v>
      </c>
      <c r="D24" s="35">
        <f>D22</f>
        <v>2</v>
      </c>
      <c r="E24" s="36">
        <f>H22</f>
        <v>128</v>
      </c>
      <c r="F24" s="25">
        <f>((C24-L24+(2*K24))/J24)+1</f>
        <v>23</v>
      </c>
      <c r="G24" s="35">
        <f>G22</f>
        <v>2</v>
      </c>
      <c r="H24" s="24">
        <v>128</v>
      </c>
      <c r="I24" s="25" t="s">
        <v>48</v>
      </c>
      <c r="J24" s="23">
        <v>1</v>
      </c>
      <c r="K24" s="23">
        <v>0</v>
      </c>
      <c r="L24" s="36">
        <f>MAX(3,L22-2)</f>
        <v>3</v>
      </c>
      <c r="M24" s="26">
        <f t="shared" si="9"/>
        <v>147584</v>
      </c>
      <c r="N24" s="27">
        <f t="shared" si="10"/>
        <v>0</v>
      </c>
      <c r="O24" s="26">
        <f t="shared" si="13"/>
        <v>7040</v>
      </c>
      <c r="P24" s="27">
        <f t="shared" si="11"/>
        <v>0</v>
      </c>
    </row>
    <row r="25" spans="1:16" x14ac:dyDescent="0.25">
      <c r="B25" s="83"/>
      <c r="C25" s="30">
        <f>F24</f>
        <v>23</v>
      </c>
      <c r="D25" s="28">
        <f>D24</f>
        <v>2</v>
      </c>
      <c r="E25" s="29">
        <f>H24</f>
        <v>128</v>
      </c>
      <c r="F25" s="30">
        <f t="shared" ref="F25" si="16">((C25-L25+(2*K25))/J25)+1</f>
        <v>11</v>
      </c>
      <c r="G25" s="28">
        <f>G24</f>
        <v>2</v>
      </c>
      <c r="H25" s="29">
        <f>H24</f>
        <v>128</v>
      </c>
      <c r="I25" s="30" t="s">
        <v>49</v>
      </c>
      <c r="J25" s="31">
        <v>2</v>
      </c>
      <c r="K25" s="31">
        <v>0</v>
      </c>
      <c r="L25" s="32">
        <v>3</v>
      </c>
      <c r="M25" s="33">
        <f t="shared" si="9"/>
        <v>0</v>
      </c>
      <c r="N25" s="34">
        <f>IF(M25=0,POWER(F25,G25)*H25,0)</f>
        <v>15488</v>
      </c>
      <c r="O25" s="33">
        <f t="shared" si="13"/>
        <v>0</v>
      </c>
      <c r="P25" s="34">
        <f t="shared" si="11"/>
        <v>726</v>
      </c>
    </row>
    <row r="26" spans="1:16" x14ac:dyDescent="0.25">
      <c r="B26" s="83" t="s">
        <v>54</v>
      </c>
      <c r="C26" s="6">
        <f>F24</f>
        <v>23</v>
      </c>
      <c r="D26">
        <f>D24</f>
        <v>2</v>
      </c>
      <c r="E26" s="8">
        <f>H24</f>
        <v>128</v>
      </c>
      <c r="F26" s="6">
        <f>((C26-L26+(2*K26))/J26)+1</f>
        <v>11</v>
      </c>
      <c r="G26">
        <f>G24</f>
        <v>2</v>
      </c>
      <c r="H26" s="17">
        <v>64</v>
      </c>
      <c r="I26" s="6" t="s">
        <v>48</v>
      </c>
      <c r="J26" s="7">
        <v>2</v>
      </c>
      <c r="K26" s="7">
        <v>0</v>
      </c>
      <c r="L26" s="8">
        <f>MAX(3,L24-2)</f>
        <v>3</v>
      </c>
      <c r="M26" s="12">
        <f t="shared" si="9"/>
        <v>73792</v>
      </c>
      <c r="N26" s="13">
        <f t="shared" si="10"/>
        <v>0</v>
      </c>
      <c r="O26" s="12">
        <f t="shared" si="13"/>
        <v>3520</v>
      </c>
      <c r="P26" s="13">
        <f t="shared" si="11"/>
        <v>0</v>
      </c>
    </row>
    <row r="27" spans="1:16" ht="15.75" thickBot="1" x14ac:dyDescent="0.3">
      <c r="B27" s="83"/>
      <c r="C27" s="9">
        <f>F26</f>
        <v>11</v>
      </c>
      <c r="D27" s="10">
        <f>D26</f>
        <v>2</v>
      </c>
      <c r="E27" s="11">
        <f>H26</f>
        <v>64</v>
      </c>
      <c r="F27" s="9">
        <f t="shared" ref="F27" si="17">((C27-L27+(2*K27))/J27)+1</f>
        <v>5</v>
      </c>
      <c r="G27" s="10">
        <f>G26</f>
        <v>2</v>
      </c>
      <c r="H27" s="11">
        <f>H26</f>
        <v>64</v>
      </c>
      <c r="I27" s="9" t="s">
        <v>49</v>
      </c>
      <c r="J27" s="22">
        <v>2</v>
      </c>
      <c r="K27" s="22">
        <v>0</v>
      </c>
      <c r="L27" s="11">
        <v>3</v>
      </c>
      <c r="M27" s="20">
        <f t="shared" si="9"/>
        <v>0</v>
      </c>
      <c r="N27" s="21">
        <f t="shared" si="10"/>
        <v>1600</v>
      </c>
      <c r="O27" s="20">
        <f t="shared" si="13"/>
        <v>0</v>
      </c>
      <c r="P27" s="21">
        <f t="shared" si="11"/>
        <v>150</v>
      </c>
    </row>
    <row r="29" spans="1:16" ht="15.75" thickBot="1" x14ac:dyDescent="0.3">
      <c r="A29" s="18"/>
      <c r="B29" s="19"/>
    </row>
    <row r="30" spans="1:16" x14ac:dyDescent="0.25">
      <c r="B30" s="87" t="s">
        <v>62</v>
      </c>
      <c r="C30" s="84" t="s">
        <v>41</v>
      </c>
      <c r="D30" s="85"/>
      <c r="E30" s="86"/>
      <c r="F30" s="84" t="s">
        <v>43</v>
      </c>
      <c r="G30" s="85"/>
      <c r="H30" s="86"/>
      <c r="I30" s="84" t="s">
        <v>44</v>
      </c>
      <c r="J30" s="85"/>
      <c r="K30" s="85"/>
      <c r="L30" s="86"/>
      <c r="M30" s="84" t="s">
        <v>28</v>
      </c>
      <c r="N30" s="86"/>
      <c r="O30" s="84" t="s">
        <v>29</v>
      </c>
      <c r="P30" s="86"/>
    </row>
    <row r="31" spans="1:16" ht="15.75" thickBot="1" x14ac:dyDescent="0.3">
      <c r="B31" s="87"/>
      <c r="C31" s="6" t="s">
        <v>42</v>
      </c>
      <c r="D31" t="s">
        <v>22</v>
      </c>
      <c r="E31" s="8" t="s">
        <v>23</v>
      </c>
      <c r="F31" s="6" t="s">
        <v>42</v>
      </c>
      <c r="G31" t="s">
        <v>22</v>
      </c>
      <c r="H31" s="8" t="s">
        <v>46</v>
      </c>
      <c r="I31" s="6" t="s">
        <v>44</v>
      </c>
      <c r="J31" t="s">
        <v>45</v>
      </c>
      <c r="K31" t="s">
        <v>47</v>
      </c>
      <c r="L31" s="8" t="s">
        <v>0</v>
      </c>
      <c r="M31" s="6" t="s">
        <v>55</v>
      </c>
      <c r="N31" s="8" t="s">
        <v>56</v>
      </c>
      <c r="O31" s="6" t="s">
        <v>55</v>
      </c>
      <c r="P31" s="8" t="s">
        <v>56</v>
      </c>
    </row>
    <row r="32" spans="1:16" x14ac:dyDescent="0.25">
      <c r="B32" s="83" t="s">
        <v>50</v>
      </c>
      <c r="C32" s="37">
        <v>227</v>
      </c>
      <c r="D32" s="38">
        <v>2</v>
      </c>
      <c r="E32" s="39">
        <v>1</v>
      </c>
      <c r="F32" s="40">
        <f>((C32-L32)/J32)+1</f>
        <v>55</v>
      </c>
      <c r="G32" s="41">
        <f>D32</f>
        <v>2</v>
      </c>
      <c r="H32" s="39">
        <v>96</v>
      </c>
      <c r="I32" s="40" t="s">
        <v>48</v>
      </c>
      <c r="J32" s="38">
        <v>4</v>
      </c>
      <c r="K32" s="38">
        <v>0</v>
      </c>
      <c r="L32" s="39">
        <v>11</v>
      </c>
      <c r="M32" s="15">
        <f t="shared" ref="M32:M41" si="18">IF(I32="maxPool",0,(POWER(L32,D32)*E32*H32)+H32)</f>
        <v>11712</v>
      </c>
      <c r="N32" s="16">
        <f t="shared" ref="N32:N41" si="19">IF(M32=0,POWER(F32,G32)*H32,0)</f>
        <v>0</v>
      </c>
      <c r="O32" s="15">
        <f>IF(I32="maxPool",0,(POWER(L32,D32)*E32*H32*3)+H32)</f>
        <v>34944</v>
      </c>
      <c r="P32" s="16">
        <f t="shared" ref="P32:P41" si="20">IF(M32=0,POWER(F32,G32)*6,0)</f>
        <v>0</v>
      </c>
    </row>
    <row r="33" spans="2:16" x14ac:dyDescent="0.25">
      <c r="B33" s="83"/>
      <c r="C33" s="30">
        <f>F32</f>
        <v>55</v>
      </c>
      <c r="D33" s="28">
        <f>D32</f>
        <v>2</v>
      </c>
      <c r="E33" s="29">
        <f>H32</f>
        <v>96</v>
      </c>
      <c r="F33" s="30">
        <f t="shared" ref="F33" si="21">((C33-L33+(2*K33))/J33)+1</f>
        <v>27</v>
      </c>
      <c r="G33" s="28">
        <f>G32</f>
        <v>2</v>
      </c>
      <c r="H33" s="29">
        <f>H32</f>
        <v>96</v>
      </c>
      <c r="I33" s="30" t="s">
        <v>49</v>
      </c>
      <c r="J33" s="31">
        <v>2</v>
      </c>
      <c r="K33" s="31">
        <v>0</v>
      </c>
      <c r="L33" s="32">
        <v>3</v>
      </c>
      <c r="M33" s="33">
        <f t="shared" si="18"/>
        <v>0</v>
      </c>
      <c r="N33" s="34">
        <f t="shared" si="19"/>
        <v>69984</v>
      </c>
      <c r="O33" s="33">
        <f>IF(I33="maxPool",0,(POWER(L33,D33)*E33*H33*3)+H33)</f>
        <v>0</v>
      </c>
      <c r="P33" s="34">
        <f t="shared" si="20"/>
        <v>4374</v>
      </c>
    </row>
    <row r="34" spans="2:16" x14ac:dyDescent="0.25">
      <c r="B34" s="83" t="s">
        <v>52</v>
      </c>
      <c r="C34" s="25">
        <f>F32</f>
        <v>55</v>
      </c>
      <c r="D34" s="35">
        <f>D32</f>
        <v>2</v>
      </c>
      <c r="E34" s="36">
        <f>H32</f>
        <v>96</v>
      </c>
      <c r="F34" s="25">
        <f>((C34-L34+(2*K34))/J34)+1</f>
        <v>47</v>
      </c>
      <c r="G34" s="35">
        <f>G32</f>
        <v>2</v>
      </c>
      <c r="H34" s="24">
        <v>256</v>
      </c>
      <c r="I34" s="25" t="s">
        <v>48</v>
      </c>
      <c r="J34" s="23">
        <v>1</v>
      </c>
      <c r="K34" s="23">
        <v>0</v>
      </c>
      <c r="L34" s="36">
        <f>MAX(3,L32-2)</f>
        <v>9</v>
      </c>
      <c r="M34" s="26">
        <f t="shared" si="18"/>
        <v>1990912</v>
      </c>
      <c r="N34" s="27">
        <f t="shared" si="19"/>
        <v>0</v>
      </c>
      <c r="O34" s="26">
        <f t="shared" ref="O34:O41" si="22">IF(I34="maxPool",0,(POWER(L34,D34)*H34*6)+H34)</f>
        <v>124672</v>
      </c>
      <c r="P34" s="27">
        <f t="shared" si="20"/>
        <v>0</v>
      </c>
    </row>
    <row r="35" spans="2:16" x14ac:dyDescent="0.25">
      <c r="B35" s="83"/>
      <c r="C35" s="30">
        <f>F34</f>
        <v>47</v>
      </c>
      <c r="D35" s="28">
        <f>D34</f>
        <v>2</v>
      </c>
      <c r="E35" s="29">
        <f>H34</f>
        <v>256</v>
      </c>
      <c r="F35" s="30">
        <f t="shared" ref="F35" si="23">((C35-L35+(2*K35))/J35)+1</f>
        <v>23</v>
      </c>
      <c r="G35" s="28">
        <f>G34</f>
        <v>2</v>
      </c>
      <c r="H35" s="29">
        <f>H34</f>
        <v>256</v>
      </c>
      <c r="I35" s="30" t="s">
        <v>49</v>
      </c>
      <c r="J35" s="31">
        <v>2</v>
      </c>
      <c r="K35" s="31">
        <v>0</v>
      </c>
      <c r="L35" s="32">
        <v>3</v>
      </c>
      <c r="M35" s="33">
        <f t="shared" si="18"/>
        <v>0</v>
      </c>
      <c r="N35" s="34">
        <f t="shared" si="19"/>
        <v>135424</v>
      </c>
      <c r="O35" s="33">
        <f t="shared" si="22"/>
        <v>0</v>
      </c>
      <c r="P35" s="34">
        <f t="shared" si="20"/>
        <v>3174</v>
      </c>
    </row>
    <row r="36" spans="2:16" x14ac:dyDescent="0.25">
      <c r="B36" s="83" t="s">
        <v>51</v>
      </c>
      <c r="C36" s="25">
        <f>F34</f>
        <v>47</v>
      </c>
      <c r="D36" s="35">
        <f>D34</f>
        <v>2</v>
      </c>
      <c r="E36" s="36">
        <f>H34</f>
        <v>256</v>
      </c>
      <c r="F36" s="25">
        <f>((C36-L36+(2*K36))/J36)+1</f>
        <v>41</v>
      </c>
      <c r="G36" s="35">
        <f>G34</f>
        <v>2</v>
      </c>
      <c r="H36" s="24">
        <v>384</v>
      </c>
      <c r="I36" s="25" t="s">
        <v>48</v>
      </c>
      <c r="J36" s="23">
        <v>1</v>
      </c>
      <c r="K36" s="23">
        <v>0</v>
      </c>
      <c r="L36" s="36">
        <f>MAX(3,L34-2)</f>
        <v>7</v>
      </c>
      <c r="M36" s="26">
        <f t="shared" si="18"/>
        <v>4817280</v>
      </c>
      <c r="N36" s="27">
        <f t="shared" si="19"/>
        <v>0</v>
      </c>
      <c r="O36" s="26">
        <f t="shared" si="22"/>
        <v>113280</v>
      </c>
      <c r="P36" s="27">
        <f t="shared" si="20"/>
        <v>0</v>
      </c>
    </row>
    <row r="37" spans="2:16" x14ac:dyDescent="0.25">
      <c r="B37" s="83"/>
      <c r="C37" s="30">
        <f>F36</f>
        <v>41</v>
      </c>
      <c r="D37" s="28">
        <f>D36</f>
        <v>2</v>
      </c>
      <c r="E37" s="29">
        <f>H36</f>
        <v>384</v>
      </c>
      <c r="F37" s="30">
        <f t="shared" ref="F37" si="24">((C37-L37+(2*K37))/J37)+1</f>
        <v>20</v>
      </c>
      <c r="G37" s="28">
        <f>G36</f>
        <v>2</v>
      </c>
      <c r="H37" s="29">
        <f>H36</f>
        <v>384</v>
      </c>
      <c r="I37" s="30" t="s">
        <v>49</v>
      </c>
      <c r="J37" s="31">
        <v>2</v>
      </c>
      <c r="K37" s="31">
        <v>0</v>
      </c>
      <c r="L37" s="32">
        <v>3</v>
      </c>
      <c r="M37" s="33">
        <f t="shared" si="18"/>
        <v>0</v>
      </c>
      <c r="N37" s="34">
        <f t="shared" si="19"/>
        <v>153600</v>
      </c>
      <c r="O37" s="33">
        <f t="shared" si="22"/>
        <v>0</v>
      </c>
      <c r="P37" s="34">
        <f t="shared" si="20"/>
        <v>2400</v>
      </c>
    </row>
    <row r="38" spans="2:16" x14ac:dyDescent="0.25">
      <c r="B38" s="83" t="s">
        <v>53</v>
      </c>
      <c r="C38" s="25">
        <f>F36</f>
        <v>41</v>
      </c>
      <c r="D38" s="35">
        <f>D36</f>
        <v>2</v>
      </c>
      <c r="E38" s="36">
        <f>H36</f>
        <v>384</v>
      </c>
      <c r="F38" s="25">
        <f>((C38-L38+(2*K38))/J38)+1</f>
        <v>37</v>
      </c>
      <c r="G38" s="35">
        <f>G36</f>
        <v>2</v>
      </c>
      <c r="H38" s="24">
        <v>384</v>
      </c>
      <c r="I38" s="25" t="s">
        <v>48</v>
      </c>
      <c r="J38" s="23">
        <v>1</v>
      </c>
      <c r="K38" s="23">
        <v>0</v>
      </c>
      <c r="L38" s="36">
        <f>MAX(3,L36-2)</f>
        <v>5</v>
      </c>
      <c r="M38" s="26">
        <f t="shared" si="18"/>
        <v>3686784</v>
      </c>
      <c r="N38" s="27">
        <f t="shared" si="19"/>
        <v>0</v>
      </c>
      <c r="O38" s="26">
        <f t="shared" si="22"/>
        <v>57984</v>
      </c>
      <c r="P38" s="27">
        <f t="shared" si="20"/>
        <v>0</v>
      </c>
    </row>
    <row r="39" spans="2:16" x14ac:dyDescent="0.25">
      <c r="B39" s="83"/>
      <c r="C39" s="30">
        <f>F38</f>
        <v>37</v>
      </c>
      <c r="D39" s="28">
        <f>D38</f>
        <v>2</v>
      </c>
      <c r="E39" s="29">
        <f>H38</f>
        <v>384</v>
      </c>
      <c r="F39" s="30">
        <f t="shared" ref="F39" si="25">((C39-L39+(2*K39))/J39)+1</f>
        <v>18</v>
      </c>
      <c r="G39" s="28">
        <f>G38</f>
        <v>2</v>
      </c>
      <c r="H39" s="29">
        <f>H38</f>
        <v>384</v>
      </c>
      <c r="I39" s="30" t="s">
        <v>49</v>
      </c>
      <c r="J39" s="31">
        <v>2</v>
      </c>
      <c r="K39" s="31">
        <v>0</v>
      </c>
      <c r="L39" s="32">
        <v>3</v>
      </c>
      <c r="M39" s="33">
        <f t="shared" si="18"/>
        <v>0</v>
      </c>
      <c r="N39" s="34">
        <f t="shared" si="19"/>
        <v>124416</v>
      </c>
      <c r="O39" s="33">
        <f t="shared" si="22"/>
        <v>0</v>
      </c>
      <c r="P39" s="34">
        <f t="shared" si="20"/>
        <v>1944</v>
      </c>
    </row>
    <row r="40" spans="2:16" x14ac:dyDescent="0.25">
      <c r="B40" s="83" t="s">
        <v>54</v>
      </c>
      <c r="C40" s="6">
        <f>F38</f>
        <v>37</v>
      </c>
      <c r="D40">
        <f>D38</f>
        <v>2</v>
      </c>
      <c r="E40" s="8">
        <f>H38</f>
        <v>384</v>
      </c>
      <c r="F40" s="6">
        <f>((C40-L40+(2*K40))/J40)+1</f>
        <v>35</v>
      </c>
      <c r="G40">
        <f>G38</f>
        <v>2</v>
      </c>
      <c r="H40" s="17">
        <v>256</v>
      </c>
      <c r="I40" s="6" t="s">
        <v>48</v>
      </c>
      <c r="J40" s="7">
        <v>1</v>
      </c>
      <c r="K40" s="7">
        <v>0</v>
      </c>
      <c r="L40" s="8">
        <f>MAX(3,L38-2)</f>
        <v>3</v>
      </c>
      <c r="M40" s="12">
        <f t="shared" si="18"/>
        <v>884992</v>
      </c>
      <c r="N40" s="13">
        <f t="shared" si="19"/>
        <v>0</v>
      </c>
      <c r="O40" s="12">
        <f t="shared" si="22"/>
        <v>14080</v>
      </c>
      <c r="P40" s="13">
        <f t="shared" si="20"/>
        <v>0</v>
      </c>
    </row>
    <row r="41" spans="2:16" ht="15.75" thickBot="1" x14ac:dyDescent="0.3">
      <c r="B41" s="83"/>
      <c r="C41" s="9">
        <f>F40</f>
        <v>35</v>
      </c>
      <c r="D41" s="10">
        <f>D40</f>
        <v>2</v>
      </c>
      <c r="E41" s="11">
        <f>H40</f>
        <v>256</v>
      </c>
      <c r="F41" s="9">
        <f t="shared" ref="F41" si="26">((C41-L41+(2*K41))/J41)+1</f>
        <v>17</v>
      </c>
      <c r="G41" s="10">
        <f>G40</f>
        <v>2</v>
      </c>
      <c r="H41" s="11">
        <f>H40</f>
        <v>256</v>
      </c>
      <c r="I41" s="9" t="s">
        <v>49</v>
      </c>
      <c r="J41" s="22">
        <v>2</v>
      </c>
      <c r="K41" s="22">
        <v>0</v>
      </c>
      <c r="L41" s="11">
        <v>3</v>
      </c>
      <c r="M41" s="20">
        <f t="shared" si="18"/>
        <v>0</v>
      </c>
      <c r="N41" s="21">
        <f t="shared" si="19"/>
        <v>73984</v>
      </c>
      <c r="O41" s="20">
        <f t="shared" si="22"/>
        <v>0</v>
      </c>
      <c r="P41" s="21">
        <f t="shared" si="20"/>
        <v>1734</v>
      </c>
    </row>
    <row r="44" spans="2:16" x14ac:dyDescent="0.25">
      <c r="B44" t="s">
        <v>24</v>
      </c>
    </row>
    <row r="45" spans="2:16" x14ac:dyDescent="0.25">
      <c r="B45" t="s">
        <v>58</v>
      </c>
    </row>
    <row r="46" spans="2:16" x14ac:dyDescent="0.25">
      <c r="B46" t="s">
        <v>59</v>
      </c>
    </row>
    <row r="47" spans="2:16" x14ac:dyDescent="0.25">
      <c r="B47" t="s">
        <v>25</v>
      </c>
    </row>
    <row r="48" spans="2:16" x14ac:dyDescent="0.25">
      <c r="B48" t="s">
        <v>65</v>
      </c>
    </row>
    <row r="49" spans="2:2" x14ac:dyDescent="0.25">
      <c r="B49" t="s">
        <v>57</v>
      </c>
    </row>
  </sheetData>
  <mergeCells count="33">
    <mergeCell ref="B40:B41"/>
    <mergeCell ref="M30:N30"/>
    <mergeCell ref="O30:P30"/>
    <mergeCell ref="B32:B33"/>
    <mergeCell ref="B34:B35"/>
    <mergeCell ref="B36:B37"/>
    <mergeCell ref="B38:B39"/>
    <mergeCell ref="C30:E30"/>
    <mergeCell ref="F30:H30"/>
    <mergeCell ref="I30:L30"/>
    <mergeCell ref="B30:B31"/>
    <mergeCell ref="O2:P2"/>
    <mergeCell ref="M16:N16"/>
    <mergeCell ref="O16:P16"/>
    <mergeCell ref="B18:B19"/>
    <mergeCell ref="B20:B21"/>
    <mergeCell ref="M2:N2"/>
    <mergeCell ref="C16:E16"/>
    <mergeCell ref="F16:H16"/>
    <mergeCell ref="B24:B25"/>
    <mergeCell ref="B26:B27"/>
    <mergeCell ref="C2:E2"/>
    <mergeCell ref="F2:H2"/>
    <mergeCell ref="I2:L2"/>
    <mergeCell ref="I16:L16"/>
    <mergeCell ref="B2:B3"/>
    <mergeCell ref="B16:B17"/>
    <mergeCell ref="B22:B23"/>
    <mergeCell ref="B4:B5"/>
    <mergeCell ref="B6:B7"/>
    <mergeCell ref="B8:B9"/>
    <mergeCell ref="B10:B11"/>
    <mergeCell ref="B12:B1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4184-6884-4978-B4B1-FF5F23E516E8}">
  <dimension ref="A1:W13"/>
  <sheetViews>
    <sheetView zoomScale="115" zoomScaleNormal="115" workbookViewId="0">
      <selection activeCell="R10" sqref="R10"/>
    </sheetView>
  </sheetViews>
  <sheetFormatPr defaultRowHeight="15" x14ac:dyDescent="0.25"/>
  <cols>
    <col min="1" max="1" width="11.42578125" bestFit="1" customWidth="1"/>
    <col min="15" max="15" width="9.5703125" customWidth="1"/>
    <col min="16" max="16" width="9.28515625" customWidth="1"/>
    <col min="17" max="17" width="9.5703125" customWidth="1"/>
    <col min="18" max="18" width="8.5703125" customWidth="1"/>
    <col min="19" max="19" width="13.7109375" customWidth="1"/>
  </cols>
  <sheetData>
    <row r="1" spans="1:23" x14ac:dyDescent="0.25">
      <c r="B1" s="88" t="s">
        <v>15</v>
      </c>
      <c r="C1" s="88"/>
      <c r="D1" s="88" t="s">
        <v>3</v>
      </c>
      <c r="E1" s="88"/>
      <c r="F1" s="88" t="s">
        <v>4</v>
      </c>
      <c r="G1" s="88"/>
      <c r="H1" s="88" t="s">
        <v>5</v>
      </c>
      <c r="I1" s="88"/>
      <c r="J1" s="88" t="s">
        <v>6</v>
      </c>
      <c r="K1" s="88"/>
      <c r="L1" t="s">
        <v>16</v>
      </c>
      <c r="O1" s="88" t="s">
        <v>26</v>
      </c>
      <c r="P1" s="88"/>
      <c r="Q1" s="88"/>
      <c r="R1" s="88"/>
      <c r="S1" s="5"/>
      <c r="T1" s="88" t="s">
        <v>27</v>
      </c>
      <c r="U1" s="88"/>
      <c r="V1" s="88"/>
      <c r="W1" s="88"/>
    </row>
    <row r="2" spans="1:23" x14ac:dyDescent="0.25"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O2" t="s">
        <v>7</v>
      </c>
      <c r="P2" t="s">
        <v>8</v>
      </c>
      <c r="Q2" t="s">
        <v>9</v>
      </c>
      <c r="R2" t="s">
        <v>10</v>
      </c>
      <c r="T2" t="s">
        <v>7</v>
      </c>
      <c r="U2" t="s">
        <v>8</v>
      </c>
      <c r="V2" t="s">
        <v>9</v>
      </c>
      <c r="W2" t="s">
        <v>10</v>
      </c>
    </row>
    <row r="3" spans="1:23" x14ac:dyDescent="0.25">
      <c r="A3" t="s">
        <v>31</v>
      </c>
      <c r="B3" s="7">
        <v>50</v>
      </c>
      <c r="C3" s="7">
        <f>ROUND(B3/10,0)</f>
        <v>5</v>
      </c>
      <c r="D3" s="7">
        <v>50</v>
      </c>
      <c r="E3" s="7">
        <f>ROUND(D3/10,0)</f>
        <v>5</v>
      </c>
      <c r="F3" s="7">
        <v>50</v>
      </c>
      <c r="G3" s="7">
        <f>ROUND(F3/10,0)</f>
        <v>5</v>
      </c>
      <c r="H3" s="7">
        <v>50</v>
      </c>
      <c r="I3" s="7">
        <f>ROUND(H3/10,0)</f>
        <v>5</v>
      </c>
      <c r="J3" s="7">
        <v>50</v>
      </c>
      <c r="K3" s="7">
        <f>ROUND(J3/10,0)</f>
        <v>5</v>
      </c>
      <c r="L3">
        <v>2</v>
      </c>
      <c r="M3">
        <v>1</v>
      </c>
      <c r="O3" s="2">
        <f>(B3*D3)+(D3*L3)+(2*(C3+E3+M3))</f>
        <v>2622</v>
      </c>
      <c r="P3" s="2">
        <f>(B3*D3)+(D3*F3)+(F3*L3)+(2*(C3+E3+M3+G3))</f>
        <v>5132</v>
      </c>
      <c r="Q3" s="2">
        <f>(B3*D3)+(D3*F3)+(F3*H3)+(H3*L3)+(2*(C3+E3+M3+G3+I3))</f>
        <v>7642</v>
      </c>
      <c r="R3" s="2">
        <f>(B3*D3)+(D3*F3)+(F3*H3)+(H3*J3)+(J3*L3)+(2*(C3+E3+M3+G3+I3+K3))</f>
        <v>10152</v>
      </c>
      <c r="S3" s="2"/>
      <c r="T3" s="2">
        <f>(6*B3)+(6*D3)+(3*L3)+(2*(C3+E3+M3))</f>
        <v>628</v>
      </c>
      <c r="U3" s="2">
        <f>(6*B3)+(6*D3)+(6*F3)+(3*L3)+(2*(C3+E3+G3+M3))</f>
        <v>938</v>
      </c>
      <c r="V3" s="2">
        <f>(6*B3)+(6*D3)+(6*F3)+(6*H3)+(3*L3)+(2*(C3+E3+G3+I3+M3))</f>
        <v>1248</v>
      </c>
      <c r="W3" s="2">
        <f>(6*B3)+(6*D3)+(6*F3)+(6*H3)+(6*J3)+(3*L3)+(2*(C3+E3+G3+I3+K3+M3))</f>
        <v>1558</v>
      </c>
    </row>
    <row r="4" spans="1:23" x14ac:dyDescent="0.25">
      <c r="A4" t="s">
        <v>32</v>
      </c>
      <c r="B4" s="7">
        <v>100</v>
      </c>
      <c r="C4" s="7">
        <f t="shared" ref="C4:C6" si="0">ROUND(B4/10,0)</f>
        <v>10</v>
      </c>
      <c r="D4" s="7">
        <v>100</v>
      </c>
      <c r="E4" s="7">
        <f t="shared" ref="E4:E6" si="1">ROUND(D4/10,0)</f>
        <v>10</v>
      </c>
      <c r="F4" s="7">
        <v>100</v>
      </c>
      <c r="G4" s="7">
        <f t="shared" ref="G4:G6" si="2">ROUND(F4/10,0)</f>
        <v>10</v>
      </c>
      <c r="H4" s="7">
        <v>100</v>
      </c>
      <c r="I4" s="7">
        <f t="shared" ref="I4:I6" si="3">ROUND(H4/10,0)</f>
        <v>10</v>
      </c>
      <c r="J4" s="7">
        <v>100</v>
      </c>
      <c r="K4" s="7">
        <f t="shared" ref="K4:K6" si="4">ROUND(J4/10,0)</f>
        <v>10</v>
      </c>
      <c r="L4">
        <v>2</v>
      </c>
      <c r="M4">
        <v>1</v>
      </c>
      <c r="O4" s="2">
        <f t="shared" ref="O4:O6" si="5">(B4*D4)+(D4*L4)+(2*(C4+E4+M4))</f>
        <v>10242</v>
      </c>
      <c r="P4" s="2">
        <f t="shared" ref="P4:P6" si="6">(B4*D4)+(D4*F4)+(F4*L4)+(2*(C4+E4+M4+G4))</f>
        <v>20262</v>
      </c>
      <c r="Q4" s="2">
        <f t="shared" ref="Q4:Q6" si="7">(B4*D4)+(D4*F4)+(F4*H4)+(H4*L4)+(2*(C4+E4+M4+G4+I4))</f>
        <v>30282</v>
      </c>
      <c r="R4" s="2">
        <f t="shared" ref="R4:R6" si="8">(B4*D4)+(D4*F4)+(F4*H4)+(H4*J4)+(J4*L4)+(2*(C4+E4+M4+G4+I4+K4))</f>
        <v>40302</v>
      </c>
      <c r="S4" s="2"/>
      <c r="T4" s="2">
        <f t="shared" ref="T4:T6" si="9">(6*B4)+(6*D4)+(3*L4)+(2*(C4+E4+M4))</f>
        <v>1248</v>
      </c>
      <c r="U4" s="2">
        <f t="shared" ref="U4:U6" si="10">(6*B4)+(6*D4)+(6*F4)+(3*L4)+(2*(C4+E4+G4+M4))</f>
        <v>1868</v>
      </c>
      <c r="V4" s="2">
        <f t="shared" ref="V4:V6" si="11">(6*B4)+(6*D4)+(6*F4)+(6*H4)+(3*L4)+(2*(C4+E4+G4+I4+M4))</f>
        <v>2488</v>
      </c>
      <c r="W4" s="2">
        <f t="shared" ref="W4:W6" si="12">(6*B4)+(6*D4)+(6*F4)+(6*H4)+(6*J4)+(3*L4)+(2*(C4+E4+G4+I4+K4+M4))</f>
        <v>3108</v>
      </c>
    </row>
    <row r="5" spans="1:23" x14ac:dyDescent="0.25">
      <c r="A5" t="s">
        <v>33</v>
      </c>
      <c r="B5" s="7">
        <v>200</v>
      </c>
      <c r="C5" s="7">
        <f t="shared" si="0"/>
        <v>20</v>
      </c>
      <c r="D5" s="42">
        <f>(B5*2)/3</f>
        <v>133.33333333333334</v>
      </c>
      <c r="E5" s="7">
        <f t="shared" si="1"/>
        <v>13</v>
      </c>
      <c r="F5" s="42">
        <f>(D5*2)/3</f>
        <v>88.8888888888889</v>
      </c>
      <c r="G5" s="7">
        <f t="shared" si="2"/>
        <v>9</v>
      </c>
      <c r="H5" s="42">
        <f>(F5*2)/3</f>
        <v>59.259259259259267</v>
      </c>
      <c r="I5" s="7">
        <f t="shared" si="3"/>
        <v>6</v>
      </c>
      <c r="J5" s="42">
        <f>(H5*2)/3</f>
        <v>39.506172839506178</v>
      </c>
      <c r="K5" s="7">
        <f t="shared" si="4"/>
        <v>4</v>
      </c>
      <c r="L5">
        <v>2</v>
      </c>
      <c r="M5">
        <v>1</v>
      </c>
      <c r="O5" s="2">
        <f t="shared" si="5"/>
        <v>27001.333333333336</v>
      </c>
      <c r="P5" s="2">
        <f t="shared" si="6"/>
        <v>38782.296296296307</v>
      </c>
      <c r="Q5" s="2">
        <f t="shared" si="7"/>
        <v>44002.526748971199</v>
      </c>
      <c r="R5" s="2">
        <f t="shared" si="8"/>
        <v>46312.127114769093</v>
      </c>
      <c r="S5" s="2"/>
      <c r="T5" s="2">
        <f t="shared" si="9"/>
        <v>2074</v>
      </c>
      <c r="U5" s="2">
        <f t="shared" si="10"/>
        <v>2625.3333333333335</v>
      </c>
      <c r="V5" s="2">
        <f t="shared" si="11"/>
        <v>2992.8888888888891</v>
      </c>
      <c r="W5" s="2">
        <f t="shared" si="12"/>
        <v>3237.9259259259261</v>
      </c>
    </row>
    <row r="6" spans="1:23" x14ac:dyDescent="0.25">
      <c r="A6" t="s">
        <v>34</v>
      </c>
      <c r="B6" s="7">
        <v>500</v>
      </c>
      <c r="C6" s="7">
        <f t="shared" si="0"/>
        <v>50</v>
      </c>
      <c r="D6" s="42">
        <f>(B6*2)/3</f>
        <v>333.33333333333331</v>
      </c>
      <c r="E6" s="7">
        <f t="shared" si="1"/>
        <v>33</v>
      </c>
      <c r="F6" s="42">
        <f>(D6*2)/3</f>
        <v>222.2222222222222</v>
      </c>
      <c r="G6" s="7">
        <f t="shared" si="2"/>
        <v>22</v>
      </c>
      <c r="H6" s="42">
        <f>(F6*2)/3</f>
        <v>148.14814814814812</v>
      </c>
      <c r="I6" s="7">
        <f t="shared" si="3"/>
        <v>15</v>
      </c>
      <c r="J6" s="42">
        <f>(H6*2)/3</f>
        <v>98.765432098765416</v>
      </c>
      <c r="K6" s="7">
        <f t="shared" si="4"/>
        <v>10</v>
      </c>
      <c r="L6">
        <v>2</v>
      </c>
      <c r="M6">
        <v>1</v>
      </c>
      <c r="O6" s="2">
        <f t="shared" si="5"/>
        <v>167501.33333333331</v>
      </c>
      <c r="P6" s="2">
        <f t="shared" si="6"/>
        <v>241397.18518518517</v>
      </c>
      <c r="Q6" s="2">
        <f t="shared" si="7"/>
        <v>274200.84773662547</v>
      </c>
      <c r="R6" s="2">
        <f t="shared" si="8"/>
        <v>288753.99817101046</v>
      </c>
      <c r="S6" s="2"/>
      <c r="T6" s="2">
        <f t="shared" si="9"/>
        <v>5174</v>
      </c>
      <c r="U6" s="2">
        <f t="shared" si="10"/>
        <v>6551.333333333333</v>
      </c>
      <c r="V6" s="2">
        <f t="shared" si="11"/>
        <v>7470.2222222222217</v>
      </c>
      <c r="W6" s="2">
        <f t="shared" si="12"/>
        <v>8082.8148148148139</v>
      </c>
    </row>
    <row r="10" spans="1:23" x14ac:dyDescent="0.25">
      <c r="B10" t="s">
        <v>20</v>
      </c>
    </row>
    <row r="11" spans="1:23" x14ac:dyDescent="0.25">
      <c r="B11" t="s">
        <v>21</v>
      </c>
    </row>
    <row r="13" spans="1:23" x14ac:dyDescent="0.25">
      <c r="B13" t="s">
        <v>64</v>
      </c>
    </row>
  </sheetData>
  <mergeCells count="7">
    <mergeCell ref="T1:W1"/>
    <mergeCell ref="B1:C1"/>
    <mergeCell ref="D1:E1"/>
    <mergeCell ref="F1:G1"/>
    <mergeCell ref="H1:I1"/>
    <mergeCell ref="J1:K1"/>
    <mergeCell ref="O1:R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57FE-C91F-47FE-8793-35628BA666A0}">
  <dimension ref="B1:AB41"/>
  <sheetViews>
    <sheetView zoomScaleNormal="100" workbookViewId="0">
      <selection activeCell="L7" sqref="L7"/>
    </sheetView>
  </sheetViews>
  <sheetFormatPr defaultRowHeight="15" x14ac:dyDescent="0.25"/>
  <cols>
    <col min="2" max="2" width="10.28515625" bestFit="1" customWidth="1"/>
    <col min="3" max="5" width="9.28515625" bestFit="1" customWidth="1"/>
    <col min="6" max="7" width="9.85546875" bestFit="1" customWidth="1"/>
    <col min="9" max="9" width="10.28515625" bestFit="1" customWidth="1"/>
    <col min="14" max="14" width="10.28515625" bestFit="1" customWidth="1"/>
    <col min="15" max="15" width="10.28515625" customWidth="1"/>
  </cols>
  <sheetData>
    <row r="1" spans="2:28" x14ac:dyDescent="0.25">
      <c r="L1" s="89" t="str">
        <f>B10</f>
        <v>Block 50</v>
      </c>
      <c r="M1" s="89"/>
      <c r="N1" s="89"/>
      <c r="O1" s="89"/>
      <c r="P1" s="90" t="str">
        <f>B11</f>
        <v>Block 100</v>
      </c>
      <c r="Q1" s="90"/>
      <c r="R1" s="90"/>
      <c r="S1" s="90"/>
      <c r="T1" s="90" t="str">
        <f>B12</f>
        <v>Hinton 200</v>
      </c>
      <c r="U1" s="90"/>
      <c r="V1" s="90"/>
      <c r="W1" s="90"/>
      <c r="X1" s="90" t="str">
        <f>B13</f>
        <v>Hinton 500</v>
      </c>
      <c r="Y1" s="90"/>
      <c r="Z1" s="90"/>
      <c r="AA1" s="90"/>
    </row>
    <row r="2" spans="2:28" x14ac:dyDescent="0.25">
      <c r="K2" s="3"/>
      <c r="L2" t="str">
        <f t="shared" ref="L2:O3" si="0">C9</f>
        <v>1H</v>
      </c>
      <c r="M2" s="3" t="str">
        <f t="shared" si="0"/>
        <v>2H</v>
      </c>
      <c r="N2" s="3" t="str">
        <f t="shared" si="0"/>
        <v>3H</v>
      </c>
      <c r="O2" s="3" t="str">
        <f t="shared" si="0"/>
        <v>4H</v>
      </c>
      <c r="P2" s="3" t="str">
        <f>C9</f>
        <v>1H</v>
      </c>
      <c r="Q2" s="3" t="str">
        <f>D9</f>
        <v>2H</v>
      </c>
      <c r="R2" t="str">
        <f>E9</f>
        <v>3H</v>
      </c>
      <c r="S2" t="str">
        <f>F9</f>
        <v>4H</v>
      </c>
      <c r="T2" t="str">
        <f>C9</f>
        <v>1H</v>
      </c>
      <c r="U2" t="str">
        <f>D9</f>
        <v>2H</v>
      </c>
      <c r="V2" t="str">
        <f>E9</f>
        <v>3H</v>
      </c>
      <c r="W2" t="str">
        <f>F9</f>
        <v>4H</v>
      </c>
      <c r="X2" t="str">
        <f>C9</f>
        <v>1H</v>
      </c>
      <c r="Y2" t="str">
        <f>D9</f>
        <v>2H</v>
      </c>
      <c r="Z2" t="str">
        <f>E9</f>
        <v>3H</v>
      </c>
      <c r="AA2" t="str">
        <f>F9</f>
        <v>4H</v>
      </c>
    </row>
    <row r="3" spans="2:28" x14ac:dyDescent="0.25">
      <c r="C3" t="s">
        <v>11</v>
      </c>
      <c r="D3" t="s">
        <v>12</v>
      </c>
      <c r="E3" t="s">
        <v>13</v>
      </c>
      <c r="F3" t="s">
        <v>14</v>
      </c>
      <c r="G3" t="s">
        <v>30</v>
      </c>
      <c r="K3" s="1" t="s">
        <v>17</v>
      </c>
      <c r="L3" s="4">
        <f t="shared" si="0"/>
        <v>2622</v>
      </c>
      <c r="M3" s="4">
        <f t="shared" si="0"/>
        <v>5132</v>
      </c>
      <c r="N3" s="4">
        <f t="shared" si="0"/>
        <v>7642</v>
      </c>
      <c r="O3" s="4">
        <f t="shared" si="0"/>
        <v>10152</v>
      </c>
      <c r="P3" s="4">
        <f>C11</f>
        <v>10242</v>
      </c>
      <c r="Q3" s="4">
        <f>D11</f>
        <v>20262</v>
      </c>
      <c r="R3" s="4">
        <f>E11</f>
        <v>30282</v>
      </c>
      <c r="S3" s="4">
        <f>F11</f>
        <v>40302</v>
      </c>
      <c r="T3" s="4">
        <f>C12</f>
        <v>27001.333333333336</v>
      </c>
      <c r="U3" s="4">
        <f>D12</f>
        <v>38782.296296296307</v>
      </c>
      <c r="V3" s="4">
        <f>E12</f>
        <v>44002.526748971199</v>
      </c>
      <c r="W3" s="4">
        <f>F12</f>
        <v>46312.127114769093</v>
      </c>
      <c r="X3" s="4">
        <f>C13</f>
        <v>167501.33333333331</v>
      </c>
      <c r="Y3" s="4">
        <f>D13</f>
        <v>241397.18518518517</v>
      </c>
      <c r="Z3" s="4">
        <f>E13</f>
        <v>274200.84773662547</v>
      </c>
      <c r="AA3" s="4">
        <f>F13</f>
        <v>288753.99817101046</v>
      </c>
    </row>
    <row r="4" spans="2:28" x14ac:dyDescent="0.25">
      <c r="B4" t="str">
        <f>Convolutional!B2</f>
        <v>Small</v>
      </c>
      <c r="C4" s="2">
        <f>SUM(Convolutional!M4:M5)</f>
        <v>416</v>
      </c>
      <c r="D4" s="2">
        <f>SUM(Convolutional!M4:M7)</f>
        <v>2736</v>
      </c>
      <c r="E4" s="2">
        <f>SUM(Convolutional!M4:M9)</f>
        <v>7376</v>
      </c>
      <c r="F4" s="2">
        <f>SUM(Convolutional!M4:M10)</f>
        <v>16624</v>
      </c>
      <c r="G4" s="2">
        <f>SUM(Convolutional!M4:M13)</f>
        <v>21248</v>
      </c>
      <c r="I4" s="83" t="str">
        <f>B4</f>
        <v>Small</v>
      </c>
      <c r="J4" t="s">
        <v>11</v>
      </c>
      <c r="K4" s="4">
        <f>C4</f>
        <v>416</v>
      </c>
      <c r="L4" s="2">
        <f>$K4+L$3+(Convolutional!$N$5*('Fully-connected'!$B$3+1))</f>
        <v>55262</v>
      </c>
      <c r="M4" s="2">
        <f>$K4+M$3+(Convolutional!$N$5*('Fully-connected'!$B$3+1))</f>
        <v>57772</v>
      </c>
      <c r="N4" s="2">
        <f>$K4+N$3+(Convolutional!$N$5*('Fully-connected'!$B$3+1))</f>
        <v>60282</v>
      </c>
      <c r="O4" s="2">
        <f>$K4+O$3+(Convolutional!$N$5*('Fully-connected'!$B$3+1))</f>
        <v>62792</v>
      </c>
      <c r="P4" s="2">
        <f>$K4+P$3+(Convolutional!$N$5*('Fully-connected'!$B$4+1))</f>
        <v>114082</v>
      </c>
      <c r="Q4" s="2">
        <f>$K4+Q$3+(Convolutional!$N$5*('Fully-connected'!$B$4+1))</f>
        <v>124102</v>
      </c>
      <c r="R4" s="2">
        <f>$K4+R$3+(Convolutional!$N$5*('Fully-connected'!$B$4+1))</f>
        <v>134122</v>
      </c>
      <c r="S4" s="2">
        <f>$K4+S$3+(Convolutional!$N$5*('Fully-connected'!$B$4+1))</f>
        <v>144142</v>
      </c>
      <c r="T4" s="2">
        <f>$K4+T$3+(Convolutional!$N$5*('Fully-connected'!$B$5+1))</f>
        <v>233241.33333333334</v>
      </c>
      <c r="U4" s="2">
        <f>$K4+U$3+(Convolutional!$N$5*('Fully-connected'!$B$5+1))</f>
        <v>245022.29629629629</v>
      </c>
      <c r="V4" s="2">
        <f>$K4+V$3+(Convolutional!$N$5*('Fully-connected'!$B$5+1))</f>
        <v>250242.5267489712</v>
      </c>
      <c r="W4" s="2">
        <f>$K4+W$3+(Convolutional!$N$5*('Fully-connected'!$B$5+1))</f>
        <v>252552.1271147691</v>
      </c>
      <c r="X4" s="2">
        <f>$K4+X$3+(Convolutional!$N$5*('Fully-connected'!$B$6+1))</f>
        <v>680941.33333333326</v>
      </c>
      <c r="Y4" s="2">
        <f>$K4+Y$3+(Convolutional!$N$5*('Fully-connected'!$B$6+1))</f>
        <v>754837.18518518517</v>
      </c>
      <c r="Z4" s="2">
        <f>$K4+Z$3+(Convolutional!$N$5*('Fully-connected'!$B$6+1))</f>
        <v>787640.84773662547</v>
      </c>
      <c r="AA4" s="2">
        <f>$K4+AA$3+(Convolutional!$N$5*('Fully-connected'!$B$6+1))</f>
        <v>802193.99817101052</v>
      </c>
      <c r="AB4" s="2"/>
    </row>
    <row r="5" spans="2:28" x14ac:dyDescent="0.25">
      <c r="B5" t="str">
        <f>Convolutional!B16</f>
        <v>Medium</v>
      </c>
      <c r="C5" s="2">
        <f>SUM(Convolutional!M18:M19)</f>
        <v>1600</v>
      </c>
      <c r="D5" s="2">
        <f>SUM(Convolutional!M18:M21)</f>
        <v>52864</v>
      </c>
      <c r="E5" s="2">
        <f>SUM(Convolutional!M18:M23)</f>
        <v>126720</v>
      </c>
      <c r="F5" s="2">
        <f>SUM(Convolutional!M18:M25)</f>
        <v>274304</v>
      </c>
      <c r="G5" s="2">
        <f>SUM(Convolutional!M18:M27)</f>
        <v>348096</v>
      </c>
      <c r="I5" s="83"/>
      <c r="J5" t="s">
        <v>12</v>
      </c>
      <c r="K5" s="4">
        <f>D4</f>
        <v>2736</v>
      </c>
      <c r="L5" s="2">
        <f>$K5+L$3+(Convolutional!$N$7*('Fully-connected'!$B$3+1))</f>
        <v>45342</v>
      </c>
      <c r="M5" s="2">
        <f>$K5+M$3+(Convolutional!$N$7*('Fully-connected'!$B$3+1))</f>
        <v>47852</v>
      </c>
      <c r="N5" s="2">
        <f>$K5+N$3+(Convolutional!$N$7*('Fully-connected'!$B$3+1))</f>
        <v>50362</v>
      </c>
      <c r="O5" s="2">
        <f>$K5+O$3+(Convolutional!$N$7*('Fully-connected'!$B$3+1))</f>
        <v>52872</v>
      </c>
      <c r="P5" s="2">
        <f>$K5+P$3+(Convolutional!$N$7*('Fully-connected'!$B$4+1))</f>
        <v>92162</v>
      </c>
      <c r="Q5" s="2">
        <f>$K5+Q$3+(Convolutional!$N$7*('Fully-connected'!$B$4+1))</f>
        <v>102182</v>
      </c>
      <c r="R5" s="2">
        <f>$K5+R$3+(Convolutional!$N$7*('Fully-connected'!$B$4+1))</f>
        <v>112202</v>
      </c>
      <c r="S5" s="2">
        <f>$K5+S$3+(Convolutional!$N$7*('Fully-connected'!$B$4+1))</f>
        <v>122222</v>
      </c>
      <c r="T5" s="2">
        <f>$K5+T$3+(Convolutional!$N$7*('Fully-connected'!$B$5+1))</f>
        <v>187321.33333333334</v>
      </c>
      <c r="U5" s="2">
        <f>$K5+U$3+(Convolutional!$N$7*('Fully-connected'!$B$5+1))</f>
        <v>199102.29629629629</v>
      </c>
      <c r="V5" s="2">
        <f>$K5+V$3+(Convolutional!$N$7*('Fully-connected'!$B$5+1))</f>
        <v>204322.5267489712</v>
      </c>
      <c r="W5" s="2">
        <f>$K5+W$3+(Convolutional!$N$7*('Fully-connected'!$B$5+1))</f>
        <v>206632.1271147691</v>
      </c>
      <c r="X5" s="2">
        <f>$K5+X$3+(Convolutional!$N$7*('Fully-connected'!$B$6+1))</f>
        <v>563021.33333333326</v>
      </c>
      <c r="Y5" s="2">
        <f>$K5+Y$3+(Convolutional!$N$7*('Fully-connected'!$B$6+1))</f>
        <v>636917.18518518517</v>
      </c>
      <c r="Z5" s="2">
        <f>$K5+Z$3+(Convolutional!$N$7*('Fully-connected'!$B$6+1))</f>
        <v>669720.84773662547</v>
      </c>
      <c r="AA5" s="2">
        <f>$K5+AA$3+(Convolutional!$N$7*('Fully-connected'!$B$6+1))</f>
        <v>684273.99817101052</v>
      </c>
      <c r="AB5" s="2"/>
    </row>
    <row r="6" spans="2:28" x14ac:dyDescent="0.25">
      <c r="B6" t="str">
        <f>Convolutional!B30</f>
        <v>Large</v>
      </c>
      <c r="C6" s="2">
        <f>SUM(Convolutional!M32:M33)</f>
        <v>11712</v>
      </c>
      <c r="D6" s="2">
        <f>SUM(Convolutional!M32:M35)</f>
        <v>2002624</v>
      </c>
      <c r="E6" s="2">
        <f>SUM(Convolutional!M32:M37)</f>
        <v>6819904</v>
      </c>
      <c r="F6" s="2">
        <f>SUM(Convolutional!M32:M39)</f>
        <v>10506688</v>
      </c>
      <c r="G6" s="2">
        <f>SUM(Convolutional!M32:M41)</f>
        <v>11391680</v>
      </c>
      <c r="I6" s="83"/>
      <c r="J6" t="s">
        <v>13</v>
      </c>
      <c r="K6" s="4">
        <f>E4</f>
        <v>7376</v>
      </c>
      <c r="L6" s="2">
        <f>$K6+L$3+(Convolutional!$N$9*('Fully-connected'!$B$3+1))</f>
        <v>68750</v>
      </c>
      <c r="M6" s="2">
        <f>$K6+M$3+(Convolutional!$N$9*('Fully-connected'!$B$3+1))</f>
        <v>71260</v>
      </c>
      <c r="N6" s="2">
        <f>$K6+N$3+(Convolutional!$N$9*('Fully-connected'!$B$3+1))</f>
        <v>73770</v>
      </c>
      <c r="O6" s="2">
        <f>$K6+O$3+(Convolutional!$N$9*('Fully-connected'!$B$3+1))</f>
        <v>76280</v>
      </c>
      <c r="P6" s="2">
        <f>$K6+P$3+(Convolutional!$N$9*('Fully-connected'!$B$4+1))</f>
        <v>133970</v>
      </c>
      <c r="Q6" s="2">
        <f>$K6+Q$3+(Convolutional!$N$9*('Fully-connected'!$B$4+1))</f>
        <v>143990</v>
      </c>
      <c r="R6" s="2">
        <f>$K6+R$3+(Convolutional!$N$9*('Fully-connected'!$B$4+1))</f>
        <v>154010</v>
      </c>
      <c r="S6" s="2">
        <f>$K6+S$3+(Convolutional!$N$9*('Fully-connected'!$B$4+1))</f>
        <v>164030</v>
      </c>
      <c r="T6" s="2">
        <f>$K6+T$3+(Convolutional!$N$9*('Fully-connected'!$B$5+1))</f>
        <v>265929.33333333331</v>
      </c>
      <c r="U6" s="2">
        <f>$K6+U$3+(Convolutional!$N$9*('Fully-connected'!$B$5+1))</f>
        <v>277710.29629629629</v>
      </c>
      <c r="V6" s="2">
        <f>$K6+V$3+(Convolutional!$N$9*('Fully-connected'!$B$5+1))</f>
        <v>282930.5267489712</v>
      </c>
      <c r="W6" s="2">
        <f>$K6+W$3+(Convolutional!$N$9*('Fully-connected'!$B$5+1))</f>
        <v>285240.12711476907</v>
      </c>
      <c r="X6" s="2">
        <f>$K6+X$3+(Convolutional!$N$9*('Fully-connected'!$B$6+1))</f>
        <v>752029.33333333326</v>
      </c>
      <c r="Y6" s="2">
        <f>$K6+Y$3+(Convolutional!$N$9*('Fully-connected'!$B$6+1))</f>
        <v>825925.18518518517</v>
      </c>
      <c r="Z6" s="2">
        <f>$K6+Z$3+(Convolutional!$N$9*('Fully-connected'!$B$6+1))</f>
        <v>858728.84773662547</v>
      </c>
      <c r="AA6" s="2">
        <f>$K6+AA$3+(Convolutional!$N$9*('Fully-connected'!$B$6+1))</f>
        <v>873281.99817101052</v>
      </c>
      <c r="AB6" s="2"/>
    </row>
    <row r="7" spans="2:28" x14ac:dyDescent="0.25">
      <c r="C7" s="2"/>
      <c r="D7" s="2"/>
      <c r="E7" s="2"/>
      <c r="F7" s="2"/>
      <c r="G7" s="2"/>
      <c r="I7" s="83"/>
      <c r="J7" t="s">
        <v>14</v>
      </c>
      <c r="K7" s="4">
        <f>F4</f>
        <v>16624</v>
      </c>
      <c r="L7" s="2">
        <f>$K7+L$3+(Convolutional!$N$11*('Fully-connected'!$B$3+1))</f>
        <v>60046</v>
      </c>
      <c r="M7" s="2">
        <f>$K7+M$3+(Convolutional!$N$11*('Fully-connected'!$B$3+1))</f>
        <v>62556</v>
      </c>
      <c r="N7" s="2">
        <f>$K7+N$3+(Convolutional!$N$11*('Fully-connected'!$B$3+1))</f>
        <v>65066</v>
      </c>
      <c r="O7" s="2">
        <f>$K7+O$3+(Convolutional!$N$11*('Fully-connected'!$B$3+1))</f>
        <v>67576</v>
      </c>
      <c r="P7" s="2">
        <f>$K7+P$3+(Convolutional!$N$11*('Fully-connected'!$B$4+1))</f>
        <v>107666</v>
      </c>
      <c r="Q7" s="2">
        <f>$K7+Q$3+(Convolutional!$N$11*('Fully-connected'!$B$4+1))</f>
        <v>117686</v>
      </c>
      <c r="R7" s="2">
        <f>$K7+R$3+(Convolutional!$N$11*('Fully-connected'!$B$4+1))</f>
        <v>127706</v>
      </c>
      <c r="S7" s="2">
        <f>$K7+S$3+(Convolutional!$N$11*('Fully-connected'!$B$4+1))</f>
        <v>137726</v>
      </c>
      <c r="T7" s="2">
        <f>$K7+T$3+(Convolutional!$N$11*('Fully-connected'!$B$5+1))</f>
        <v>204425.33333333334</v>
      </c>
      <c r="U7" s="2">
        <f>$K7+U$3+(Convolutional!$N$11*('Fully-connected'!$B$5+1))</f>
        <v>216206.29629629629</v>
      </c>
      <c r="V7" s="2">
        <f>$K7+V$3+(Convolutional!$N$11*('Fully-connected'!$B$5+1))</f>
        <v>221426.5267489712</v>
      </c>
      <c r="W7" s="2">
        <f>$K7+W$3+(Convolutional!$N$11*('Fully-connected'!$B$5+1))</f>
        <v>223736.1271147691</v>
      </c>
      <c r="X7" s="2">
        <f>$K7+X$3+(Convolutional!$N$11*('Fully-connected'!$B$6+1))</f>
        <v>584925.33333333326</v>
      </c>
      <c r="Y7" s="2">
        <f>$K7+Y$3+(Convolutional!$N$11*('Fully-connected'!$B$6+1))</f>
        <v>658821.18518518517</v>
      </c>
      <c r="Z7" s="2">
        <f>$K7+Z$3+(Convolutional!$N$11*('Fully-connected'!$B$6+1))</f>
        <v>691624.84773662547</v>
      </c>
      <c r="AA7" s="2">
        <f>$K7+AA$3+(Convolutional!$N$11*('Fully-connected'!$B$6+1))</f>
        <v>706177.99817101052</v>
      </c>
      <c r="AB7" s="2"/>
    </row>
    <row r="8" spans="2:28" x14ac:dyDescent="0.25">
      <c r="C8" s="2"/>
      <c r="D8" s="2"/>
      <c r="E8" s="2"/>
      <c r="F8" s="2"/>
      <c r="G8" s="2"/>
      <c r="I8" s="83"/>
      <c r="J8" t="s">
        <v>30</v>
      </c>
      <c r="K8" s="4">
        <f>G4</f>
        <v>21248</v>
      </c>
      <c r="L8" s="2">
        <f>$K8+L$3+(Convolutional!$N$13*('Fully-connected'!$B$3+1))</f>
        <v>36926</v>
      </c>
      <c r="M8" s="2">
        <f>$K8+M$3+(Convolutional!$N$13*('Fully-connected'!$B$3+1))</f>
        <v>39436</v>
      </c>
      <c r="N8" s="2">
        <f>$K8+N$3+(Convolutional!$N$13*('Fully-connected'!$B$3+1))</f>
        <v>41946</v>
      </c>
      <c r="O8" s="2">
        <f>$K8+O$3+(Convolutional!$N$13*('Fully-connected'!$B$3+1))</f>
        <v>44456</v>
      </c>
      <c r="P8" s="2">
        <f>$K8+P$3+(Convolutional!$N$13*('Fully-connected'!$B$4+1))</f>
        <v>57346</v>
      </c>
      <c r="Q8" s="2">
        <f>$K8+Q$3+(Convolutional!$N$13*('Fully-connected'!$B$4+1))</f>
        <v>67366</v>
      </c>
      <c r="R8" s="2">
        <f>$K8+R$3+(Convolutional!$N$13*('Fully-connected'!$B$4+1))</f>
        <v>77386</v>
      </c>
      <c r="S8" s="2">
        <f>$K8+S$3+(Convolutional!$N$13*('Fully-connected'!$B$4+1))</f>
        <v>87406</v>
      </c>
      <c r="T8" s="2">
        <f>$K8+T$3+(Convolutional!$N$13*('Fully-connected'!$B$5+1))</f>
        <v>99705.333333333343</v>
      </c>
      <c r="U8" s="2">
        <f>$K8+U$3+(Convolutional!$N$13*('Fully-connected'!$B$5+1))</f>
        <v>111486.29629629631</v>
      </c>
      <c r="V8" s="2">
        <f>$K8+V$3+(Convolutional!$N$13*('Fully-connected'!$B$5+1))</f>
        <v>116706.5267489712</v>
      </c>
      <c r="W8" s="2">
        <f>$K8+W$3+(Convolutional!$N$13*('Fully-connected'!$B$5+1))</f>
        <v>119016.1271147691</v>
      </c>
      <c r="X8" s="2">
        <f>$K8+X$3+(Convolutional!$N$13*('Fully-connected'!$B$6+1))</f>
        <v>317005.33333333331</v>
      </c>
      <c r="Y8" s="2">
        <f>$K8+Y$3+(Convolutional!$N$13*('Fully-connected'!$B$6+1))</f>
        <v>390901.18518518517</v>
      </c>
      <c r="Z8" s="2">
        <f>$K8+Z$3+(Convolutional!$N$13*('Fully-connected'!$B$6+1))</f>
        <v>423704.84773662547</v>
      </c>
      <c r="AA8" s="2">
        <f>$K8+AA$3+(Convolutional!$N$13*('Fully-connected'!$B$6+1))</f>
        <v>438257.99817101046</v>
      </c>
      <c r="AB8" s="2"/>
    </row>
    <row r="9" spans="2:28" x14ac:dyDescent="0.25">
      <c r="B9" s="2"/>
      <c r="C9" t="str">
        <f>'Fully-connected'!O2</f>
        <v>1H</v>
      </c>
      <c r="D9" t="str">
        <f>'Fully-connected'!P2</f>
        <v>2H</v>
      </c>
      <c r="E9" t="str">
        <f>'Fully-connected'!Q2</f>
        <v>3H</v>
      </c>
      <c r="F9" t="str">
        <f>'Fully-connected'!R2</f>
        <v>4H</v>
      </c>
      <c r="I9" s="83" t="str">
        <f>B5</f>
        <v>Medium</v>
      </c>
      <c r="J9" t="s">
        <v>11</v>
      </c>
      <c r="K9" s="1">
        <f>C5</f>
        <v>1600</v>
      </c>
      <c r="L9" s="2">
        <f>$K9+L$3+(Convolutional!$N$19*('Fully-connected'!$B$3+1))</f>
        <v>371422</v>
      </c>
      <c r="M9" s="2">
        <f>$K9+M$3+(Convolutional!$N$19*('Fully-connected'!$B$3+1))</f>
        <v>373932</v>
      </c>
      <c r="N9" s="2">
        <f>$K9+N$3+(Convolutional!$N$19*('Fully-connected'!$B$3+1))</f>
        <v>376442</v>
      </c>
      <c r="O9" s="2">
        <f>$K9+O$3+(Convolutional!$N$19*('Fully-connected'!$B$3+1))</f>
        <v>378952</v>
      </c>
      <c r="P9" s="2">
        <f>$K9+P$3+(Convolutional!$N$19*('Fully-connected'!$B$4+1))</f>
        <v>739042</v>
      </c>
      <c r="Q9" s="2">
        <f>$K9+Q$3+(Convolutional!$N$19*('Fully-connected'!$B$4+1))</f>
        <v>749062</v>
      </c>
      <c r="R9" s="2">
        <f>$K9+R$3+(Convolutional!$N$19*('Fully-connected'!$B$4+1))</f>
        <v>759082</v>
      </c>
      <c r="S9" s="2">
        <f>$K9+S$3+(Convolutional!$N$19*('Fully-connected'!$B$4+1))</f>
        <v>769102</v>
      </c>
      <c r="T9" s="2">
        <f>$K9+T$3+(Convolutional!$N$19*('Fully-connected'!$B$5+1))</f>
        <v>1475801.3333333333</v>
      </c>
      <c r="U9" s="2">
        <f>$K9+U$3+(Convolutional!$N$19*('Fully-connected'!$B$5+1))</f>
        <v>1487582.2962962964</v>
      </c>
      <c r="V9" s="2">
        <f>$K9+V$3+(Convolutional!$N$19*('Fully-connected'!$B$5+1))</f>
        <v>1492802.5267489711</v>
      </c>
      <c r="W9" s="2">
        <f>$K9+W$3+(Convolutional!$N$19*('Fully-connected'!$B$5+1))</f>
        <v>1495112.1271147691</v>
      </c>
      <c r="X9" s="2">
        <f>$K9+X$3+(Convolutional!$N$19*('Fully-connected'!$B$6+1))</f>
        <v>3776301.3333333335</v>
      </c>
      <c r="Y9" s="2">
        <f>$K9+Y$3+(Convolutional!$N$19*('Fully-connected'!$B$6+1))</f>
        <v>3850197.1851851852</v>
      </c>
      <c r="Z9" s="2">
        <f>$K9+Z$3+(Convolutional!$N$19*('Fully-connected'!$B$6+1))</f>
        <v>3883000.8477366255</v>
      </c>
      <c r="AA9" s="2">
        <f>$K9+AA$3+(Convolutional!$N$19*('Fully-connected'!$B$6+1))</f>
        <v>3897553.9981710105</v>
      </c>
    </row>
    <row r="10" spans="2:28" x14ac:dyDescent="0.25">
      <c r="B10" s="2" t="str">
        <f>'Fully-connected'!A3</f>
        <v>Block 50</v>
      </c>
      <c r="C10" s="2">
        <f>'Fully-connected'!O3</f>
        <v>2622</v>
      </c>
      <c r="D10" s="2">
        <f>'Fully-connected'!P3</f>
        <v>5132</v>
      </c>
      <c r="E10" s="2">
        <f>'Fully-connected'!Q3</f>
        <v>7642</v>
      </c>
      <c r="F10" s="2">
        <f>'Fully-connected'!R3</f>
        <v>10152</v>
      </c>
      <c r="I10" s="83"/>
      <c r="J10" t="s">
        <v>12</v>
      </c>
      <c r="K10" s="1">
        <f>D5</f>
        <v>52864</v>
      </c>
      <c r="L10" s="2">
        <f>$K10+L$3+(Convolutional!$N$21*('Fully-connected'!$B$3+1))</f>
        <v>607102</v>
      </c>
      <c r="M10" s="2">
        <f>$K10+M$3+(Convolutional!$N$21*('Fully-connected'!$B$3+1))</f>
        <v>609612</v>
      </c>
      <c r="N10" s="2">
        <f>$K10+N$3+(Convolutional!$N$21*('Fully-connected'!$B$3+1))</f>
        <v>612122</v>
      </c>
      <c r="O10" s="2">
        <f>$K10+O$3+(Convolutional!$N$21*('Fully-connected'!$B$3+1))</f>
        <v>614632</v>
      </c>
      <c r="P10" s="2">
        <f>$K10+P$3+(Convolutional!$N$21*('Fully-connected'!$B$4+1))</f>
        <v>1155522</v>
      </c>
      <c r="Q10" s="2">
        <f>$K10+Q$3+(Convolutional!$N$21*('Fully-connected'!$B$4+1))</f>
        <v>1165542</v>
      </c>
      <c r="R10" s="2">
        <f>$K10+R$3+(Convolutional!$N$21*('Fully-connected'!$B$4+1))</f>
        <v>1175562</v>
      </c>
      <c r="S10" s="2">
        <f>$K10+S$3+(Convolutional!$N$21*('Fully-connected'!$B$4+1))</f>
        <v>1185582</v>
      </c>
      <c r="T10" s="2">
        <f>$K10+T$3+(Convolutional!$N$21*('Fully-connected'!$B$5+1))</f>
        <v>2253881.3333333335</v>
      </c>
      <c r="U10" s="2">
        <f>$K10+U$3+(Convolutional!$N$21*('Fully-connected'!$B$5+1))</f>
        <v>2265662.2962962962</v>
      </c>
      <c r="V10" s="2">
        <f>$K10+V$3+(Convolutional!$N$21*('Fully-connected'!$B$5+1))</f>
        <v>2270882.5267489711</v>
      </c>
      <c r="W10" s="2">
        <f>$K10+W$3+(Convolutional!$N$21*('Fully-connected'!$B$5+1))</f>
        <v>2273192.1271147691</v>
      </c>
      <c r="X10" s="2">
        <f>$K10+X$3+(Convolutional!$N$21*('Fully-connected'!$B$6+1))</f>
        <v>5639181.333333333</v>
      </c>
      <c r="Y10" s="2">
        <f>$K10+Y$3+(Convolutional!$N$21*('Fully-connected'!$B$6+1))</f>
        <v>5713077.1851851847</v>
      </c>
      <c r="Z10" s="2">
        <f>$K10+Z$3+(Convolutional!$N$21*('Fully-connected'!$B$6+1))</f>
        <v>5745880.847736625</v>
      </c>
      <c r="AA10" s="2">
        <f>$K10+AA$3+(Convolutional!$N$21*('Fully-connected'!$B$6+1))</f>
        <v>5760433.9981710101</v>
      </c>
    </row>
    <row r="11" spans="2:28" x14ac:dyDescent="0.25">
      <c r="B11" s="2" t="str">
        <f>'Fully-connected'!A4</f>
        <v>Block 100</v>
      </c>
      <c r="C11" s="2">
        <f>'Fully-connected'!O4</f>
        <v>10242</v>
      </c>
      <c r="D11" s="2">
        <f>'Fully-connected'!P4</f>
        <v>20262</v>
      </c>
      <c r="E11" s="2">
        <f>'Fully-connected'!Q4</f>
        <v>30282</v>
      </c>
      <c r="F11" s="2">
        <f>'Fully-connected'!R4</f>
        <v>40302</v>
      </c>
      <c r="I11" s="83"/>
      <c r="J11" t="s">
        <v>13</v>
      </c>
      <c r="K11" s="1">
        <f>E5</f>
        <v>126720</v>
      </c>
      <c r="L11" s="2">
        <f>$K11+L$3+(Convolutional!$N$23*('Fully-connected'!$B$3+1))</f>
        <v>1069374</v>
      </c>
      <c r="M11" s="2">
        <f>$K11+M$3+(Convolutional!$N$23*('Fully-connected'!$B$3+1))</f>
        <v>1071884</v>
      </c>
      <c r="N11" s="2">
        <f>$K11+N$3+(Convolutional!$N$23*('Fully-connected'!$B$3+1))</f>
        <v>1074394</v>
      </c>
      <c r="O11" s="2">
        <f>$K11+O$3+(Convolutional!$N$23*('Fully-connected'!$B$3+1))</f>
        <v>1076904</v>
      </c>
      <c r="P11" s="2">
        <f>$K11+P$3+(Convolutional!$N$23*('Fully-connected'!$B$4+1))</f>
        <v>1998594</v>
      </c>
      <c r="Q11" s="2">
        <f>$K11+Q$3+(Convolutional!$N$23*('Fully-connected'!$B$4+1))</f>
        <v>2008614</v>
      </c>
      <c r="R11" s="2">
        <f>$K11+R$3+(Convolutional!$N$23*('Fully-connected'!$B$4+1))</f>
        <v>2018634</v>
      </c>
      <c r="S11" s="2">
        <f>$K11+S$3+(Convolutional!$N$23*('Fully-connected'!$B$4+1))</f>
        <v>2028654</v>
      </c>
      <c r="T11" s="2">
        <f>$K11+T$3+(Convolutional!$N$23*('Fully-connected'!$B$5+1))</f>
        <v>3858553.3333333335</v>
      </c>
      <c r="U11" s="2">
        <f>$K11+U$3+(Convolutional!$N$23*('Fully-connected'!$B$5+1))</f>
        <v>3870334.2962962962</v>
      </c>
      <c r="V11" s="2">
        <f>$K11+V$3+(Convolutional!$N$23*('Fully-connected'!$B$5+1))</f>
        <v>3875554.5267489711</v>
      </c>
      <c r="W11" s="2">
        <f>$K11+W$3+(Convolutional!$N$23*('Fully-connected'!$B$5+1))</f>
        <v>3877864.1271147691</v>
      </c>
      <c r="X11" s="2">
        <f>$K11+X$3+(Convolutional!$N$23*('Fully-connected'!$B$6+1))</f>
        <v>9528653.333333334</v>
      </c>
      <c r="Y11" s="2">
        <f>$K11+Y$3+(Convolutional!$N$23*('Fully-connected'!$B$6+1))</f>
        <v>9602549.1851851847</v>
      </c>
      <c r="Z11" s="2">
        <f>$K11+Z$3+(Convolutional!$N$23*('Fully-connected'!$B$6+1))</f>
        <v>9635352.847736625</v>
      </c>
      <c r="AA11" s="2">
        <f>$K11+AA$3+(Convolutional!$N$23*('Fully-connected'!$B$6+1))</f>
        <v>9649905.998171011</v>
      </c>
    </row>
    <row r="12" spans="2:28" x14ac:dyDescent="0.25">
      <c r="B12" s="2" t="str">
        <f>'Fully-connected'!A5</f>
        <v>Hinton 200</v>
      </c>
      <c r="C12" s="2">
        <f>'Fully-connected'!O5</f>
        <v>27001.333333333336</v>
      </c>
      <c r="D12" s="2">
        <f>'Fully-connected'!P5</f>
        <v>38782.296296296307</v>
      </c>
      <c r="E12" s="2">
        <f>'Fully-connected'!Q5</f>
        <v>44002.526748971199</v>
      </c>
      <c r="F12" s="2">
        <f>'Fully-connected'!R5</f>
        <v>46312.127114769093</v>
      </c>
      <c r="I12" s="83"/>
      <c r="J12" t="s">
        <v>14</v>
      </c>
      <c r="K12" s="1">
        <f>F5</f>
        <v>274304</v>
      </c>
      <c r="L12" s="2">
        <f>$K12+L$3+(Convolutional!$N$25*('Fully-connected'!$B$3+1))</f>
        <v>1066814</v>
      </c>
      <c r="M12" s="2">
        <f>$K12+M$3+(Convolutional!$N$25*('Fully-connected'!$B$3+1))</f>
        <v>1069324</v>
      </c>
      <c r="N12" s="2">
        <f>$K12+N$3+(Convolutional!$N$25*('Fully-connected'!$B$3+1))</f>
        <v>1071834</v>
      </c>
      <c r="O12" s="2">
        <f>$K12+O$3+(Convolutional!$N$25*('Fully-connected'!$B$3+1))</f>
        <v>1074344</v>
      </c>
      <c r="P12" s="2">
        <f>$K12+P$3+(Convolutional!$N$25*('Fully-connected'!$B$4+1))</f>
        <v>1848834</v>
      </c>
      <c r="Q12" s="2">
        <f>$K12+Q$3+(Convolutional!$N$25*('Fully-connected'!$B$4+1))</f>
        <v>1858854</v>
      </c>
      <c r="R12" s="2">
        <f>$K12+R$3+(Convolutional!$N$25*('Fully-connected'!$B$4+1))</f>
        <v>1868874</v>
      </c>
      <c r="S12" s="2">
        <f>$K12+S$3+(Convolutional!$N$25*('Fully-connected'!$B$4+1))</f>
        <v>1878894</v>
      </c>
      <c r="T12" s="2">
        <f>$K12+T$3+(Convolutional!$N$25*('Fully-connected'!$B$5+1))</f>
        <v>3414393.3333333335</v>
      </c>
      <c r="U12" s="2">
        <f>$K12+U$3+(Convolutional!$N$25*('Fully-connected'!$B$5+1))</f>
        <v>3426174.2962962962</v>
      </c>
      <c r="V12" s="2">
        <f>$K12+V$3+(Convolutional!$N$25*('Fully-connected'!$B$5+1))</f>
        <v>3431394.5267489711</v>
      </c>
      <c r="W12" s="2">
        <f>$K12+W$3+(Convolutional!$N$25*('Fully-connected'!$B$5+1))</f>
        <v>3433704.1271147691</v>
      </c>
      <c r="X12" s="2">
        <f>$K12+X$3+(Convolutional!$N$25*('Fully-connected'!$B$6+1))</f>
        <v>8201293.333333333</v>
      </c>
      <c r="Y12" s="2">
        <f>$K12+Y$3+(Convolutional!$N$25*('Fully-connected'!$B$6+1))</f>
        <v>8275189.1851851847</v>
      </c>
      <c r="Z12" s="2">
        <f>$K12+Z$3+(Convolutional!$N$25*('Fully-connected'!$B$6+1))</f>
        <v>8307992.847736625</v>
      </c>
      <c r="AA12" s="2">
        <f>$K12+AA$3+(Convolutional!$N$25*('Fully-connected'!$B$6+1))</f>
        <v>8322545.998171011</v>
      </c>
    </row>
    <row r="13" spans="2:28" x14ac:dyDescent="0.25">
      <c r="B13" s="2" t="str">
        <f>'Fully-connected'!A6</f>
        <v>Hinton 500</v>
      </c>
      <c r="C13" s="2">
        <f>'Fully-connected'!O6</f>
        <v>167501.33333333331</v>
      </c>
      <c r="D13" s="2">
        <f>'Fully-connected'!P6</f>
        <v>241397.18518518517</v>
      </c>
      <c r="E13" s="2">
        <f>'Fully-connected'!Q6</f>
        <v>274200.84773662547</v>
      </c>
      <c r="F13" s="2">
        <f>'Fully-connected'!R6</f>
        <v>288753.99817101046</v>
      </c>
      <c r="I13" s="83"/>
      <c r="J13" t="s">
        <v>30</v>
      </c>
      <c r="K13" s="4">
        <f>G5</f>
        <v>348096</v>
      </c>
      <c r="L13" s="2">
        <f>$K13+L$3+(Convolutional!$N$27*('Fully-connected'!$B$3+1))</f>
        <v>432318</v>
      </c>
      <c r="M13" s="2">
        <f>$K13+M$3+(Convolutional!$N$27*('Fully-connected'!$B$3+1))</f>
        <v>434828</v>
      </c>
      <c r="N13" s="2">
        <f>$K13+N$3+(Convolutional!$N$27*('Fully-connected'!$B$3+1))</f>
        <v>437338</v>
      </c>
      <c r="O13" s="2">
        <f>$K13+O$3+(Convolutional!$N$27*('Fully-connected'!$B$3+1))</f>
        <v>439848</v>
      </c>
      <c r="P13" s="2">
        <f>$K13+P$3+(Convolutional!$N$27*('Fully-connected'!$B$4+1))</f>
        <v>519938</v>
      </c>
      <c r="Q13" s="2">
        <f>$K13+Q$3+(Convolutional!$N$27*('Fully-connected'!$B$4+1))</f>
        <v>529958</v>
      </c>
      <c r="R13" s="2">
        <f>$K13+R$3+(Convolutional!$N$27*('Fully-connected'!$B$4+1))</f>
        <v>539978</v>
      </c>
      <c r="S13" s="2">
        <f>$K13+S$3+(Convolutional!$N$27*('Fully-connected'!$B$4+1))</f>
        <v>549998</v>
      </c>
      <c r="T13" s="2">
        <f>$K13+T$3+(Convolutional!$N$27*('Fully-connected'!$B$5+1))</f>
        <v>696697.33333333326</v>
      </c>
      <c r="U13" s="2">
        <f>$K13+U$3+(Convolutional!$N$27*('Fully-connected'!$B$5+1))</f>
        <v>708478.29629629629</v>
      </c>
      <c r="V13" s="2">
        <f>$K13+V$3+(Convolutional!$N$27*('Fully-connected'!$B$5+1))</f>
        <v>713698.5267489712</v>
      </c>
      <c r="W13" s="2">
        <f>$K13+W$3+(Convolutional!$N$27*('Fully-connected'!$B$5+1))</f>
        <v>716008.12711476907</v>
      </c>
      <c r="X13" s="2">
        <f>$K13+X$3+(Convolutional!$N$27*('Fully-connected'!$B$6+1))</f>
        <v>1317197.3333333333</v>
      </c>
      <c r="Y13" s="2">
        <f>$K13+Y$3+(Convolutional!$N$27*('Fully-connected'!$B$6+1))</f>
        <v>1391093.1851851852</v>
      </c>
      <c r="Z13" s="2">
        <f>$K13+Z$3+(Convolutional!$N$27*('Fully-connected'!$B$6+1))</f>
        <v>1423896.8477366255</v>
      </c>
      <c r="AA13" s="2">
        <f>$K13+AA$3+(Convolutional!$N$27*('Fully-connected'!$B$6+1))</f>
        <v>1438449.9981710105</v>
      </c>
    </row>
    <row r="14" spans="2:28" x14ac:dyDescent="0.25">
      <c r="B14" s="2"/>
      <c r="C14" s="2"/>
      <c r="D14" s="2"/>
      <c r="E14" s="2"/>
      <c r="F14" s="2"/>
      <c r="I14" s="83" t="str">
        <f>B6</f>
        <v>Large</v>
      </c>
      <c r="J14" t="s">
        <v>11</v>
      </c>
      <c r="K14" s="1">
        <f>C6</f>
        <v>11712</v>
      </c>
      <c r="L14" s="2">
        <f>$K14+L$3+(Convolutional!$N$33*('Fully-connected'!$B$3+1))</f>
        <v>3583518</v>
      </c>
      <c r="M14" s="2">
        <f>$K14+M$3+(Convolutional!$N$33*('Fully-connected'!$B$3+1))</f>
        <v>3586028</v>
      </c>
      <c r="N14" s="2">
        <f>$K14+N$3+(Convolutional!$N$33*('Fully-connected'!$B$3+1))</f>
        <v>3588538</v>
      </c>
      <c r="O14" s="2">
        <f>$K14+O$3+(Convolutional!$N$33*('Fully-connected'!$B$3+1))</f>
        <v>3591048</v>
      </c>
      <c r="P14" s="2">
        <f>$K14+P$3+(Convolutional!$N$33*('Fully-connected'!$B$4+1))</f>
        <v>7090338</v>
      </c>
      <c r="Q14" s="2">
        <f>$K14+Q$3+(Convolutional!$N$33*('Fully-connected'!$B$4+1))</f>
        <v>7100358</v>
      </c>
      <c r="R14" s="2">
        <f>$K14+R$3+(Convolutional!$N$33*('Fully-connected'!$B$4+1))</f>
        <v>7110378</v>
      </c>
      <c r="S14" s="2">
        <f>$K14+S$3+(Convolutional!$N$33*('Fully-connected'!$B$4+1))</f>
        <v>7120398</v>
      </c>
      <c r="T14" s="2">
        <f>$K14+T$3+(Convolutional!$N$33*('Fully-connected'!$B$5+1))</f>
        <v>14105497.333333334</v>
      </c>
      <c r="U14" s="2">
        <f>$K14+U$3+(Convolutional!$N$33*('Fully-connected'!$B$5+1))</f>
        <v>14117278.296296297</v>
      </c>
      <c r="V14" s="2">
        <f>$K14+V$3+(Convolutional!$N$33*('Fully-connected'!$B$5+1))</f>
        <v>14122498.526748972</v>
      </c>
      <c r="W14" s="2">
        <f>$K14+W$3+(Convolutional!$N$33*('Fully-connected'!$B$5+1))</f>
        <v>14124808.127114769</v>
      </c>
      <c r="X14" s="2">
        <f>$K14+X$3+(Convolutional!$N$33*('Fully-connected'!$B$6+1))</f>
        <v>35241197.333333336</v>
      </c>
      <c r="Y14" s="2">
        <f>$K14+Y$3+(Convolutional!$N$33*('Fully-connected'!$B$6+1))</f>
        <v>35315093.185185187</v>
      </c>
      <c r="Z14" s="2">
        <f>$K14+Z$3+(Convolutional!$N$33*('Fully-connected'!$B$6+1))</f>
        <v>35347896.847736627</v>
      </c>
      <c r="AA14" s="2">
        <f>$K14+AA$3+(Convolutional!$N$33*('Fully-connected'!$B$6+1))</f>
        <v>35362449.998171009</v>
      </c>
    </row>
    <row r="15" spans="2:28" x14ac:dyDescent="0.25">
      <c r="I15" s="83"/>
      <c r="J15" t="s">
        <v>12</v>
      </c>
      <c r="K15" s="1">
        <f>D6</f>
        <v>2002624</v>
      </c>
      <c r="L15" s="2">
        <f>$K15+L$3+(Convolutional!$N$35*('Fully-connected'!$B$3+1))</f>
        <v>8911870</v>
      </c>
      <c r="M15" s="2">
        <f>$K15+M$3+(Convolutional!$N$35*('Fully-connected'!$B$3+1))</f>
        <v>8914380</v>
      </c>
      <c r="N15" s="2">
        <f>$K15+N$3+(Convolutional!$N$35*('Fully-connected'!$B$3+1))</f>
        <v>8916890</v>
      </c>
      <c r="O15" s="2">
        <f>$K15+O$3+(Convolutional!$N$35*('Fully-connected'!$B$3+1))</f>
        <v>8919400</v>
      </c>
      <c r="P15" s="2">
        <f>$K15+P$3+(Convolutional!$N$35*('Fully-connected'!$B$4+1))</f>
        <v>15690690</v>
      </c>
      <c r="Q15" s="2">
        <f>$K15+Q$3+(Convolutional!$N$35*('Fully-connected'!$B$4+1))</f>
        <v>15700710</v>
      </c>
      <c r="R15" s="2">
        <f>$K15+R$3+(Convolutional!$N$35*('Fully-connected'!$B$4+1))</f>
        <v>15710730</v>
      </c>
      <c r="S15" s="2">
        <f>$K15+S$3+(Convolutional!$N$35*('Fully-connected'!$B$4+1))</f>
        <v>15720750</v>
      </c>
      <c r="T15" s="2">
        <f>$K15+T$3+(Convolutional!$N$35*('Fully-connected'!$B$5+1))</f>
        <v>29249849.333333332</v>
      </c>
      <c r="U15" s="2">
        <f>$K15+U$3+(Convolutional!$N$35*('Fully-connected'!$B$5+1))</f>
        <v>29261630.296296295</v>
      </c>
      <c r="V15" s="2">
        <f>$K15+V$3+(Convolutional!$N$35*('Fully-connected'!$B$5+1))</f>
        <v>29266850.52674897</v>
      </c>
      <c r="W15" s="2">
        <f>$K15+W$3+(Convolutional!$N$35*('Fully-connected'!$B$5+1))</f>
        <v>29269160.127114769</v>
      </c>
      <c r="X15" s="2">
        <f>$K15+X$3+(Convolutional!$N$35*('Fully-connected'!$B$6+1))</f>
        <v>70017549.333333328</v>
      </c>
      <c r="Y15" s="2">
        <f>$K15+Y$3+(Convolutional!$N$35*('Fully-connected'!$B$6+1))</f>
        <v>70091445.185185179</v>
      </c>
      <c r="Z15" s="2">
        <f>$K15+Z$3+(Convolutional!$N$35*('Fully-connected'!$B$6+1))</f>
        <v>70124248.847736627</v>
      </c>
      <c r="AA15" s="2">
        <f>$K15+AA$3+(Convolutional!$N$35*('Fully-connected'!$B$6+1))</f>
        <v>70138801.998171017</v>
      </c>
    </row>
    <row r="16" spans="2:28" x14ac:dyDescent="0.25">
      <c r="I16" s="83"/>
      <c r="J16" t="s">
        <v>13</v>
      </c>
      <c r="K16" s="1">
        <f>E6</f>
        <v>6819904</v>
      </c>
      <c r="L16" s="2">
        <f>$K16+L$3+(Convolutional!$N$37*('Fully-connected'!$B$3+1))</f>
        <v>14656126</v>
      </c>
      <c r="M16" s="2">
        <f>$K16+M$3+(Convolutional!$N$37*('Fully-connected'!$B$3+1))</f>
        <v>14658636</v>
      </c>
      <c r="N16" s="2">
        <f>$K16+N$3+(Convolutional!$N$37*('Fully-connected'!$B$3+1))</f>
        <v>14661146</v>
      </c>
      <c r="O16" s="2">
        <f>$K16+O$3+(Convolutional!$N$37*('Fully-connected'!$B$3+1))</f>
        <v>14663656</v>
      </c>
      <c r="P16" s="2">
        <f>$K16+P$3+(Convolutional!$N$37*('Fully-connected'!$B$4+1))</f>
        <v>22343746</v>
      </c>
      <c r="Q16" s="2">
        <f>$K16+Q$3+(Convolutional!$N$37*('Fully-connected'!$B$4+1))</f>
        <v>22353766</v>
      </c>
      <c r="R16" s="2">
        <f>$K16+R$3+(Convolutional!$N$37*('Fully-connected'!$B$4+1))</f>
        <v>22363786</v>
      </c>
      <c r="S16" s="2">
        <f>$K16+S$3+(Convolutional!$N$37*('Fully-connected'!$B$4+1))</f>
        <v>22373806</v>
      </c>
      <c r="T16" s="2">
        <f>$K16+T$3+(Convolutional!$N$37*('Fully-connected'!$B$5+1))</f>
        <v>37720505.333333336</v>
      </c>
      <c r="U16" s="2">
        <f>$K16+U$3+(Convolutional!$N$37*('Fully-connected'!$B$5+1))</f>
        <v>37732286.296296299</v>
      </c>
      <c r="V16" s="2">
        <f>$K16+V$3+(Convolutional!$N$37*('Fully-connected'!$B$5+1))</f>
        <v>37737506.52674897</v>
      </c>
      <c r="W16" s="2">
        <f>$K16+W$3+(Convolutional!$N$37*('Fully-connected'!$B$5+1))</f>
        <v>37739816.127114773</v>
      </c>
      <c r="X16" s="2">
        <f>$K16+X$3+(Convolutional!$N$37*('Fully-connected'!$B$6+1))</f>
        <v>83941005.333333328</v>
      </c>
      <c r="Y16" s="2">
        <f>$K16+Y$3+(Convolutional!$N$37*('Fully-connected'!$B$6+1))</f>
        <v>84014901.185185179</v>
      </c>
      <c r="Z16" s="2">
        <f>$K16+Z$3+(Convolutional!$N$37*('Fully-connected'!$B$6+1))</f>
        <v>84047704.847736627</v>
      </c>
      <c r="AA16" s="2">
        <f>$K16+AA$3+(Convolutional!$N$37*('Fully-connected'!$B$6+1))</f>
        <v>84062257.998171017</v>
      </c>
    </row>
    <row r="17" spans="9:27" x14ac:dyDescent="0.25">
      <c r="I17" s="83"/>
      <c r="J17" t="s">
        <v>14</v>
      </c>
      <c r="K17" s="1">
        <f>F6</f>
        <v>10506688</v>
      </c>
      <c r="L17" s="2">
        <f>$K17+L$3+(Convolutional!$N$39*('Fully-connected'!$B$3+1))</f>
        <v>16854526</v>
      </c>
      <c r="M17" s="2">
        <f>$K17+M$3+(Convolutional!$N$39*('Fully-connected'!$B$3+1))</f>
        <v>16857036</v>
      </c>
      <c r="N17" s="2">
        <f>$K17+N$3+(Convolutional!$N$39*('Fully-connected'!$B$3+1))</f>
        <v>16859546</v>
      </c>
      <c r="O17" s="2">
        <f>$K17+O$3+(Convolutional!$N$39*('Fully-connected'!$B$3+1))</f>
        <v>16862056</v>
      </c>
      <c r="P17" s="2">
        <f>$K17+P$3+(Convolutional!$N$39*('Fully-connected'!$B$4+1))</f>
        <v>23082946</v>
      </c>
      <c r="Q17" s="2">
        <f>$K17+Q$3+(Convolutional!$N$39*('Fully-connected'!$B$4+1))</f>
        <v>23092966</v>
      </c>
      <c r="R17" s="2">
        <f>$K17+R$3+(Convolutional!$N$39*('Fully-connected'!$B$4+1))</f>
        <v>23102986</v>
      </c>
      <c r="S17" s="2">
        <f>$K17+S$3+(Convolutional!$N$39*('Fully-connected'!$B$4+1))</f>
        <v>23113006</v>
      </c>
      <c r="T17" s="2">
        <f>$K17+T$3+(Convolutional!$N$39*('Fully-connected'!$B$5+1))</f>
        <v>35541305.333333336</v>
      </c>
      <c r="U17" s="2">
        <f>$K17+U$3+(Convolutional!$N$39*('Fully-connected'!$B$5+1))</f>
        <v>35553086.296296299</v>
      </c>
      <c r="V17" s="2">
        <f>$K17+V$3+(Convolutional!$N$39*('Fully-connected'!$B$5+1))</f>
        <v>35558306.52674897</v>
      </c>
      <c r="W17" s="2">
        <f>$K17+W$3+(Convolutional!$N$39*('Fully-connected'!$B$5+1))</f>
        <v>35560616.127114773</v>
      </c>
      <c r="X17" s="2">
        <f>$K17+X$3+(Convolutional!$N$39*('Fully-connected'!$B$6+1))</f>
        <v>73006605.333333328</v>
      </c>
      <c r="Y17" s="2">
        <f>$K17+Y$3+(Convolutional!$N$39*('Fully-connected'!$B$6+1))</f>
        <v>73080501.185185179</v>
      </c>
      <c r="Z17" s="2">
        <f>$K17+Z$3+(Convolutional!$N$39*('Fully-connected'!$B$6+1))</f>
        <v>73113304.847736627</v>
      </c>
      <c r="AA17" s="2">
        <f>$K17+AA$3+(Convolutional!$N$39*('Fully-connected'!$B$6+1))</f>
        <v>73127857.998171017</v>
      </c>
    </row>
    <row r="18" spans="9:27" x14ac:dyDescent="0.25">
      <c r="I18" s="83"/>
      <c r="J18" t="s">
        <v>30</v>
      </c>
      <c r="K18" s="4">
        <f>G6</f>
        <v>11391680</v>
      </c>
      <c r="L18" s="2">
        <f>$K18+L$3+(Convolutional!$N$41*('Fully-connected'!$B$3+1))</f>
        <v>15167486</v>
      </c>
      <c r="M18" s="2">
        <f>$K18+M$3+(Convolutional!$N$41*('Fully-connected'!$B$3+1))</f>
        <v>15169996</v>
      </c>
      <c r="N18" s="2">
        <f>$K18+N$3+(Convolutional!$N$41*('Fully-connected'!$B$3+1))</f>
        <v>15172506</v>
      </c>
      <c r="O18" s="2">
        <f>$K18+O$3+(Convolutional!$N$41*('Fully-connected'!$B$3+1))</f>
        <v>15175016</v>
      </c>
      <c r="P18" s="2">
        <f>$K18+P$3+(Convolutional!$N$41*('Fully-connected'!$B$4+1))</f>
        <v>18874306</v>
      </c>
      <c r="Q18" s="2">
        <f>$K18+Q$3+(Convolutional!$N$41*('Fully-connected'!$B$4+1))</f>
        <v>18884326</v>
      </c>
      <c r="R18" s="2">
        <f>$K18+R$3+(Convolutional!$N$41*('Fully-connected'!$B$4+1))</f>
        <v>18894346</v>
      </c>
      <c r="S18" s="2">
        <f>$K18+S$3+(Convolutional!$N$41*('Fully-connected'!$B$4+1))</f>
        <v>18904366</v>
      </c>
      <c r="T18" s="2">
        <f>$K18+T$3+(Convolutional!$N$41*('Fully-connected'!$B$5+1))</f>
        <v>26289465.333333336</v>
      </c>
      <c r="U18" s="2">
        <f>$K18+U$3+(Convolutional!$N$41*('Fully-connected'!$B$5+1))</f>
        <v>26301246.296296299</v>
      </c>
      <c r="V18" s="2">
        <f>$K18+V$3+(Convolutional!$N$41*('Fully-connected'!$B$5+1))</f>
        <v>26306466.52674897</v>
      </c>
      <c r="W18" s="2">
        <f>$K18+W$3+(Convolutional!$N$41*('Fully-connected'!$B$5+1))</f>
        <v>26308776.127114769</v>
      </c>
      <c r="X18" s="2">
        <f>$K18+X$3+(Convolutional!$N$41*('Fully-connected'!$B$6+1))</f>
        <v>48625165.333333336</v>
      </c>
      <c r="Y18" s="2">
        <f>$K18+Y$3+(Convolutional!$N$41*('Fully-connected'!$B$6+1))</f>
        <v>48699061.185185187</v>
      </c>
      <c r="Z18" s="2">
        <f>$K18+Z$3+(Convolutional!$N$41*('Fully-connected'!$B$6+1))</f>
        <v>48731864.847736627</v>
      </c>
      <c r="AA18" s="2">
        <f>$K18+AA$3+(Convolutional!$N$41*('Fully-connected'!$B$6+1))</f>
        <v>48746417.998171009</v>
      </c>
    </row>
    <row r="26" spans="9:27" x14ac:dyDescent="0.25">
      <c r="I26" s="2"/>
      <c r="J26" s="2"/>
    </row>
    <row r="27" spans="9:27" x14ac:dyDescent="0.25">
      <c r="I27" s="2"/>
      <c r="J27" s="2"/>
    </row>
    <row r="28" spans="9:27" x14ac:dyDescent="0.25">
      <c r="I28" s="2"/>
      <c r="J28" s="2"/>
    </row>
    <row r="29" spans="9:27" x14ac:dyDescent="0.25">
      <c r="I29" s="2"/>
      <c r="J29" s="2"/>
    </row>
    <row r="30" spans="9:27" x14ac:dyDescent="0.25">
      <c r="I30" s="2"/>
      <c r="J30" s="2"/>
    </row>
    <row r="31" spans="9:27" x14ac:dyDescent="0.25">
      <c r="I31" s="2"/>
      <c r="J31" s="2"/>
    </row>
    <row r="32" spans="9:27" x14ac:dyDescent="0.25">
      <c r="I32" s="2"/>
      <c r="J32" s="2"/>
    </row>
    <row r="33" spans="9:10" x14ac:dyDescent="0.25">
      <c r="I33" s="2"/>
      <c r="J33" s="2"/>
    </row>
    <row r="34" spans="9:10" x14ac:dyDescent="0.25">
      <c r="I34" s="2"/>
      <c r="J34" s="2"/>
    </row>
    <row r="35" spans="9:10" x14ac:dyDescent="0.25">
      <c r="I35" s="2"/>
      <c r="J35" s="2"/>
    </row>
    <row r="36" spans="9:10" x14ac:dyDescent="0.25">
      <c r="I36" s="2"/>
      <c r="J36" s="2"/>
    </row>
    <row r="37" spans="9:10" x14ac:dyDescent="0.25">
      <c r="I37" s="2"/>
      <c r="J37" s="2"/>
    </row>
    <row r="38" spans="9:10" x14ac:dyDescent="0.25">
      <c r="I38" s="2"/>
      <c r="J38" s="2"/>
    </row>
    <row r="39" spans="9:10" x14ac:dyDescent="0.25">
      <c r="I39" s="2"/>
      <c r="J39" s="2"/>
    </row>
    <row r="40" spans="9:10" x14ac:dyDescent="0.25">
      <c r="I40" s="2"/>
      <c r="J40" s="2"/>
    </row>
    <row r="41" spans="9:10" x14ac:dyDescent="0.25">
      <c r="I41" s="2"/>
      <c r="J41" s="2"/>
    </row>
  </sheetData>
  <mergeCells count="7">
    <mergeCell ref="I14:I18"/>
    <mergeCell ref="L1:O1"/>
    <mergeCell ref="P1:S1"/>
    <mergeCell ref="T1:W1"/>
    <mergeCell ref="X1:AA1"/>
    <mergeCell ref="I4:I8"/>
    <mergeCell ref="I9:I1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8609B-94FE-4F12-B2CD-37A0403B86BB}">
  <dimension ref="B1:AA41"/>
  <sheetViews>
    <sheetView zoomScaleNormal="100" workbookViewId="0"/>
  </sheetViews>
  <sheetFormatPr defaultRowHeight="15" x14ac:dyDescent="0.25"/>
  <cols>
    <col min="2" max="2" width="8.85546875" bestFit="1" customWidth="1"/>
    <col min="3" max="6" width="9.28515625" bestFit="1" customWidth="1"/>
    <col min="7" max="7" width="9.28515625" customWidth="1"/>
    <col min="14" max="14" width="10.28515625" bestFit="1" customWidth="1"/>
  </cols>
  <sheetData>
    <row r="1" spans="2:27" x14ac:dyDescent="0.25">
      <c r="L1" s="89" t="str">
        <f>B10</f>
        <v>Block 50</v>
      </c>
      <c r="M1" s="89"/>
      <c r="N1" s="89"/>
      <c r="O1" s="89"/>
      <c r="P1" s="90" t="str">
        <f>B11</f>
        <v>Block 100</v>
      </c>
      <c r="Q1" s="90"/>
      <c r="R1" s="90"/>
      <c r="S1" s="90"/>
      <c r="T1" s="90" t="str">
        <f>B12</f>
        <v>Hinton 200</v>
      </c>
      <c r="U1" s="90"/>
      <c r="V1" s="90"/>
      <c r="W1" s="90"/>
      <c r="X1" s="90" t="str">
        <f>B13</f>
        <v>Hinton 500</v>
      </c>
      <c r="Y1" s="90"/>
      <c r="Z1" s="90"/>
      <c r="AA1" s="90"/>
    </row>
    <row r="2" spans="2:27" x14ac:dyDescent="0.25">
      <c r="K2" s="3"/>
      <c r="L2" t="str">
        <f t="shared" ref="L2:O3" si="0">C9</f>
        <v>1H</v>
      </c>
      <c r="M2" s="3" t="str">
        <f t="shared" si="0"/>
        <v>2H</v>
      </c>
      <c r="N2" s="3" t="str">
        <f t="shared" si="0"/>
        <v>3H</v>
      </c>
      <c r="O2" s="3" t="str">
        <f t="shared" si="0"/>
        <v>4H</v>
      </c>
      <c r="P2" s="3" t="str">
        <f>C9</f>
        <v>1H</v>
      </c>
      <c r="Q2" s="3" t="str">
        <f>D9</f>
        <v>2H</v>
      </c>
      <c r="R2" t="str">
        <f>E9</f>
        <v>3H</v>
      </c>
      <c r="S2" t="str">
        <f>F9</f>
        <v>4H</v>
      </c>
      <c r="T2" t="str">
        <f>C9</f>
        <v>1H</v>
      </c>
      <c r="U2" t="str">
        <f>D9</f>
        <v>2H</v>
      </c>
      <c r="V2" t="str">
        <f>E9</f>
        <v>3H</v>
      </c>
      <c r="W2" t="str">
        <f>F9</f>
        <v>4H</v>
      </c>
      <c r="X2" t="str">
        <f>C9</f>
        <v>1H</v>
      </c>
      <c r="Y2" t="str">
        <f>D9</f>
        <v>2H</v>
      </c>
      <c r="Z2" t="str">
        <f>E9</f>
        <v>3H</v>
      </c>
      <c r="AA2" t="str">
        <f>F9</f>
        <v>4H</v>
      </c>
    </row>
    <row r="3" spans="2:27" x14ac:dyDescent="0.25">
      <c r="C3" t="s">
        <v>11</v>
      </c>
      <c r="D3" t="s">
        <v>12</v>
      </c>
      <c r="E3" t="s">
        <v>13</v>
      </c>
      <c r="F3" t="s">
        <v>14</v>
      </c>
      <c r="G3" t="s">
        <v>30</v>
      </c>
      <c r="K3" s="1" t="s">
        <v>17</v>
      </c>
      <c r="L3" s="4">
        <f t="shared" si="0"/>
        <v>628</v>
      </c>
      <c r="M3" s="4">
        <f t="shared" si="0"/>
        <v>938</v>
      </c>
      <c r="N3" s="4">
        <f t="shared" si="0"/>
        <v>1248</v>
      </c>
      <c r="O3" s="4">
        <f t="shared" si="0"/>
        <v>1558</v>
      </c>
      <c r="P3" s="4">
        <f>C11</f>
        <v>1248</v>
      </c>
      <c r="Q3" s="4">
        <f>D11</f>
        <v>1868</v>
      </c>
      <c r="R3" s="4">
        <f>E11</f>
        <v>2488</v>
      </c>
      <c r="S3" s="4">
        <f>F11</f>
        <v>3108</v>
      </c>
      <c r="T3" s="4">
        <f>C12</f>
        <v>2074</v>
      </c>
      <c r="U3" s="4">
        <f>D12</f>
        <v>2625.3333333333335</v>
      </c>
      <c r="V3" s="4">
        <f>E12</f>
        <v>2992.8888888888891</v>
      </c>
      <c r="W3" s="4">
        <f>F12</f>
        <v>3237.9259259259261</v>
      </c>
      <c r="X3" s="4">
        <f>C13</f>
        <v>5174</v>
      </c>
      <c r="Y3" s="4">
        <f>D13</f>
        <v>6551.333333333333</v>
      </c>
      <c r="Z3" s="4">
        <f>E13</f>
        <v>7470.2222222222217</v>
      </c>
      <c r="AA3" s="2">
        <f>F13</f>
        <v>8082.8148148148139</v>
      </c>
    </row>
    <row r="4" spans="2:27" x14ac:dyDescent="0.25">
      <c r="B4" t="str">
        <f>Convolutional!B2</f>
        <v>Small</v>
      </c>
      <c r="C4" s="2">
        <f>SUM(Convolutional!O4:O5)</f>
        <v>1216</v>
      </c>
      <c r="D4" s="2">
        <f>SUM(Convolutional!O4:O7)</f>
        <v>2096</v>
      </c>
      <c r="E4" s="2">
        <f>SUM(Convolutional!O4:O9)</f>
        <v>3856</v>
      </c>
      <c r="F4" s="2">
        <f>SUM(Convolutional!O4:O10)</f>
        <v>5616</v>
      </c>
      <c r="G4" s="2">
        <f>SUM(Convolutional!O4:O13)</f>
        <v>6496</v>
      </c>
      <c r="I4" s="83" t="str">
        <f>B4</f>
        <v>Small</v>
      </c>
      <c r="J4" t="s">
        <v>11</v>
      </c>
      <c r="K4" s="4">
        <f>C4</f>
        <v>1216</v>
      </c>
      <c r="L4" s="2">
        <f>$K4+L$3+(Convolutional!$N$5)</f>
        <v>2868</v>
      </c>
      <c r="M4" s="2">
        <f>$K4+M$3+(Convolutional!$N$5)</f>
        <v>3178</v>
      </c>
      <c r="N4" s="2">
        <f>$K4+N$3+(Convolutional!$N$5)</f>
        <v>3488</v>
      </c>
      <c r="O4" s="2">
        <f>$K4+O$3+(Convolutional!$N$5)</f>
        <v>3798</v>
      </c>
      <c r="P4" s="2">
        <f>$K4+P$3+(Convolutional!$N$5)</f>
        <v>3488</v>
      </c>
      <c r="Q4" s="2">
        <f>$K4+Q$3+(Convolutional!$N$5)</f>
        <v>4108</v>
      </c>
      <c r="R4" s="2">
        <f>$K4+R$3+(Convolutional!$N$5)</f>
        <v>4728</v>
      </c>
      <c r="S4" s="2">
        <f>$K4+S$3+(Convolutional!$N$5)</f>
        <v>5348</v>
      </c>
      <c r="T4" s="2">
        <f>$K4+T$3+(Convolutional!$N$5)</f>
        <v>4314</v>
      </c>
      <c r="U4" s="2">
        <f>$K4+U$3+(Convolutional!$N$5)</f>
        <v>4865.3333333333339</v>
      </c>
      <c r="V4" s="2">
        <f>$K4+V$3+(Convolutional!$N$5)</f>
        <v>5232.8888888888887</v>
      </c>
      <c r="W4" s="2">
        <f>$K4+W$3+(Convolutional!$N$5)</f>
        <v>5477.9259259259261</v>
      </c>
      <c r="X4" s="2">
        <f>$K4+X$3+(Convolutional!$N$5)</f>
        <v>7414</v>
      </c>
      <c r="Y4" s="2">
        <f>$K4+Y$3+(Convolutional!$N$5)</f>
        <v>8791.3333333333321</v>
      </c>
      <c r="Z4" s="2">
        <f>$K4+Z$3+(Convolutional!$N$5)</f>
        <v>9710.2222222222226</v>
      </c>
      <c r="AA4" s="2">
        <f>$K4+AA$3+(Convolutional!$N$5)</f>
        <v>10322.814814814814</v>
      </c>
    </row>
    <row r="5" spans="2:27" x14ac:dyDescent="0.25">
      <c r="B5" t="str">
        <f>Convolutional!B16</f>
        <v>Medium</v>
      </c>
      <c r="C5" s="2">
        <f>SUM(Convolutional!O18:O19)</f>
        <v>4736</v>
      </c>
      <c r="D5" s="2">
        <f>SUM(Convolutional!O18:O21)</f>
        <v>14400</v>
      </c>
      <c r="E5" s="2">
        <f>SUM(Convolutional!O18:O23)</f>
        <v>21440</v>
      </c>
      <c r="F5" s="2">
        <f>SUM(Convolutional!O18:O25)</f>
        <v>28480</v>
      </c>
      <c r="G5" s="2">
        <f>SUM(Convolutional!O18:O27)</f>
        <v>32000</v>
      </c>
      <c r="I5" s="83"/>
      <c r="J5" t="s">
        <v>12</v>
      </c>
      <c r="K5" s="4">
        <f>D4</f>
        <v>2096</v>
      </c>
      <c r="L5" s="2">
        <f>$K5+L$3+(Convolutional!$N$7)</f>
        <v>3508</v>
      </c>
      <c r="M5" s="2">
        <f>$K5+M$3+(Convolutional!$N$7)</f>
        <v>3818</v>
      </c>
      <c r="N5" s="2">
        <f>$K5+N$3+(Convolutional!$N$7)</f>
        <v>4128</v>
      </c>
      <c r="O5" s="2">
        <f>$K5+O$3+(Convolutional!$N$7)</f>
        <v>4438</v>
      </c>
      <c r="P5" s="2">
        <f>$K5+P$3+(Convolutional!$N$7)</f>
        <v>4128</v>
      </c>
      <c r="Q5" s="2">
        <f>$K5+Q$3+(Convolutional!$N$7)</f>
        <v>4748</v>
      </c>
      <c r="R5" s="2">
        <f>$K5+R$3+(Convolutional!$N$7)</f>
        <v>5368</v>
      </c>
      <c r="S5" s="2">
        <f>$K5+S$3+(Convolutional!$N$7)</f>
        <v>5988</v>
      </c>
      <c r="T5" s="2">
        <f>$K5+T$3+(Convolutional!$N$7)</f>
        <v>4954</v>
      </c>
      <c r="U5" s="2">
        <f>$K5+U$3+(Convolutional!$N$7)</f>
        <v>5505.3333333333339</v>
      </c>
      <c r="V5" s="2">
        <f>$K5+V$3+(Convolutional!$N$7)</f>
        <v>5872.8888888888887</v>
      </c>
      <c r="W5" s="2">
        <f>$K5+W$3+(Convolutional!$N$7)</f>
        <v>6117.9259259259261</v>
      </c>
      <c r="X5" s="2">
        <f>$K5+X$3+(Convolutional!$N$7)</f>
        <v>8054</v>
      </c>
      <c r="Y5" s="2">
        <f>$K5+Y$3+(Convolutional!$N$7)</f>
        <v>9431.3333333333321</v>
      </c>
      <c r="Z5" s="2">
        <f>$K5+Z$3+(Convolutional!$N$7)</f>
        <v>10350.222222222223</v>
      </c>
      <c r="AA5" s="2">
        <f>$K5+AA$3+(Convolutional!$N$7)</f>
        <v>10962.814814814814</v>
      </c>
    </row>
    <row r="6" spans="2:27" x14ac:dyDescent="0.25">
      <c r="B6" t="str">
        <f>Convolutional!B30</f>
        <v>Large</v>
      </c>
      <c r="C6" s="2">
        <f>SUM(Convolutional!O32:O33)</f>
        <v>34944</v>
      </c>
      <c r="D6" s="2">
        <f>SUM(Convolutional!O32:O35)</f>
        <v>159616</v>
      </c>
      <c r="E6" s="2">
        <f>SUM(Convolutional!O32:O37)</f>
        <v>272896</v>
      </c>
      <c r="F6" s="2">
        <f>SUM(Convolutional!O32:O39)</f>
        <v>330880</v>
      </c>
      <c r="G6" s="2">
        <f>SUM(Convolutional!O32:O41)</f>
        <v>344960</v>
      </c>
      <c r="I6" s="83"/>
      <c r="J6" t="s">
        <v>13</v>
      </c>
      <c r="K6" s="4">
        <f>E4</f>
        <v>3856</v>
      </c>
      <c r="L6" s="2">
        <f>$K6+L$3+(Convolutional!$N$9)</f>
        <v>5636</v>
      </c>
      <c r="M6" s="2">
        <f>$K6+M$3+(Convolutional!$N$9)</f>
        <v>5946</v>
      </c>
      <c r="N6" s="2">
        <f>$K6+N$3+(Convolutional!$N$9)</f>
        <v>6256</v>
      </c>
      <c r="O6" s="2">
        <f>$K6+O$3+(Convolutional!$N$9)</f>
        <v>6566</v>
      </c>
      <c r="P6" s="2">
        <f>$K6+P$3+(Convolutional!$N$9)</f>
        <v>6256</v>
      </c>
      <c r="Q6" s="2">
        <f>$K6+Q$3+(Convolutional!$N$9)</f>
        <v>6876</v>
      </c>
      <c r="R6" s="2">
        <f>$K6+R$3+(Convolutional!$N$9)</f>
        <v>7496</v>
      </c>
      <c r="S6" s="2">
        <f>$K6+S$3+(Convolutional!$N$9)</f>
        <v>8116</v>
      </c>
      <c r="T6" s="2">
        <f>$K6+T$3+(Convolutional!$N$9)</f>
        <v>7082</v>
      </c>
      <c r="U6" s="2">
        <f>$K6+U$3+(Convolutional!$N$9)</f>
        <v>7633.3333333333339</v>
      </c>
      <c r="V6" s="2">
        <f>$K6+V$3+(Convolutional!$N$9)</f>
        <v>8000.8888888888887</v>
      </c>
      <c r="W6" s="2">
        <f>$K6+W$3+(Convolutional!$N$9)</f>
        <v>8245.925925925927</v>
      </c>
      <c r="X6" s="2">
        <f>$K6+X$3+(Convolutional!$N$9)</f>
        <v>10182</v>
      </c>
      <c r="Y6" s="2">
        <f>$K6+Y$3+(Convolutional!$N$9)</f>
        <v>11559.333333333332</v>
      </c>
      <c r="Z6" s="2">
        <f>$K6+Z$3+(Convolutional!$N$9)</f>
        <v>12478.222222222223</v>
      </c>
      <c r="AA6" s="2">
        <f>$K6+AA$3+(Convolutional!$N$9)</f>
        <v>13090.814814814814</v>
      </c>
    </row>
    <row r="7" spans="2:27" x14ac:dyDescent="0.25">
      <c r="C7" s="2"/>
      <c r="D7" s="2"/>
      <c r="E7" s="2"/>
      <c r="F7" s="2"/>
      <c r="G7" s="2"/>
      <c r="I7" s="83"/>
      <c r="J7" t="s">
        <v>14</v>
      </c>
      <c r="K7" s="4">
        <f>F4</f>
        <v>5616</v>
      </c>
      <c r="L7" s="2">
        <f>$K7+L$3+(Convolutional!$N$11)</f>
        <v>7044</v>
      </c>
      <c r="M7" s="2">
        <f>$K7+M$3+(Convolutional!$N$11)</f>
        <v>7354</v>
      </c>
      <c r="N7" s="2">
        <f>$K7+N$3+(Convolutional!$N$11)</f>
        <v>7664</v>
      </c>
      <c r="O7" s="2">
        <f>$K7+O$3+(Convolutional!$N$11)</f>
        <v>7974</v>
      </c>
      <c r="P7" s="2">
        <f>$K7+P$3+(Convolutional!$N$11)</f>
        <v>7664</v>
      </c>
      <c r="Q7" s="2">
        <f>$K7+Q$3+(Convolutional!$N$11)</f>
        <v>8284</v>
      </c>
      <c r="R7" s="2">
        <f>$K7+R$3+(Convolutional!$N$11)</f>
        <v>8904</v>
      </c>
      <c r="S7" s="2">
        <f>$K7+S$3+(Convolutional!$N$11)</f>
        <v>9524</v>
      </c>
      <c r="T7" s="2">
        <f>$K7+T$3+(Convolutional!$N$11)</f>
        <v>8490</v>
      </c>
      <c r="U7" s="2">
        <f>$K7+U$3+(Convolutional!$N$11)</f>
        <v>9041.3333333333339</v>
      </c>
      <c r="V7" s="2">
        <f>$K7+V$3+(Convolutional!$N$11)</f>
        <v>9408.8888888888887</v>
      </c>
      <c r="W7" s="2">
        <f>$K7+W$3+(Convolutional!$N$11)</f>
        <v>9653.925925925927</v>
      </c>
      <c r="X7" s="2">
        <f>$K7+X$3+(Convolutional!$N$11)</f>
        <v>11590</v>
      </c>
      <c r="Y7" s="2">
        <f>$K7+Y$3+(Convolutional!$N$11)</f>
        <v>12967.333333333332</v>
      </c>
      <c r="Z7" s="2">
        <f>$K7+Z$3+(Convolutional!$N$11)</f>
        <v>13886.222222222223</v>
      </c>
      <c r="AA7" s="2">
        <f>$K7+AA$3+(Convolutional!$N$11)</f>
        <v>14498.814814814814</v>
      </c>
    </row>
    <row r="8" spans="2:27" x14ac:dyDescent="0.25">
      <c r="C8" s="2"/>
      <c r="D8" s="2"/>
      <c r="E8" s="2"/>
      <c r="F8" s="2"/>
      <c r="G8" s="2"/>
      <c r="I8" s="83"/>
      <c r="J8" t="s">
        <v>30</v>
      </c>
      <c r="K8" s="4">
        <f>G4</f>
        <v>6496</v>
      </c>
      <c r="L8" s="2">
        <f>$K8+L$3+(Convolutional!$N$13)</f>
        <v>7380</v>
      </c>
      <c r="M8" s="2">
        <f>$K8+M$3+(Convolutional!$N$13)</f>
        <v>7690</v>
      </c>
      <c r="N8" s="2">
        <f>$K8+N$3+(Convolutional!$N$13)</f>
        <v>8000</v>
      </c>
      <c r="O8" s="2">
        <f>$K8+O$3+(Convolutional!$N$13)</f>
        <v>8310</v>
      </c>
      <c r="P8" s="2">
        <f>$K8+P$3+(Convolutional!$N$13)</f>
        <v>8000</v>
      </c>
      <c r="Q8" s="2">
        <f>$K8+Q$3+(Convolutional!$N$13)</f>
        <v>8620</v>
      </c>
      <c r="R8" s="2">
        <f>$K8+R$3+(Convolutional!$N$13)</f>
        <v>9240</v>
      </c>
      <c r="S8" s="2">
        <f>$K8+S$3+(Convolutional!$N$13)</f>
        <v>9860</v>
      </c>
      <c r="T8" s="2">
        <f>$K8+T$3+(Convolutional!$N$13)</f>
        <v>8826</v>
      </c>
      <c r="U8" s="2">
        <f>$K8+U$3+(Convolutional!$N$13)</f>
        <v>9377.3333333333339</v>
      </c>
      <c r="V8" s="2">
        <f>$K8+V$3+(Convolutional!$N$13)</f>
        <v>9744.8888888888887</v>
      </c>
      <c r="W8" s="2">
        <f>$K8+W$3+(Convolutional!$N$13)</f>
        <v>9989.925925925927</v>
      </c>
      <c r="X8" s="2">
        <f>$K8+X$3+(Convolutional!$N$13)</f>
        <v>11926</v>
      </c>
      <c r="Y8" s="2">
        <f>$K8+Y$3+(Convolutional!$N$13)</f>
        <v>13303.333333333332</v>
      </c>
      <c r="Z8" s="2">
        <f>$K8+Z$3+(Convolutional!$N$13)</f>
        <v>14222.222222222223</v>
      </c>
      <c r="AA8" s="2">
        <f>$K8+AA$3+(Convolutional!$N$13)</f>
        <v>14834.814814814814</v>
      </c>
    </row>
    <row r="9" spans="2:27" x14ac:dyDescent="0.25">
      <c r="B9" s="2"/>
      <c r="C9" t="str">
        <f>'Fully-connected'!O2</f>
        <v>1H</v>
      </c>
      <c r="D9" t="str">
        <f>'Fully-connected'!P2</f>
        <v>2H</v>
      </c>
      <c r="E9" t="str">
        <f>'Fully-connected'!Q2</f>
        <v>3H</v>
      </c>
      <c r="F9" t="str">
        <f>'Fully-connected'!R2</f>
        <v>4H</v>
      </c>
      <c r="I9" s="83" t="str">
        <f>B5</f>
        <v>Medium</v>
      </c>
      <c r="J9" t="s">
        <v>11</v>
      </c>
      <c r="K9" s="1">
        <f>C5</f>
        <v>4736</v>
      </c>
      <c r="L9" s="2">
        <f>$K9+L$3+(Convolutional!$N$19)</f>
        <v>12564</v>
      </c>
      <c r="M9" s="2">
        <f>$K9+M$3+(Convolutional!$N$19)</f>
        <v>12874</v>
      </c>
      <c r="N9" s="2">
        <f>$K9+N$3+(Convolutional!$N$19)</f>
        <v>13184</v>
      </c>
      <c r="O9" s="2">
        <f>$K9+O$3+(Convolutional!$N$19)</f>
        <v>13494</v>
      </c>
      <c r="P9" s="2">
        <f>$K9+P$3+(Convolutional!$N$19)</f>
        <v>13184</v>
      </c>
      <c r="Q9" s="2">
        <f>$K9+Q$3+(Convolutional!$N$19)</f>
        <v>13804</v>
      </c>
      <c r="R9" s="2">
        <f>$K9+R$3+(Convolutional!$N$19)</f>
        <v>14424</v>
      </c>
      <c r="S9" s="2">
        <f>$K9+S$3+(Convolutional!$N$19)</f>
        <v>15044</v>
      </c>
      <c r="T9" s="2">
        <f>$K9+T$3+(Convolutional!$N$19)</f>
        <v>14010</v>
      </c>
      <c r="U9" s="2">
        <f>$K9+U$3+(Convolutional!$N$19)</f>
        <v>14561.333333333334</v>
      </c>
      <c r="V9" s="2">
        <f>$K9+V$3+(Convolutional!$N$19)</f>
        <v>14928.888888888889</v>
      </c>
      <c r="W9" s="2">
        <f>$K9+W$3+(Convolutional!$N$19)</f>
        <v>15173.925925925927</v>
      </c>
      <c r="X9" s="2">
        <f>$K9+X$3+(Convolutional!$N$19)</f>
        <v>17110</v>
      </c>
      <c r="Y9" s="2">
        <f>$K9+Y$3+(Convolutional!$N$19)</f>
        <v>18487.333333333332</v>
      </c>
      <c r="Z9" s="2">
        <f>$K9+Z$3+(Convolutional!$N$19)</f>
        <v>19406.222222222223</v>
      </c>
      <c r="AA9" s="2">
        <f>$K9+AA$3+(Convolutional!$N$19)</f>
        <v>20018.814814814814</v>
      </c>
    </row>
    <row r="10" spans="2:27" x14ac:dyDescent="0.25">
      <c r="B10" s="2" t="str">
        <f>'Fully-connected'!A3</f>
        <v>Block 50</v>
      </c>
      <c r="C10" s="2">
        <f>'Fully-connected'!T3</f>
        <v>628</v>
      </c>
      <c r="D10" s="2">
        <f>'Fully-connected'!U3</f>
        <v>938</v>
      </c>
      <c r="E10" s="2">
        <f>'Fully-connected'!V3</f>
        <v>1248</v>
      </c>
      <c r="F10" s="2">
        <f>'Fully-connected'!W3</f>
        <v>1558</v>
      </c>
      <c r="I10" s="83"/>
      <c r="J10" t="s">
        <v>12</v>
      </c>
      <c r="K10" s="1">
        <f>D5</f>
        <v>14400</v>
      </c>
      <c r="L10" s="2">
        <f>$K10+L$3+(Convolutional!$N$21)</f>
        <v>25844</v>
      </c>
      <c r="M10" s="2">
        <f>$K10+M$3+(Convolutional!$N$21)</f>
        <v>26154</v>
      </c>
      <c r="N10" s="2">
        <f>$K10+N$3+(Convolutional!$N$21)</f>
        <v>26464</v>
      </c>
      <c r="O10" s="2">
        <f>$K10+O$3+(Convolutional!$N$21)</f>
        <v>26774</v>
      </c>
      <c r="P10" s="2">
        <f>$K10+P$3+(Convolutional!$N$21)</f>
        <v>26464</v>
      </c>
      <c r="Q10" s="2">
        <f>$K10+Q$3+(Convolutional!$N$21)</f>
        <v>27084</v>
      </c>
      <c r="R10" s="2">
        <f>$K10+R$3+(Convolutional!$N$21)</f>
        <v>27704</v>
      </c>
      <c r="S10" s="2">
        <f>$K10+S$3+(Convolutional!$N$21)</f>
        <v>28324</v>
      </c>
      <c r="T10" s="2">
        <f>$K10+T$3+(Convolutional!$N$21)</f>
        <v>27290</v>
      </c>
      <c r="U10" s="2">
        <f>$K10+U$3+(Convolutional!$N$21)</f>
        <v>27841.333333333332</v>
      </c>
      <c r="V10" s="2">
        <f>$K10+V$3+(Convolutional!$N$21)</f>
        <v>28208.888888888891</v>
      </c>
      <c r="W10" s="2">
        <f>$K10+W$3+(Convolutional!$N$21)</f>
        <v>28453.925925925927</v>
      </c>
      <c r="X10" s="2">
        <f>$K10+X$3+(Convolutional!$N$21)</f>
        <v>30390</v>
      </c>
      <c r="Y10" s="2">
        <f>$K10+Y$3+(Convolutional!$N$21)</f>
        <v>31767.333333333332</v>
      </c>
      <c r="Z10" s="2">
        <f>$K10+Z$3+(Convolutional!$N$21)</f>
        <v>32686.222222222223</v>
      </c>
      <c r="AA10" s="2">
        <f>$K10+AA$3+(Convolutional!$N$21)</f>
        <v>33298.814814814818</v>
      </c>
    </row>
    <row r="11" spans="2:27" x14ac:dyDescent="0.25">
      <c r="B11" s="2" t="str">
        <f>'Fully-connected'!A4</f>
        <v>Block 100</v>
      </c>
      <c r="C11" s="2">
        <f>'Fully-connected'!T4</f>
        <v>1248</v>
      </c>
      <c r="D11" s="2">
        <f>'Fully-connected'!U4</f>
        <v>1868</v>
      </c>
      <c r="E11" s="2">
        <f>'Fully-connected'!V4</f>
        <v>2488</v>
      </c>
      <c r="F11" s="2">
        <f>'Fully-connected'!W4</f>
        <v>3108</v>
      </c>
      <c r="I11" s="83"/>
      <c r="J11" t="s">
        <v>13</v>
      </c>
      <c r="K11" s="1">
        <f>E5</f>
        <v>21440</v>
      </c>
      <c r="L11" s="2">
        <f>$K11+L$3+(Convolutional!$N$23)</f>
        <v>40500</v>
      </c>
      <c r="M11" s="2">
        <f>$K11+M$3+(Convolutional!$N$23)</f>
        <v>40810</v>
      </c>
      <c r="N11" s="2">
        <f>$K11+N$3+(Convolutional!$N$23)</f>
        <v>41120</v>
      </c>
      <c r="O11" s="2">
        <f>$K11+O$3+(Convolutional!$N$23)</f>
        <v>41430</v>
      </c>
      <c r="P11" s="2">
        <f>$K11+P$3+(Convolutional!$N$23)</f>
        <v>41120</v>
      </c>
      <c r="Q11" s="2">
        <f>$K11+Q$3+(Convolutional!$N$23)</f>
        <v>41740</v>
      </c>
      <c r="R11" s="2">
        <f>$K11+R$3+(Convolutional!$N$23)</f>
        <v>42360</v>
      </c>
      <c r="S11" s="2">
        <f>$K11+S$3+(Convolutional!$N$23)</f>
        <v>42980</v>
      </c>
      <c r="T11" s="2">
        <f>$K11+T$3+(Convolutional!$N$23)</f>
        <v>41946</v>
      </c>
      <c r="U11" s="2">
        <f>$K11+U$3+(Convolutional!$N$23)</f>
        <v>42497.333333333328</v>
      </c>
      <c r="V11" s="2">
        <f>$K11+V$3+(Convolutional!$N$23)</f>
        <v>42864.888888888891</v>
      </c>
      <c r="W11" s="2">
        <f>$K11+W$3+(Convolutional!$N$23)</f>
        <v>43109.925925925927</v>
      </c>
      <c r="X11" s="2">
        <f>$K11+X$3+(Convolutional!$N$23)</f>
        <v>45046</v>
      </c>
      <c r="Y11" s="2">
        <f>$K11+Y$3+(Convolutional!$N$23)</f>
        <v>46423.333333333328</v>
      </c>
      <c r="Z11" s="2">
        <f>$K11+Z$3+(Convolutional!$N$23)</f>
        <v>47342.222222222219</v>
      </c>
      <c r="AA11" s="2">
        <f>$K11+AA$3+(Convolutional!$N$23)</f>
        <v>47954.814814814818</v>
      </c>
    </row>
    <row r="12" spans="2:27" x14ac:dyDescent="0.25">
      <c r="B12" s="2" t="str">
        <f>'Fully-connected'!A5</f>
        <v>Hinton 200</v>
      </c>
      <c r="C12" s="2">
        <f>'Fully-connected'!T5</f>
        <v>2074</v>
      </c>
      <c r="D12" s="2">
        <f>'Fully-connected'!U5</f>
        <v>2625.3333333333335</v>
      </c>
      <c r="E12" s="2">
        <f>'Fully-connected'!V5</f>
        <v>2992.8888888888891</v>
      </c>
      <c r="F12" s="2">
        <f>'Fully-connected'!W5</f>
        <v>3237.9259259259261</v>
      </c>
      <c r="I12" s="83"/>
      <c r="J12" t="s">
        <v>14</v>
      </c>
      <c r="K12" s="1">
        <f>F5</f>
        <v>28480</v>
      </c>
      <c r="L12" s="2">
        <f>$K12+L$3+(Convolutional!$N$25)</f>
        <v>44596</v>
      </c>
      <c r="M12" s="2">
        <f>$K12+M$3+(Convolutional!$N$25)</f>
        <v>44906</v>
      </c>
      <c r="N12" s="2">
        <f>$K12+N$3+(Convolutional!$N$25)</f>
        <v>45216</v>
      </c>
      <c r="O12" s="2">
        <f>$K12+O$3+(Convolutional!$N$25)</f>
        <v>45526</v>
      </c>
      <c r="P12" s="2">
        <f>$K12+P$3+(Convolutional!$N$25)</f>
        <v>45216</v>
      </c>
      <c r="Q12" s="2">
        <f>$K12+Q$3+(Convolutional!$N$25)</f>
        <v>45836</v>
      </c>
      <c r="R12" s="2">
        <f>$K12+R$3+(Convolutional!$N$25)</f>
        <v>46456</v>
      </c>
      <c r="S12" s="2">
        <f>$K12+S$3+(Convolutional!$N$25)</f>
        <v>47076</v>
      </c>
      <c r="T12" s="2">
        <f>$K12+T$3+(Convolutional!$N$25)</f>
        <v>46042</v>
      </c>
      <c r="U12" s="2">
        <f>$K12+U$3+(Convolutional!$N$25)</f>
        <v>46593.333333333328</v>
      </c>
      <c r="V12" s="2">
        <f>$K12+V$3+(Convolutional!$N$25)</f>
        <v>46960.888888888891</v>
      </c>
      <c r="W12" s="2">
        <f>$K12+W$3+(Convolutional!$N$25)</f>
        <v>47205.925925925927</v>
      </c>
      <c r="X12" s="2">
        <f>$K12+X$3+(Convolutional!$N$25)</f>
        <v>49142</v>
      </c>
      <c r="Y12" s="2">
        <f>$K12+Y$3+(Convolutional!$N$25)</f>
        <v>50519.333333333336</v>
      </c>
      <c r="Z12" s="2">
        <f>$K12+Z$3+(Convolutional!$N$25)</f>
        <v>51438.222222222219</v>
      </c>
      <c r="AA12" s="2">
        <f>$K12+AA$3+(Convolutional!$N$25)</f>
        <v>52050.814814814818</v>
      </c>
    </row>
    <row r="13" spans="2:27" x14ac:dyDescent="0.25">
      <c r="B13" s="2" t="str">
        <f>'Fully-connected'!A6</f>
        <v>Hinton 500</v>
      </c>
      <c r="C13" s="2">
        <f>'Fully-connected'!T6</f>
        <v>5174</v>
      </c>
      <c r="D13" s="2">
        <f>'Fully-connected'!U6</f>
        <v>6551.333333333333</v>
      </c>
      <c r="E13" s="2">
        <f>'Fully-connected'!V6</f>
        <v>7470.2222222222217</v>
      </c>
      <c r="F13" s="2">
        <f>'Fully-connected'!W6</f>
        <v>8082.8148148148139</v>
      </c>
      <c r="I13" s="83"/>
      <c r="J13" t="s">
        <v>30</v>
      </c>
      <c r="K13" s="4">
        <f>G5</f>
        <v>32000</v>
      </c>
      <c r="L13" s="2">
        <f>$K13+L$3+(Convolutional!$N$27)</f>
        <v>34228</v>
      </c>
      <c r="M13" s="2">
        <f>$K13+M$3+(Convolutional!$N$27)</f>
        <v>34538</v>
      </c>
      <c r="N13" s="2">
        <f>$K13+N$3+(Convolutional!$N$27)</f>
        <v>34848</v>
      </c>
      <c r="O13" s="2">
        <f>$K13+O$3+(Convolutional!$N$27)</f>
        <v>35158</v>
      </c>
      <c r="P13" s="2">
        <f>$K13+P$3+(Convolutional!$N$27)</f>
        <v>34848</v>
      </c>
      <c r="Q13" s="2">
        <f>$K13+Q$3+(Convolutional!$N$27)</f>
        <v>35468</v>
      </c>
      <c r="R13" s="2">
        <f>$K13+R$3+(Convolutional!$N$27)</f>
        <v>36088</v>
      </c>
      <c r="S13" s="2">
        <f>$K13+S$3+(Convolutional!$N$27)</f>
        <v>36708</v>
      </c>
      <c r="T13" s="2">
        <f>$K13+T$3+(Convolutional!$N$27)</f>
        <v>35674</v>
      </c>
      <c r="U13" s="2">
        <f>$K13+U$3+(Convolutional!$N$27)</f>
        <v>36225.333333333336</v>
      </c>
      <c r="V13" s="2">
        <f>$K13+V$3+(Convolutional!$N$27)</f>
        <v>36592.888888888891</v>
      </c>
      <c r="W13" s="2">
        <f>$K13+W$3+(Convolutional!$N$27)</f>
        <v>36837.925925925927</v>
      </c>
      <c r="X13" s="2">
        <f>$K13+X$3+(Convolutional!$N$27)</f>
        <v>38774</v>
      </c>
      <c r="Y13" s="2">
        <f>$K13+Y$3+(Convolutional!$N$27)</f>
        <v>40151.333333333336</v>
      </c>
      <c r="Z13" s="2">
        <f>$K13+Z$3+(Convolutional!$N$27)</f>
        <v>41070.222222222219</v>
      </c>
      <c r="AA13" s="2">
        <f>$K13+AA$3+(Convolutional!$N$27)</f>
        <v>41682.814814814818</v>
      </c>
    </row>
    <row r="14" spans="2:27" x14ac:dyDescent="0.25">
      <c r="I14" s="83" t="str">
        <f>B6</f>
        <v>Large</v>
      </c>
      <c r="J14" t="s">
        <v>11</v>
      </c>
      <c r="K14" s="1">
        <f>C6</f>
        <v>34944</v>
      </c>
      <c r="L14" s="2">
        <f>$K14+L$3+(Convolutional!$N$33)</f>
        <v>105556</v>
      </c>
      <c r="M14" s="2">
        <f>$K14+M$3+(Convolutional!$N$33)</f>
        <v>105866</v>
      </c>
      <c r="N14" s="2">
        <f>$K14+N$3+(Convolutional!$N$33)</f>
        <v>106176</v>
      </c>
      <c r="O14" s="2">
        <f>$K14+O$3+(Convolutional!$N$33)</f>
        <v>106486</v>
      </c>
      <c r="P14" s="2">
        <f>$K14+P$3+(Convolutional!$N$33)</f>
        <v>106176</v>
      </c>
      <c r="Q14" s="2">
        <f>$K14+Q$3+(Convolutional!$N$33)</f>
        <v>106796</v>
      </c>
      <c r="R14" s="2">
        <f>$K14+R$3+(Convolutional!$N$33)</f>
        <v>107416</v>
      </c>
      <c r="S14" s="2">
        <f>$K14+S$3+(Convolutional!$N$33)</f>
        <v>108036</v>
      </c>
      <c r="T14" s="2">
        <f>$K14+T$3+(Convolutional!$N$33)</f>
        <v>107002</v>
      </c>
      <c r="U14" s="2">
        <f>$K14+U$3+(Convolutional!$N$33)</f>
        <v>107553.33333333334</v>
      </c>
      <c r="V14" s="2">
        <f>$K14+V$3+(Convolutional!$N$33)</f>
        <v>107920.88888888889</v>
      </c>
      <c r="W14" s="2">
        <f>$K14+W$3+(Convolutional!$N$33)</f>
        <v>108165.92592592593</v>
      </c>
      <c r="X14" s="2">
        <f>$K14+X$3+(Convolutional!$N$33)</f>
        <v>110102</v>
      </c>
      <c r="Y14" s="2">
        <f>$K14+Y$3+(Convolutional!$N$33)</f>
        <v>111479.33333333334</v>
      </c>
      <c r="Z14" s="2">
        <f>$K14+Z$3+(Convolutional!$N$33)</f>
        <v>112398.22222222222</v>
      </c>
      <c r="AA14" s="2">
        <f>$K14+AA$3+(Convolutional!$N$33)</f>
        <v>113010.81481481482</v>
      </c>
    </row>
    <row r="15" spans="2:27" x14ac:dyDescent="0.25">
      <c r="I15" s="83"/>
      <c r="J15" t="s">
        <v>12</v>
      </c>
      <c r="K15" s="1">
        <f>D6</f>
        <v>159616</v>
      </c>
      <c r="L15" s="2">
        <f>$K15+L$3+(Convolutional!$N$35)</f>
        <v>295668</v>
      </c>
      <c r="M15" s="2">
        <f>$K15+M$3+(Convolutional!$N$35)</f>
        <v>295978</v>
      </c>
      <c r="N15" s="2">
        <f>$K15+N$3+(Convolutional!$N$35)</f>
        <v>296288</v>
      </c>
      <c r="O15" s="2">
        <f>$K15+O$3+(Convolutional!$N$35)</f>
        <v>296598</v>
      </c>
      <c r="P15" s="2">
        <f>$K15+P$3+(Convolutional!$N$35)</f>
        <v>296288</v>
      </c>
      <c r="Q15" s="2">
        <f>$K15+Q$3+(Convolutional!$N$35)</f>
        <v>296908</v>
      </c>
      <c r="R15" s="2">
        <f>$K15+R$3+(Convolutional!$N$35)</f>
        <v>297528</v>
      </c>
      <c r="S15" s="2">
        <f>$K15+S$3+(Convolutional!$N$35)</f>
        <v>298148</v>
      </c>
      <c r="T15" s="2">
        <f>$K15+T$3+(Convolutional!$N$35)</f>
        <v>297114</v>
      </c>
      <c r="U15" s="2">
        <f>$K15+U$3+(Convolutional!$N$35)</f>
        <v>297665.33333333337</v>
      </c>
      <c r="V15" s="2">
        <f>$K15+V$3+(Convolutional!$N$35)</f>
        <v>298032.88888888888</v>
      </c>
      <c r="W15" s="2">
        <f>$K15+W$3+(Convolutional!$N$35)</f>
        <v>298277.92592592596</v>
      </c>
      <c r="X15" s="2">
        <f>$K15+X$3+(Convolutional!$N$35)</f>
        <v>300214</v>
      </c>
      <c r="Y15" s="2">
        <f>$K15+Y$3+(Convolutional!$N$35)</f>
        <v>301591.33333333337</v>
      </c>
      <c r="Z15" s="2">
        <f>$K15+Z$3+(Convolutional!$N$35)</f>
        <v>302510.22222222225</v>
      </c>
      <c r="AA15" s="2">
        <f>$K15+AA$3+(Convolutional!$N$35)</f>
        <v>303122.81481481483</v>
      </c>
    </row>
    <row r="16" spans="2:27" x14ac:dyDescent="0.25">
      <c r="I16" s="83"/>
      <c r="J16" t="s">
        <v>13</v>
      </c>
      <c r="K16" s="1">
        <f>E6</f>
        <v>272896</v>
      </c>
      <c r="L16" s="2">
        <f>$K16+L$3+(Convolutional!$N$37)</f>
        <v>427124</v>
      </c>
      <c r="M16" s="2">
        <f>$K16+M$3+(Convolutional!$N$37)</f>
        <v>427434</v>
      </c>
      <c r="N16" s="2">
        <f>$K16+N$3+(Convolutional!$N$37)</f>
        <v>427744</v>
      </c>
      <c r="O16" s="2">
        <f>$K16+O$3+(Convolutional!$N$37)</f>
        <v>428054</v>
      </c>
      <c r="P16" s="2">
        <f>$K16+P$3+(Convolutional!$N$37)</f>
        <v>427744</v>
      </c>
      <c r="Q16" s="2">
        <f>$K16+Q$3+(Convolutional!$N$37)</f>
        <v>428364</v>
      </c>
      <c r="R16" s="2">
        <f>$K16+R$3+(Convolutional!$N$37)</f>
        <v>428984</v>
      </c>
      <c r="S16" s="2">
        <f>$K16+S$3+(Convolutional!$N$37)</f>
        <v>429604</v>
      </c>
      <c r="T16" s="2">
        <f>$K16+T$3+(Convolutional!$N$37)</f>
        <v>428570</v>
      </c>
      <c r="U16" s="2">
        <f>$K16+U$3+(Convolutional!$N$37)</f>
        <v>429121.33333333331</v>
      </c>
      <c r="V16" s="2">
        <f>$K16+V$3+(Convolutional!$N$37)</f>
        <v>429488.88888888888</v>
      </c>
      <c r="W16" s="2">
        <f>$K16+W$3+(Convolutional!$N$37)</f>
        <v>429733.9259259259</v>
      </c>
      <c r="X16" s="2">
        <f>$K16+X$3+(Convolutional!$N$37)</f>
        <v>431670</v>
      </c>
      <c r="Y16" s="2">
        <f>$K16+Y$3+(Convolutional!$N$37)</f>
        <v>433047.33333333331</v>
      </c>
      <c r="Z16" s="2">
        <f>$K16+Z$3+(Convolutional!$N$37)</f>
        <v>433966.22222222225</v>
      </c>
      <c r="AA16" s="2">
        <f>$K16+AA$3+(Convolutional!$N$37)</f>
        <v>434578.81481481483</v>
      </c>
    </row>
    <row r="17" spans="9:27" x14ac:dyDescent="0.25">
      <c r="I17" s="83"/>
      <c r="J17" t="s">
        <v>14</v>
      </c>
      <c r="K17" s="1">
        <f>F6</f>
        <v>330880</v>
      </c>
      <c r="L17" s="2">
        <f>$K17+L$3+(Convolutional!$N$39)</f>
        <v>455924</v>
      </c>
      <c r="M17" s="2">
        <f>$K17+M$3+(Convolutional!$N$39)</f>
        <v>456234</v>
      </c>
      <c r="N17" s="2">
        <f>$K17+N$3+(Convolutional!$N$39)</f>
        <v>456544</v>
      </c>
      <c r="O17" s="2">
        <f>$K17+O$3+(Convolutional!$N$39)</f>
        <v>456854</v>
      </c>
      <c r="P17" s="2">
        <f>$K17+P$3+(Convolutional!$N$39)</f>
        <v>456544</v>
      </c>
      <c r="Q17" s="2">
        <f>$K17+Q$3+(Convolutional!$N$39)</f>
        <v>457164</v>
      </c>
      <c r="R17" s="2">
        <f>$K17+R$3+(Convolutional!$N$39)</f>
        <v>457784</v>
      </c>
      <c r="S17" s="2">
        <f>$K17+S$3+(Convolutional!$N$39)</f>
        <v>458404</v>
      </c>
      <c r="T17" s="2">
        <f>$K17+T$3+(Convolutional!$N$39)</f>
        <v>457370</v>
      </c>
      <c r="U17" s="2">
        <f>$K17+U$3+(Convolutional!$N$39)</f>
        <v>457921.33333333331</v>
      </c>
      <c r="V17" s="2">
        <f>$K17+V$3+(Convolutional!$N$39)</f>
        <v>458288.88888888888</v>
      </c>
      <c r="W17" s="2">
        <f>$K17+W$3+(Convolutional!$N$39)</f>
        <v>458533.9259259259</v>
      </c>
      <c r="X17" s="2">
        <f>$K17+X$3+(Convolutional!$N$39)</f>
        <v>460470</v>
      </c>
      <c r="Y17" s="2">
        <f>$K17+Y$3+(Convolutional!$N$39)</f>
        <v>461847.33333333331</v>
      </c>
      <c r="Z17" s="2">
        <f>$K17+Z$3+(Convolutional!$N$39)</f>
        <v>462766.22222222225</v>
      </c>
      <c r="AA17" s="2">
        <f>$K17+AA$3+(Convolutional!$N$39)</f>
        <v>463378.81481481483</v>
      </c>
    </row>
    <row r="18" spans="9:27" x14ac:dyDescent="0.25">
      <c r="I18" s="83"/>
      <c r="J18" t="s">
        <v>30</v>
      </c>
      <c r="K18" s="4">
        <f>G6</f>
        <v>344960</v>
      </c>
      <c r="L18" s="2">
        <f>$K18+L$3+(Convolutional!$N$41)</f>
        <v>419572</v>
      </c>
      <c r="M18" s="2">
        <f>$K18+M$3+(Convolutional!$N$41)</f>
        <v>419882</v>
      </c>
      <c r="N18" s="2">
        <f>$K18+N$3+(Convolutional!$N$41)</f>
        <v>420192</v>
      </c>
      <c r="O18" s="2">
        <f>$K18+O$3+(Convolutional!$N$41)</f>
        <v>420502</v>
      </c>
      <c r="P18" s="2">
        <f>$K18+P$3+(Convolutional!$N$41)</f>
        <v>420192</v>
      </c>
      <c r="Q18" s="2">
        <f>$K18+Q$3+(Convolutional!$N$41)</f>
        <v>420812</v>
      </c>
      <c r="R18" s="2">
        <f>$K18+R$3+(Convolutional!$N$41)</f>
        <v>421432</v>
      </c>
      <c r="S18" s="2">
        <f>$K18+S$3+(Convolutional!$N$41)</f>
        <v>422052</v>
      </c>
      <c r="T18" s="2">
        <f>$K18+T$3+(Convolutional!$N$41)</f>
        <v>421018</v>
      </c>
      <c r="U18" s="2">
        <f>$K18+U$3+(Convolutional!$N$41)</f>
        <v>421569.33333333331</v>
      </c>
      <c r="V18" s="2">
        <f>$K18+V$3+(Convolutional!$N$41)</f>
        <v>421936.88888888888</v>
      </c>
      <c r="W18" s="2">
        <f>$K18+W$3+(Convolutional!$N$41)</f>
        <v>422181.9259259259</v>
      </c>
      <c r="X18" s="2">
        <f>$K18+X$3+(Convolutional!$N$41)</f>
        <v>424118</v>
      </c>
      <c r="Y18" s="2">
        <f>$K18+Y$3+(Convolutional!$N$41)</f>
        <v>425495.33333333331</v>
      </c>
      <c r="Z18" s="2">
        <f>$K18+Z$3+(Convolutional!$N$41)</f>
        <v>426414.22222222225</v>
      </c>
      <c r="AA18" s="2">
        <f>$K18+AA$3+(Convolutional!$N$41)</f>
        <v>427026.81481481483</v>
      </c>
    </row>
    <row r="26" spans="9:27" x14ac:dyDescent="0.25">
      <c r="I26" s="2"/>
      <c r="J26" s="2"/>
    </row>
    <row r="27" spans="9:27" x14ac:dyDescent="0.25">
      <c r="I27" s="2"/>
      <c r="J27" s="2"/>
    </row>
    <row r="28" spans="9:27" x14ac:dyDescent="0.25">
      <c r="I28" s="2"/>
      <c r="J28" s="2"/>
    </row>
    <row r="29" spans="9:27" x14ac:dyDescent="0.25">
      <c r="I29" s="2"/>
      <c r="J29" s="2"/>
    </row>
    <row r="30" spans="9:27" x14ac:dyDescent="0.25">
      <c r="I30" s="2"/>
      <c r="J30" s="2"/>
    </row>
    <row r="31" spans="9:27" x14ac:dyDescent="0.25">
      <c r="I31" s="2"/>
      <c r="J31" s="2"/>
    </row>
    <row r="32" spans="9:27" x14ac:dyDescent="0.25">
      <c r="I32" s="2"/>
      <c r="J32" s="2"/>
    </row>
    <row r="33" spans="9:10" x14ac:dyDescent="0.25">
      <c r="I33" s="2"/>
      <c r="J33" s="2"/>
    </row>
    <row r="34" spans="9:10" x14ac:dyDescent="0.25">
      <c r="I34" s="2"/>
      <c r="J34" s="2"/>
    </row>
    <row r="35" spans="9:10" x14ac:dyDescent="0.25">
      <c r="I35" s="2"/>
      <c r="J35" s="2"/>
    </row>
    <row r="36" spans="9:10" x14ac:dyDescent="0.25">
      <c r="I36" s="2"/>
      <c r="J36" s="2"/>
    </row>
    <row r="37" spans="9:10" x14ac:dyDescent="0.25">
      <c r="I37" s="2"/>
      <c r="J37" s="2"/>
    </row>
    <row r="38" spans="9:10" x14ac:dyDescent="0.25">
      <c r="I38" s="2"/>
      <c r="J38" s="2"/>
    </row>
    <row r="39" spans="9:10" x14ac:dyDescent="0.25">
      <c r="I39" s="2"/>
      <c r="J39" s="2"/>
    </row>
    <row r="40" spans="9:10" x14ac:dyDescent="0.25">
      <c r="I40" s="2"/>
      <c r="J40" s="2"/>
    </row>
    <row r="41" spans="9:10" x14ac:dyDescent="0.25">
      <c r="I41" s="2"/>
      <c r="J41" s="2"/>
    </row>
  </sheetData>
  <mergeCells count="7">
    <mergeCell ref="T1:W1"/>
    <mergeCell ref="X1:AA1"/>
    <mergeCell ref="I4:I8"/>
    <mergeCell ref="I9:I13"/>
    <mergeCell ref="I14:I18"/>
    <mergeCell ref="L1:O1"/>
    <mergeCell ref="P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8D01-A931-4F32-910F-CAF90C5D36A0}">
  <dimension ref="A1:X23"/>
  <sheetViews>
    <sheetView zoomScaleNormal="100" workbookViewId="0">
      <selection activeCell="B25" sqref="B25"/>
    </sheetView>
  </sheetViews>
  <sheetFormatPr defaultRowHeight="15" x14ac:dyDescent="0.25"/>
  <cols>
    <col min="1" max="1" width="13" bestFit="1" customWidth="1"/>
    <col min="2" max="2" width="9.140625" customWidth="1"/>
    <col min="4" max="4" width="10.7109375" bestFit="1" customWidth="1"/>
    <col min="5" max="5" width="9.42578125" customWidth="1"/>
    <col min="6" max="6" width="3.7109375" customWidth="1"/>
    <col min="7" max="22" width="8.7109375" customWidth="1"/>
  </cols>
  <sheetData>
    <row r="1" spans="1:24" x14ac:dyDescent="0.25">
      <c r="B1" s="54"/>
      <c r="C1" s="54"/>
      <c r="D1" s="54"/>
      <c r="E1" s="54"/>
      <c r="F1" s="55" t="s">
        <v>37</v>
      </c>
      <c r="G1" s="89" t="str">
        <f>'Fully-connected'!A3</f>
        <v>Block 50</v>
      </c>
      <c r="H1" s="89"/>
      <c r="I1" s="89"/>
      <c r="J1" s="93"/>
      <c r="K1" s="90" t="str">
        <f>'Fully-connected'!A4</f>
        <v>Block 100</v>
      </c>
      <c r="L1" s="90"/>
      <c r="M1" s="90"/>
      <c r="N1" s="92"/>
      <c r="O1" s="90" t="str">
        <f>'Fully-connected'!A5</f>
        <v>Hinton 200</v>
      </c>
      <c r="P1" s="90"/>
      <c r="Q1" s="90"/>
      <c r="R1" s="92"/>
      <c r="S1" s="90" t="str">
        <f>'Fully-connected'!A6</f>
        <v>Hinton 500</v>
      </c>
      <c r="T1" s="90"/>
      <c r="U1" s="90"/>
      <c r="V1" s="90"/>
      <c r="W1" s="62"/>
    </row>
    <row r="2" spans="1:24" x14ac:dyDescent="0.25">
      <c r="B2" s="54"/>
      <c r="C2" s="54"/>
      <c r="D2" s="54"/>
      <c r="E2" s="54"/>
      <c r="F2" s="55" t="s">
        <v>38</v>
      </c>
      <c r="G2" s="43" t="str">
        <f>'Fully-connected'!O2</f>
        <v>1H</v>
      </c>
      <c r="H2" s="44" t="str">
        <f>'Fully-connected'!P2</f>
        <v>2H</v>
      </c>
      <c r="I2" s="44" t="str">
        <f>'Fully-connected'!Q2</f>
        <v>3H</v>
      </c>
      <c r="J2" s="63" t="str">
        <f>'Fully-connected'!R2</f>
        <v>4H</v>
      </c>
      <c r="K2" s="44" t="str">
        <f t="shared" ref="K2:N2" si="0">G2</f>
        <v>1H</v>
      </c>
      <c r="L2" s="44" t="str">
        <f t="shared" si="0"/>
        <v>2H</v>
      </c>
      <c r="M2" s="44" t="str">
        <f t="shared" si="0"/>
        <v>3H</v>
      </c>
      <c r="N2" s="68" t="str">
        <f t="shared" si="0"/>
        <v>4H</v>
      </c>
      <c r="O2" s="43" t="str">
        <f t="shared" ref="O2:R2" si="1">G2</f>
        <v>1H</v>
      </c>
      <c r="P2" s="43" t="str">
        <f t="shared" si="1"/>
        <v>2H</v>
      </c>
      <c r="Q2" s="43" t="str">
        <f t="shared" si="1"/>
        <v>3H</v>
      </c>
      <c r="R2" s="68" t="str">
        <f t="shared" si="1"/>
        <v>4H</v>
      </c>
      <c r="S2" s="43" t="str">
        <f t="shared" ref="S2:V2" si="2">G2</f>
        <v>1H</v>
      </c>
      <c r="T2" s="43" t="str">
        <f t="shared" si="2"/>
        <v>2H</v>
      </c>
      <c r="U2" s="43" t="str">
        <f t="shared" si="2"/>
        <v>3H</v>
      </c>
      <c r="V2" s="43" t="str">
        <f t="shared" si="2"/>
        <v>4H</v>
      </c>
      <c r="W2" s="54"/>
    </row>
    <row r="3" spans="1:24" ht="18" x14ac:dyDescent="0.35">
      <c r="B3" s="54"/>
      <c r="C3" s="54"/>
      <c r="D3" s="54"/>
      <c r="E3" s="54"/>
      <c r="F3" s="55" t="s">
        <v>39</v>
      </c>
      <c r="G3" s="14">
        <f>cNN!L3</f>
        <v>2622</v>
      </c>
      <c r="H3" s="14">
        <f>cNN!M3</f>
        <v>5132</v>
      </c>
      <c r="I3" s="14">
        <f>cNN!N3</f>
        <v>7642</v>
      </c>
      <c r="J3" s="47">
        <f>cNN!O3</f>
        <v>10152</v>
      </c>
      <c r="K3" s="14">
        <f>cNN!P3</f>
        <v>10242</v>
      </c>
      <c r="L3" s="14">
        <f>cNN!Q3</f>
        <v>20262</v>
      </c>
      <c r="M3" s="14">
        <f>cNN!R3</f>
        <v>30282</v>
      </c>
      <c r="N3" s="47">
        <f>cNN!S3</f>
        <v>40302</v>
      </c>
      <c r="O3" s="14">
        <f>cNN!T3</f>
        <v>27001.333333333336</v>
      </c>
      <c r="P3" s="14">
        <f>cNN!U3</f>
        <v>38782.296296296307</v>
      </c>
      <c r="Q3" s="14">
        <f>cNN!V3</f>
        <v>44002.526748971199</v>
      </c>
      <c r="R3" s="47">
        <f>cNN!W3</f>
        <v>46312.127114769093</v>
      </c>
      <c r="S3" s="14">
        <f>cNN!X3</f>
        <v>167501.33333333331</v>
      </c>
      <c r="T3" s="14">
        <f>cNN!Y3</f>
        <v>241397.18518518517</v>
      </c>
      <c r="U3" s="14">
        <f>cNN!Z3</f>
        <v>274200.84773662547</v>
      </c>
      <c r="V3" s="14">
        <f>cNN!AA3</f>
        <v>288753.99817101046</v>
      </c>
      <c r="W3" s="54"/>
    </row>
    <row r="4" spans="1:24" ht="18" x14ac:dyDescent="0.35">
      <c r="B4" s="54"/>
      <c r="C4" s="54"/>
      <c r="D4" s="54"/>
      <c r="E4" s="54"/>
      <c r="F4" s="55" t="s">
        <v>40</v>
      </c>
      <c r="G4" s="45">
        <f>'cDEBI-NN'!L3</f>
        <v>628</v>
      </c>
      <c r="H4" s="45">
        <f>'cDEBI-NN'!M3</f>
        <v>938</v>
      </c>
      <c r="I4" s="45">
        <f>'cDEBI-NN'!N3</f>
        <v>1248</v>
      </c>
      <c r="J4" s="64">
        <f>'cDEBI-NN'!O3</f>
        <v>1558</v>
      </c>
      <c r="K4" s="45">
        <f>'cDEBI-NN'!P3</f>
        <v>1248</v>
      </c>
      <c r="L4" s="45">
        <f>'cDEBI-NN'!Q3</f>
        <v>1868</v>
      </c>
      <c r="M4" s="45">
        <f>'cDEBI-NN'!R3</f>
        <v>2488</v>
      </c>
      <c r="N4" s="64">
        <f>'cDEBI-NN'!S3</f>
        <v>3108</v>
      </c>
      <c r="O4" s="45">
        <f>'cDEBI-NN'!T3</f>
        <v>2074</v>
      </c>
      <c r="P4" s="45">
        <f>'cDEBI-NN'!U3</f>
        <v>2625.3333333333335</v>
      </c>
      <c r="Q4" s="45">
        <f>'cDEBI-NN'!V3</f>
        <v>2992.8888888888891</v>
      </c>
      <c r="R4" s="64">
        <f>'cDEBI-NN'!W3</f>
        <v>3237.9259259259261</v>
      </c>
      <c r="S4" s="45">
        <f>'cDEBI-NN'!X3</f>
        <v>5174</v>
      </c>
      <c r="T4" s="45">
        <f>'cDEBI-NN'!Y3</f>
        <v>6551.333333333333</v>
      </c>
      <c r="U4" s="45">
        <f>'cDEBI-NN'!Z3</f>
        <v>7470.2222222222217</v>
      </c>
      <c r="V4" s="45">
        <f>'cDEBI-NN'!AA3</f>
        <v>8082.8148148148139</v>
      </c>
      <c r="W4" s="54"/>
    </row>
    <row r="5" spans="1:24" ht="18.75" thickBot="1" x14ac:dyDescent="0.4">
      <c r="B5" s="56" t="s">
        <v>19</v>
      </c>
      <c r="C5" s="56" t="s">
        <v>18</v>
      </c>
      <c r="D5" s="56" t="s">
        <v>35</v>
      </c>
      <c r="E5" s="56" t="s">
        <v>36</v>
      </c>
      <c r="F5" s="57"/>
      <c r="G5" s="60"/>
      <c r="H5" s="60"/>
      <c r="I5" s="60"/>
      <c r="J5" s="65"/>
      <c r="K5" s="60"/>
      <c r="L5" s="60"/>
      <c r="M5" s="60"/>
      <c r="N5" s="65"/>
      <c r="O5" s="60"/>
      <c r="P5" s="60"/>
      <c r="Q5" s="60"/>
      <c r="R5" s="65"/>
      <c r="S5" s="60"/>
      <c r="T5" s="60"/>
      <c r="U5" s="60"/>
      <c r="V5" s="60"/>
      <c r="W5" s="54"/>
    </row>
    <row r="6" spans="1:24" x14ac:dyDescent="0.25">
      <c r="B6" s="83" t="str">
        <f>'cDEBI-NN'!I4</f>
        <v>Small</v>
      </c>
      <c r="C6" s="46" t="str">
        <f>'cDEBI-NN'!J4</f>
        <v>1C</v>
      </c>
      <c r="D6" s="47">
        <f>cNN!K4</f>
        <v>416</v>
      </c>
      <c r="E6" s="47">
        <f>'cDEBI-NN'!K4</f>
        <v>1216</v>
      </c>
      <c r="F6" s="58"/>
      <c r="G6" s="49">
        <f>'cDEBI-NN'!L4/cNN!L4</f>
        <v>5.1898230248633784E-2</v>
      </c>
      <c r="H6" s="49">
        <f>'cDEBI-NN'!M4/cNN!M4</f>
        <v>5.5009347088555011E-2</v>
      </c>
      <c r="I6" s="49">
        <f>'cDEBI-NN'!N4/cNN!N4</f>
        <v>5.7861384824657441E-2</v>
      </c>
      <c r="J6" s="66">
        <f>'cDEBI-NN'!O4/cNN!O4</f>
        <v>6.0485412154414574E-2</v>
      </c>
      <c r="K6" s="49">
        <f>'cDEBI-NN'!P4/cNN!P4</f>
        <v>3.0574499044546906E-2</v>
      </c>
      <c r="L6" s="49">
        <f>'cDEBI-NN'!Q4/cNN!Q4</f>
        <v>3.3101803355304507E-2</v>
      </c>
      <c r="M6" s="49">
        <f>'cDEBI-NN'!R4/cNN!R4</f>
        <v>3.525148745172306E-2</v>
      </c>
      <c r="N6" s="66">
        <f>'cDEBI-NN'!S4/cNN!S4</f>
        <v>3.7102301896740714E-2</v>
      </c>
      <c r="O6" s="49">
        <f>'cDEBI-NN'!T4/cNN!T4</f>
        <v>1.8495864083552943E-2</v>
      </c>
      <c r="P6" s="49">
        <f>'cDEBI-NN'!U4/cNN!U4</f>
        <v>1.9856696336932E-2</v>
      </c>
      <c r="Q6" s="49">
        <f>'cDEBI-NN'!V4/cNN!V4</f>
        <v>2.091126938683056E-2</v>
      </c>
      <c r="R6" s="66">
        <f>'cDEBI-NN'!W4/cNN!W4</f>
        <v>2.1690278314054953E-2</v>
      </c>
      <c r="S6" s="49">
        <f>'cDEBI-NN'!X4/cNN!X4</f>
        <v>1.0887868950041709E-2</v>
      </c>
      <c r="T6" s="49">
        <f>'cDEBI-NN'!Y4/cNN!Y4</f>
        <v>1.164666169854436E-2</v>
      </c>
      <c r="U6" s="49">
        <f>'cDEBI-NN'!Z4/cNN!Z4</f>
        <v>1.2328235959480311E-2</v>
      </c>
      <c r="V6" s="50">
        <f>'cDEBI-NN'!AA4/cNN!AA4</f>
        <v>1.286822743420004E-2</v>
      </c>
      <c r="W6" s="54"/>
    </row>
    <row r="7" spans="1:24" x14ac:dyDescent="0.25">
      <c r="A7" s="2"/>
      <c r="B7" s="83"/>
      <c r="C7" s="46" t="str">
        <f>'cDEBI-NN'!J5</f>
        <v>2C</v>
      </c>
      <c r="D7" s="47">
        <f>cNN!K5</f>
        <v>2736</v>
      </c>
      <c r="E7" s="47">
        <f>'cDEBI-NN'!K5</f>
        <v>2096</v>
      </c>
      <c r="F7" s="58"/>
      <c r="G7" s="49">
        <f>'cDEBI-NN'!L5/cNN!L5</f>
        <v>7.7367562083719282E-2</v>
      </c>
      <c r="H7" s="49">
        <f>'cDEBI-NN'!M5/cNN!M5</f>
        <v>7.9787678675917406E-2</v>
      </c>
      <c r="I7" s="49">
        <f>'cDEBI-NN'!N5/cNN!N5</f>
        <v>8.1966562090465031E-2</v>
      </c>
      <c r="J7" s="66">
        <f>'cDEBI-NN'!O5/cNN!O5</f>
        <v>8.3938568618550466E-2</v>
      </c>
      <c r="K7" s="49">
        <f>'cDEBI-NN'!P5/cNN!P5</f>
        <v>4.4790694646383543E-2</v>
      </c>
      <c r="L7" s="49">
        <f>'cDEBI-NN'!Q5/cNN!Q5</f>
        <v>4.6466109490908382E-2</v>
      </c>
      <c r="M7" s="49">
        <f>'cDEBI-NN'!R5/cNN!R5</f>
        <v>4.7842284451257551E-2</v>
      </c>
      <c r="N7" s="66">
        <f>'cDEBI-NN'!S5/cNN!S5</f>
        <v>4.8992816350575182E-2</v>
      </c>
      <c r="O7" s="49">
        <f>'cDEBI-NN'!T5/cNN!T5</f>
        <v>2.6446533941675978E-2</v>
      </c>
      <c r="P7" s="49">
        <f>'cDEBI-NN'!U5/cNN!U5</f>
        <v>2.7650777694399421E-2</v>
      </c>
      <c r="Q7" s="49">
        <f>'cDEBI-NN'!V5/cNN!V5</f>
        <v>2.8743227593814296E-2</v>
      </c>
      <c r="R7" s="66">
        <f>'cDEBI-NN'!W5/cNN!W5</f>
        <v>2.9607815644891775E-2</v>
      </c>
      <c r="S7" s="49">
        <f>'cDEBI-NN'!X5/cNN!X5</f>
        <v>1.4304964169504532E-2</v>
      </c>
      <c r="T7" s="49">
        <f>'cDEBI-NN'!Y5/cNN!Y5</f>
        <v>1.4807785929957518E-2</v>
      </c>
      <c r="U7" s="49">
        <f>'cDEBI-NN'!Z5/cNN!Z5</f>
        <v>1.5454531925057457E-2</v>
      </c>
      <c r="V7" s="50">
        <f>'cDEBI-NN'!AA5/cNN!AA5</f>
        <v>1.6021089277273748E-2</v>
      </c>
      <c r="W7" s="62"/>
      <c r="X7" s="2"/>
    </row>
    <row r="8" spans="1:24" x14ac:dyDescent="0.25">
      <c r="A8" s="2"/>
      <c r="B8" s="83"/>
      <c r="C8" s="46" t="str">
        <f>'cDEBI-NN'!J6</f>
        <v>3C</v>
      </c>
      <c r="D8" s="47">
        <f>cNN!K6</f>
        <v>7376</v>
      </c>
      <c r="E8" s="47">
        <f>'cDEBI-NN'!K6</f>
        <v>3856</v>
      </c>
      <c r="F8" s="59"/>
      <c r="G8" s="48">
        <f>'cDEBI-NN'!L6/cNN!L6</f>
        <v>8.1978181818181825E-2</v>
      </c>
      <c r="H8" s="49">
        <f>'cDEBI-NN'!M6/cNN!M6</f>
        <v>8.3440920572551217E-2</v>
      </c>
      <c r="I8" s="49">
        <f>'cDEBI-NN'!N6/cNN!N6</f>
        <v>8.4804120916361664E-2</v>
      </c>
      <c r="J8" s="66">
        <f>'cDEBI-NN'!O6/cNN!O6</f>
        <v>8.6077608809648667E-2</v>
      </c>
      <c r="K8" s="49">
        <f>'cDEBI-NN'!P6/cNN!P6</f>
        <v>4.6697021721280881E-2</v>
      </c>
      <c r="L8" s="49">
        <f>'cDEBI-NN'!Q6/cNN!Q6</f>
        <v>4.7753316202514065E-2</v>
      </c>
      <c r="M8" s="49">
        <f>'cDEBI-NN'!R6/cNN!R6</f>
        <v>4.8672164145185375E-2</v>
      </c>
      <c r="N8" s="66">
        <f>'cDEBI-NN'!S6/cNN!S6</f>
        <v>4.9478753886484178E-2</v>
      </c>
      <c r="O8" s="49">
        <f>'cDEBI-NN'!T6/cNN!T6</f>
        <v>2.6631135088519758E-2</v>
      </c>
      <c r="P8" s="49">
        <f>'cDEBI-NN'!U6/cNN!U6</f>
        <v>2.7486677430170373E-2</v>
      </c>
      <c r="Q8" s="49">
        <f>'cDEBI-NN'!V6/cNN!V6</f>
        <v>2.8278634266947236E-2</v>
      </c>
      <c r="R8" s="66">
        <f>'cDEBI-NN'!W6/cNN!W6</f>
        <v>2.8908716348342182E-2</v>
      </c>
      <c r="S8" s="49">
        <f>'cDEBI-NN'!X6/cNN!X6</f>
        <v>1.3539365485743466E-2</v>
      </c>
      <c r="T8" s="49">
        <f>'cDEBI-NN'!Y6/cNN!Y6</f>
        <v>1.3995617933289625E-2</v>
      </c>
      <c r="U8" s="49">
        <f>'cDEBI-NN'!Z6/cNN!Z6</f>
        <v>1.4531038819892223E-2</v>
      </c>
      <c r="V8" s="50">
        <f>'cDEBI-NN'!AA6/cNN!AA6</f>
        <v>1.4990363756761311E-2</v>
      </c>
      <c r="W8" s="62"/>
      <c r="X8" s="2"/>
    </row>
    <row r="9" spans="1:24" x14ac:dyDescent="0.25">
      <c r="A9" s="2"/>
      <c r="B9" s="83"/>
      <c r="C9" s="46" t="str">
        <f>'cDEBI-NN'!J7</f>
        <v>4C</v>
      </c>
      <c r="D9" s="47">
        <f>cNN!K7</f>
        <v>16624</v>
      </c>
      <c r="E9" s="47">
        <f>'cDEBI-NN'!K7</f>
        <v>5616</v>
      </c>
      <c r="F9" s="59"/>
      <c r="G9" s="48">
        <f>'cDEBI-NN'!L7/cNN!L7</f>
        <v>0.11731006228558105</v>
      </c>
      <c r="H9" s="49">
        <f>'cDEBI-NN'!M7/cNN!M7</f>
        <v>0.11755866743397915</v>
      </c>
      <c r="I9" s="49">
        <f>'cDEBI-NN'!N7/cNN!N7</f>
        <v>0.11778809209110749</v>
      </c>
      <c r="J9" s="66">
        <f>'cDEBI-NN'!O7/cNN!O7</f>
        <v>0.1180004735409021</v>
      </c>
      <c r="K9" s="49">
        <f>'cDEBI-NN'!P7/cNN!P7</f>
        <v>7.1183103300949235E-2</v>
      </c>
      <c r="L9" s="49">
        <f>'cDEBI-NN'!Q7/cNN!Q7</f>
        <v>7.0390700678075555E-2</v>
      </c>
      <c r="M9" s="49">
        <f>'cDEBI-NN'!R7/cNN!R7</f>
        <v>6.9722644198393191E-2</v>
      </c>
      <c r="N9" s="66">
        <f>'cDEBI-NN'!S7/cNN!S7</f>
        <v>6.9151794141992073E-2</v>
      </c>
      <c r="O9" s="49">
        <f>'cDEBI-NN'!T7/cNN!T7</f>
        <v>4.1531056163945756E-2</v>
      </c>
      <c r="P9" s="49">
        <f>'cDEBI-NN'!U7/cNN!U7</f>
        <v>4.1818085264930444E-2</v>
      </c>
      <c r="Q9" s="49">
        <f>'cDEBI-NN'!V7/cNN!V7</f>
        <v>4.2492148646470176E-2</v>
      </c>
      <c r="R9" s="66">
        <f>'cDEBI-NN'!W7/cNN!W7</f>
        <v>4.3148712952261789E-2</v>
      </c>
      <c r="S9" s="49">
        <f>'cDEBI-NN'!X7/cNN!X7</f>
        <v>1.9814494841506838E-2</v>
      </c>
      <c r="T9" s="49">
        <f>'cDEBI-NN'!Y7/cNN!Y7</f>
        <v>1.9682629558562845E-2</v>
      </c>
      <c r="U9" s="49">
        <f>'cDEBI-NN'!Z7/cNN!Z7</f>
        <v>2.0077679782132658E-2</v>
      </c>
      <c r="V9" s="50">
        <f>'cDEBI-NN'!AA7/cNN!AA7</f>
        <v>2.0531388477645164E-2</v>
      </c>
      <c r="W9" s="62"/>
      <c r="X9" s="2"/>
    </row>
    <row r="10" spans="1:24" x14ac:dyDescent="0.25">
      <c r="A10" s="2"/>
      <c r="B10" s="91"/>
      <c r="C10" s="68" t="str">
        <f>'cDEBI-NN'!J8</f>
        <v>5C</v>
      </c>
      <c r="D10" s="64">
        <f>cNN!K8</f>
        <v>21248</v>
      </c>
      <c r="E10" s="64">
        <f>'cDEBI-NN'!K8</f>
        <v>6496</v>
      </c>
      <c r="F10" s="69"/>
      <c r="G10" s="70">
        <f>'cDEBI-NN'!L8/cNN!L8</f>
        <v>0.19985917781508963</v>
      </c>
      <c r="H10" s="71">
        <f>'cDEBI-NN'!M8/cNN!M8</f>
        <v>0.19499949284917334</v>
      </c>
      <c r="I10" s="71">
        <f>'cDEBI-NN'!N8/cNN!N8</f>
        <v>0.19072140370953131</v>
      </c>
      <c r="J10" s="72">
        <f>'cDEBI-NN'!O8/cNN!O8</f>
        <v>0.18692639913622458</v>
      </c>
      <c r="K10" s="71">
        <f>'cDEBI-NN'!P8/cNN!P8</f>
        <v>0.13950406305583651</v>
      </c>
      <c r="L10" s="71">
        <f>'cDEBI-NN'!Q8/cNN!Q8</f>
        <v>0.1279577234806876</v>
      </c>
      <c r="M10" s="71">
        <f>'cDEBI-NN'!R8/cNN!R8</f>
        <v>0.11940144212131393</v>
      </c>
      <c r="N10" s="72">
        <f>'cDEBI-NN'!S8/cNN!S8</f>
        <v>0.11280690112806901</v>
      </c>
      <c r="O10" s="71">
        <f>'cDEBI-NN'!T8/cNN!T8</f>
        <v>8.8520841412696075E-2</v>
      </c>
      <c r="P10" s="71">
        <f>'cDEBI-NN'!U8/cNN!U8</f>
        <v>8.4111981874536973E-2</v>
      </c>
      <c r="Q10" s="71">
        <f>'cDEBI-NN'!V8/cNN!V8</f>
        <v>8.3499090927875566E-2</v>
      </c>
      <c r="R10" s="72">
        <f>'cDEBI-NN'!W8/cNN!W8</f>
        <v>8.3937581974016739E-2</v>
      </c>
      <c r="S10" s="71">
        <f>'cDEBI-NN'!X8/cNN!X8</f>
        <v>3.7620818156582018E-2</v>
      </c>
      <c r="T10" s="71">
        <f>'cDEBI-NN'!Y8/cNN!Y8</f>
        <v>3.403247121655828E-2</v>
      </c>
      <c r="U10" s="71">
        <f>'cDEBI-NN'!Z8/cNN!Z8</f>
        <v>3.3566342934699539E-2</v>
      </c>
      <c r="V10" s="73">
        <f>'cDEBI-NN'!AA8/cNN!AA8</f>
        <v>3.3849501610296213E-2</v>
      </c>
      <c r="W10" s="62"/>
      <c r="X10" s="2"/>
    </row>
    <row r="11" spans="1:24" x14ac:dyDescent="0.25">
      <c r="A11" s="2"/>
      <c r="B11" s="83" t="str">
        <f>'cDEBI-NN'!I9</f>
        <v>Medium</v>
      </c>
      <c r="C11" s="46" t="str">
        <f>'cDEBI-NN'!J9</f>
        <v>1C</v>
      </c>
      <c r="D11" s="47">
        <f>cNN!K9</f>
        <v>1600</v>
      </c>
      <c r="E11" s="47">
        <f>'cDEBI-NN'!K9</f>
        <v>4736</v>
      </c>
      <c r="F11" s="59"/>
      <c r="G11" s="48">
        <f>'cDEBI-NN'!L9/cNN!L9</f>
        <v>3.3826752319464116E-2</v>
      </c>
      <c r="H11" s="49">
        <f>'cDEBI-NN'!M9/cNN!M9</f>
        <v>3.4428719660259087E-2</v>
      </c>
      <c r="I11" s="49">
        <f>'cDEBI-NN'!N9/cNN!N9</f>
        <v>3.5022659533208302E-2</v>
      </c>
      <c r="J11" s="66">
        <f>'cDEBI-NN'!O9/cNN!O9</f>
        <v>3.5608731448837846E-2</v>
      </c>
      <c r="K11" s="49">
        <f>'cDEBI-NN'!P9/cNN!P9</f>
        <v>1.7839310891667862E-2</v>
      </c>
      <c r="L11" s="49">
        <f>'cDEBI-NN'!Q9/cNN!Q9</f>
        <v>1.8428381095289843E-2</v>
      </c>
      <c r="M11" s="49">
        <f>'cDEBI-NN'!R9/cNN!R9</f>
        <v>1.9001899663014007E-2</v>
      </c>
      <c r="N11" s="66">
        <f>'cDEBI-NN'!S9/cNN!S9</f>
        <v>1.9560474423418479E-2</v>
      </c>
      <c r="O11" s="49">
        <f>'cDEBI-NN'!T9/cNN!T9</f>
        <v>9.4931476775103434E-3</v>
      </c>
      <c r="P11" s="49">
        <f>'cDEBI-NN'!U9/cNN!U9</f>
        <v>9.7885900965528905E-3</v>
      </c>
      <c r="Q11" s="49">
        <f>'cDEBI-NN'!V9/cNN!V9</f>
        <v>1.0000578523537912E-2</v>
      </c>
      <c r="R11" s="66">
        <f>'cDEBI-NN'!W9/cNN!W9</f>
        <v>1.0149022037034907E-2</v>
      </c>
      <c r="S11" s="49">
        <f>'cDEBI-NN'!X9/cNN!X9</f>
        <v>4.5308884248644E-3</v>
      </c>
      <c r="T11" s="49">
        <f>'cDEBI-NN'!Y9/cNN!Y9</f>
        <v>4.8016588356744475E-3</v>
      </c>
      <c r="U11" s="49">
        <f>'cDEBI-NN'!Z9/cNN!Z9</f>
        <v>4.9977383428937384E-3</v>
      </c>
      <c r="V11" s="50">
        <f>'cDEBI-NN'!AA9/cNN!AA9</f>
        <v>5.1362507932433939E-3</v>
      </c>
      <c r="W11" s="62"/>
      <c r="X11" s="2"/>
    </row>
    <row r="12" spans="1:24" x14ac:dyDescent="0.25">
      <c r="B12" s="83"/>
      <c r="C12" s="46" t="str">
        <f>'cDEBI-NN'!J10</f>
        <v>2C</v>
      </c>
      <c r="D12" s="47">
        <f>cNN!K10</f>
        <v>52864</v>
      </c>
      <c r="E12" s="47">
        <f>'cDEBI-NN'!K10</f>
        <v>14400</v>
      </c>
      <c r="F12" s="59"/>
      <c r="G12" s="48">
        <f>'cDEBI-NN'!L10/cNN!L10</f>
        <v>4.2569452909066351E-2</v>
      </c>
      <c r="H12" s="49">
        <f>'cDEBI-NN'!M10/cNN!M10</f>
        <v>4.290269876577233E-2</v>
      </c>
      <c r="I12" s="49">
        <f>'cDEBI-NN'!N10/cNN!N10</f>
        <v>4.3233211680024572E-2</v>
      </c>
      <c r="J12" s="66">
        <f>'cDEBI-NN'!O10/cNN!O10</f>
        <v>4.3561025133738565E-2</v>
      </c>
      <c r="K12" s="49">
        <f>'cDEBI-NN'!P10/cNN!P10</f>
        <v>2.2902203506294124E-2</v>
      </c>
      <c r="L12" s="49">
        <f>'cDEBI-NN'!Q10/cNN!Q10</f>
        <v>2.3237257859433636E-2</v>
      </c>
      <c r="M12" s="49">
        <f>'cDEBI-NN'!R10/cNN!R10</f>
        <v>2.3566600485554996E-2</v>
      </c>
      <c r="N12" s="66">
        <f>'cDEBI-NN'!S10/cNN!S10</f>
        <v>2.3890376203417392E-2</v>
      </c>
      <c r="O12" s="49">
        <f>'cDEBI-NN'!T10/cNN!T10</f>
        <v>1.2108002136758457E-2</v>
      </c>
      <c r="P12" s="49">
        <f>'cDEBI-NN'!U10/cNN!U10</f>
        <v>1.228838621662455E-2</v>
      </c>
      <c r="Q12" s="49">
        <f>'cDEBI-NN'!V10/cNN!V10</f>
        <v>1.2421993897356352E-2</v>
      </c>
      <c r="R12" s="66">
        <f>'cDEBI-NN'!W10/cNN!W10</f>
        <v>1.2517167196967572E-2</v>
      </c>
      <c r="S12" s="49">
        <f>'cDEBI-NN'!X10/cNN!X10</f>
        <v>5.3890801170666386E-3</v>
      </c>
      <c r="T12" s="49">
        <f>'cDEBI-NN'!Y10/cNN!Y10</f>
        <v>5.5604593292928918E-3</v>
      </c>
      <c r="U12" s="49">
        <f>'cDEBI-NN'!Z10/cNN!Z10</f>
        <v>5.6886355788421435E-3</v>
      </c>
      <c r="V12" s="50">
        <f>'cDEBI-NN'!AA10/cNN!AA10</f>
        <v>5.7806086877112894E-3</v>
      </c>
      <c r="W12" s="54"/>
    </row>
    <row r="13" spans="1:24" x14ac:dyDescent="0.25">
      <c r="B13" s="83"/>
      <c r="C13" s="46" t="str">
        <f>'cDEBI-NN'!J11</f>
        <v>3C</v>
      </c>
      <c r="D13" s="47">
        <f>cNN!K11</f>
        <v>126720</v>
      </c>
      <c r="E13" s="47">
        <f>'cDEBI-NN'!K11</f>
        <v>21440</v>
      </c>
      <c r="F13" s="59"/>
      <c r="G13" s="48">
        <f>'cDEBI-NN'!L11/cNN!L11</f>
        <v>3.7872624544827163E-2</v>
      </c>
      <c r="H13" s="49">
        <f>'cDEBI-NN'!M11/cNN!M11</f>
        <v>3.807314970649809E-2</v>
      </c>
      <c r="I13" s="49">
        <f>'cDEBI-NN'!N11/cNN!N11</f>
        <v>3.8272737934128449E-2</v>
      </c>
      <c r="J13" s="66">
        <f>'cDEBI-NN'!O11/cNN!O11</f>
        <v>3.8471395779010945E-2</v>
      </c>
      <c r="K13" s="49">
        <f>'cDEBI-NN'!P11/cNN!P11</f>
        <v>2.0574463848085204E-2</v>
      </c>
      <c r="L13" s="49">
        <f>'cDEBI-NN'!Q11/cNN!Q11</f>
        <v>2.0780498393419541E-2</v>
      </c>
      <c r="M13" s="49">
        <f>'cDEBI-NN'!R11/cNN!R11</f>
        <v>2.0984487529685916E-2</v>
      </c>
      <c r="N13" s="66">
        <f>'cDEBI-NN'!S11/cNN!S11</f>
        <v>2.1186461565156009E-2</v>
      </c>
      <c r="O13" s="49">
        <f>'cDEBI-NN'!T11/cNN!T11</f>
        <v>1.0870913623931593E-2</v>
      </c>
      <c r="P13" s="49">
        <f>'cDEBI-NN'!U11/cNN!U11</f>
        <v>1.0980274591267481E-2</v>
      </c>
      <c r="Q13" s="49">
        <f>'cDEBI-NN'!V11/cNN!V11</f>
        <v>1.1060324036995636E-2</v>
      </c>
      <c r="R13" s="66">
        <f>'cDEBI-NN'!W11/cNN!W11</f>
        <v>1.1116925326107498E-2</v>
      </c>
      <c r="S13" s="49">
        <f>'cDEBI-NN'!X11/cNN!X11</f>
        <v>4.7274256313239085E-3</v>
      </c>
      <c r="T13" s="49">
        <f>'cDEBI-NN'!Y11/cNN!Y11</f>
        <v>4.8344801404355481E-3</v>
      </c>
      <c r="U13" s="49">
        <f>'cDEBI-NN'!Z11/cNN!Z11</f>
        <v>4.9133874981384888E-3</v>
      </c>
      <c r="V13" s="50">
        <f>'cDEBI-NN'!AA11/cNN!AA11</f>
        <v>4.9694592697487319E-3</v>
      </c>
      <c r="W13" s="54"/>
    </row>
    <row r="14" spans="1:24" x14ac:dyDescent="0.25">
      <c r="B14" s="83"/>
      <c r="C14" s="46" t="str">
        <f>'cDEBI-NN'!J12</f>
        <v>4C</v>
      </c>
      <c r="D14" s="47">
        <f>cNN!K12</f>
        <v>274304</v>
      </c>
      <c r="E14" s="47">
        <f>'cDEBI-NN'!K12</f>
        <v>28480</v>
      </c>
      <c r="F14" s="59"/>
      <c r="G14" s="48">
        <f>'cDEBI-NN'!L12/cNN!L12</f>
        <v>4.1802975963944979E-2</v>
      </c>
      <c r="H14" s="49">
        <f>'cDEBI-NN'!M12/cNN!M12</f>
        <v>4.1994755565198202E-2</v>
      </c>
      <c r="I14" s="49">
        <f>'cDEBI-NN'!N12/cNN!N12</f>
        <v>4.2185636954976236E-2</v>
      </c>
      <c r="J14" s="66">
        <f>'cDEBI-NN'!O12/cNN!O12</f>
        <v>4.2375626428778866E-2</v>
      </c>
      <c r="K14" s="49">
        <f>'cDEBI-NN'!P12/cNN!P12</f>
        <v>2.4456495282972945E-2</v>
      </c>
      <c r="L14" s="49">
        <f>'cDEBI-NN'!Q12/cNN!Q12</f>
        <v>2.4658203387678646E-2</v>
      </c>
      <c r="M14" s="49">
        <f>'cDEBI-NN'!R12/cNN!R12</f>
        <v>2.4857748569459472E-2</v>
      </c>
      <c r="N14" s="66">
        <f>'cDEBI-NN'!S12/cNN!S12</f>
        <v>2.5055165432429929E-2</v>
      </c>
      <c r="O14" s="49">
        <f>'cDEBI-NN'!T12/cNN!T12</f>
        <v>1.3484679562401519E-2</v>
      </c>
      <c r="P14" s="49">
        <f>'cDEBI-NN'!U12/cNN!U12</f>
        <v>1.3599230308773505E-2</v>
      </c>
      <c r="Q14" s="49">
        <f>'cDEBI-NN'!V12/cNN!V12</f>
        <v>1.3685657106115792E-2</v>
      </c>
      <c r="R14" s="66">
        <f>'cDEBI-NN'!W12/cNN!W12</f>
        <v>1.3747814074356938E-2</v>
      </c>
      <c r="S14" s="49">
        <f>'cDEBI-NN'!X12/cNN!X12</f>
        <v>5.991981752471562E-3</v>
      </c>
      <c r="T14" s="49">
        <f>'cDEBI-NN'!Y12/cNN!Y12</f>
        <v>6.1049158155533816E-3</v>
      </c>
      <c r="U14" s="49">
        <f>'cDEBI-NN'!Z12/cNN!Z12</f>
        <v>6.1914138787728624E-3</v>
      </c>
      <c r="V14" s="50">
        <f>'cDEBI-NN'!AA12/cNN!AA12</f>
        <v>6.2541937078213405E-3</v>
      </c>
      <c r="W14" s="54"/>
    </row>
    <row r="15" spans="1:24" x14ac:dyDescent="0.25">
      <c r="B15" s="91"/>
      <c r="C15" s="68" t="str">
        <f>'cDEBI-NN'!J13</f>
        <v>5C</v>
      </c>
      <c r="D15" s="64">
        <f>cNN!K13</f>
        <v>348096</v>
      </c>
      <c r="E15" s="64">
        <f>'cDEBI-NN'!K13</f>
        <v>32000</v>
      </c>
      <c r="F15" s="69"/>
      <c r="G15" s="70">
        <f>'cDEBI-NN'!L13/cNN!L13</f>
        <v>7.9173201208369764E-2</v>
      </c>
      <c r="H15" s="71">
        <f>'cDEBI-NN'!M13/cNN!M13</f>
        <v>7.9429107601166435E-2</v>
      </c>
      <c r="I15" s="71">
        <f>'cDEBI-NN'!N13/cNN!N13</f>
        <v>7.9682076563207402E-2</v>
      </c>
      <c r="J15" s="72">
        <f>'cDEBI-NN'!O13/cNN!O13</f>
        <v>7.9932158381986501E-2</v>
      </c>
      <c r="K15" s="71">
        <f>'cDEBI-NN'!P13/cNN!P13</f>
        <v>6.7023375864045331E-2</v>
      </c>
      <c r="L15" s="71">
        <f>'cDEBI-NN'!Q13/cNN!Q13</f>
        <v>6.6926058291411766E-2</v>
      </c>
      <c r="M15" s="71">
        <f>'cDEBI-NN'!R13/cNN!R13</f>
        <v>6.6832352429173042E-2</v>
      </c>
      <c r="N15" s="72">
        <f>'cDEBI-NN'!S13/cNN!S13</f>
        <v>6.6742060880221388E-2</v>
      </c>
      <c r="O15" s="71">
        <f>'cDEBI-NN'!T13/cNN!T13</f>
        <v>5.1204444589042018E-2</v>
      </c>
      <c r="P15" s="71">
        <f>'cDEBI-NN'!U13/cNN!U13</f>
        <v>5.1131182878442552E-2</v>
      </c>
      <c r="Q15" s="71">
        <f>'cDEBI-NN'!V13/cNN!V13</f>
        <v>5.1272193394564326E-2</v>
      </c>
      <c r="R15" s="72">
        <f>'cDEBI-NN'!W13/cNN!W13</f>
        <v>5.1449033231463825E-2</v>
      </c>
      <c r="S15" s="71">
        <f>'cDEBI-NN'!X13/cNN!X13</f>
        <v>2.9436743469467497E-2</v>
      </c>
      <c r="T15" s="71">
        <f>'cDEBI-NN'!Y13/cNN!Y13</f>
        <v>2.8863151484699645E-2</v>
      </c>
      <c r="U15" s="71">
        <f>'cDEBI-NN'!Z13/cNN!Z13</f>
        <v>2.8843537569105477E-2</v>
      </c>
      <c r="V15" s="73">
        <f>'cDEBI-NN'!AA13/cNN!AA13</f>
        <v>2.8977590370061194E-2</v>
      </c>
      <c r="W15" s="54"/>
    </row>
    <row r="16" spans="1:24" x14ac:dyDescent="0.25">
      <c r="B16" s="83" t="str">
        <f>'cDEBI-NN'!I14</f>
        <v>Large</v>
      </c>
      <c r="C16" s="46" t="str">
        <f>'cDEBI-NN'!J14</f>
        <v>1C</v>
      </c>
      <c r="D16" s="47">
        <f>cNN!K14</f>
        <v>11712</v>
      </c>
      <c r="E16" s="47">
        <f>'cDEBI-NN'!K14</f>
        <v>34944</v>
      </c>
      <c r="F16" s="59"/>
      <c r="G16" s="48">
        <f>'cDEBI-NN'!L14/cNN!L14</f>
        <v>2.9455970362085526E-2</v>
      </c>
      <c r="H16" s="49">
        <f>'cDEBI-NN'!M14/cNN!M14</f>
        <v>2.9521799606695764E-2</v>
      </c>
      <c r="I16" s="49">
        <f>'cDEBI-NN'!N14/cNN!N14</f>
        <v>2.9587536762882265E-2</v>
      </c>
      <c r="J16" s="66">
        <f>'cDEBI-NN'!O14/cNN!O14</f>
        <v>2.9653182023743486E-2</v>
      </c>
      <c r="K16" s="49">
        <f>'cDEBI-NN'!P14/cNN!P14</f>
        <v>1.4974744504422779E-2</v>
      </c>
      <c r="L16" s="49">
        <f>'cDEBI-NN'!Q14/cNN!Q14</f>
        <v>1.5040931738934853E-2</v>
      </c>
      <c r="M16" s="49">
        <f>'cDEBI-NN'!R14/cNN!R14</f>
        <v>1.5106932430315238E-2</v>
      </c>
      <c r="N16" s="66">
        <f>'cDEBI-NN'!S14/cNN!S14</f>
        <v>1.5172747366088243E-2</v>
      </c>
      <c r="O16" s="49">
        <f>'cDEBI-NN'!T14/cNN!T14</f>
        <v>7.5858367465809779E-3</v>
      </c>
      <c r="P16" s="49">
        <f>'cDEBI-NN'!U14/cNN!U14</f>
        <v>7.6185601130743614E-3</v>
      </c>
      <c r="Q16" s="49">
        <f>'cDEBI-NN'!V14/cNN!V14</f>
        <v>7.6417702352370147E-3</v>
      </c>
      <c r="R16" s="66">
        <f>'cDEBI-NN'!W14/cNN!W14</f>
        <v>7.6578686912061192E-3</v>
      </c>
      <c r="S16" s="49">
        <f>'cDEBI-NN'!X14/cNN!X14</f>
        <v>3.1242411816654885E-3</v>
      </c>
      <c r="T16" s="49">
        <f>'cDEBI-NN'!Y14/cNN!Y14</f>
        <v>3.1567050594701342E-3</v>
      </c>
      <c r="U16" s="49">
        <f>'cDEBI-NN'!Z14/cNN!Z14</f>
        <v>3.1797711390407438E-3</v>
      </c>
      <c r="V16" s="50">
        <f>'cDEBI-NN'!AA14/cNN!AA14</f>
        <v>3.1957857790017342E-3</v>
      </c>
      <c r="W16" s="54"/>
    </row>
    <row r="17" spans="2:23" x14ac:dyDescent="0.25">
      <c r="B17" s="83"/>
      <c r="C17" s="46" t="str">
        <f>'cDEBI-NN'!J15</f>
        <v>2C</v>
      </c>
      <c r="D17" s="47">
        <f>cNN!K15</f>
        <v>2002624</v>
      </c>
      <c r="E17" s="47">
        <f>'cDEBI-NN'!K15</f>
        <v>159616</v>
      </c>
      <c r="F17" s="59"/>
      <c r="G17" s="48">
        <f>'cDEBI-NN'!L15/cNN!L15</f>
        <v>3.3176875335928377E-2</v>
      </c>
      <c r="H17" s="49">
        <f>'cDEBI-NN'!M15/cNN!M15</f>
        <v>3.320230907814116E-2</v>
      </c>
      <c r="I17" s="49">
        <f>'cDEBI-NN'!N15/cNN!N15</f>
        <v>3.3227728501753415E-2</v>
      </c>
      <c r="J17" s="66">
        <f>'cDEBI-NN'!O15/cNN!O15</f>
        <v>3.3253133618853285E-2</v>
      </c>
      <c r="K17" s="49">
        <f>'cDEBI-NN'!P15/cNN!P15</f>
        <v>1.888304465896656E-2</v>
      </c>
      <c r="L17" s="49">
        <f>'cDEBI-NN'!Q15/cNN!Q15</f>
        <v>1.8910482392197552E-2</v>
      </c>
      <c r="M17" s="49">
        <f>'cDEBI-NN'!R15/cNN!R15</f>
        <v>1.8937885126916444E-2</v>
      </c>
      <c r="N17" s="66">
        <f>'cDEBI-NN'!S15/cNN!S15</f>
        <v>1.8965252930044686E-2</v>
      </c>
      <c r="O17" s="49">
        <f>'cDEBI-NN'!T15/cNN!T15</f>
        <v>1.0157795912521396E-2</v>
      </c>
      <c r="P17" s="49">
        <f>'cDEBI-NN'!U15/cNN!U15</f>
        <v>1.0172547814979725E-2</v>
      </c>
      <c r="Q17" s="49">
        <f>'cDEBI-NN'!V15/cNN!V15</f>
        <v>1.0183292138540712E-2</v>
      </c>
      <c r="R17" s="66">
        <f>'cDEBI-NN'!W15/cNN!W15</f>
        <v>1.0190860435711756E-2</v>
      </c>
      <c r="S17" s="49">
        <f>'cDEBI-NN'!X15/cNN!X15</f>
        <v>4.2876964826456272E-3</v>
      </c>
      <c r="T17" s="49">
        <f>'cDEBI-NN'!Y15/cNN!Y15</f>
        <v>4.3028265794279692E-3</v>
      </c>
      <c r="U17" s="49">
        <f>'cDEBI-NN'!Z15/cNN!Z15</f>
        <v>4.3139174706751425E-3</v>
      </c>
      <c r="V17" s="50">
        <f>'cDEBI-NN'!AA15/cNN!AA15</f>
        <v>4.321756377058155E-3</v>
      </c>
      <c r="W17" s="54"/>
    </row>
    <row r="18" spans="2:23" x14ac:dyDescent="0.25">
      <c r="B18" s="83"/>
      <c r="C18" s="46" t="str">
        <f>'cDEBI-NN'!J16</f>
        <v>3C</v>
      </c>
      <c r="D18" s="47">
        <f>cNN!K16</f>
        <v>6819904</v>
      </c>
      <c r="E18" s="47">
        <f>'cDEBI-NN'!K16</f>
        <v>272896</v>
      </c>
      <c r="F18" s="59"/>
      <c r="G18" s="48">
        <f>'cDEBI-NN'!L16/cNN!L16</f>
        <v>2.9143035478816161E-2</v>
      </c>
      <c r="H18" s="49">
        <f>'cDEBI-NN'!M16/cNN!M16</f>
        <v>2.9159193256453057E-2</v>
      </c>
      <c r="I18" s="49">
        <f>'cDEBI-NN'!N16/cNN!N16</f>
        <v>2.9175345501640866E-2</v>
      </c>
      <c r="J18" s="66">
        <f>'cDEBI-NN'!O16/cNN!O16</f>
        <v>2.9191492217220588E-2</v>
      </c>
      <c r="K18" s="49">
        <f>'cDEBI-NN'!P16/cNN!P16</f>
        <v>1.914379083972759E-2</v>
      </c>
      <c r="L18" s="49">
        <f>'cDEBI-NN'!Q16/cNN!Q16</f>
        <v>1.91629455188893E-2</v>
      </c>
      <c r="M18" s="49">
        <f>'cDEBI-NN'!R16/cNN!R16</f>
        <v>1.918208303370458E-2</v>
      </c>
      <c r="N18" s="66">
        <f>'cDEBI-NN'!S16/cNN!S16</f>
        <v>1.9201203407234333E-2</v>
      </c>
      <c r="O18" s="49">
        <f>'cDEBI-NN'!T16/cNN!T16</f>
        <v>1.1361724775762106E-2</v>
      </c>
      <c r="P18" s="49">
        <f>'cDEBI-NN'!U16/cNN!U16</f>
        <v>1.1372789074153048E-2</v>
      </c>
      <c r="Q18" s="49">
        <f>'cDEBI-NN'!V16/cNN!V16</f>
        <v>1.1380955670308E-2</v>
      </c>
      <c r="R18" s="66">
        <f>'cDEBI-NN'!W16/cNN!W16</f>
        <v>1.138675197776538E-2</v>
      </c>
      <c r="S18" s="49">
        <f>'cDEBI-NN'!X16/cNN!X16</f>
        <v>5.1425402672486461E-3</v>
      </c>
      <c r="T18" s="49">
        <f>'cDEBI-NN'!Y16/cNN!Y16</f>
        <v>5.1544110297625989E-3</v>
      </c>
      <c r="U18" s="49">
        <f>'cDEBI-NN'!Z16/cNN!Z16</f>
        <v>5.1633322172022263E-3</v>
      </c>
      <c r="V18" s="50">
        <f>'cDEBI-NN'!AA16/cNN!AA16</f>
        <v>5.169725690978586E-3</v>
      </c>
      <c r="W18" s="54"/>
    </row>
    <row r="19" spans="2:23" x14ac:dyDescent="0.25">
      <c r="B19" s="83"/>
      <c r="C19" s="46" t="str">
        <f>'cDEBI-NN'!J17</f>
        <v>4C</v>
      </c>
      <c r="D19" s="47">
        <f>cNN!K17</f>
        <v>10506688</v>
      </c>
      <c r="E19" s="47">
        <f>'cDEBI-NN'!K17</f>
        <v>330880</v>
      </c>
      <c r="F19" s="59"/>
      <c r="G19" s="48">
        <f>'cDEBI-NN'!L17/cNN!L17</f>
        <v>2.7050538235249097E-2</v>
      </c>
      <c r="H19" s="49">
        <f>'cDEBI-NN'!M17/cNN!M17</f>
        <v>2.7064900377504086E-2</v>
      </c>
      <c r="I19" s="49">
        <f>'cDEBI-NN'!N17/cNN!N17</f>
        <v>2.7079258243371439E-2</v>
      </c>
      <c r="J19" s="66">
        <f>'cDEBI-NN'!O17/cNN!O17</f>
        <v>2.7093611834760837E-2</v>
      </c>
      <c r="K19" s="49">
        <f>'cDEBI-NN'!P17/cNN!P17</f>
        <v>1.9778411299840152E-2</v>
      </c>
      <c r="L19" s="49">
        <f>'cDEBI-NN'!Q17/cNN!Q17</f>
        <v>1.9796677481792507E-2</v>
      </c>
      <c r="M19" s="49">
        <f>'cDEBI-NN'!R17/cNN!R17</f>
        <v>1.9814927819287082E-2</v>
      </c>
      <c r="N19" s="66">
        <f>'cDEBI-NN'!S17/cNN!S17</f>
        <v>1.9833162332930646E-2</v>
      </c>
      <c r="O19" s="49">
        <f>'cDEBI-NN'!T17/cNN!T17</f>
        <v>1.2868688859636331E-2</v>
      </c>
      <c r="P19" s="49">
        <f>'cDEBI-NN'!U17/cNN!U17</f>
        <v>1.2879931984443127E-2</v>
      </c>
      <c r="Q19" s="49">
        <f>'cDEBI-NN'!V17/cNN!V17</f>
        <v>1.2888377812484912E-2</v>
      </c>
      <c r="R19" s="66">
        <f>'cDEBI-NN'!W17/cNN!W17</f>
        <v>1.2894431420615806E-2</v>
      </c>
      <c r="S19" s="49">
        <f>'cDEBI-NN'!X17/cNN!X17</f>
        <v>6.307237514983576E-3</v>
      </c>
      <c r="T19" s="49">
        <f>'cDEBI-NN'!Y17/cNN!Y17</f>
        <v>6.3197067048434341E-3</v>
      </c>
      <c r="U19" s="49">
        <f>'cDEBI-NN'!Z17/cNN!Z17</f>
        <v>6.3294392612393054E-3</v>
      </c>
      <c r="V19" s="50">
        <f>'cDEBI-NN'!AA17/cNN!AA17</f>
        <v>6.3365566488547262E-3</v>
      </c>
      <c r="W19" s="54"/>
    </row>
    <row r="20" spans="2:23" ht="15.75" thickBot="1" x14ac:dyDescent="0.3">
      <c r="B20" s="83"/>
      <c r="C20" s="46" t="str">
        <f>'cDEBI-NN'!J18</f>
        <v>5C</v>
      </c>
      <c r="D20" s="47">
        <f>cNN!K18</f>
        <v>11391680</v>
      </c>
      <c r="E20" s="47">
        <f>'cDEBI-NN'!K18</f>
        <v>344960</v>
      </c>
      <c r="F20" s="59"/>
      <c r="G20" s="51">
        <f>'cDEBI-NN'!L18/cNN!L18</f>
        <v>2.7662593524068524E-2</v>
      </c>
      <c r="H20" s="52">
        <f>'cDEBI-NN'!M18/cNN!M18</f>
        <v>2.7678451596163903E-2</v>
      </c>
      <c r="I20" s="52">
        <f>'cDEBI-NN'!N18/cNN!N18</f>
        <v>2.7694304421431767E-2</v>
      </c>
      <c r="J20" s="67">
        <f>'cDEBI-NN'!O18/cNN!O18</f>
        <v>2.7710152002475646E-2</v>
      </c>
      <c r="K20" s="52">
        <f>'cDEBI-NN'!P18/cNN!P18</f>
        <v>2.2262646372269265E-2</v>
      </c>
      <c r="L20" s="52">
        <f>'cDEBI-NN'!Q18/cNN!Q18</f>
        <v>2.2283665299995349E-2</v>
      </c>
      <c r="M20" s="52">
        <f>'cDEBI-NN'!R18/cNN!R18</f>
        <v>2.2304661934316225E-2</v>
      </c>
      <c r="N20" s="67">
        <f>'cDEBI-NN'!S18/cNN!S18</f>
        <v>2.2325636310680824E-2</v>
      </c>
      <c r="O20" s="52">
        <f>'cDEBI-NN'!T18/cNN!T18</f>
        <v>1.6014703785785119E-2</v>
      </c>
      <c r="P20" s="52">
        <f>'cDEBI-NN'!U18/cNN!U18</f>
        <v>1.6028492664725856E-2</v>
      </c>
      <c r="Q20" s="52">
        <f>'cDEBI-NN'!V18/cNN!V18</f>
        <v>1.6039284046751569E-2</v>
      </c>
      <c r="R20" s="67">
        <f>'cDEBI-NN'!W18/cNN!W18</f>
        <v>1.6047189876339782E-2</v>
      </c>
      <c r="S20" s="52">
        <f>'cDEBI-NN'!X18/cNN!X18</f>
        <v>8.7221914227458737E-3</v>
      </c>
      <c r="T20" s="52">
        <f>'cDEBI-NN'!Y18/cNN!Y18</f>
        <v>8.7372389318826106E-3</v>
      </c>
      <c r="U20" s="52">
        <f>'cDEBI-NN'!Z18/cNN!Z18</f>
        <v>8.750213511314605E-3</v>
      </c>
      <c r="V20" s="53">
        <f>'cDEBI-NN'!AA18/cNN!AA18</f>
        <v>8.7601680769823359E-3</v>
      </c>
      <c r="W20" s="54"/>
    </row>
    <row r="21" spans="2:23" x14ac:dyDescent="0.25">
      <c r="B21" s="54"/>
      <c r="C21" s="54"/>
      <c r="D21" s="54"/>
      <c r="E21" s="54"/>
      <c r="F21" s="61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</row>
    <row r="23" spans="2:23" x14ac:dyDescent="0.25">
      <c r="B23" t="s">
        <v>63</v>
      </c>
    </row>
  </sheetData>
  <mergeCells count="7">
    <mergeCell ref="B11:B15"/>
    <mergeCell ref="B16:B20"/>
    <mergeCell ref="O1:R1"/>
    <mergeCell ref="S1:V1"/>
    <mergeCell ref="B6:B10"/>
    <mergeCell ref="G1:J1"/>
    <mergeCell ref="K1:N1"/>
  </mergeCells>
  <conditionalFormatting sqref="G6:V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36D0-E74D-4EDB-8D29-25C0464CF803}">
  <dimension ref="A1:X24"/>
  <sheetViews>
    <sheetView tabSelected="1" zoomScaleNormal="100" workbookViewId="0">
      <selection activeCell="B25" sqref="B25"/>
    </sheetView>
  </sheetViews>
  <sheetFormatPr defaultRowHeight="15" x14ac:dyDescent="0.25"/>
  <cols>
    <col min="1" max="1" width="13" bestFit="1" customWidth="1"/>
    <col min="3" max="3" width="8.140625" bestFit="1" customWidth="1"/>
    <col min="4" max="4" width="11.140625" bestFit="1" customWidth="1"/>
    <col min="5" max="5" width="9.42578125" customWidth="1"/>
    <col min="6" max="6" width="3.7109375" customWidth="1"/>
    <col min="7" max="18" width="7.7109375" customWidth="1"/>
    <col min="19" max="22" width="8.7109375" customWidth="1"/>
  </cols>
  <sheetData>
    <row r="1" spans="1:24" x14ac:dyDescent="0.25">
      <c r="B1" s="54"/>
      <c r="C1" s="54"/>
      <c r="D1" s="54"/>
      <c r="E1" s="54"/>
      <c r="F1" s="80" t="s">
        <v>37</v>
      </c>
      <c r="G1" s="89" t="str">
        <f>'Fully-connected'!A3</f>
        <v>Block 50</v>
      </c>
      <c r="H1" s="89"/>
      <c r="I1" s="89"/>
      <c r="J1" s="93"/>
      <c r="K1" s="90" t="str">
        <f>'Fully-connected'!A4</f>
        <v>Block 100</v>
      </c>
      <c r="L1" s="90"/>
      <c r="M1" s="90"/>
      <c r="N1" s="92"/>
      <c r="O1" s="90" t="str">
        <f>'Fully-connected'!A5</f>
        <v>Hinton 200</v>
      </c>
      <c r="P1" s="90"/>
      <c r="Q1" s="90"/>
      <c r="R1" s="90"/>
      <c r="S1" s="94"/>
      <c r="T1" s="94"/>
      <c r="U1" s="94"/>
      <c r="V1" s="94"/>
      <c r="W1" s="62"/>
    </row>
    <row r="2" spans="1:24" x14ac:dyDescent="0.25">
      <c r="B2" s="54"/>
      <c r="C2" s="54"/>
      <c r="D2" s="54"/>
      <c r="E2" s="54"/>
      <c r="F2" s="80" t="s">
        <v>38</v>
      </c>
      <c r="G2" s="43" t="str">
        <f>'Fully-connected'!O2</f>
        <v>1H</v>
      </c>
      <c r="H2" s="44" t="str">
        <f>'Fully-connected'!P2</f>
        <v>2H</v>
      </c>
      <c r="I2" s="44" t="str">
        <f>'Fully-connected'!Q2</f>
        <v>3H</v>
      </c>
      <c r="J2" s="63" t="str">
        <f>'Fully-connected'!R2</f>
        <v>4H</v>
      </c>
      <c r="K2" s="44" t="str">
        <f t="shared" ref="K2:N2" si="0">G2</f>
        <v>1H</v>
      </c>
      <c r="L2" s="44" t="str">
        <f t="shared" si="0"/>
        <v>2H</v>
      </c>
      <c r="M2" s="44" t="str">
        <f t="shared" si="0"/>
        <v>3H</v>
      </c>
      <c r="N2" s="68" t="str">
        <f t="shared" si="0"/>
        <v>4H</v>
      </c>
      <c r="O2" s="43" t="str">
        <f t="shared" ref="O2:R2" si="1">G2</f>
        <v>1H</v>
      </c>
      <c r="P2" s="43" t="str">
        <f t="shared" si="1"/>
        <v>2H</v>
      </c>
      <c r="Q2" s="43" t="str">
        <f t="shared" si="1"/>
        <v>3H</v>
      </c>
      <c r="R2" s="43" t="str">
        <f t="shared" si="1"/>
        <v>4H</v>
      </c>
      <c r="S2" s="75"/>
      <c r="T2" s="75"/>
      <c r="U2" s="75"/>
      <c r="V2" s="75"/>
      <c r="W2" s="54"/>
    </row>
    <row r="3" spans="1:24" ht="18" x14ac:dyDescent="0.35">
      <c r="B3" s="54"/>
      <c r="C3" s="54"/>
      <c r="D3" s="54"/>
      <c r="E3" s="54"/>
      <c r="F3" s="80" t="s">
        <v>39</v>
      </c>
      <c r="G3" s="113">
        <f>cNN!L3</f>
        <v>2622</v>
      </c>
      <c r="H3" s="113">
        <f>cNN!M3</f>
        <v>5132</v>
      </c>
      <c r="I3" s="113">
        <f>cNN!N3</f>
        <v>7642</v>
      </c>
      <c r="J3" s="111">
        <f>cNN!O3</f>
        <v>10152</v>
      </c>
      <c r="K3" s="113">
        <f>cNN!P3</f>
        <v>10242</v>
      </c>
      <c r="L3" s="113">
        <f>cNN!Q3</f>
        <v>20262</v>
      </c>
      <c r="M3" s="113">
        <f>cNN!R3</f>
        <v>30282</v>
      </c>
      <c r="N3" s="111">
        <f>cNN!S3</f>
        <v>40302</v>
      </c>
      <c r="O3" s="113">
        <f>cNN!T3</f>
        <v>27001.333333333336</v>
      </c>
      <c r="P3" s="113">
        <f>cNN!U3</f>
        <v>38782.296296296307</v>
      </c>
      <c r="Q3" s="113">
        <f>cNN!V3</f>
        <v>44002.526748971199</v>
      </c>
      <c r="R3" s="113">
        <f>cNN!W3</f>
        <v>46312.127114769093</v>
      </c>
      <c r="S3" s="76"/>
      <c r="T3" s="76"/>
      <c r="U3" s="76"/>
      <c r="V3" s="76"/>
      <c r="W3" s="54"/>
    </row>
    <row r="4" spans="1:24" ht="18" x14ac:dyDescent="0.35">
      <c r="B4" s="78"/>
      <c r="C4" s="78"/>
      <c r="D4" s="78"/>
      <c r="E4" s="78"/>
      <c r="F4" s="81" t="s">
        <v>40</v>
      </c>
      <c r="G4" s="114">
        <f>'cDEBI-NN'!L3</f>
        <v>628</v>
      </c>
      <c r="H4" s="114">
        <f>'cDEBI-NN'!M3</f>
        <v>938</v>
      </c>
      <c r="I4" s="114">
        <f>'cDEBI-NN'!N3</f>
        <v>1248</v>
      </c>
      <c r="J4" s="112">
        <f>'cDEBI-NN'!O3</f>
        <v>1558</v>
      </c>
      <c r="K4" s="114">
        <f>'cDEBI-NN'!P3</f>
        <v>1248</v>
      </c>
      <c r="L4" s="114">
        <f>'cDEBI-NN'!Q3</f>
        <v>1868</v>
      </c>
      <c r="M4" s="114">
        <f>'cDEBI-NN'!R3</f>
        <v>2488</v>
      </c>
      <c r="N4" s="112">
        <f>'cDEBI-NN'!S3</f>
        <v>3108</v>
      </c>
      <c r="O4" s="114">
        <f>'cDEBI-NN'!T3</f>
        <v>2074</v>
      </c>
      <c r="P4" s="114">
        <f>'cDEBI-NN'!U3</f>
        <v>2625.3333333333335</v>
      </c>
      <c r="Q4" s="114">
        <f>'cDEBI-NN'!V3</f>
        <v>2992.8888888888891</v>
      </c>
      <c r="R4" s="114">
        <f>'cDEBI-NN'!W3</f>
        <v>3237.9259259259261</v>
      </c>
      <c r="S4" s="76"/>
      <c r="T4" s="76"/>
      <c r="U4" s="76"/>
      <c r="V4" s="76"/>
      <c r="W4" s="54"/>
    </row>
    <row r="5" spans="1:24" ht="18.75" thickBot="1" x14ac:dyDescent="0.4">
      <c r="B5" s="79" t="s">
        <v>19</v>
      </c>
      <c r="C5" s="79" t="s">
        <v>18</v>
      </c>
      <c r="D5" s="79" t="s">
        <v>35</v>
      </c>
      <c r="E5" s="79" t="s">
        <v>36</v>
      </c>
      <c r="F5" s="82"/>
      <c r="G5" s="60"/>
      <c r="H5" s="60"/>
      <c r="I5" s="60"/>
      <c r="J5" s="65"/>
      <c r="K5" s="60"/>
      <c r="L5" s="60"/>
      <c r="M5" s="60"/>
      <c r="N5" s="65"/>
      <c r="O5" s="60"/>
      <c r="P5" s="60"/>
      <c r="Q5" s="60"/>
      <c r="R5" s="60"/>
      <c r="S5" s="74"/>
      <c r="T5" s="74"/>
      <c r="U5" s="74"/>
      <c r="V5" s="74"/>
      <c r="W5" s="54"/>
    </row>
    <row r="6" spans="1:24" x14ac:dyDescent="0.25">
      <c r="B6" s="83" t="str">
        <f>'cDEBI-NN'!I4</f>
        <v>Small</v>
      </c>
      <c r="C6" s="46" t="str">
        <f>'cDEBI-NN'!J4</f>
        <v>1C</v>
      </c>
      <c r="D6" s="111">
        <f>cNN!K4</f>
        <v>416</v>
      </c>
      <c r="E6" s="111">
        <f>'cDEBI-NN'!K4</f>
        <v>1216</v>
      </c>
      <c r="F6" s="58"/>
      <c r="G6" s="95">
        <f>'cDEBI-NN'!L4/cNN!L4</f>
        <v>5.1898230248633784E-2</v>
      </c>
      <c r="H6" s="96">
        <f>'cDEBI-NN'!M4/cNN!M4</f>
        <v>5.5009347088555011E-2</v>
      </c>
      <c r="I6" s="96">
        <f>'cDEBI-NN'!N4/cNN!N4</f>
        <v>5.7861384824657441E-2</v>
      </c>
      <c r="J6" s="97">
        <f>'cDEBI-NN'!O4/cNN!O4</f>
        <v>6.0485412154414574E-2</v>
      </c>
      <c r="K6" s="96">
        <f>'cDEBI-NN'!P4/cNN!P4</f>
        <v>3.0574499044546906E-2</v>
      </c>
      <c r="L6" s="96">
        <f>'cDEBI-NN'!Q4/cNN!Q4</f>
        <v>3.3101803355304507E-2</v>
      </c>
      <c r="M6" s="96">
        <f>'cDEBI-NN'!R4/cNN!R4</f>
        <v>3.525148745172306E-2</v>
      </c>
      <c r="N6" s="97">
        <f>'cDEBI-NN'!S4/cNN!S4</f>
        <v>3.7102301896740714E-2</v>
      </c>
      <c r="O6" s="96">
        <f>'cDEBI-NN'!T4/cNN!T4</f>
        <v>1.8495864083552943E-2</v>
      </c>
      <c r="P6" s="96">
        <f>'cDEBI-NN'!U4/cNN!U4</f>
        <v>1.9856696336932E-2</v>
      </c>
      <c r="Q6" s="96">
        <f>'cDEBI-NN'!V4/cNN!V4</f>
        <v>2.091126938683056E-2</v>
      </c>
      <c r="R6" s="98">
        <f>'cDEBI-NN'!W4/cNN!W4</f>
        <v>2.1690278314054953E-2</v>
      </c>
      <c r="S6" s="77"/>
      <c r="T6" s="77"/>
      <c r="U6" s="77"/>
      <c r="V6" s="77"/>
      <c r="W6" s="54"/>
    </row>
    <row r="7" spans="1:24" x14ac:dyDescent="0.25">
      <c r="A7" s="2"/>
      <c r="B7" s="83"/>
      <c r="C7" s="46" t="str">
        <f>'cDEBI-NN'!J5</f>
        <v>2C</v>
      </c>
      <c r="D7" s="111">
        <f>cNN!K5</f>
        <v>2736</v>
      </c>
      <c r="E7" s="111">
        <f>'cDEBI-NN'!K5</f>
        <v>2096</v>
      </c>
      <c r="F7" s="58"/>
      <c r="G7" s="99">
        <f>'cDEBI-NN'!L5/cNN!L5</f>
        <v>7.7367562083719282E-2</v>
      </c>
      <c r="H7" s="100">
        <f>'cDEBI-NN'!M5/cNN!M5</f>
        <v>7.9787678675917406E-2</v>
      </c>
      <c r="I7" s="100">
        <f>'cDEBI-NN'!N5/cNN!N5</f>
        <v>8.1966562090465031E-2</v>
      </c>
      <c r="J7" s="101">
        <f>'cDEBI-NN'!O5/cNN!O5</f>
        <v>8.3938568618550466E-2</v>
      </c>
      <c r="K7" s="100">
        <f>'cDEBI-NN'!P5/cNN!P5</f>
        <v>4.4790694646383543E-2</v>
      </c>
      <c r="L7" s="100">
        <f>'cDEBI-NN'!Q5/cNN!Q5</f>
        <v>4.6466109490908382E-2</v>
      </c>
      <c r="M7" s="100">
        <f>'cDEBI-NN'!R5/cNN!R5</f>
        <v>4.7842284451257551E-2</v>
      </c>
      <c r="N7" s="101">
        <f>'cDEBI-NN'!S5/cNN!S5</f>
        <v>4.8992816350575182E-2</v>
      </c>
      <c r="O7" s="100">
        <f>'cDEBI-NN'!T5/cNN!T5</f>
        <v>2.6446533941675978E-2</v>
      </c>
      <c r="P7" s="100">
        <f>'cDEBI-NN'!U5/cNN!U5</f>
        <v>2.7650777694399421E-2</v>
      </c>
      <c r="Q7" s="100">
        <f>'cDEBI-NN'!V5/cNN!V5</f>
        <v>2.8743227593814296E-2</v>
      </c>
      <c r="R7" s="102">
        <f>'cDEBI-NN'!W5/cNN!W5</f>
        <v>2.9607815644891775E-2</v>
      </c>
      <c r="S7" s="77"/>
      <c r="T7" s="77"/>
      <c r="U7" s="77"/>
      <c r="V7" s="77"/>
      <c r="W7" s="62"/>
      <c r="X7" s="2"/>
    </row>
    <row r="8" spans="1:24" x14ac:dyDescent="0.25">
      <c r="A8" s="2"/>
      <c r="B8" s="83"/>
      <c r="C8" s="46" t="str">
        <f>'cDEBI-NN'!J6</f>
        <v>3C</v>
      </c>
      <c r="D8" s="111">
        <f>cNN!K6</f>
        <v>7376</v>
      </c>
      <c r="E8" s="111">
        <f>'cDEBI-NN'!K6</f>
        <v>3856</v>
      </c>
      <c r="F8" s="59"/>
      <c r="G8" s="99">
        <f>'cDEBI-NN'!L6/cNN!L6</f>
        <v>8.1978181818181825E-2</v>
      </c>
      <c r="H8" s="100">
        <f>'cDEBI-NN'!M6/cNN!M6</f>
        <v>8.3440920572551217E-2</v>
      </c>
      <c r="I8" s="100">
        <f>'cDEBI-NN'!N6/cNN!N6</f>
        <v>8.4804120916361664E-2</v>
      </c>
      <c r="J8" s="101">
        <f>'cDEBI-NN'!O6/cNN!O6</f>
        <v>8.6077608809648667E-2</v>
      </c>
      <c r="K8" s="100">
        <f>'cDEBI-NN'!P6/cNN!P6</f>
        <v>4.6697021721280881E-2</v>
      </c>
      <c r="L8" s="100">
        <f>'cDEBI-NN'!Q6/cNN!Q6</f>
        <v>4.7753316202514065E-2</v>
      </c>
      <c r="M8" s="100">
        <f>'cDEBI-NN'!R6/cNN!R6</f>
        <v>4.8672164145185375E-2</v>
      </c>
      <c r="N8" s="101">
        <f>'cDEBI-NN'!S6/cNN!S6</f>
        <v>4.9478753886484178E-2</v>
      </c>
      <c r="O8" s="100">
        <f>'cDEBI-NN'!T6/cNN!T6</f>
        <v>2.6631135088519758E-2</v>
      </c>
      <c r="P8" s="100">
        <f>'cDEBI-NN'!U6/cNN!U6</f>
        <v>2.7486677430170373E-2</v>
      </c>
      <c r="Q8" s="100">
        <f>'cDEBI-NN'!V6/cNN!V6</f>
        <v>2.8278634266947236E-2</v>
      </c>
      <c r="R8" s="102">
        <f>'cDEBI-NN'!W6/cNN!W6</f>
        <v>2.8908716348342182E-2</v>
      </c>
      <c r="S8" s="77"/>
      <c r="T8" s="77"/>
      <c r="U8" s="77"/>
      <c r="V8" s="77"/>
      <c r="W8" s="62"/>
      <c r="X8" s="2"/>
    </row>
    <row r="9" spans="1:24" x14ac:dyDescent="0.25">
      <c r="A9" s="2"/>
      <c r="B9" s="83"/>
      <c r="C9" s="46" t="str">
        <f>'cDEBI-NN'!J7</f>
        <v>4C</v>
      </c>
      <c r="D9" s="111">
        <f>cNN!K7</f>
        <v>16624</v>
      </c>
      <c r="E9" s="111">
        <f>'cDEBI-NN'!K7</f>
        <v>5616</v>
      </c>
      <c r="F9" s="59"/>
      <c r="G9" s="99">
        <f>'cDEBI-NN'!L7/cNN!L7</f>
        <v>0.11731006228558105</v>
      </c>
      <c r="H9" s="100">
        <f>'cDEBI-NN'!M7/cNN!M7</f>
        <v>0.11755866743397915</v>
      </c>
      <c r="I9" s="100">
        <f>'cDEBI-NN'!N7/cNN!N7</f>
        <v>0.11778809209110749</v>
      </c>
      <c r="J9" s="101">
        <f>'cDEBI-NN'!O7/cNN!O7</f>
        <v>0.1180004735409021</v>
      </c>
      <c r="K9" s="100">
        <f>'cDEBI-NN'!P7/cNN!P7</f>
        <v>7.1183103300949235E-2</v>
      </c>
      <c r="L9" s="100">
        <f>'cDEBI-NN'!Q7/cNN!Q7</f>
        <v>7.0390700678075555E-2</v>
      </c>
      <c r="M9" s="100">
        <f>'cDEBI-NN'!R7/cNN!R7</f>
        <v>6.9722644198393191E-2</v>
      </c>
      <c r="N9" s="101">
        <f>'cDEBI-NN'!S7/cNN!S7</f>
        <v>6.9151794141992073E-2</v>
      </c>
      <c r="O9" s="100">
        <f>'cDEBI-NN'!T7/cNN!T7</f>
        <v>4.1531056163945756E-2</v>
      </c>
      <c r="P9" s="100">
        <f>'cDEBI-NN'!U7/cNN!U7</f>
        <v>4.1818085264930444E-2</v>
      </c>
      <c r="Q9" s="100">
        <f>'cDEBI-NN'!V7/cNN!V7</f>
        <v>4.2492148646470176E-2</v>
      </c>
      <c r="R9" s="102">
        <f>'cDEBI-NN'!W7/cNN!W7</f>
        <v>4.3148712952261789E-2</v>
      </c>
      <c r="S9" s="77"/>
      <c r="T9" s="77"/>
      <c r="U9" s="77"/>
      <c r="V9" s="77"/>
      <c r="W9" s="62"/>
      <c r="X9" s="2"/>
    </row>
    <row r="10" spans="1:24" x14ac:dyDescent="0.25">
      <c r="A10" s="2"/>
      <c r="B10" s="91"/>
      <c r="C10" s="68" t="str">
        <f>'cDEBI-NN'!J8</f>
        <v>5C</v>
      </c>
      <c r="D10" s="112">
        <f>cNN!K8</f>
        <v>21248</v>
      </c>
      <c r="E10" s="112">
        <f>'cDEBI-NN'!K8</f>
        <v>6496</v>
      </c>
      <c r="F10" s="69"/>
      <c r="G10" s="103">
        <f>'cDEBI-NN'!L8/cNN!L8</f>
        <v>0.19985917781508963</v>
      </c>
      <c r="H10" s="104">
        <f>'cDEBI-NN'!M8/cNN!M8</f>
        <v>0.19499949284917334</v>
      </c>
      <c r="I10" s="104">
        <f>'cDEBI-NN'!N8/cNN!N8</f>
        <v>0.19072140370953131</v>
      </c>
      <c r="J10" s="105">
        <f>'cDEBI-NN'!O8/cNN!O8</f>
        <v>0.18692639913622458</v>
      </c>
      <c r="K10" s="104">
        <f>'cDEBI-NN'!P8/cNN!P8</f>
        <v>0.13950406305583651</v>
      </c>
      <c r="L10" s="104">
        <f>'cDEBI-NN'!Q8/cNN!Q8</f>
        <v>0.1279577234806876</v>
      </c>
      <c r="M10" s="104">
        <f>'cDEBI-NN'!R8/cNN!R8</f>
        <v>0.11940144212131393</v>
      </c>
      <c r="N10" s="105">
        <f>'cDEBI-NN'!S8/cNN!S8</f>
        <v>0.11280690112806901</v>
      </c>
      <c r="O10" s="104">
        <f>'cDEBI-NN'!T8/cNN!T8</f>
        <v>8.8520841412696075E-2</v>
      </c>
      <c r="P10" s="104">
        <f>'cDEBI-NN'!U8/cNN!U8</f>
        <v>8.4111981874536973E-2</v>
      </c>
      <c r="Q10" s="104">
        <f>'cDEBI-NN'!V8/cNN!V8</f>
        <v>8.3499090927875566E-2</v>
      </c>
      <c r="R10" s="106">
        <f>'cDEBI-NN'!W8/cNN!W8</f>
        <v>8.3937581974016739E-2</v>
      </c>
      <c r="S10" s="77"/>
      <c r="T10" s="77"/>
      <c r="U10" s="77"/>
      <c r="V10" s="77"/>
      <c r="W10" s="62"/>
      <c r="X10" s="2"/>
    </row>
    <row r="11" spans="1:24" x14ac:dyDescent="0.25">
      <c r="A11" s="2"/>
      <c r="B11" s="83" t="str">
        <f>'cDEBI-NN'!I9</f>
        <v>Medium</v>
      </c>
      <c r="C11" s="46" t="str">
        <f>'cDEBI-NN'!J9</f>
        <v>1C</v>
      </c>
      <c r="D11" s="111">
        <f>cNN!K9</f>
        <v>1600</v>
      </c>
      <c r="E11" s="111">
        <f>'cDEBI-NN'!K9</f>
        <v>4736</v>
      </c>
      <c r="F11" s="59"/>
      <c r="G11" s="99">
        <f>'cDEBI-NN'!L9/cNN!L9</f>
        <v>3.3826752319464116E-2</v>
      </c>
      <c r="H11" s="100">
        <f>'cDEBI-NN'!M9/cNN!M9</f>
        <v>3.4428719660259087E-2</v>
      </c>
      <c r="I11" s="100">
        <f>'cDEBI-NN'!N9/cNN!N9</f>
        <v>3.5022659533208302E-2</v>
      </c>
      <c r="J11" s="101">
        <f>'cDEBI-NN'!O9/cNN!O9</f>
        <v>3.5608731448837846E-2</v>
      </c>
      <c r="K11" s="100">
        <f>'cDEBI-NN'!P9/cNN!P9</f>
        <v>1.7839310891667862E-2</v>
      </c>
      <c r="L11" s="100">
        <f>'cDEBI-NN'!Q9/cNN!Q9</f>
        <v>1.8428381095289843E-2</v>
      </c>
      <c r="M11" s="100">
        <f>'cDEBI-NN'!R9/cNN!R9</f>
        <v>1.9001899663014007E-2</v>
      </c>
      <c r="N11" s="101">
        <f>'cDEBI-NN'!S9/cNN!S9</f>
        <v>1.9560474423418479E-2</v>
      </c>
      <c r="O11" s="100">
        <f>'cDEBI-NN'!T9/cNN!T9</f>
        <v>9.4931476775103434E-3</v>
      </c>
      <c r="P11" s="100">
        <f>'cDEBI-NN'!U9/cNN!U9</f>
        <v>9.7885900965528905E-3</v>
      </c>
      <c r="Q11" s="100">
        <f>'cDEBI-NN'!V9/cNN!V9</f>
        <v>1.0000578523537912E-2</v>
      </c>
      <c r="R11" s="102">
        <f>'cDEBI-NN'!W9/cNN!W9</f>
        <v>1.0149022037034907E-2</v>
      </c>
      <c r="S11" s="77"/>
      <c r="T11" s="77"/>
      <c r="U11" s="77"/>
      <c r="V11" s="77"/>
      <c r="W11" s="62"/>
      <c r="X11" s="2"/>
    </row>
    <row r="12" spans="1:24" x14ac:dyDescent="0.25">
      <c r="B12" s="83"/>
      <c r="C12" s="46" t="str">
        <f>'cDEBI-NN'!J10</f>
        <v>2C</v>
      </c>
      <c r="D12" s="111">
        <f>cNN!K10</f>
        <v>52864</v>
      </c>
      <c r="E12" s="111">
        <f>'cDEBI-NN'!K10</f>
        <v>14400</v>
      </c>
      <c r="F12" s="59"/>
      <c r="G12" s="99">
        <f>'cDEBI-NN'!L10/cNN!L10</f>
        <v>4.2569452909066351E-2</v>
      </c>
      <c r="H12" s="100">
        <f>'cDEBI-NN'!M10/cNN!M10</f>
        <v>4.290269876577233E-2</v>
      </c>
      <c r="I12" s="100">
        <f>'cDEBI-NN'!N10/cNN!N10</f>
        <v>4.3233211680024572E-2</v>
      </c>
      <c r="J12" s="101">
        <f>'cDEBI-NN'!O10/cNN!O10</f>
        <v>4.3561025133738565E-2</v>
      </c>
      <c r="K12" s="100">
        <f>'cDEBI-NN'!P10/cNN!P10</f>
        <v>2.2902203506294124E-2</v>
      </c>
      <c r="L12" s="100">
        <f>'cDEBI-NN'!Q10/cNN!Q10</f>
        <v>2.3237257859433636E-2</v>
      </c>
      <c r="M12" s="100">
        <f>'cDEBI-NN'!R10/cNN!R10</f>
        <v>2.3566600485554996E-2</v>
      </c>
      <c r="N12" s="101">
        <f>'cDEBI-NN'!S10/cNN!S10</f>
        <v>2.3890376203417392E-2</v>
      </c>
      <c r="O12" s="100">
        <f>'cDEBI-NN'!T10/cNN!T10</f>
        <v>1.2108002136758457E-2</v>
      </c>
      <c r="P12" s="100">
        <f>'cDEBI-NN'!U10/cNN!U10</f>
        <v>1.228838621662455E-2</v>
      </c>
      <c r="Q12" s="100">
        <f>'cDEBI-NN'!V10/cNN!V10</f>
        <v>1.2421993897356352E-2</v>
      </c>
      <c r="R12" s="102">
        <f>'cDEBI-NN'!W10/cNN!W10</f>
        <v>1.2517167196967572E-2</v>
      </c>
      <c r="S12" s="77"/>
      <c r="T12" s="77"/>
      <c r="U12" s="77"/>
      <c r="V12" s="77"/>
      <c r="W12" s="54"/>
    </row>
    <row r="13" spans="1:24" x14ac:dyDescent="0.25">
      <c r="B13" s="83"/>
      <c r="C13" s="46" t="str">
        <f>'cDEBI-NN'!J11</f>
        <v>3C</v>
      </c>
      <c r="D13" s="111">
        <f>cNN!K11</f>
        <v>126720</v>
      </c>
      <c r="E13" s="111">
        <f>'cDEBI-NN'!K11</f>
        <v>21440</v>
      </c>
      <c r="F13" s="59"/>
      <c r="G13" s="99">
        <f>'cDEBI-NN'!L11/cNN!L11</f>
        <v>3.7872624544827163E-2</v>
      </c>
      <c r="H13" s="100">
        <f>'cDEBI-NN'!M11/cNN!M11</f>
        <v>3.807314970649809E-2</v>
      </c>
      <c r="I13" s="100">
        <f>'cDEBI-NN'!N11/cNN!N11</f>
        <v>3.8272737934128449E-2</v>
      </c>
      <c r="J13" s="101">
        <f>'cDEBI-NN'!O11/cNN!O11</f>
        <v>3.8471395779010945E-2</v>
      </c>
      <c r="K13" s="100">
        <f>'cDEBI-NN'!P11/cNN!P11</f>
        <v>2.0574463848085204E-2</v>
      </c>
      <c r="L13" s="100">
        <f>'cDEBI-NN'!Q11/cNN!Q11</f>
        <v>2.0780498393419541E-2</v>
      </c>
      <c r="M13" s="100">
        <f>'cDEBI-NN'!R11/cNN!R11</f>
        <v>2.0984487529685916E-2</v>
      </c>
      <c r="N13" s="101">
        <f>'cDEBI-NN'!S11/cNN!S11</f>
        <v>2.1186461565156009E-2</v>
      </c>
      <c r="O13" s="100">
        <f>'cDEBI-NN'!T11/cNN!T11</f>
        <v>1.0870913623931593E-2</v>
      </c>
      <c r="P13" s="100">
        <f>'cDEBI-NN'!U11/cNN!U11</f>
        <v>1.0980274591267481E-2</v>
      </c>
      <c r="Q13" s="100">
        <f>'cDEBI-NN'!V11/cNN!V11</f>
        <v>1.1060324036995636E-2</v>
      </c>
      <c r="R13" s="102">
        <f>'cDEBI-NN'!W11/cNN!W11</f>
        <v>1.1116925326107498E-2</v>
      </c>
      <c r="S13" s="77"/>
      <c r="T13" s="77"/>
      <c r="U13" s="77"/>
      <c r="V13" s="77"/>
      <c r="W13" s="54"/>
    </row>
    <row r="14" spans="1:24" x14ac:dyDescent="0.25">
      <c r="B14" s="83"/>
      <c r="C14" s="46" t="str">
        <f>'cDEBI-NN'!J12</f>
        <v>4C</v>
      </c>
      <c r="D14" s="111">
        <f>cNN!K12</f>
        <v>274304</v>
      </c>
      <c r="E14" s="111">
        <f>'cDEBI-NN'!K12</f>
        <v>28480</v>
      </c>
      <c r="F14" s="59"/>
      <c r="G14" s="99">
        <f>'cDEBI-NN'!L12/cNN!L12</f>
        <v>4.1802975963944979E-2</v>
      </c>
      <c r="H14" s="100">
        <f>'cDEBI-NN'!M12/cNN!M12</f>
        <v>4.1994755565198202E-2</v>
      </c>
      <c r="I14" s="100">
        <f>'cDEBI-NN'!N12/cNN!N12</f>
        <v>4.2185636954976236E-2</v>
      </c>
      <c r="J14" s="101">
        <f>'cDEBI-NN'!O12/cNN!O12</f>
        <v>4.2375626428778866E-2</v>
      </c>
      <c r="K14" s="100">
        <f>'cDEBI-NN'!P12/cNN!P12</f>
        <v>2.4456495282972945E-2</v>
      </c>
      <c r="L14" s="100">
        <f>'cDEBI-NN'!Q12/cNN!Q12</f>
        <v>2.4658203387678646E-2</v>
      </c>
      <c r="M14" s="100">
        <f>'cDEBI-NN'!R12/cNN!R12</f>
        <v>2.4857748569459472E-2</v>
      </c>
      <c r="N14" s="101">
        <f>'cDEBI-NN'!S12/cNN!S12</f>
        <v>2.5055165432429929E-2</v>
      </c>
      <c r="O14" s="100">
        <f>'cDEBI-NN'!T12/cNN!T12</f>
        <v>1.3484679562401519E-2</v>
      </c>
      <c r="P14" s="100">
        <f>'cDEBI-NN'!U12/cNN!U12</f>
        <v>1.3599230308773505E-2</v>
      </c>
      <c r="Q14" s="100">
        <f>'cDEBI-NN'!V12/cNN!V12</f>
        <v>1.3685657106115792E-2</v>
      </c>
      <c r="R14" s="102">
        <f>'cDEBI-NN'!W12/cNN!W12</f>
        <v>1.3747814074356938E-2</v>
      </c>
      <c r="S14" s="77"/>
      <c r="T14" s="77"/>
      <c r="U14" s="77"/>
      <c r="V14" s="77"/>
      <c r="W14" s="54"/>
    </row>
    <row r="15" spans="1:24" x14ac:dyDescent="0.25">
      <c r="B15" s="91"/>
      <c r="C15" s="68" t="str">
        <f>'cDEBI-NN'!J13</f>
        <v>5C</v>
      </c>
      <c r="D15" s="112">
        <f>cNN!K13</f>
        <v>348096</v>
      </c>
      <c r="E15" s="112">
        <f>'cDEBI-NN'!K13</f>
        <v>32000</v>
      </c>
      <c r="F15" s="69"/>
      <c r="G15" s="103">
        <f>'cDEBI-NN'!L13/cNN!L13</f>
        <v>7.9173201208369764E-2</v>
      </c>
      <c r="H15" s="104">
        <f>'cDEBI-NN'!M13/cNN!M13</f>
        <v>7.9429107601166435E-2</v>
      </c>
      <c r="I15" s="104">
        <f>'cDEBI-NN'!N13/cNN!N13</f>
        <v>7.9682076563207402E-2</v>
      </c>
      <c r="J15" s="105">
        <f>'cDEBI-NN'!O13/cNN!O13</f>
        <v>7.9932158381986501E-2</v>
      </c>
      <c r="K15" s="104">
        <f>'cDEBI-NN'!P13/cNN!P13</f>
        <v>6.7023375864045331E-2</v>
      </c>
      <c r="L15" s="104">
        <f>'cDEBI-NN'!Q13/cNN!Q13</f>
        <v>6.6926058291411766E-2</v>
      </c>
      <c r="M15" s="104">
        <f>'cDEBI-NN'!R13/cNN!R13</f>
        <v>6.6832352429173042E-2</v>
      </c>
      <c r="N15" s="105">
        <f>'cDEBI-NN'!S13/cNN!S13</f>
        <v>6.6742060880221388E-2</v>
      </c>
      <c r="O15" s="104">
        <f>'cDEBI-NN'!T13/cNN!T13</f>
        <v>5.1204444589042018E-2</v>
      </c>
      <c r="P15" s="104">
        <f>'cDEBI-NN'!U13/cNN!U13</f>
        <v>5.1131182878442552E-2</v>
      </c>
      <c r="Q15" s="104">
        <f>'cDEBI-NN'!V13/cNN!V13</f>
        <v>5.1272193394564326E-2</v>
      </c>
      <c r="R15" s="106">
        <f>'cDEBI-NN'!W13/cNN!W13</f>
        <v>5.1449033231463825E-2</v>
      </c>
      <c r="S15" s="77"/>
      <c r="T15" s="77"/>
      <c r="U15" s="77"/>
      <c r="V15" s="77"/>
      <c r="W15" s="54"/>
    </row>
    <row r="16" spans="1:24" x14ac:dyDescent="0.25">
      <c r="B16" s="83" t="str">
        <f>'cDEBI-NN'!I14</f>
        <v>Large</v>
      </c>
      <c r="C16" s="46" t="str">
        <f>'cDEBI-NN'!J14</f>
        <v>1C</v>
      </c>
      <c r="D16" s="111">
        <f>cNN!K14</f>
        <v>11712</v>
      </c>
      <c r="E16" s="111">
        <f>'cDEBI-NN'!K14</f>
        <v>34944</v>
      </c>
      <c r="F16" s="59"/>
      <c r="G16" s="99">
        <f>'cDEBI-NN'!L14/cNN!L14</f>
        <v>2.9455970362085526E-2</v>
      </c>
      <c r="H16" s="100">
        <f>'cDEBI-NN'!M14/cNN!M14</f>
        <v>2.9521799606695764E-2</v>
      </c>
      <c r="I16" s="100">
        <f>'cDEBI-NN'!N14/cNN!N14</f>
        <v>2.9587536762882265E-2</v>
      </c>
      <c r="J16" s="101">
        <f>'cDEBI-NN'!O14/cNN!O14</f>
        <v>2.9653182023743486E-2</v>
      </c>
      <c r="K16" s="100">
        <f>'cDEBI-NN'!P14/cNN!P14</f>
        <v>1.4974744504422779E-2</v>
      </c>
      <c r="L16" s="100">
        <f>'cDEBI-NN'!Q14/cNN!Q14</f>
        <v>1.5040931738934853E-2</v>
      </c>
      <c r="M16" s="100">
        <f>'cDEBI-NN'!R14/cNN!R14</f>
        <v>1.5106932430315238E-2</v>
      </c>
      <c r="N16" s="101">
        <f>'cDEBI-NN'!S14/cNN!S14</f>
        <v>1.5172747366088243E-2</v>
      </c>
      <c r="O16" s="100">
        <f>'cDEBI-NN'!T14/cNN!T14</f>
        <v>7.5858367465809779E-3</v>
      </c>
      <c r="P16" s="100">
        <f>'cDEBI-NN'!U14/cNN!U14</f>
        <v>7.6185601130743614E-3</v>
      </c>
      <c r="Q16" s="100">
        <f>'cDEBI-NN'!V14/cNN!V14</f>
        <v>7.6417702352370147E-3</v>
      </c>
      <c r="R16" s="102">
        <f>'cDEBI-NN'!W14/cNN!W14</f>
        <v>7.6578686912061192E-3</v>
      </c>
      <c r="S16" s="77"/>
      <c r="T16" s="77"/>
      <c r="U16" s="77"/>
      <c r="V16" s="77"/>
      <c r="W16" s="54"/>
    </row>
    <row r="17" spans="2:23" x14ac:dyDescent="0.25">
      <c r="B17" s="83"/>
      <c r="C17" s="46" t="str">
        <f>'cDEBI-NN'!J15</f>
        <v>2C</v>
      </c>
      <c r="D17" s="111">
        <f>cNN!K15</f>
        <v>2002624</v>
      </c>
      <c r="E17" s="111">
        <f>'cDEBI-NN'!K15</f>
        <v>159616</v>
      </c>
      <c r="F17" s="59"/>
      <c r="G17" s="99">
        <f>'cDEBI-NN'!L15/cNN!L15</f>
        <v>3.3176875335928377E-2</v>
      </c>
      <c r="H17" s="100">
        <f>'cDEBI-NN'!M15/cNN!M15</f>
        <v>3.320230907814116E-2</v>
      </c>
      <c r="I17" s="100">
        <f>'cDEBI-NN'!N15/cNN!N15</f>
        <v>3.3227728501753415E-2</v>
      </c>
      <c r="J17" s="101">
        <f>'cDEBI-NN'!O15/cNN!O15</f>
        <v>3.3253133618853285E-2</v>
      </c>
      <c r="K17" s="100">
        <f>'cDEBI-NN'!P15/cNN!P15</f>
        <v>1.888304465896656E-2</v>
      </c>
      <c r="L17" s="100">
        <f>'cDEBI-NN'!Q15/cNN!Q15</f>
        <v>1.8910482392197552E-2</v>
      </c>
      <c r="M17" s="100">
        <f>'cDEBI-NN'!R15/cNN!R15</f>
        <v>1.8937885126916444E-2</v>
      </c>
      <c r="N17" s="101">
        <f>'cDEBI-NN'!S15/cNN!S15</f>
        <v>1.8965252930044686E-2</v>
      </c>
      <c r="O17" s="100">
        <f>'cDEBI-NN'!T15/cNN!T15</f>
        <v>1.0157795912521396E-2</v>
      </c>
      <c r="P17" s="100">
        <f>'cDEBI-NN'!U15/cNN!U15</f>
        <v>1.0172547814979725E-2</v>
      </c>
      <c r="Q17" s="100">
        <f>'cDEBI-NN'!V15/cNN!V15</f>
        <v>1.0183292138540712E-2</v>
      </c>
      <c r="R17" s="102">
        <f>'cDEBI-NN'!W15/cNN!W15</f>
        <v>1.0190860435711756E-2</v>
      </c>
      <c r="S17" s="77"/>
      <c r="T17" s="77"/>
      <c r="U17" s="77"/>
      <c r="V17" s="77"/>
      <c r="W17" s="54"/>
    </row>
    <row r="18" spans="2:23" x14ac:dyDescent="0.25">
      <c r="B18" s="83"/>
      <c r="C18" s="46" t="str">
        <f>'cDEBI-NN'!J16</f>
        <v>3C</v>
      </c>
      <c r="D18" s="111">
        <f>cNN!K16</f>
        <v>6819904</v>
      </c>
      <c r="E18" s="111">
        <f>'cDEBI-NN'!K16</f>
        <v>272896</v>
      </c>
      <c r="F18" s="59"/>
      <c r="G18" s="99">
        <f>'cDEBI-NN'!L16/cNN!L16</f>
        <v>2.9143035478816161E-2</v>
      </c>
      <c r="H18" s="100">
        <f>'cDEBI-NN'!M16/cNN!M16</f>
        <v>2.9159193256453057E-2</v>
      </c>
      <c r="I18" s="100">
        <f>'cDEBI-NN'!N16/cNN!N16</f>
        <v>2.9175345501640866E-2</v>
      </c>
      <c r="J18" s="101">
        <f>'cDEBI-NN'!O16/cNN!O16</f>
        <v>2.9191492217220588E-2</v>
      </c>
      <c r="K18" s="100">
        <f>'cDEBI-NN'!P16/cNN!P16</f>
        <v>1.914379083972759E-2</v>
      </c>
      <c r="L18" s="100">
        <f>'cDEBI-NN'!Q16/cNN!Q16</f>
        <v>1.91629455188893E-2</v>
      </c>
      <c r="M18" s="100">
        <f>'cDEBI-NN'!R16/cNN!R16</f>
        <v>1.918208303370458E-2</v>
      </c>
      <c r="N18" s="101">
        <f>'cDEBI-NN'!S16/cNN!S16</f>
        <v>1.9201203407234333E-2</v>
      </c>
      <c r="O18" s="100">
        <f>'cDEBI-NN'!T16/cNN!T16</f>
        <v>1.1361724775762106E-2</v>
      </c>
      <c r="P18" s="100">
        <f>'cDEBI-NN'!U16/cNN!U16</f>
        <v>1.1372789074153048E-2</v>
      </c>
      <c r="Q18" s="100">
        <f>'cDEBI-NN'!V16/cNN!V16</f>
        <v>1.1380955670308E-2</v>
      </c>
      <c r="R18" s="102">
        <f>'cDEBI-NN'!W16/cNN!W16</f>
        <v>1.138675197776538E-2</v>
      </c>
      <c r="S18" s="77"/>
      <c r="T18" s="77"/>
      <c r="U18" s="77"/>
      <c r="V18" s="77"/>
      <c r="W18" s="54"/>
    </row>
    <row r="19" spans="2:23" x14ac:dyDescent="0.25">
      <c r="B19" s="83"/>
      <c r="C19" s="46" t="str">
        <f>'cDEBI-NN'!J17</f>
        <v>4C</v>
      </c>
      <c r="D19" s="111">
        <f>cNN!K17</f>
        <v>10506688</v>
      </c>
      <c r="E19" s="111">
        <f>'cDEBI-NN'!K17</f>
        <v>330880</v>
      </c>
      <c r="F19" s="59"/>
      <c r="G19" s="99">
        <f>'cDEBI-NN'!L17/cNN!L17</f>
        <v>2.7050538235249097E-2</v>
      </c>
      <c r="H19" s="100">
        <f>'cDEBI-NN'!M17/cNN!M17</f>
        <v>2.7064900377504086E-2</v>
      </c>
      <c r="I19" s="100">
        <f>'cDEBI-NN'!N17/cNN!N17</f>
        <v>2.7079258243371439E-2</v>
      </c>
      <c r="J19" s="101">
        <f>'cDEBI-NN'!O17/cNN!O17</f>
        <v>2.7093611834760837E-2</v>
      </c>
      <c r="K19" s="100">
        <f>'cDEBI-NN'!P17/cNN!P17</f>
        <v>1.9778411299840152E-2</v>
      </c>
      <c r="L19" s="100">
        <f>'cDEBI-NN'!Q17/cNN!Q17</f>
        <v>1.9796677481792507E-2</v>
      </c>
      <c r="M19" s="100">
        <f>'cDEBI-NN'!R17/cNN!R17</f>
        <v>1.9814927819287082E-2</v>
      </c>
      <c r="N19" s="101">
        <f>'cDEBI-NN'!S17/cNN!S17</f>
        <v>1.9833162332930646E-2</v>
      </c>
      <c r="O19" s="100">
        <f>'cDEBI-NN'!T17/cNN!T17</f>
        <v>1.2868688859636331E-2</v>
      </c>
      <c r="P19" s="100">
        <f>'cDEBI-NN'!U17/cNN!U17</f>
        <v>1.2879931984443127E-2</v>
      </c>
      <c r="Q19" s="100">
        <f>'cDEBI-NN'!V17/cNN!V17</f>
        <v>1.2888377812484912E-2</v>
      </c>
      <c r="R19" s="102">
        <f>'cDEBI-NN'!W17/cNN!W17</f>
        <v>1.2894431420615806E-2</v>
      </c>
      <c r="S19" s="77"/>
      <c r="T19" s="77"/>
      <c r="U19" s="77"/>
      <c r="V19" s="77"/>
      <c r="W19" s="54"/>
    </row>
    <row r="20" spans="2:23" ht="15.75" thickBot="1" x14ac:dyDescent="0.3">
      <c r="B20" s="83"/>
      <c r="C20" s="46" t="str">
        <f>'cDEBI-NN'!J18</f>
        <v>5C</v>
      </c>
      <c r="D20" s="111">
        <f>cNN!K18</f>
        <v>11391680</v>
      </c>
      <c r="E20" s="111">
        <f>'cDEBI-NN'!K18</f>
        <v>344960</v>
      </c>
      <c r="F20" s="59"/>
      <c r="G20" s="107">
        <f>'cDEBI-NN'!L18/cNN!L18</f>
        <v>2.7662593524068524E-2</v>
      </c>
      <c r="H20" s="108">
        <f>'cDEBI-NN'!M18/cNN!M18</f>
        <v>2.7678451596163903E-2</v>
      </c>
      <c r="I20" s="108">
        <f>'cDEBI-NN'!N18/cNN!N18</f>
        <v>2.7694304421431767E-2</v>
      </c>
      <c r="J20" s="109">
        <f>'cDEBI-NN'!O18/cNN!O18</f>
        <v>2.7710152002475646E-2</v>
      </c>
      <c r="K20" s="108">
        <f>'cDEBI-NN'!P18/cNN!P18</f>
        <v>2.2262646372269265E-2</v>
      </c>
      <c r="L20" s="108">
        <f>'cDEBI-NN'!Q18/cNN!Q18</f>
        <v>2.2283665299995349E-2</v>
      </c>
      <c r="M20" s="108">
        <f>'cDEBI-NN'!R18/cNN!R18</f>
        <v>2.2304661934316225E-2</v>
      </c>
      <c r="N20" s="109">
        <f>'cDEBI-NN'!S18/cNN!S18</f>
        <v>2.2325636310680824E-2</v>
      </c>
      <c r="O20" s="108">
        <f>'cDEBI-NN'!T18/cNN!T18</f>
        <v>1.6014703785785119E-2</v>
      </c>
      <c r="P20" s="108">
        <f>'cDEBI-NN'!U18/cNN!U18</f>
        <v>1.6028492664725856E-2</v>
      </c>
      <c r="Q20" s="108">
        <f>'cDEBI-NN'!V18/cNN!V18</f>
        <v>1.6039284046751569E-2</v>
      </c>
      <c r="R20" s="110">
        <f>'cDEBI-NN'!W18/cNN!W18</f>
        <v>1.6047189876339782E-2</v>
      </c>
      <c r="S20" s="77"/>
      <c r="T20" s="77"/>
      <c r="U20" s="77"/>
      <c r="V20" s="77"/>
      <c r="W20" s="54"/>
    </row>
    <row r="21" spans="2:23" x14ac:dyDescent="0.25">
      <c r="B21" s="54"/>
      <c r="C21" s="54"/>
      <c r="D21" s="54"/>
      <c r="E21" s="54"/>
      <c r="F21" s="61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W21" s="54"/>
    </row>
    <row r="23" spans="2:23" x14ac:dyDescent="0.25">
      <c r="B23" t="s">
        <v>63</v>
      </c>
    </row>
    <row r="24" spans="2:23" x14ac:dyDescent="0.25">
      <c r="B24" t="s">
        <v>66</v>
      </c>
    </row>
  </sheetData>
  <mergeCells count="7">
    <mergeCell ref="B16:B20"/>
    <mergeCell ref="G1:J1"/>
    <mergeCell ref="K1:N1"/>
    <mergeCell ref="O1:R1"/>
    <mergeCell ref="S1:V1"/>
    <mergeCell ref="B6:B10"/>
    <mergeCell ref="B11:B15"/>
  </mergeCells>
  <conditionalFormatting sqref="G6:R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V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Convolutional</vt:lpstr>
      <vt:lpstr>Fully-connected</vt:lpstr>
      <vt:lpstr>cNN</vt:lpstr>
      <vt:lpstr>cDEBI-NN</vt:lpstr>
      <vt:lpstr>Parameter Ratio</vt:lpstr>
      <vt:lpstr>Parameter Ratio (consolidated)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Laszlo Papp</dc:creator>
  <cp:lastModifiedBy>Laszlo Papp</cp:lastModifiedBy>
  <dcterms:created xsi:type="dcterms:W3CDTF">2023-12-01T10:14:37Z</dcterms:created>
  <dcterms:modified xsi:type="dcterms:W3CDTF">2024-01-06T19:18:09Z</dcterms:modified>
</cp:coreProperties>
</file>