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7925a624fd38486b/Excelfiles/The Complete Financial Analyst Course/"/>
    </mc:Choice>
  </mc:AlternateContent>
  <xr:revisionPtr revIDLastSave="1" documentId="13_ncr:1_{46260EEB-C4D2-47EC-84E2-A13D60531A1C}" xr6:coauthVersionLast="46" xr6:coauthVersionMax="46" xr10:uidLastSave="{29D0A8AC-8D15-4CDE-A4CC-CCC69E0FEABF}"/>
  <bookViews>
    <workbookView xWindow="-108" yWindow="-108" windowWidth="23256" windowHeight="12576" activeTab="6" xr2:uid="{00000000-000D-0000-FFFF-FFFF00000000}"/>
  </bookViews>
  <sheets>
    <sheet name="Source --&gt;" sheetId="3" r:id="rId1"/>
    <sheet name="Data" sheetId="1" r:id="rId2"/>
    <sheet name="Tasks --&gt;" sheetId="4" r:id="rId3"/>
    <sheet name="Task 1" sheetId="5" r:id="rId4"/>
    <sheet name="Task 2" sheetId="6" r:id="rId5"/>
    <sheet name="Task 3" sheetId="7" r:id="rId6"/>
    <sheet name="Task 4" sheetId="8" r:id="rId7"/>
  </sheets>
  <definedNames>
    <definedName name="_xlnm._FilterDatabase" localSheetId="1" hidden="1">Data!$B$3:$H$195</definedName>
  </definedNames>
  <calcPr calcId="18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8" l="1"/>
  <c r="E43" i="8"/>
  <c r="F43" i="8"/>
  <c r="G43" i="8"/>
  <c r="H43" i="8"/>
  <c r="I43" i="8"/>
  <c r="J43" i="8"/>
  <c r="K43" i="8"/>
  <c r="K41" i="8" s="1"/>
  <c r="L43" i="8"/>
  <c r="M43" i="8"/>
  <c r="N43" i="8"/>
  <c r="O43" i="8"/>
  <c r="P43" i="8"/>
  <c r="Q43" i="8"/>
  <c r="R43" i="8"/>
  <c r="C43" i="8"/>
  <c r="C41" i="8" s="1"/>
  <c r="C16" i="7"/>
  <c r="D16" i="7"/>
  <c r="E16" i="7"/>
  <c r="F16" i="7"/>
  <c r="F18" i="7" s="1"/>
  <c r="G16" i="7"/>
  <c r="G18" i="7" s="1"/>
  <c r="H16" i="7"/>
  <c r="I16" i="7"/>
  <c r="I18" i="7" s="1"/>
  <c r="J16" i="7"/>
  <c r="K16" i="7"/>
  <c r="L16" i="7"/>
  <c r="M16" i="7"/>
  <c r="N16" i="7"/>
  <c r="C17" i="7"/>
  <c r="D17" i="7"/>
  <c r="E17" i="7"/>
  <c r="F17" i="7"/>
  <c r="G17" i="7"/>
  <c r="H17" i="7"/>
  <c r="I17" i="7"/>
  <c r="J17" i="7"/>
  <c r="K17" i="7"/>
  <c r="L17" i="7"/>
  <c r="M17" i="7"/>
  <c r="M18" i="7" s="1"/>
  <c r="N17" i="7"/>
  <c r="D15" i="7"/>
  <c r="E15" i="7"/>
  <c r="F15" i="7"/>
  <c r="G15" i="7"/>
  <c r="H15" i="7"/>
  <c r="I15" i="7"/>
  <c r="J15" i="7"/>
  <c r="K15" i="7"/>
  <c r="L15" i="7"/>
  <c r="M15" i="7"/>
  <c r="N15" i="7"/>
  <c r="C15" i="7"/>
  <c r="C18" i="7" s="1"/>
  <c r="L18" i="7"/>
  <c r="K18" i="7"/>
  <c r="H18" i="7"/>
  <c r="E18" i="7"/>
  <c r="D18" i="7"/>
  <c r="D8" i="7"/>
  <c r="E8" i="7"/>
  <c r="F8" i="7"/>
  <c r="G8" i="7"/>
  <c r="H8" i="7"/>
  <c r="I8" i="7"/>
  <c r="J8" i="7"/>
  <c r="K8" i="7"/>
  <c r="L8" i="7"/>
  <c r="M8" i="7"/>
  <c r="N8" i="7"/>
  <c r="D9" i="7"/>
  <c r="E9" i="7"/>
  <c r="F9" i="7"/>
  <c r="G9" i="7"/>
  <c r="H9" i="7"/>
  <c r="I9" i="7"/>
  <c r="J9" i="7"/>
  <c r="K9" i="7"/>
  <c r="L9" i="7"/>
  <c r="M9" i="7"/>
  <c r="N9" i="7"/>
  <c r="D10" i="7"/>
  <c r="E10" i="7"/>
  <c r="F10" i="7"/>
  <c r="G10" i="7"/>
  <c r="H10" i="7"/>
  <c r="I10" i="7"/>
  <c r="J10" i="7"/>
  <c r="K10" i="7"/>
  <c r="L10" i="7"/>
  <c r="M10" i="7"/>
  <c r="N10" i="7"/>
  <c r="C8" i="7"/>
  <c r="C9" i="7"/>
  <c r="C10" i="7"/>
  <c r="E19" i="6"/>
  <c r="D19" i="6"/>
  <c r="C19" i="6"/>
  <c r="E8" i="6"/>
  <c r="E9" i="6"/>
  <c r="E10" i="6"/>
  <c r="E11" i="6"/>
  <c r="E12" i="6"/>
  <c r="E13" i="6"/>
  <c r="E14" i="6"/>
  <c r="E15" i="6"/>
  <c r="E16" i="6"/>
  <c r="E17" i="6"/>
  <c r="E18" i="6"/>
  <c r="E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D7" i="6"/>
  <c r="C7" i="6"/>
  <c r="C8" i="5"/>
  <c r="C7" i="5"/>
  <c r="C6" i="5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4" i="1"/>
  <c r="F50" i="8"/>
  <c r="F58" i="8"/>
  <c r="F57" i="8"/>
  <c r="F51" i="8"/>
  <c r="F59" i="8"/>
  <c r="F52" i="8"/>
  <c r="F60" i="8"/>
  <c r="F53" i="8"/>
  <c r="F55" i="8"/>
  <c r="F54" i="8"/>
  <c r="F56" i="8"/>
  <c r="F49" i="8"/>
  <c r="D50" i="8"/>
  <c r="D58" i="8"/>
  <c r="D51" i="8"/>
  <c r="D59" i="8"/>
  <c r="D52" i="8"/>
  <c r="D60" i="8"/>
  <c r="D54" i="8"/>
  <c r="D55" i="8"/>
  <c r="D53" i="8"/>
  <c r="D56" i="8"/>
  <c r="D57" i="8"/>
  <c r="D49" i="8"/>
  <c r="C49" i="8"/>
  <c r="E58" i="8"/>
  <c r="E55" i="8"/>
  <c r="E51" i="8"/>
  <c r="E56" i="8"/>
  <c r="E54" i="8"/>
  <c r="E59" i="8"/>
  <c r="E57" i="8"/>
  <c r="E60" i="8"/>
  <c r="E50" i="8"/>
  <c r="E52" i="8"/>
  <c r="E53" i="8"/>
  <c r="E49" i="8"/>
  <c r="C50" i="8"/>
  <c r="C57" i="8"/>
  <c r="C55" i="8"/>
  <c r="C52" i="8"/>
  <c r="C58" i="8"/>
  <c r="C51" i="8"/>
  <c r="C53" i="8"/>
  <c r="C56" i="8"/>
  <c r="C59" i="8"/>
  <c r="C60" i="8"/>
  <c r="C54" i="8"/>
  <c r="R41" i="8" l="1"/>
  <c r="J41" i="8"/>
  <c r="Q41" i="8"/>
  <c r="I41" i="8"/>
  <c r="P41" i="8"/>
  <c r="H41" i="8"/>
  <c r="O41" i="8"/>
  <c r="G41" i="8"/>
  <c r="N41" i="8"/>
  <c r="F41" i="8"/>
  <c r="M41" i="8"/>
  <c r="E41" i="8"/>
  <c r="L41" i="8"/>
  <c r="D41" i="8"/>
  <c r="J18" i="7"/>
  <c r="N18" i="7"/>
  <c r="K11" i="7"/>
  <c r="C11" i="7"/>
  <c r="J11" i="7"/>
  <c r="I11" i="7"/>
  <c r="H11" i="7"/>
  <c r="G11" i="7"/>
  <c r="N11" i="7"/>
  <c r="F11" i="7"/>
  <c r="M11" i="7"/>
  <c r="E11" i="7"/>
  <c r="L11" i="7"/>
  <c r="D11" i="7"/>
</calcChain>
</file>

<file path=xl/sharedStrings.xml><?xml version="1.0" encoding="utf-8"?>
<sst xmlns="http://schemas.openxmlformats.org/spreadsheetml/2006/main" count="562" uniqueCount="64">
  <si>
    <t>Period</t>
  </si>
  <si>
    <t>Type of client</t>
  </si>
  <si>
    <t>Kaufland</t>
  </si>
  <si>
    <t>Aldi</t>
  </si>
  <si>
    <t>Plus</t>
  </si>
  <si>
    <t>Metro</t>
  </si>
  <si>
    <t>Carrefour</t>
  </si>
  <si>
    <t>Esselunga</t>
  </si>
  <si>
    <t>Billa</t>
  </si>
  <si>
    <t>Costco</t>
  </si>
  <si>
    <t xml:space="preserve">McDonald's </t>
  </si>
  <si>
    <t>Burger King</t>
  </si>
  <si>
    <t>KFC</t>
  </si>
  <si>
    <t>Subway</t>
  </si>
  <si>
    <t>Client name</t>
  </si>
  <si>
    <t>Restaurants</t>
  </si>
  <si>
    <t>Small retailers</t>
  </si>
  <si>
    <t>Hotels</t>
  </si>
  <si>
    <t>Supermarkets</t>
  </si>
  <si>
    <t>Fast Food</t>
  </si>
  <si>
    <t>Other</t>
  </si>
  <si>
    <t>Revenue ($ 000')</t>
  </si>
  <si>
    <t>Cogs ($ 000')</t>
  </si>
  <si>
    <t>Tasks --&gt;</t>
  </si>
  <si>
    <t>Task 4</t>
  </si>
  <si>
    <t>Task 1</t>
  </si>
  <si>
    <t>Task 2</t>
  </si>
  <si>
    <t>Task 3</t>
  </si>
  <si>
    <t>Please provide a breakdown that shows monthly Revenues and Cogs and calculate monthly Gross Profit.</t>
  </si>
  <si>
    <t>Data</t>
  </si>
  <si>
    <t>Please calculate the company's annual Revenues and Cogs. Then, provide the company's Gross Profit which is equal to Revenues minus Cogs.</t>
  </si>
  <si>
    <t>Create a chart that shows the incidence on Revenues that different type of clients had throughout the year.</t>
  </si>
  <si>
    <t xml:space="preserve">Please provide a monthly breakdown of Revenues and Cogs by client and calculate which are the most profitable client accounts. </t>
  </si>
  <si>
    <t>Create a column chart that shows the development of GP% of Kaufland and Aldi.</t>
  </si>
  <si>
    <t>Create an area chart that shows the development of Revenues and Cogs.</t>
  </si>
  <si>
    <t>Case Study --&gt;</t>
  </si>
  <si>
    <t>Please provide a monthly breakdown of Revenues by type of client and calculate the percentage incidence that each client type has on the company's Revenues.</t>
  </si>
  <si>
    <t>Year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</si>
  <si>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</si>
  <si>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</si>
  <si>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</si>
  <si>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</si>
  <si>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</si>
  <si>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</si>
  <si>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</si>
  <si>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</si>
  <si>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</si>
  <si>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</si>
  <si>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</si>
  <si>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</si>
  <si>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</si>
  <si>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Revenue</t>
  </si>
  <si>
    <t>Cogs</t>
  </si>
  <si>
    <t>Gross Profit</t>
  </si>
  <si>
    <t>Monhtly Gross Profit</t>
  </si>
  <si>
    <t>Total</t>
  </si>
  <si>
    <t>Row Labels</t>
  </si>
  <si>
    <t>Grand Total</t>
  </si>
  <si>
    <t>Sum of Revenue ($ 000')</t>
  </si>
  <si>
    <t>Sum of Cogs ($ 000')</t>
  </si>
  <si>
    <t>Column Labels</t>
  </si>
  <si>
    <t>Rank</t>
  </si>
  <si>
    <t>GP%</t>
  </si>
  <si>
    <t>Gross 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</si>
</sst>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-* #,##0.00\ _л_в_._-;\-* #,##0.00\ _л_в_._-;_-* &quot;-&quot;??\ _л_в_._-;_-@_-"/>
    <numFmt numFmtId="165" formatCode="[$-409]mmm\-yy;@"/>
    <numFmt numFmtId="166" formatCode="_-* #,##0\ _л_в_._-;\-* #,##0\ _л_в_._-;_-* &quot;-&quot;??\ _л_в_._-;_-@_-"/>
    <numFmt numFmtId="167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rgb="FF002060"/>
      </top>
      <bottom/>
      <diagonal/>
    </border>
    <border>
      <left/>
      <right/>
      <top style="medium">
        <color rgb="FF002060"/>
      </top>
      <bottom/>
      <diagonal/>
    </border>
    <border>
      <left/>
      <right style="thin">
        <color theme="4" tint="0.39997558519241921"/>
      </right>
      <top style="medium">
        <color rgb="FF00206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54">
    <xf numFmtId="0" fontId="0" fillId="0" borderId="0" xfId="0"/>
    <xf numFmtId="0" fontId="1" fillId="2" borderId="0" xfId="0" applyFont="1" applyFill="1"/>
    <xf numFmtId="0" fontId="2" fillId="2" borderId="0" xfId="0" applyFont="1" applyFill="1"/>
    <xf numFmtId="10" fontId="1" fillId="2" borderId="0" xfId="0" applyNumberFormat="1" applyFont="1" applyFill="1"/>
    <xf numFmtId="0" fontId="5" fillId="2" borderId="0" xfId="0" applyFont="1" applyFill="1"/>
    <xf numFmtId="166" fontId="5" fillId="2" borderId="0" xfId="1" applyNumberFormat="1" applyFont="1" applyFill="1"/>
    <xf numFmtId="164" fontId="5" fillId="2" borderId="0" xfId="0" applyNumberFormat="1" applyFont="1" applyFill="1"/>
    <xf numFmtId="9" fontId="5" fillId="2" borderId="0" xfId="0" applyNumberFormat="1" applyFont="1" applyFill="1"/>
    <xf numFmtId="9" fontId="5" fillId="2" borderId="0" xfId="2" applyFont="1" applyFill="1"/>
    <xf numFmtId="10" fontId="6" fillId="2" borderId="0" xfId="0" applyNumberFormat="1" applyFont="1" applyFill="1"/>
    <xf numFmtId="0" fontId="6" fillId="2" borderId="0" xfId="0" applyFont="1" applyFill="1"/>
    <xf numFmtId="0" fontId="1" fillId="2" borderId="0" xfId="0" applyFont="1" applyFill="1" applyAlignment="1"/>
    <xf numFmtId="0" fontId="0" fillId="2" borderId="0" xfId="0" applyFill="1"/>
    <xf numFmtId="0" fontId="3" fillId="2" borderId="5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165" fontId="1" fillId="2" borderId="7" xfId="0" applyNumberFormat="1" applyFont="1" applyFill="1" applyBorder="1" applyAlignment="1">
      <alignment horizontal="left"/>
    </xf>
    <xf numFmtId="0" fontId="1" fillId="2" borderId="8" xfId="0" applyFont="1" applyFill="1" applyBorder="1"/>
    <xf numFmtId="166" fontId="1" fillId="2" borderId="8" xfId="1" applyNumberFormat="1" applyFont="1" applyFill="1" applyBorder="1"/>
    <xf numFmtId="166" fontId="1" fillId="2" borderId="8" xfId="0" applyNumberFormat="1" applyFont="1" applyFill="1" applyBorder="1"/>
    <xf numFmtId="0" fontId="1" fillId="2" borderId="9" xfId="0" applyFont="1" applyFill="1" applyBorder="1"/>
    <xf numFmtId="165" fontId="1" fillId="2" borderId="5" xfId="0" applyNumberFormat="1" applyFont="1" applyFill="1" applyBorder="1" applyAlignment="1">
      <alignment horizontal="left"/>
    </xf>
    <xf numFmtId="0" fontId="1" fillId="2" borderId="4" xfId="0" applyFont="1" applyFill="1" applyBorder="1"/>
    <xf numFmtId="166" fontId="1" fillId="2" borderId="4" xfId="1" applyNumberFormat="1" applyFont="1" applyFill="1" applyBorder="1"/>
    <xf numFmtId="166" fontId="1" fillId="2" borderId="4" xfId="0" applyNumberFormat="1" applyFont="1" applyFill="1" applyBorder="1"/>
    <xf numFmtId="0" fontId="1" fillId="2" borderId="6" xfId="0" applyFont="1" applyFill="1" applyBorder="1"/>
    <xf numFmtId="165" fontId="1" fillId="2" borderId="1" xfId="0" applyNumberFormat="1" applyFont="1" applyFill="1" applyBorder="1" applyAlignment="1">
      <alignment horizontal="left"/>
    </xf>
    <xf numFmtId="0" fontId="1" fillId="2" borderId="2" xfId="0" applyFont="1" applyFill="1" applyBorder="1"/>
    <xf numFmtId="166" fontId="1" fillId="2" borderId="2" xfId="1" applyNumberFormat="1" applyFont="1" applyFill="1" applyBorder="1"/>
    <xf numFmtId="166" fontId="1" fillId="2" borderId="2" xfId="0" applyNumberFormat="1" applyFont="1" applyFill="1" applyBorder="1"/>
    <xf numFmtId="0" fontId="1" fillId="2" borderId="3" xfId="0" applyFont="1" applyFill="1" applyBorder="1"/>
    <xf numFmtId="0" fontId="0" fillId="2" borderId="10" xfId="0" applyFill="1" applyBorder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 applyBorder="1"/>
    <xf numFmtId="0" fontId="8" fillId="2" borderId="0" xfId="0" applyFont="1" applyFill="1" applyBorder="1"/>
    <xf numFmtId="167" fontId="8" fillId="2" borderId="0" xfId="3" applyNumberFormat="1" applyFont="1" applyFill="1" applyAlignment="1">
      <alignment horizontal="right"/>
    </xf>
    <xf numFmtId="167" fontId="8" fillId="2" borderId="0" xfId="0" applyNumberFormat="1" applyFont="1" applyFill="1" applyAlignment="1">
      <alignment horizontal="right"/>
    </xf>
    <xf numFmtId="0" fontId="10" fillId="2" borderId="0" xfId="0" applyFont="1" applyFill="1"/>
    <xf numFmtId="167" fontId="8" fillId="2" borderId="0" xfId="0" applyNumberFormat="1" applyFont="1" applyFill="1"/>
    <xf numFmtId="167" fontId="0" fillId="2" borderId="0" xfId="3" applyNumberFormat="1" applyFont="1" applyFill="1"/>
    <xf numFmtId="167" fontId="0" fillId="2" borderId="10" xfId="3" applyNumberFormat="1" applyFont="1" applyFill="1" applyBorder="1"/>
    <xf numFmtId="167" fontId="0" fillId="2" borderId="0" xfId="0" applyNumberFormat="1" applyFill="1"/>
    <xf numFmtId="0" fontId="11" fillId="2" borderId="0" xfId="0" applyFont="1" applyFill="1"/>
    <xf numFmtId="167" fontId="1" fillId="2" borderId="0" xfId="3" applyNumberFormat="1" applyFont="1" applyFill="1"/>
    <xf numFmtId="167" fontId="11" fillId="2" borderId="0" xfId="0" applyNumberFormat="1" applyFont="1" applyFill="1"/>
    <xf numFmtId="9" fontId="1" fillId="2" borderId="0" xfId="2" applyFont="1" applyFill="1"/>
    <xf numFmtId="9" fontId="11" fillId="2" borderId="0" xfId="2" applyFont="1" applyFill="1"/>
    <xf numFmtId="0" fontId="0" fillId="2" borderId="0" xfId="0" applyFill="1" applyAlignment="1">
      <alignment horizontal="left"/>
    </xf>
    <xf numFmtId="0" fontId="14" fillId="2" borderId="11" xfId="0" applyFont="1" applyFill="1" applyBorder="1"/>
    <xf numFmtId="0" fontId="13" fillId="2" borderId="0" xfId="0" applyFont="1" applyFill="1"/>
    <xf numFmtId="44" fontId="0" fillId="2" borderId="0" xfId="3" applyFont="1" applyFill="1"/>
    <xf numFmtId="0" fontId="14" fillId="2" borderId="0" xfId="0" applyFont="1" applyFill="1" applyBorder="1"/>
    <xf numFmtId="9" fontId="0" fillId="2" borderId="0" xfId="2" applyFont="1" applyFill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23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67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FY Revenue, Cogs and Gross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2'!$C$6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'Task 2'!$B$7:$B$18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2'!$C$7:$C$18</c:f>
              <c:numCache>
                <c:formatCode>_("$"* #,##0_);_("$"* \(#,##0\);_("$"* "-"??_);_(@_)</c:formatCode>
                <c:ptCount val="12"/>
                <c:pt idx="0">
                  <c:v>40000</c:v>
                </c:pt>
                <c:pt idx="1">
                  <c:v>44000</c:v>
                </c:pt>
                <c:pt idx="2">
                  <c:v>43120</c:v>
                </c:pt>
                <c:pt idx="3">
                  <c:v>41826.400000000001</c:v>
                </c:pt>
                <c:pt idx="4">
                  <c:v>38062.02399999999</c:v>
                </c:pt>
                <c:pt idx="5">
                  <c:v>40726.365680000003</c:v>
                </c:pt>
                <c:pt idx="6">
                  <c:v>42371.710853472003</c:v>
                </c:pt>
                <c:pt idx="7">
                  <c:v>43202.528713344014</c:v>
                </c:pt>
                <c:pt idx="8">
                  <c:v>47954.806871811852</c:v>
                </c:pt>
                <c:pt idx="9">
                  <c:v>47475.258803093726</c:v>
                </c:pt>
                <c:pt idx="10">
                  <c:v>45576.248450969972</c:v>
                </c:pt>
                <c:pt idx="11">
                  <c:v>50133.873296066973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6-476E-95AC-A1E4C428B5C5}"/>
            </c:ext>
          </c:extLst>
        </c:ser>
        <c:ser>
          <c:idx val="1"/>
          <c:order val="1"/>
          <c:tx>
            <c:strRef>
              <c:f>'Task 2'!$D$6</c:f>
              <c:strCache>
                <c:ptCount val="1"/>
                <c:pt idx="0">
                  <c:v>Cogs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'Task 2'!$B$7:$B$18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2'!$D$7:$D$18</c:f>
              <c:numCache>
                <c:formatCode>_("$"* #,##0_);_("$"* \(#,##0\);_("$"* "-"??_);_(@_)</c:formatCode>
                <c:ptCount val="12"/>
                <c:pt idx="0">
                  <c:v>19552.48</c:v>
                </c:pt>
                <c:pt idx="1">
                  <c:v>21978.051040000002</c:v>
                </c:pt>
                <c:pt idx="2">
                  <c:v>21729.517854352005</c:v>
                </c:pt>
                <c:pt idx="3">
                  <c:v>21278.12091516213</c:v>
                </c:pt>
                <c:pt idx="4">
                  <c:v>19416.40747015956</c:v>
                </c:pt>
                <c:pt idx="5">
                  <c:v>21432.956402718137</c:v>
                </c:pt>
                <c:pt idx="6">
                  <c:v>22417.63459304985</c:v>
                </c:pt>
                <c:pt idx="7">
                  <c:v>23460.956474254621</c:v>
                </c:pt>
                <c:pt idx="8">
                  <c:v>25981.448685404252</c:v>
                </c:pt>
                <c:pt idx="9">
                  <c:v>23984.946065250533</c:v>
                </c:pt>
                <c:pt idx="10">
                  <c:v>23879.021934772212</c:v>
                </c:pt>
                <c:pt idx="11">
                  <c:v>27313.274908148269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C6-476E-95AC-A1E4C428B5C5}"/>
            </c:ext>
          </c:extLst>
        </c:ser>
        <c:ser>
          <c:idx val="2"/>
          <c:order val="2"/>
          <c:tx>
            <c:strRef>
              <c:f>'Task 2'!$E$6</c:f>
              <c:strCache>
                <c:ptCount val="1"/>
                <c:pt idx="0">
                  <c:v>Monhtly Gross Profit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'Task 2'!$B$7:$B$18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2'!$E$7:$E$18</c:f>
              <c:numCache>
                <c:formatCode>_("$"* #,##0_);_("$"* \(#,##0\);_("$"* "-"??_);_(@_)</c:formatCode>
                <c:ptCount val="12"/>
                <c:pt idx="0">
                  <c:v>20447.52</c:v>
                </c:pt>
                <c:pt idx="1">
                  <c:v>22021.948959999998</c:v>
                </c:pt>
                <c:pt idx="2">
                  <c:v>21390.482145647995</c:v>
                </c:pt>
                <c:pt idx="3">
                  <c:v>20548.279084837872</c:v>
                </c:pt>
                <c:pt idx="4">
                  <c:v>18645.61652984043</c:v>
                </c:pt>
                <c:pt idx="5">
                  <c:v>19293.409277281866</c:v>
                </c:pt>
                <c:pt idx="6">
                  <c:v>19954.076260422153</c:v>
                </c:pt>
                <c:pt idx="7">
                  <c:v>19741.572239089393</c:v>
                </c:pt>
                <c:pt idx="8">
                  <c:v>21973.3581864076</c:v>
                </c:pt>
                <c:pt idx="9">
                  <c:v>23490.312737843193</c:v>
                </c:pt>
                <c:pt idx="10">
                  <c:v>21697.226516197759</c:v>
                </c:pt>
                <c:pt idx="11">
                  <c:v>22820.598387918704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C6-476E-95AC-A1E4C428B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409672"/>
        <c:axId val="407409016"/>
      </c:lineChart>
      <c:catAx>
        <c:axId val="40740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7409016"/>
        <c:crosses val="autoZero"/>
        <c:auto val="1"/>
        <c:lblAlgn val="ctr"/>
        <c:lblOffset val="100"/>
        <c:noMultiLvlLbl val="0"/>
      </c:catAx>
      <c:valAx>
        <c:axId val="40740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740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 i="0">
                <a:solidFill>
                  <a:srgbClr val="002060"/>
                </a:solidFill>
              </a:rPr>
              <a:t>Revenue by Client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'Task 3'!$B$15</c:f>
              <c:strCache>
                <c:ptCount val="1"/>
                <c:pt idx="0">
                  <c:v>Supermarkets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3'!$C$14:$N$14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3'!$C$15:$N$15</c:f>
              <c:numCache>
                <c:formatCode>0%</c:formatCode>
                <c:ptCount val="12"/>
                <c:pt idx="0">
                  <c:v>0.61899999999999999</c:v>
                </c:pt>
                <c:pt idx="1">
                  <c:v>0.55900000000000005</c:v>
                </c:pt>
                <c:pt idx="2">
                  <c:v>0.59899999999999998</c:v>
                </c:pt>
                <c:pt idx="3">
                  <c:v>0.52900000000000003</c:v>
                </c:pt>
                <c:pt idx="4">
                  <c:v>0.51600000000000001</c:v>
                </c:pt>
                <c:pt idx="5">
                  <c:v>0.56600000000000006</c:v>
                </c:pt>
                <c:pt idx="6">
                  <c:v>0.60392156862745094</c:v>
                </c:pt>
                <c:pt idx="7">
                  <c:v>0.66600000000000004</c:v>
                </c:pt>
                <c:pt idx="8">
                  <c:v>0.57600000000000007</c:v>
                </c:pt>
                <c:pt idx="9">
                  <c:v>0.53599999999999992</c:v>
                </c:pt>
                <c:pt idx="10">
                  <c:v>0.55599999999999994</c:v>
                </c:pt>
                <c:pt idx="11">
                  <c:v>0.48099999999999993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F-4C9F-9968-14AFAFF9C8F6}"/>
            </c:ext>
          </c:extLst>
        </c:ser>
        <c:ser>
          <c:idx val="1"/>
          <c:order val="1"/>
          <c:tx>
            <c:strRef>
              <c:f>'Task 3'!$B$16</c:f>
              <c:strCache>
                <c:ptCount val="1"/>
                <c:pt idx="0">
                  <c:v>Fast Food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3'!$C$14:$N$14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3'!$C$16:$N$16</c:f>
              <c:numCache>
                <c:formatCode>0%</c:formatCode>
                <c:ptCount val="12"/>
                <c:pt idx="0">
                  <c:v>0.113</c:v>
                </c:pt>
                <c:pt idx="1">
                  <c:v>0.13300000000000001</c:v>
                </c:pt>
                <c:pt idx="2">
                  <c:v>0.11299999999999999</c:v>
                </c:pt>
                <c:pt idx="3">
                  <c:v>0.16300000000000001</c:v>
                </c:pt>
                <c:pt idx="4">
                  <c:v>0.16600000000000001</c:v>
                </c:pt>
                <c:pt idx="5">
                  <c:v>0.156</c:v>
                </c:pt>
                <c:pt idx="6">
                  <c:v>0.1235294117647059</c:v>
                </c:pt>
                <c:pt idx="7">
                  <c:v>0.11599999999999999</c:v>
                </c:pt>
                <c:pt idx="8">
                  <c:v>0.17599999999999999</c:v>
                </c:pt>
                <c:pt idx="9">
                  <c:v>0.19700000000000001</c:v>
                </c:pt>
                <c:pt idx="10">
                  <c:v>0.217</c:v>
                </c:pt>
                <c:pt idx="11">
                  <c:v>0.22699999999999995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F-4C9F-9968-14AFAFF9C8F6}"/>
            </c:ext>
          </c:extLst>
        </c:ser>
        <c:ser>
          <c:idx val="2"/>
          <c:order val="2"/>
          <c:tx>
            <c:strRef>
              <c:f>'Task 3'!$B$17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3'!$C$14:$N$14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3'!$C$17:$N$17</c:f>
              <c:numCache>
                <c:formatCode>0%</c:formatCode>
                <c:ptCount val="12"/>
                <c:pt idx="0">
                  <c:v>0.26800000000000002</c:v>
                </c:pt>
                <c:pt idx="1">
                  <c:v>0.308</c:v>
                </c:pt>
                <c:pt idx="2">
                  <c:v>0.28799999999999998</c:v>
                </c:pt>
                <c:pt idx="3">
                  <c:v>0.308</c:v>
                </c:pt>
                <c:pt idx="4">
                  <c:v>0.318</c:v>
                </c:pt>
                <c:pt idx="5">
                  <c:v>0.27800000000000002</c:v>
                </c:pt>
                <c:pt idx="6">
                  <c:v>0.27254901960784311</c:v>
                </c:pt>
                <c:pt idx="7">
                  <c:v>0.218</c:v>
                </c:pt>
                <c:pt idx="8">
                  <c:v>0.24799999999999997</c:v>
                </c:pt>
                <c:pt idx="9">
                  <c:v>0.26700000000000007</c:v>
                </c:pt>
                <c:pt idx="10">
                  <c:v>0.22700000000000001</c:v>
                </c:pt>
                <c:pt idx="11">
                  <c:v>0.29199999999999998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FF-4C9F-9968-14AFAFF9C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32367096"/>
        <c:axId val="63236742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'Task 3'!$B$18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tint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'Task 3'!$C$14:$N$14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'Task 3'!$C$18:$N$18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0.99999999999999989</c:v>
                      </c:pt>
                      <c:pt idx="11">
                        <c:v>0.99999999999999978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6FF-4C9F-9968-14AFAFF9C8F6}"/>
                  </c:ext>
                </c:extLst>
              </c15:ser>
            </c15:filteredBarSeries>
          </c:ext>
        </c:extLst>
      </c:barChart>
      <c:catAx>
        <c:axId val="63236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2367424"/>
        <c:crosses val="autoZero"/>
        <c:auto val="1"/>
        <c:lblAlgn val="ctr"/>
        <c:lblOffset val="100"/>
        <c:noMultiLvlLbl val="0"/>
      </c:catAx>
      <c:valAx>
        <c:axId val="6323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236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Gross Profit % Kaufland vs Aldi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4'!$D$47</c:f>
              <c:strCache>
                <c:ptCount val="1"/>
                <c:pt idx="0">
                  <c:v>Kaufland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'Task 4'!$B$49:$B$60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4'!$D$49:$D$60</c:f>
              <c:numCache>
                <c:formatCode>0%</c:formatCode>
                <c:ptCount val="12"/>
                <c:pt idx="0">
                  <c:v>0.45099999999999996</c:v>
                </c:pt>
                <c:pt idx="1">
                  <c:v>0.39609999999999984</c:v>
                </c:pt>
                <c:pt idx="2">
                  <c:v>0.41421699999999989</c:v>
                </c:pt>
                <c:pt idx="3">
                  <c:v>0.43179048999999997</c:v>
                </c:pt>
                <c:pt idx="4">
                  <c:v>0.44315468019999987</c:v>
                </c:pt>
                <c:pt idx="5">
                  <c:v>0.42088086740799996</c:v>
                </c:pt>
                <c:pt idx="6">
                  <c:v>0.41508967608207997</c:v>
                </c:pt>
                <c:pt idx="7">
                  <c:v>0.40339146960372152</c:v>
                </c:pt>
                <c:pt idx="8">
                  <c:v>0.41532364021164714</c:v>
                </c:pt>
                <c:pt idx="9">
                  <c:v>0.3960999999999999</c:v>
                </c:pt>
                <c:pt idx="10">
                  <c:v>0.44315468019999993</c:v>
                </c:pt>
                <c:pt idx="11">
                  <c:v>0.3914592989957959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C-4721-9A30-CF0B9F912160}"/>
            </c:ext>
          </c:extLst>
        </c:ser>
        <c:ser>
          <c:idx val="1"/>
          <c:order val="1"/>
          <c:tx>
            <c:strRef>
              <c:f>'Task 4'!$F$47</c:f>
              <c:strCache>
                <c:ptCount val="1"/>
                <c:pt idx="0">
                  <c:v>Aldi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4'!$B$49:$B$60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4'!$F$49:$F$60</c:f>
              <c:numCache>
                <c:formatCode>0%</c:formatCode>
                <c:ptCount val="12"/>
                <c:pt idx="0">
                  <c:v>0.46500000000000002</c:v>
                </c:pt>
                <c:pt idx="1">
                  <c:v>0.44359999999999999</c:v>
                </c:pt>
                <c:pt idx="2">
                  <c:v>0.42134399999999994</c:v>
                </c:pt>
                <c:pt idx="3">
                  <c:v>0.40977087999999995</c:v>
                </c:pt>
                <c:pt idx="4">
                  <c:v>0.39796629759999991</c:v>
                </c:pt>
                <c:pt idx="5">
                  <c:v>0.41000697164799993</c:v>
                </c:pt>
                <c:pt idx="6">
                  <c:v>0.38640725051391994</c:v>
                </c:pt>
                <c:pt idx="7">
                  <c:v>0.36186354053447667</c:v>
                </c:pt>
                <c:pt idx="8">
                  <c:v>0.38100763431844237</c:v>
                </c:pt>
                <c:pt idx="9">
                  <c:v>0.44359999999999999</c:v>
                </c:pt>
                <c:pt idx="10">
                  <c:v>0.39796629759999991</c:v>
                </c:pt>
                <c:pt idx="11">
                  <c:v>0.3363380821558557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1C-4721-9A30-CF0B9F912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712518160"/>
        <c:axId val="712517176"/>
      </c:barChart>
      <c:catAx>
        <c:axId val="71251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12517176"/>
        <c:crosses val="autoZero"/>
        <c:auto val="1"/>
        <c:lblAlgn val="ctr"/>
        <c:lblOffset val="100"/>
        <c:noMultiLvlLbl val="0"/>
      </c:catAx>
      <c:valAx>
        <c:axId val="71251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1251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2</xdr:row>
      <xdr:rowOff>152400</xdr:rowOff>
    </xdr:from>
    <xdr:ext cx="5101141" cy="33337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514350"/>
          <a:ext cx="5101141" cy="33337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4</xdr:row>
      <xdr:rowOff>114300</xdr:rowOff>
    </xdr:from>
    <xdr:to>
      <xdr:col>17</xdr:col>
      <xdr:colOff>7620</xdr:colOff>
      <xdr:row>22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28FB33-FDAE-4AFD-9AF3-AA64731CA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21</xdr:row>
      <xdr:rowOff>22860</xdr:rowOff>
    </xdr:from>
    <xdr:to>
      <xdr:col>13</xdr:col>
      <xdr:colOff>480060</xdr:colOff>
      <xdr:row>38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3789B-7B25-4DCC-BE46-087641663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46</xdr:row>
      <xdr:rowOff>76200</xdr:rowOff>
    </xdr:from>
    <xdr:to>
      <xdr:col>15</xdr:col>
      <xdr:colOff>655320</xdr:colOff>
      <xdr:row>61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FD12B8-ED85-476C-8043-FABEF6AF0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gan Parra Fonseca" refreshedDate="44266.698414699073" createdVersion="6" refreshedVersion="6" minRefreshableVersion="3" recordCount="192" xr:uid="{0FB380B2-6C93-41EB-9943-E3CEB866FA5A}">
  <cacheSource type="worksheet">
    <worksheetSource ref="B3:H195" sheet="Data"/>
  </cacheSource>
  <cacheFields count="7">
    <cacheField name="Period" numFmtId="165">
      <sharedItems containsSemiMixedTypes="0" containsNonDate="0" containsDate="1" containsString="0" minDate="2015-01-01T00:00:00" maxDate="2015-12-02T00:00:00"/>
    </cacheField>
    <cacheField name="Type of client" numFmtId="0">
      <sharedItems count="3">
        <s v="Supermarkets"/>
        <s v="Fast Food"/>
        <s v="Other"/>
      </sharedItems>
    </cacheField>
    <cacheField name="Client name" numFmtId="0">
      <sharedItems count="16">
        <s v="Kaufland"/>
        <s v="Aldi"/>
        <s v="Plus"/>
        <s v="Metro"/>
        <s v="Carrefour"/>
        <s v="Esselunga"/>
        <s v="Billa"/>
        <s v="Costco"/>
        <s v="McDonald's "/>
        <s v="Burger King"/>
        <s v="KFC"/>
        <s v="Subway"/>
        <s v="Restaurants"/>
        <s v="Small retailers"/>
        <s v="Hotels"/>
        <s v="Other"/>
      </sharedItems>
    </cacheField>
    <cacheField name="Revenue ($ 000')" numFmtId="166">
      <sharedItems containsSemiMixedTypes="0" containsString="0" containsNumber="1" minValue="418.68226399999998" maxValue="6869.2020654216976"/>
    </cacheField>
    <cacheField name="Cogs ($ 000')" numFmtId="166">
      <sharedItems containsSemiMixedTypes="0" containsString="0" containsNumber="1" minValue="241.277397249302" maxValue="4098.2245492463198"/>
    </cacheField>
    <cacheField name="Year" numFmtId="0">
      <sharedItems containsSemiMixedTypes="0" containsString="0" containsNumber="1" containsInteger="1" minValue="2015" maxValue="2015"/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d v="2015-01-01T00:00:00"/>
    <x v="0"/>
    <x v="0"/>
    <n v="4680"/>
    <n v="2569.3200000000002"/>
    <n v="2015"/>
    <x v="0"/>
  </r>
  <r>
    <d v="2015-01-01T00:00:00"/>
    <x v="0"/>
    <x v="1"/>
    <n v="2600"/>
    <n v="1391"/>
    <n v="2015"/>
    <x v="0"/>
  </r>
  <r>
    <d v="2015-01-01T00:00:00"/>
    <x v="0"/>
    <x v="2"/>
    <n v="3040"/>
    <n v="1605.1200000000001"/>
    <n v="2015"/>
    <x v="0"/>
  </r>
  <r>
    <d v="2015-01-01T00:00:00"/>
    <x v="0"/>
    <x v="3"/>
    <n v="1800"/>
    <n v="882"/>
    <n v="2015"/>
    <x v="0"/>
  </r>
  <r>
    <d v="2015-01-01T00:00:00"/>
    <x v="0"/>
    <x v="4"/>
    <n v="2839.9999999999995"/>
    <n v="1533.6"/>
    <n v="2015"/>
    <x v="0"/>
  </r>
  <r>
    <d v="2015-01-01T00:00:00"/>
    <x v="0"/>
    <x v="5"/>
    <n v="3320"/>
    <n v="1593.6"/>
    <n v="2015"/>
    <x v="0"/>
  </r>
  <r>
    <d v="2015-01-01T00:00:00"/>
    <x v="0"/>
    <x v="6"/>
    <n v="3120"/>
    <n v="1404"/>
    <n v="2015"/>
    <x v="0"/>
  </r>
  <r>
    <d v="2015-01-01T00:00:00"/>
    <x v="0"/>
    <x v="7"/>
    <n v="3360"/>
    <n v="1811.0400000000002"/>
    <n v="2015"/>
    <x v="0"/>
  </r>
  <r>
    <d v="2015-01-01T00:00:00"/>
    <x v="1"/>
    <x v="8"/>
    <n v="1520"/>
    <n v="820.80000000000007"/>
    <n v="2015"/>
    <x v="0"/>
  </r>
  <r>
    <d v="2015-01-01T00:00:00"/>
    <x v="1"/>
    <x v="9"/>
    <n v="440"/>
    <n v="268.39999999999998"/>
    <n v="2015"/>
    <x v="0"/>
  </r>
  <r>
    <d v="2015-01-01T00:00:00"/>
    <x v="1"/>
    <x v="10"/>
    <n v="760"/>
    <n v="418.00000000000006"/>
    <n v="2015"/>
    <x v="0"/>
  </r>
  <r>
    <d v="2015-01-01T00:00:00"/>
    <x v="1"/>
    <x v="11"/>
    <n v="1800"/>
    <n v="936"/>
    <n v="2015"/>
    <x v="0"/>
  </r>
  <r>
    <d v="2015-01-01T00:00:00"/>
    <x v="2"/>
    <x v="12"/>
    <n v="2960"/>
    <n v="1036"/>
    <n v="2015"/>
    <x v="0"/>
  </r>
  <r>
    <d v="2015-01-01T00:00:00"/>
    <x v="2"/>
    <x v="13"/>
    <n v="4640"/>
    <n v="2041.6"/>
    <n v="2015"/>
    <x v="0"/>
  </r>
  <r>
    <d v="2015-01-01T00:00:00"/>
    <x v="2"/>
    <x v="14"/>
    <n v="840"/>
    <n v="352.8"/>
    <n v="2015"/>
    <x v="0"/>
  </r>
  <r>
    <d v="2015-01-01T00:00:00"/>
    <x v="2"/>
    <x v="15"/>
    <n v="2280"/>
    <n v="889.2"/>
    <n v="2015"/>
    <x v="0"/>
  </r>
  <r>
    <d v="2015-02-01T00:00:00"/>
    <x v="0"/>
    <x v="0"/>
    <n v="4268"/>
    <n v="2577.4452000000006"/>
    <n v="2015"/>
    <x v="1"/>
  </r>
  <r>
    <d v="2015-02-01T00:00:00"/>
    <x v="0"/>
    <x v="1"/>
    <n v="1980"/>
    <n v="1101.672"/>
    <n v="2015"/>
    <x v="1"/>
  </r>
  <r>
    <d v="2015-02-01T00:00:00"/>
    <x v="0"/>
    <x v="2"/>
    <n v="3783.9999999999995"/>
    <n v="1818.1363199999998"/>
    <n v="2015"/>
    <x v="1"/>
  </r>
  <r>
    <d v="2015-02-01T00:00:00"/>
    <x v="0"/>
    <x v="3"/>
    <n v="2420"/>
    <n v="1114.6519999999998"/>
    <n v="2015"/>
    <x v="1"/>
  </r>
  <r>
    <d v="2015-02-01T00:00:00"/>
    <x v="0"/>
    <x v="4"/>
    <n v="924"/>
    <n v="488.98079999999999"/>
    <n v="2015"/>
    <x v="1"/>
  </r>
  <r>
    <d v="2015-02-01T00:00:00"/>
    <x v="0"/>
    <x v="5"/>
    <n v="3652"/>
    <n v="1893.1967999999999"/>
    <n v="2015"/>
    <x v="1"/>
  </r>
  <r>
    <d v="2015-02-01T00:00:00"/>
    <x v="0"/>
    <x v="6"/>
    <n v="3652"/>
    <n v="1725.5700000000002"/>
    <n v="2015"/>
    <x v="1"/>
  </r>
  <r>
    <d v="2015-02-01T00:00:00"/>
    <x v="0"/>
    <x v="7"/>
    <n v="3916"/>
    <n v="2279.5819200000005"/>
    <n v="2015"/>
    <x v="1"/>
  </r>
  <r>
    <d v="2015-02-01T00:00:00"/>
    <x v="1"/>
    <x v="8"/>
    <n v="2112"/>
    <n v="1197.5040000000001"/>
    <n v="2015"/>
    <x v="1"/>
  </r>
  <r>
    <d v="2015-02-01T00:00:00"/>
    <x v="1"/>
    <x v="9"/>
    <n v="924"/>
    <n v="591.822"/>
    <n v="2015"/>
    <x v="1"/>
  </r>
  <r>
    <d v="2015-02-01T00:00:00"/>
    <x v="1"/>
    <x v="10"/>
    <n v="1716"/>
    <n v="953.23800000000017"/>
    <n v="2015"/>
    <x v="1"/>
  </r>
  <r>
    <d v="2015-02-01T00:00:00"/>
    <x v="1"/>
    <x v="11"/>
    <n v="1100"/>
    <n v="566.28000000000009"/>
    <n v="2015"/>
    <x v="1"/>
  </r>
  <r>
    <d v="2015-02-01T00:00:00"/>
    <x v="2"/>
    <x v="12"/>
    <n v="1936"/>
    <n v="745.36"/>
    <n v="2015"/>
    <x v="1"/>
  </r>
  <r>
    <d v="2015-02-01T00:00:00"/>
    <x v="2"/>
    <x v="13"/>
    <n v="6424"/>
    <n v="2770.0288"/>
    <n v="2015"/>
    <x v="1"/>
  </r>
  <r>
    <d v="2015-02-01T00:00:00"/>
    <x v="2"/>
    <x v="14"/>
    <n v="1804"/>
    <n v="780.41039999999998"/>
    <n v="2015"/>
    <x v="1"/>
  </r>
  <r>
    <d v="2015-02-01T00:00:00"/>
    <x v="2"/>
    <x v="15"/>
    <n v="3388"/>
    <n v="1374.1728000000001"/>
    <n v="2015"/>
    <x v="1"/>
  </r>
  <r>
    <d v="2015-03-01T00:00:00"/>
    <x v="0"/>
    <x v="0"/>
    <n v="5045.04"/>
    <n v="2955.2986663200004"/>
    <n v="2015"/>
    <x v="2"/>
  </r>
  <r>
    <d v="2015-03-01T00:00:00"/>
    <x v="0"/>
    <x v="1"/>
    <n v="2802.8"/>
    <n v="1621.8570368000003"/>
    <n v="2015"/>
    <x v="2"/>
  </r>
  <r>
    <d v="2015-03-01T00:00:00"/>
    <x v="0"/>
    <x v="2"/>
    <n v="4570.72"/>
    <n v="2240.062336512"/>
    <n v="2015"/>
    <x v="2"/>
  </r>
  <r>
    <d v="2015-03-01T00:00:00"/>
    <x v="0"/>
    <x v="3"/>
    <n v="2285.36"/>
    <n v="1031.5840796800001"/>
    <n v="2015"/>
    <x v="2"/>
  </r>
  <r>
    <d v="2015-03-01T00:00:00"/>
    <x v="0"/>
    <x v="4"/>
    <n v="1121.1199999999999"/>
    <n v="581.43076991999988"/>
    <n v="2015"/>
    <x v="2"/>
  </r>
  <r>
    <d v="2015-03-01T00:00:00"/>
    <x v="0"/>
    <x v="5"/>
    <n v="3492.72"/>
    <n v="1792.5197875199999"/>
    <n v="2015"/>
    <x v="2"/>
  </r>
  <r>
    <d v="2015-03-01T00:00:00"/>
    <x v="0"/>
    <x v="6"/>
    <n v="3492.72"/>
    <n v="1683.3164040000001"/>
    <n v="2015"/>
    <x v="2"/>
  </r>
  <r>
    <d v="2015-03-01T00:00:00"/>
    <x v="0"/>
    <x v="7"/>
    <n v="3018.4000000000005"/>
    <n v="1721.9295878400003"/>
    <n v="2015"/>
    <x v="2"/>
  </r>
  <r>
    <d v="2015-03-01T00:00:00"/>
    <x v="1"/>
    <x v="8"/>
    <n v="2500.96"/>
    <n v="1432.2247632000001"/>
    <n v="2015"/>
    <x v="2"/>
  </r>
  <r>
    <d v="2015-03-01T00:00:00"/>
    <x v="1"/>
    <x v="9"/>
    <n v="474.32"/>
    <n v="312.91601879999996"/>
    <n v="2015"/>
    <x v="2"/>
  </r>
  <r>
    <d v="2015-03-01T00:00:00"/>
    <x v="1"/>
    <x v="10"/>
    <n v="1250.48"/>
    <n v="701.58805640000014"/>
    <n v="2015"/>
    <x v="2"/>
  </r>
  <r>
    <d v="2015-03-01T00:00:00"/>
    <x v="1"/>
    <x v="11"/>
    <n v="646.79999999999995"/>
    <n v="342.96181919999998"/>
    <n v="2015"/>
    <x v="2"/>
  </r>
  <r>
    <d v="2015-03-01T00:00:00"/>
    <x v="2"/>
    <x v="12"/>
    <n v="1897.28"/>
    <n v="759.67091200000004"/>
    <n v="2015"/>
    <x v="2"/>
  </r>
  <r>
    <d v="2015-03-01T00:00:00"/>
    <x v="2"/>
    <x v="13"/>
    <n v="5001.92"/>
    <n v="2243.1010201600002"/>
    <n v="2015"/>
    <x v="2"/>
  </r>
  <r>
    <d v="2015-03-01T00:00:00"/>
    <x v="2"/>
    <x v="14"/>
    <n v="1336.72"/>
    <n v="595.61302416000001"/>
    <n v="2015"/>
    <x v="2"/>
  </r>
  <r>
    <d v="2015-03-01T00:00:00"/>
    <x v="2"/>
    <x v="15"/>
    <n v="4182.6400000000003"/>
    <n v="1713.4435718400002"/>
    <n v="2015"/>
    <x v="2"/>
  </r>
  <r>
    <d v="2015-04-01T00:00:00"/>
    <x v="0"/>
    <x v="0"/>
    <n v="5730.2168000000011"/>
    <n v="3255.9636801217689"/>
    <n v="2015"/>
    <x v="3"/>
  </r>
  <r>
    <d v="2015-04-01T00:00:00"/>
    <x v="0"/>
    <x v="1"/>
    <n v="3136.98"/>
    <n v="1851.5369448576002"/>
    <n v="2015"/>
    <x v="3"/>
  </r>
  <r>
    <d v="2015-04-01T00:00:00"/>
    <x v="0"/>
    <x v="2"/>
    <n v="4015.3343999999997"/>
    <n v="1987.5523662618623"/>
    <n v="2015"/>
    <x v="3"/>
  </r>
  <r>
    <d v="2015-04-01T00:00:00"/>
    <x v="0"/>
    <x v="3"/>
    <n v="1798.5352"/>
    <n v="795.60046272044792"/>
    <n v="2015"/>
    <x v="3"/>
  </r>
  <r>
    <d v="2015-04-01T00:00:00"/>
    <x v="0"/>
    <x v="4"/>
    <n v="1505.7503999999999"/>
    <n v="765.28812445747189"/>
    <n v="2015"/>
    <x v="3"/>
  </r>
  <r>
    <d v="2015-04-01T00:00:00"/>
    <x v="0"/>
    <x v="5"/>
    <n v="2969.6743999999999"/>
    <n v="1508.8435727016958"/>
    <n v="2015"/>
    <x v="3"/>
  </r>
  <r>
    <d v="2015-04-01T00:00:00"/>
    <x v="0"/>
    <x v="6"/>
    <n v="1714.8824000000002"/>
    <n v="843.01732413360014"/>
    <n v="2015"/>
    <x v="3"/>
  </r>
  <r>
    <d v="2015-04-01T00:00:00"/>
    <x v="0"/>
    <x v="7"/>
    <n v="1254.7919999999999"/>
    <n v="701.51411408601598"/>
    <n v="2015"/>
    <x v="3"/>
  </r>
  <r>
    <d v="2015-04-01T00:00:00"/>
    <x v="1"/>
    <x v="8"/>
    <n v="2425.9312"/>
    <n v="1430.93576091312"/>
    <n v="2015"/>
    <x v="3"/>
  </r>
  <r>
    <d v="2015-04-01T00:00:00"/>
    <x v="1"/>
    <x v="9"/>
    <n v="878.35440000000006"/>
    <n v="561.71330418588002"/>
    <n v="2015"/>
    <x v="3"/>
  </r>
  <r>
    <d v="2015-04-01T00:00:00"/>
    <x v="1"/>
    <x v="10"/>
    <n v="2049.4936000000002"/>
    <n v="1161.3774180654802"/>
    <n v="2015"/>
    <x v="3"/>
  </r>
  <r>
    <d v="2015-04-01T00:00:00"/>
    <x v="1"/>
    <x v="11"/>
    <n v="1463.9240000000002"/>
    <n v="799.52402497968023"/>
    <n v="2015"/>
    <x v="3"/>
  </r>
  <r>
    <d v="2015-04-01T00:00:00"/>
    <x v="2"/>
    <x v="12"/>
    <n v="3513.4176000000002"/>
    <n v="1463.0433033216002"/>
    <n v="2015"/>
    <x v="3"/>
  </r>
  <r>
    <d v="2015-04-01T00:00:00"/>
    <x v="2"/>
    <x v="13"/>
    <n v="4015.3343999999997"/>
    <n v="1872.6954282516479"/>
    <n v="2015"/>
    <x v="3"/>
  </r>
  <r>
    <d v="2015-04-01T00:00:00"/>
    <x v="2"/>
    <x v="14"/>
    <n v="1296.6183999999998"/>
    <n v="600.85441877260791"/>
    <n v="2015"/>
    <x v="3"/>
  </r>
  <r>
    <d v="2015-04-01T00:00:00"/>
    <x v="2"/>
    <x v="15"/>
    <n v="4057.1608000000001"/>
    <n v="1678.6606673316483"/>
    <n v="2015"/>
    <x v="3"/>
  </r>
  <r>
    <d v="2015-05-01T00:00:00"/>
    <x v="0"/>
    <x v="0"/>
    <n v="5290.6213360000002"/>
    <n v="2946.0577297856239"/>
    <n v="2015"/>
    <x v="4"/>
  </r>
  <r>
    <d v="2015-05-01T00:00:00"/>
    <x v="0"/>
    <x v="1"/>
    <n v="1712.7910799999997"/>
    <n v="1031.1579553300946"/>
    <n v="2015"/>
    <x v="4"/>
  </r>
  <r>
    <d v="2015-05-01T00:00:00"/>
    <x v="0"/>
    <x v="2"/>
    <n v="3653.9543039999999"/>
    <n v="1772.4992002323288"/>
    <n v="2015"/>
    <x v="4"/>
  </r>
  <r>
    <d v="2015-05-01T00:00:00"/>
    <x v="0"/>
    <x v="3"/>
    <n v="1636.6670319999998"/>
    <n v="731.23638528636366"/>
    <n v="2015"/>
    <x v="4"/>
  </r>
  <r>
    <d v="2015-05-01T00:00:00"/>
    <x v="0"/>
    <x v="4"/>
    <n v="1370.2328639999998"/>
    <n v="675.51982745861039"/>
    <n v="2015"/>
    <x v="4"/>
  </r>
  <r>
    <d v="2015-05-01T00:00:00"/>
    <x v="0"/>
    <x v="5"/>
    <n v="2512.0935840000002"/>
    <n v="1301.8812376900441"/>
    <n v="2015"/>
    <x v="4"/>
  </r>
  <r>
    <d v="2015-05-01T00:00:00"/>
    <x v="0"/>
    <x v="6"/>
    <n v="1560.5429840000002"/>
    <n v="790.16013791042349"/>
    <n v="2015"/>
    <x v="4"/>
  </r>
  <r>
    <d v="2015-05-01T00:00:00"/>
    <x v="0"/>
    <x v="7"/>
    <n v="1903.1012000000003"/>
    <n v="1053.3234423001531"/>
    <n v="2015"/>
    <x v="4"/>
  </r>
  <r>
    <d v="2015-05-01T00:00:00"/>
    <x v="1"/>
    <x v="8"/>
    <n v="1941.1632239999999"/>
    <n v="1122.095415356868"/>
    <n v="2015"/>
    <x v="4"/>
  </r>
  <r>
    <d v="2015-05-01T00:00:00"/>
    <x v="1"/>
    <x v="9"/>
    <n v="418.68226399999998"/>
    <n v="262.3826097241469"/>
    <n v="2015"/>
    <x v="4"/>
  </r>
  <r>
    <d v="2015-05-01T00:00:00"/>
    <x v="1"/>
    <x v="10"/>
    <n v="2626.2796560000006"/>
    <n v="1503.1044277782619"/>
    <n v="2015"/>
    <x v="4"/>
  </r>
  <r>
    <d v="2015-05-01T00:00:00"/>
    <x v="1"/>
    <x v="11"/>
    <n v="1332.17084"/>
    <n v="749.39386861345417"/>
    <n v="2015"/>
    <x v="4"/>
  </r>
  <r>
    <d v="2015-05-01T00:00:00"/>
    <x v="2"/>
    <x v="12"/>
    <n v="2816.5897760000003"/>
    <n v="1208.0592396077009"/>
    <n v="2015"/>
    <x v="4"/>
  </r>
  <r>
    <d v="2015-05-01T00:00:00"/>
    <x v="2"/>
    <x v="13"/>
    <n v="3653.9543039999999"/>
    <n v="1772.3189532973597"/>
    <n v="2015"/>
    <x v="4"/>
  </r>
  <r>
    <d v="2015-05-01T00:00:00"/>
    <x v="2"/>
    <x v="14"/>
    <n v="1941.1632239999999"/>
    <n v="908.53258422545491"/>
    <n v="2015"/>
    <x v="4"/>
  </r>
  <r>
    <d v="2015-05-01T00:00:00"/>
    <x v="2"/>
    <x v="15"/>
    <n v="3692.0163280000002"/>
    <n v="1588.6844555626722"/>
    <n v="2015"/>
    <x v="4"/>
  </r>
  <r>
    <d v="2015-06-01T00:00:00"/>
    <x v="0"/>
    <x v="0"/>
    <n v="6475.49214312"/>
    <n v="3750.081393029966"/>
    <n v="2015"/>
    <x v="5"/>
  </r>
  <r>
    <d v="2015-06-01T00:00:00"/>
    <x v="0"/>
    <x v="1"/>
    <n v="3461.7410828000006"/>
    <n v="2042.4031048117042"/>
    <n v="2015"/>
    <x v="5"/>
  </r>
  <r>
    <d v="2015-06-01T00:00:00"/>
    <x v="0"/>
    <x v="2"/>
    <n v="3909.7311052800001"/>
    <n v="1915.5398856910779"/>
    <n v="2015"/>
    <x v="5"/>
  </r>
  <r>
    <d v="2015-06-01T00:00:00"/>
    <x v="0"/>
    <x v="3"/>
    <n v="529.44275384000002"/>
    <n v="241.277397249302"/>
    <n v="2015"/>
    <x v="5"/>
  </r>
  <r>
    <d v="2015-06-01T00:00:00"/>
    <x v="0"/>
    <x v="4"/>
    <n v="2280.6764780800004"/>
    <n v="1146.8525284040652"/>
    <n v="2015"/>
    <x v="5"/>
  </r>
  <r>
    <d v="2015-06-01T00:00:00"/>
    <x v="0"/>
    <x v="5"/>
    <n v="3095.20379168"/>
    <n v="1668.238508165342"/>
    <n v="2015"/>
    <x v="5"/>
  </r>
  <r>
    <d v="2015-06-01T00:00:00"/>
    <x v="0"/>
    <x v="6"/>
    <n v="1669.78099288"/>
    <n v="837.01663408851152"/>
    <n v="2015"/>
    <x v="5"/>
  </r>
  <r>
    <d v="2015-06-01T00:00:00"/>
    <x v="0"/>
    <x v="7"/>
    <n v="1629.0546271999999"/>
    <n v="874.5955206106629"/>
    <n v="2015"/>
    <x v="5"/>
  </r>
  <r>
    <d v="2015-06-01T00:00:00"/>
    <x v="1"/>
    <x v="8"/>
    <n v="1669.78099288"/>
    <n v="994.17873819327406"/>
    <n v="2015"/>
    <x v="5"/>
  </r>
  <r>
    <d v="2015-06-01T00:00:00"/>
    <x v="1"/>
    <x v="9"/>
    <n v="855.25367928000003"/>
    <n v="550.57261363682369"/>
    <n v="2015"/>
    <x v="5"/>
  </r>
  <r>
    <d v="2015-06-01T00:00:00"/>
    <x v="1"/>
    <x v="10"/>
    <n v="2402.8555751199997"/>
    <n v="1416.4885797305926"/>
    <n v="2015"/>
    <x v="5"/>
  </r>
  <r>
    <d v="2015-06-01T00:00:00"/>
    <x v="1"/>
    <x v="11"/>
    <n v="1425.4227988000002"/>
    <n v="785.81441062806823"/>
    <n v="2015"/>
    <x v="5"/>
  </r>
  <r>
    <d v="2015-06-01T00:00:00"/>
    <x v="2"/>
    <x v="12"/>
    <n v="2199.2237467200002"/>
    <n v="924.4004000978689"/>
    <n v="2015"/>
    <x v="5"/>
  </r>
  <r>
    <d v="2015-06-01T00:00:00"/>
    <x v="2"/>
    <x v="13"/>
    <n v="3095.20379168"/>
    <n v="1516.3148651558615"/>
    <n v="2015"/>
    <x v="5"/>
  </r>
  <r>
    <d v="2015-06-01T00:00:00"/>
    <x v="2"/>
    <x v="14"/>
    <n v="2077.04464968"/>
    <n v="1001.2937610748741"/>
    <n v="2015"/>
    <x v="5"/>
  </r>
  <r>
    <d v="2015-06-01T00:00:00"/>
    <x v="2"/>
    <x v="15"/>
    <n v="3950.4574709600001"/>
    <n v="1767.8880621501416"/>
    <n v="2015"/>
    <x v="5"/>
  </r>
  <r>
    <d v="2015-07-01T00:00:00"/>
    <x v="0"/>
    <x v="0"/>
    <n v="5774.1841261104009"/>
    <n v="3377.3799075649467"/>
    <n v="2015"/>
    <x v="6"/>
  </r>
  <r>
    <d v="2015-07-01T00:00:00"/>
    <x v="0"/>
    <x v="1"/>
    <n v="4361.7937643280002"/>
    <n v="2676.3650285452568"/>
    <n v="2015"/>
    <x v="6"/>
  </r>
  <r>
    <d v="2015-07-01T00:00:00"/>
    <x v="0"/>
    <x v="2"/>
    <n v="4818.7435872576007"/>
    <n v="2408.1209672965392"/>
    <n v="2015"/>
    <x v="6"/>
  </r>
  <r>
    <d v="2015-07-01T00:00:00"/>
    <x v="0"/>
    <x v="3"/>
    <n v="1370.8494687888001"/>
    <n v="637.21731809536425"/>
    <n v="2015"/>
    <x v="6"/>
  </r>
  <r>
    <d v="2015-07-01T00:00:00"/>
    <x v="0"/>
    <x v="4"/>
    <n v="3157.1078675136005"/>
    <n v="1651.0744343206866"/>
    <n v="2015"/>
    <x v="6"/>
  </r>
  <r>
    <d v="2015-07-01T00:00:00"/>
    <x v="0"/>
    <x v="5"/>
    <n v="3157.1078675136005"/>
    <n v="1667.5712127620759"/>
    <n v="2015"/>
    <x v="6"/>
  </r>
  <r>
    <d v="2015-07-01T00:00:00"/>
    <x v="0"/>
    <x v="6"/>
    <n v="1703.1766127376002"/>
    <n v="845.21939710257902"/>
    <n v="2015"/>
    <x v="6"/>
  </r>
  <r>
    <d v="2015-07-01T00:00:00"/>
    <x v="0"/>
    <x v="7"/>
    <n v="1246.2267898079999"/>
    <n v="655.68426180181393"/>
    <n v="2015"/>
    <x v="6"/>
  </r>
  <r>
    <d v="2015-07-01T00:00:00"/>
    <x v="1"/>
    <x v="8"/>
    <n v="1287.7676828016001"/>
    <n v="743.72814025905336"/>
    <n v="2015"/>
    <x v="6"/>
  </r>
  <r>
    <d v="2015-07-01T00:00:00"/>
    <x v="1"/>
    <x v="9"/>
    <n v="456.94982292960003"/>
    <n v="271.96108163047626"/>
    <n v="2015"/>
    <x v="6"/>
  </r>
  <r>
    <d v="2015-07-01T00:00:00"/>
    <x v="1"/>
    <x v="10"/>
    <n v="2035.5037566864003"/>
    <n v="1247.9312403988549"/>
    <n v="2015"/>
    <x v="6"/>
  </r>
  <r>
    <d v="2015-07-01T00:00:00"/>
    <x v="1"/>
    <x v="11"/>
    <n v="1453.9312547760003"/>
    <n v="825.57661980584851"/>
    <n v="2015"/>
    <x v="6"/>
  </r>
  <r>
    <d v="2015-07-01T00:00:00"/>
    <x v="2"/>
    <x v="12"/>
    <n v="1412.3903617824001"/>
    <n v="611.4805935491836"/>
    <n v="2015"/>
    <x v="6"/>
  </r>
  <r>
    <d v="2015-07-01T00:00:00"/>
    <x v="2"/>
    <x v="13"/>
    <n v="3157.1078675136005"/>
    <n v="1515.7083392097993"/>
    <n v="2015"/>
    <x v="6"/>
  </r>
  <r>
    <d v="2015-07-01T00:00:00"/>
    <x v="2"/>
    <x v="14"/>
    <n v="2533.9944726096001"/>
    <n v="1233.7941723964598"/>
    <n v="2015"/>
    <x v="6"/>
  </r>
  <r>
    <d v="2015-07-01T00:00:00"/>
    <x v="2"/>
    <x v="15"/>
    <n v="4444.8755503152006"/>
    <n v="2048.8218783109123"/>
    <n v="2015"/>
    <x v="6"/>
  </r>
  <r>
    <d v="2015-08-01T00:00:00"/>
    <x v="0"/>
    <x v="0"/>
    <n v="6869.2020654216976"/>
    <n v="4098.2245492463198"/>
    <n v="2015"/>
    <x v="7"/>
  </r>
  <r>
    <d v="2015-08-01T00:00:00"/>
    <x v="0"/>
    <x v="1"/>
    <n v="5400.3160891680009"/>
    <n v="3446.1385891363693"/>
    <n v="2015"/>
    <x v="7"/>
  </r>
  <r>
    <d v="2015-08-01T00:00:00"/>
    <x v="0"/>
    <x v="2"/>
    <n v="5875.5439050147861"/>
    <n v="2994.9717431613021"/>
    <n v="2015"/>
    <x v="7"/>
  </r>
  <r>
    <d v="2015-08-01T00:00:00"/>
    <x v="0"/>
    <x v="3"/>
    <n v="2289.7340218072322"/>
    <n v="1043.0590970287317"/>
    <n v="2015"/>
    <x v="7"/>
  </r>
  <r>
    <d v="2015-08-01T00:00:00"/>
    <x v="0"/>
    <x v="4"/>
    <n v="1987.3163208138244"/>
    <n v="1080.8802233607594"/>
    <n v="2015"/>
    <x v="7"/>
  </r>
  <r>
    <d v="2015-08-01T00:00:00"/>
    <x v="0"/>
    <x v="5"/>
    <n v="3283.3921822141447"/>
    <n v="1751.6168018852845"/>
    <n v="2015"/>
    <x v="7"/>
  </r>
  <r>
    <d v="2015-08-01T00:00:00"/>
    <x v="0"/>
    <x v="6"/>
    <n v="1771.3036772471044"/>
    <n v="852.65732779708185"/>
    <n v="2015"/>
    <x v="7"/>
  </r>
  <r>
    <d v="2015-08-01T00:00:00"/>
    <x v="0"/>
    <x v="7"/>
    <n v="1296.0758614003203"/>
    <n v="709.18809756484222"/>
    <n v="2015"/>
    <x v="7"/>
  </r>
  <r>
    <d v="2015-08-01T00:00:00"/>
    <x v="1"/>
    <x v="8"/>
    <n v="1339.2783901136643"/>
    <n v="796.68158384549804"/>
    <n v="2015"/>
    <x v="7"/>
  </r>
  <r>
    <d v="2015-08-01T00:00:00"/>
    <x v="1"/>
    <x v="9"/>
    <n v="475.22781584678404"/>
    <n v="288.85036702148852"/>
    <n v="2015"/>
    <x v="7"/>
  </r>
  <r>
    <d v="2015-08-01T00:00:00"/>
    <x v="1"/>
    <x v="10"/>
    <n v="2116.9239069538562"/>
    <n v="1271.8915202145129"/>
    <n v="2015"/>
    <x v="7"/>
  </r>
  <r>
    <d v="2015-08-01T00:00:00"/>
    <x v="1"/>
    <x v="11"/>
    <n v="1080.0632178336002"/>
    <n v="631.68405366858929"/>
    <n v="2015"/>
    <x v="7"/>
  </r>
  <r>
    <d v="2015-08-01T00:00:00"/>
    <x v="2"/>
    <x v="12"/>
    <n v="1036.8606891202562"/>
    <n v="453.38768150404417"/>
    <n v="2015"/>
    <x v="7"/>
  </r>
  <r>
    <d v="2015-08-01T00:00:00"/>
    <x v="2"/>
    <x v="13"/>
    <n v="2851.3668950807046"/>
    <n v="1409.9916712560719"/>
    <n v="2015"/>
    <x v="7"/>
  </r>
  <r>
    <d v="2015-08-01T00:00:00"/>
    <x v="2"/>
    <x v="14"/>
    <n v="2635.3542515139843"/>
    <n v="1257.4830205064718"/>
    <n v="2015"/>
    <x v="7"/>
  </r>
  <r>
    <d v="2015-08-01T00:00:00"/>
    <x v="2"/>
    <x v="15"/>
    <n v="2894.5694237940488"/>
    <n v="1374.2501470572479"/>
    <n v="2015"/>
    <x v="7"/>
  </r>
  <r>
    <d v="2015-09-01T00:00:00"/>
    <x v="0"/>
    <x v="0"/>
    <n v="4747.525880309373"/>
    <n v="2775.7661497002796"/>
    <n v="2015"/>
    <x v="8"/>
  </r>
  <r>
    <d v="2015-09-01T00:00:00"/>
    <x v="0"/>
    <x v="1"/>
    <n v="4555.7066528221258"/>
    <n v="2819.9476383815781"/>
    <n v="2015"/>
    <x v="8"/>
  </r>
  <r>
    <d v="2015-09-01T00:00:00"/>
    <x v="0"/>
    <x v="2"/>
    <n v="5562.7575971301749"/>
    <n v="2948.9548832016703"/>
    <n v="2015"/>
    <x v="8"/>
  </r>
  <r>
    <d v="2015-09-01T00:00:00"/>
    <x v="0"/>
    <x v="3"/>
    <n v="3980.2489703603837"/>
    <n v="1849.4146283290984"/>
    <n v="2015"/>
    <x v="8"/>
  </r>
  <r>
    <d v="2015-09-01T00:00:00"/>
    <x v="0"/>
    <x v="4"/>
    <n v="2685.4691848214638"/>
    <n v="1519.0220711188913"/>
    <n v="2015"/>
    <x v="8"/>
  </r>
  <r>
    <d v="2015-09-01T00:00:00"/>
    <x v="0"/>
    <x v="5"/>
    <n v="2685.4691848214638"/>
    <n v="1475.6173081229601"/>
    <n v="2015"/>
    <x v="8"/>
  </r>
  <r>
    <d v="2015-09-01T00:00:00"/>
    <x v="0"/>
    <x v="6"/>
    <n v="1966.147081744286"/>
    <n v="965.37862653185607"/>
    <n v="2015"/>
    <x v="8"/>
  </r>
  <r>
    <d v="2015-09-01T00:00:00"/>
    <x v="0"/>
    <x v="7"/>
    <n v="1438.6442061543555"/>
    <n v="795.07077617994469"/>
    <n v="2015"/>
    <x v="8"/>
  </r>
  <r>
    <d v="2015-09-01T00:00:00"/>
    <x v="1"/>
    <x v="8"/>
    <n v="2445.6951504624044"/>
    <n v="1513.0371045146255"/>
    <n v="2015"/>
    <x v="8"/>
  </r>
  <r>
    <d v="2015-09-01T00:00:00"/>
    <x v="1"/>
    <x v="9"/>
    <n v="1007.0509443080489"/>
    <n v="599.85818310595278"/>
    <n v="2015"/>
    <x v="8"/>
  </r>
  <r>
    <d v="2015-09-01T00:00:00"/>
    <x v="1"/>
    <x v="10"/>
    <n v="2829.3336054368992"/>
    <n v="1750.9196107880391"/>
    <n v="2015"/>
    <x v="8"/>
  </r>
  <r>
    <d v="2015-09-01T00:00:00"/>
    <x v="1"/>
    <x v="11"/>
    <n v="2157.9663092315332"/>
    <n v="1274.7257866221396"/>
    <n v="2015"/>
    <x v="8"/>
  </r>
  <r>
    <d v="2015-09-01T00:00:00"/>
    <x v="2"/>
    <x v="12"/>
    <n v="2110.0115023597214"/>
    <n v="913.41749254212255"/>
    <n v="2015"/>
    <x v="8"/>
  </r>
  <r>
    <d v="2015-09-01T00:00:00"/>
    <x v="2"/>
    <x v="13"/>
    <n v="3165.0172535395823"/>
    <n v="1612.0434777470671"/>
    <n v="2015"/>
    <x v="8"/>
  </r>
  <r>
    <d v="2015-09-01T00:00:00"/>
    <x v="2"/>
    <x v="14"/>
    <n v="3404.7912878986413"/>
    <n v="1673.3656385491558"/>
    <n v="2015"/>
    <x v="8"/>
  </r>
  <r>
    <d v="2015-09-01T00:00:00"/>
    <x v="2"/>
    <x v="15"/>
    <n v="3212.9720604113941"/>
    <n v="1494.9093099688741"/>
    <n v="2015"/>
    <x v="8"/>
  </r>
  <r>
    <d v="2015-10-01T00:00:00"/>
    <x v="0"/>
    <x v="0"/>
    <n v="5174.8032095372164"/>
    <n v="3125.0636582395255"/>
    <n v="2015"/>
    <x v="9"/>
  </r>
  <r>
    <d v="2015-10-01T00:00:00"/>
    <x v="0"/>
    <x v="1"/>
    <n v="4510.1495862939037"/>
    <n v="2509.4472298139281"/>
    <n v="2015"/>
    <x v="9"/>
  </r>
  <r>
    <d v="2015-10-01T00:00:00"/>
    <x v="0"/>
    <x v="2"/>
    <n v="6456.6351972207485"/>
    <n v="3102.2840795606253"/>
    <n v="2015"/>
    <x v="9"/>
  </r>
  <r>
    <d v="2015-10-01T00:00:00"/>
    <x v="0"/>
    <x v="3"/>
    <n v="2990.941304594905"/>
    <n v="1377.6275648964131"/>
    <n v="2015"/>
    <x v="9"/>
  </r>
  <r>
    <d v="2015-10-01T00:00:00"/>
    <x v="0"/>
    <x v="4"/>
    <n v="2183.8619049423119"/>
    <n v="1155.6997200954715"/>
    <n v="2015"/>
    <x v="9"/>
  </r>
  <r>
    <d v="2015-10-01T00:00:00"/>
    <x v="0"/>
    <x v="5"/>
    <n v="1709.1093169113742"/>
    <n v="886.00226988685631"/>
    <n v="2015"/>
    <x v="9"/>
  </r>
  <r>
    <d v="2015-10-01T00:00:00"/>
    <x v="0"/>
    <x v="6"/>
    <n v="996.9804348649684"/>
    <n v="471.0732554736976"/>
    <n v="2015"/>
    <x v="9"/>
  </r>
  <r>
    <d v="2015-10-01T00:00:00"/>
    <x v="0"/>
    <x v="7"/>
    <n v="1424.2577640928118"/>
    <n v="829.08892963370772"/>
    <n v="2015"/>
    <x v="9"/>
  </r>
  <r>
    <d v="2015-10-01T00:00:00"/>
    <x v="1"/>
    <x v="8"/>
    <n v="2895.9907869887174"/>
    <n v="1642.0267762226031"/>
    <n v="2015"/>
    <x v="9"/>
  </r>
  <r>
    <d v="2015-10-01T00:00:00"/>
    <x v="1"/>
    <x v="9"/>
    <n v="1329.3072464866245"/>
    <n v="851.42129137468294"/>
    <n v="2015"/>
    <x v="9"/>
  </r>
  <r>
    <d v="2015-10-01T00:00:00"/>
    <x v="1"/>
    <x v="10"/>
    <n v="2801.0402693825299"/>
    <n v="1555.9778696419958"/>
    <n v="2015"/>
    <x v="9"/>
  </r>
  <r>
    <d v="2015-10-01T00:00:00"/>
    <x v="1"/>
    <x v="11"/>
    <n v="2326.2876813515927"/>
    <n v="1197.5728983598001"/>
    <n v="2015"/>
    <x v="9"/>
  </r>
  <r>
    <d v="2015-10-01T00:00:00"/>
    <x v="2"/>
    <x v="12"/>
    <n v="2326.2876813515927"/>
    <n v="895.62075732036317"/>
    <n v="2015"/>
    <x v="9"/>
  </r>
  <r>
    <d v="2015-10-01T00:00:00"/>
    <x v="2"/>
    <x v="13"/>
    <n v="3798.0207042474985"/>
    <n v="1637.7065276715214"/>
    <n v="2015"/>
    <x v="9"/>
  </r>
  <r>
    <d v="2015-10-01T00:00:00"/>
    <x v="2"/>
    <x v="14"/>
    <n v="3370.7433750196546"/>
    <n v="1458.1835840335025"/>
    <n v="2015"/>
    <x v="9"/>
  </r>
  <r>
    <d v="2015-10-01T00:00:00"/>
    <x v="2"/>
    <x v="15"/>
    <n v="3180.8423398072805"/>
    <n v="1290.149653025833"/>
    <n v="2015"/>
    <x v="9"/>
  </r>
  <r>
    <d v="2015-11-01T00:00:00"/>
    <x v="0"/>
    <x v="0"/>
    <n v="6335.0985346848274"/>
    <n v="3527.6699695110847"/>
    <n v="2015"/>
    <x v="10"/>
  </r>
  <r>
    <d v="2015-11-01T00:00:00"/>
    <x v="0"/>
    <x v="1"/>
    <n v="5241.2685718615476"/>
    <n v="3155.4203235905684"/>
    <n v="2015"/>
    <x v="10"/>
  </r>
  <r>
    <d v="2015-11-01T00:00:00"/>
    <x v="0"/>
    <x v="2"/>
    <n v="3919.5573667834178"/>
    <n v="1901.3407721828864"/>
    <n v="2015"/>
    <x v="10"/>
  </r>
  <r>
    <d v="2015-11-01T00:00:00"/>
    <x v="0"/>
    <x v="3"/>
    <n v="3327.0661369208083"/>
    <n v="1486.4793925724032"/>
    <n v="2015"/>
    <x v="10"/>
  </r>
  <r>
    <d v="2015-11-01T00:00:00"/>
    <x v="0"/>
    <x v="4"/>
    <n v="2552.2699132543189"/>
    <n v="1258.2598014736861"/>
    <n v="2015"/>
    <x v="10"/>
  </r>
  <r>
    <d v="2015-11-01T00:00:00"/>
    <x v="0"/>
    <x v="5"/>
    <n v="1640.7449442349191"/>
    <n v="850.30871156201283"/>
    <n v="2015"/>
    <x v="10"/>
  </r>
  <r>
    <d v="2015-11-01T00:00:00"/>
    <x v="0"/>
    <x v="6"/>
    <n v="957.10121747036965"/>
    <n v="484.61544330689281"/>
    <n v="2015"/>
    <x v="10"/>
  </r>
  <r>
    <d v="2015-11-01T00:00:00"/>
    <x v="0"/>
    <x v="7"/>
    <n v="1367.2874535290991"/>
    <n v="756.76266042241014"/>
    <n v="2015"/>
    <x v="10"/>
  </r>
  <r>
    <d v="2015-11-01T00:00:00"/>
    <x v="1"/>
    <x v="8"/>
    <n v="2780.1511555091688"/>
    <n v="1607.0749883503549"/>
    <n v="2015"/>
    <x v="10"/>
  </r>
  <r>
    <d v="2015-11-01T00:00:00"/>
    <x v="1"/>
    <x v="9"/>
    <n v="2187.6599256465588"/>
    <n v="1370.9773970269669"/>
    <n v="2015"/>
    <x v="10"/>
  </r>
  <r>
    <d v="2015-11-01T00:00:00"/>
    <x v="1"/>
    <x v="10"/>
    <n v="2688.9986586072287"/>
    <n v="1539.0005328672169"/>
    <n v="2015"/>
    <x v="10"/>
  </r>
  <r>
    <d v="2015-11-01T00:00:00"/>
    <x v="1"/>
    <x v="11"/>
    <n v="2233.2361740975293"/>
    <n v="1256.2754308857691"/>
    <n v="2015"/>
    <x v="10"/>
  </r>
  <r>
    <d v="2015-11-01T00:00:00"/>
    <x v="2"/>
    <x v="12"/>
    <n v="3144.7611431169285"/>
    <n v="1348.8147218573445"/>
    <n v="2015"/>
    <x v="10"/>
  </r>
  <r>
    <d v="2015-11-01T00:00:00"/>
    <x v="2"/>
    <x v="13"/>
    <n v="2734.5749070581983"/>
    <n v="1326.3819231907426"/>
    <n v="2015"/>
    <x v="10"/>
  </r>
  <r>
    <d v="2015-11-01T00:00:00"/>
    <x v="2"/>
    <x v="14"/>
    <n v="2324.3886709994686"/>
    <n v="1087.8955565910298"/>
    <n v="2015"/>
    <x v="10"/>
  </r>
  <r>
    <d v="2015-11-01T00:00:00"/>
    <x v="2"/>
    <x v="15"/>
    <n v="2142.0836771955892"/>
    <n v="921.74430938084436"/>
    <n v="2015"/>
    <x v="10"/>
  </r>
  <r>
    <d v="2015-12-01T00:00:00"/>
    <x v="0"/>
    <x v="0"/>
    <n v="5965.9309222319716"/>
    <n v="3630.5117855577018"/>
    <n v="2015"/>
    <x v="11"/>
  </r>
  <r>
    <d v="2015-12-01T00:00:00"/>
    <x v="0"/>
    <x v="1"/>
    <n v="4762.7179631263634"/>
    <n v="3160.8345375591989"/>
    <n v="2015"/>
    <x v="11"/>
  </r>
  <r>
    <d v="2015-12-01T00:00:00"/>
    <x v="0"/>
    <x v="2"/>
    <n v="5314.1905693831004"/>
    <n v="2763.0067730550536"/>
    <n v="2015"/>
    <x v="11"/>
  </r>
  <r>
    <d v="2015-12-01T00:00:00"/>
    <x v="0"/>
    <x v="3"/>
    <n v="4161.1114835735598"/>
    <n v="1857.630380842711"/>
    <n v="2015"/>
    <x v="11"/>
  </r>
  <r>
    <d v="2015-12-01T00:00:00"/>
    <x v="0"/>
    <x v="4"/>
    <n v="1804.8194386584114"/>
    <n v="1020.8869933053431"/>
    <n v="2015"/>
    <x v="11"/>
  </r>
  <r>
    <d v="2015-12-01T00:00:00"/>
    <x v="0"/>
    <x v="5"/>
    <n v="802.1419727370718"/>
    <n v="432.20417536480119"/>
    <n v="2015"/>
    <x v="11"/>
  </r>
  <r>
    <d v="2015-12-01T00:00:00"/>
    <x v="0"/>
    <x v="6"/>
    <n v="551.47260625673675"/>
    <n v="257.49997016260198"/>
    <n v="2015"/>
    <x v="11"/>
  </r>
  <r>
    <d v="2015-12-01T00:00:00"/>
    <x v="0"/>
    <x v="7"/>
    <n v="752.00809944100467"/>
    <n v="427.94393264333848"/>
    <n v="2015"/>
    <x v="11"/>
  </r>
  <r>
    <d v="2015-12-01T00:00:00"/>
    <x v="1"/>
    <x v="8"/>
    <n v="2055.4888051387466"/>
    <n v="1259.4074477802305"/>
    <n v="2015"/>
    <x v="11"/>
  </r>
  <r>
    <d v="2015-12-01T00:00:00"/>
    <x v="1"/>
    <x v="9"/>
    <n v="2406.425918211215"/>
    <n v="1448.034009461981"/>
    <n v="2015"/>
    <x v="11"/>
  </r>
  <r>
    <d v="2015-12-01T00:00:00"/>
    <x v="1"/>
    <x v="10"/>
    <n v="3960.5759903892917"/>
    <n v="2332.0037818922497"/>
    <n v="2015"/>
    <x v="11"/>
  </r>
  <r>
    <d v="2015-12-01T00:00:00"/>
    <x v="1"/>
    <x v="11"/>
    <n v="2957.898524467952"/>
    <n v="1781.8503754296369"/>
    <n v="2015"/>
    <x v="11"/>
  </r>
  <r>
    <d v="2015-12-01T00:00:00"/>
    <x v="2"/>
    <x v="12"/>
    <n v="4461.9147233499616"/>
    <n v="1970.5703617106738"/>
    <n v="2015"/>
    <x v="11"/>
  </r>
  <r>
    <d v="2015-12-01T00:00:00"/>
    <x v="2"/>
    <x v="13"/>
    <n v="3459.2372574286223"/>
    <n v="1761.8990394384348"/>
    <n v="2015"/>
    <x v="11"/>
  </r>
  <r>
    <d v="2015-12-01T00:00:00"/>
    <x v="2"/>
    <x v="14"/>
    <n v="3559.5050040207557"/>
    <n v="1664.4808793218765"/>
    <n v="2015"/>
    <x v="11"/>
  </r>
  <r>
    <d v="2015-12-01T00:00:00"/>
    <x v="2"/>
    <x v="15"/>
    <n v="3158.4340176522201"/>
    <n v="1544.5104646224395"/>
    <n v="2015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C4CE79-4567-45C1-B495-DE89E1D8A55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8:S22" firstHeaderRow="1" firstDataRow="2" firstDataCol="1"/>
  <pivotFields count="7">
    <pivotField numFmtId="165" showAll="0"/>
    <pivotField showAll="0">
      <items count="4">
        <item x="1"/>
        <item x="2"/>
        <item x="0"/>
        <item t="default"/>
      </items>
    </pivotField>
    <pivotField axis="axisCol" showAll="0">
      <items count="17">
        <item x="1"/>
        <item x="6"/>
        <item x="9"/>
        <item x="4"/>
        <item x="7"/>
        <item x="5"/>
        <item x="14"/>
        <item x="0"/>
        <item x="10"/>
        <item x="8"/>
        <item x="3"/>
        <item x="15"/>
        <item x="2"/>
        <item x="12"/>
        <item x="13"/>
        <item x="11"/>
        <item t="default"/>
      </items>
    </pivotField>
    <pivotField dataField="1" numFmtId="166" showAll="0"/>
    <pivotField numFmtId="166" showAll="0"/>
    <pivotField showAll="0"/>
    <pivotField axis="axisRow" showAll="0">
      <items count="13">
        <item x="0"/>
        <item sd="0" x="1"/>
        <item sd="0"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 of Revenue ($ 000')" fld="3" baseField="0" baseItem="0"/>
  </dataFields>
  <formats count="12">
    <format dxfId="11">
      <pivotArea outline="0" collapsedLevelsAreSubtotals="1" fieldPosition="0">
        <references count="2">
          <reference field="4294967294" count="1" selected="0">
            <x v="0"/>
          </reference>
          <reference field="6" count="0" selected="0"/>
        </references>
      </pivotArea>
    </format>
    <format dxfId="10">
      <pivotArea grandRow="1" outline="0" collapsedLevelsAreSubtotals="1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2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6" type="button" dataOnly="0" labelOnly="1" outline="0" axis="axisRow" fieldPosition="0"/>
    </format>
    <format dxfId="3">
      <pivotArea dataOnly="0" labelOnly="1" fieldPosition="0">
        <references count="1">
          <reference field="6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2416B2-8168-4BEF-AB04-8B3A67E5651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5:S39" firstHeaderRow="1" firstDataRow="2" firstDataCol="1"/>
  <pivotFields count="7">
    <pivotField numFmtId="165" showAll="0"/>
    <pivotField showAll="0">
      <items count="4">
        <item x="1"/>
        <item x="2"/>
        <item x="0"/>
        <item t="default"/>
      </items>
    </pivotField>
    <pivotField axis="axisCol" showAll="0">
      <items count="17">
        <item x="1"/>
        <item x="6"/>
        <item x="9"/>
        <item x="4"/>
        <item x="7"/>
        <item x="5"/>
        <item x="14"/>
        <item x="0"/>
        <item x="10"/>
        <item x="8"/>
        <item x="3"/>
        <item x="15"/>
        <item x="2"/>
        <item x="12"/>
        <item x="13"/>
        <item x="11"/>
        <item t="default"/>
      </items>
    </pivotField>
    <pivotField numFmtId="166" showAll="0"/>
    <pivotField dataField="1" numFmtId="166" showAll="0"/>
    <pivotField showAll="0"/>
    <pivotField axis="axisRow" showAll="0">
      <items count="13">
        <item x="0"/>
        <item sd="0" x="1"/>
        <item sd="0"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 of Cogs ($ 000')" fld="4" baseField="0" baseItem="0" numFmtId="167"/>
  </dataFields>
  <formats count="11">
    <format dxfId="22">
      <pivotArea outline="0" collapsedLevelsAreSubtotals="1" fieldPosition="0"/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2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6" type="button" dataOnly="0" labelOnly="1" outline="0" axis="axisRow" fieldPosition="0"/>
    </format>
    <format dxfId="15">
      <pivotArea dataOnly="0" labelOnly="1" fieldPosition="0">
        <references count="1">
          <reference field="6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2" count="0"/>
        </references>
      </pivotArea>
    </format>
    <format dxfId="1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N36"/>
  <sheetViews>
    <sheetView workbookViewId="0">
      <selection activeCell="I16" sqref="I16"/>
    </sheetView>
  </sheetViews>
  <sheetFormatPr defaultColWidth="9.109375" defaultRowHeight="13.8" x14ac:dyDescent="0.25"/>
  <cols>
    <col min="1" max="1" width="2" style="4" customWidth="1"/>
    <col min="2" max="2" width="9.109375" style="4"/>
    <col min="3" max="6" width="16.44140625" style="4" bestFit="1" customWidth="1"/>
    <col min="7" max="7" width="7" style="4" customWidth="1"/>
    <col min="8" max="14" width="16.44140625" style="4" bestFit="1" customWidth="1"/>
    <col min="15" max="16384" width="9.109375" style="4"/>
  </cols>
  <sheetData>
    <row r="1" spans="1:14" x14ac:dyDescent="0.25"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3" spans="1:14" x14ac:dyDescent="0.25">
      <c r="A3" s="1"/>
      <c r="B3" s="3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1"/>
      <c r="B4" s="3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1"/>
      <c r="B5" s="3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1"/>
      <c r="B6" s="3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1"/>
      <c r="B7" s="3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s="1"/>
      <c r="B8" s="3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s="1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ht="37.799999999999997" x14ac:dyDescent="0.65">
      <c r="A10" s="1"/>
      <c r="C10" s="6"/>
      <c r="D10" s="6"/>
      <c r="E10" s="6"/>
      <c r="F10" s="6"/>
      <c r="G10" s="6"/>
      <c r="H10" s="9" t="s">
        <v>35</v>
      </c>
      <c r="I10" s="6"/>
      <c r="J10" s="6"/>
      <c r="K10" s="6"/>
      <c r="L10" s="6"/>
      <c r="M10" s="6"/>
      <c r="N10" s="6"/>
    </row>
    <row r="11" spans="1:14" x14ac:dyDescent="0.25">
      <c r="A11" s="1"/>
      <c r="B11" s="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5">
      <c r="A12" s="1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s="1"/>
      <c r="B13" s="3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s="1"/>
      <c r="B14" s="3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s="1"/>
      <c r="B15" s="3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s="1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s="1"/>
      <c r="B17" s="3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s="1"/>
      <c r="B18" s="3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21" spans="1:14" x14ac:dyDescent="0.25">
      <c r="A21" s="1"/>
      <c r="C21" s="7"/>
      <c r="D21" s="7"/>
      <c r="E21" s="7"/>
      <c r="F21" s="7"/>
      <c r="G21" s="7"/>
      <c r="H21" s="7"/>
      <c r="I21" s="8"/>
      <c r="J21" s="8"/>
      <c r="K21" s="8"/>
      <c r="L21" s="8"/>
      <c r="M21" s="8"/>
      <c r="N21" s="8"/>
    </row>
    <row r="22" spans="1:14" x14ac:dyDescent="0.25">
      <c r="A22" s="1"/>
      <c r="C22" s="7"/>
      <c r="D22" s="7"/>
      <c r="E22" s="7"/>
      <c r="F22" s="7"/>
      <c r="G22" s="7"/>
      <c r="H22" s="7"/>
      <c r="I22" s="8"/>
      <c r="J22" s="8"/>
      <c r="K22" s="8"/>
      <c r="L22" s="8"/>
      <c r="M22" s="8"/>
      <c r="N22" s="8"/>
    </row>
    <row r="23" spans="1:14" x14ac:dyDescent="0.25">
      <c r="A23" s="1"/>
      <c r="C23" s="7"/>
      <c r="D23" s="7"/>
      <c r="E23" s="7"/>
      <c r="F23" s="7"/>
      <c r="G23" s="7"/>
      <c r="H23" s="7"/>
      <c r="I23" s="8"/>
      <c r="J23" s="8"/>
      <c r="K23" s="8"/>
      <c r="L23" s="8"/>
      <c r="M23" s="8"/>
      <c r="N23" s="8"/>
    </row>
    <row r="24" spans="1:14" x14ac:dyDescent="0.25">
      <c r="A24" s="1"/>
      <c r="C24" s="7"/>
      <c r="D24" s="7"/>
      <c r="E24" s="7"/>
      <c r="F24" s="7"/>
      <c r="G24" s="7"/>
      <c r="H24" s="7"/>
      <c r="I24" s="8"/>
      <c r="J24" s="8"/>
      <c r="K24" s="8"/>
      <c r="L24" s="8"/>
      <c r="M24" s="8"/>
      <c r="N24" s="8"/>
    </row>
    <row r="25" spans="1:14" x14ac:dyDescent="0.25">
      <c r="A25" s="1"/>
      <c r="C25" s="7"/>
      <c r="D25" s="7"/>
      <c r="E25" s="7"/>
      <c r="F25" s="7"/>
      <c r="G25" s="7"/>
      <c r="H25" s="7"/>
      <c r="I25" s="8"/>
      <c r="J25" s="8"/>
      <c r="K25" s="8"/>
      <c r="L25" s="8"/>
      <c r="M25" s="8"/>
      <c r="N25" s="8"/>
    </row>
    <row r="26" spans="1:14" x14ac:dyDescent="0.25">
      <c r="A26" s="1"/>
      <c r="C26" s="7"/>
      <c r="D26" s="7"/>
      <c r="E26" s="7"/>
      <c r="F26" s="7"/>
      <c r="G26" s="7"/>
      <c r="H26" s="7"/>
      <c r="I26" s="8"/>
      <c r="J26" s="8"/>
      <c r="K26" s="8"/>
      <c r="L26" s="8"/>
      <c r="M26" s="8"/>
      <c r="N26" s="8"/>
    </row>
    <row r="27" spans="1:14" x14ac:dyDescent="0.25">
      <c r="A27" s="1"/>
      <c r="C27" s="7"/>
      <c r="D27" s="7"/>
      <c r="E27" s="7"/>
      <c r="F27" s="7"/>
      <c r="G27" s="7"/>
      <c r="H27" s="7"/>
      <c r="I27" s="8"/>
      <c r="J27" s="8"/>
      <c r="K27" s="8"/>
      <c r="L27" s="8"/>
      <c r="M27" s="8"/>
      <c r="N27" s="8"/>
    </row>
    <row r="28" spans="1:14" x14ac:dyDescent="0.25">
      <c r="A28" s="1"/>
      <c r="C28" s="7"/>
      <c r="D28" s="7"/>
      <c r="E28" s="7"/>
      <c r="F28" s="7"/>
      <c r="G28" s="7"/>
      <c r="H28" s="7"/>
      <c r="I28" s="8"/>
      <c r="J28" s="8"/>
      <c r="K28" s="8"/>
      <c r="L28" s="8"/>
      <c r="M28" s="8"/>
      <c r="N28" s="8"/>
    </row>
    <row r="29" spans="1:14" x14ac:dyDescent="0.25">
      <c r="A29" s="1"/>
      <c r="C29" s="7"/>
      <c r="D29" s="7"/>
      <c r="E29" s="7"/>
      <c r="F29" s="7"/>
      <c r="G29" s="7"/>
      <c r="H29" s="7"/>
      <c r="I29" s="8"/>
      <c r="J29" s="8"/>
      <c r="K29" s="8"/>
      <c r="L29" s="8"/>
      <c r="M29" s="8"/>
      <c r="N29" s="8"/>
    </row>
    <row r="30" spans="1:14" x14ac:dyDescent="0.25">
      <c r="A30" s="1"/>
      <c r="C30" s="7"/>
      <c r="D30" s="7"/>
      <c r="E30" s="7"/>
      <c r="F30" s="7"/>
      <c r="G30" s="7"/>
      <c r="H30" s="7"/>
      <c r="I30" s="8"/>
      <c r="J30" s="8"/>
      <c r="K30" s="8"/>
      <c r="L30" s="8"/>
      <c r="M30" s="8"/>
      <c r="N30" s="8"/>
    </row>
    <row r="31" spans="1:14" x14ac:dyDescent="0.25">
      <c r="A31" s="1"/>
      <c r="C31" s="7"/>
      <c r="D31" s="7"/>
      <c r="E31" s="7"/>
      <c r="F31" s="7"/>
      <c r="G31" s="7"/>
      <c r="H31" s="7"/>
      <c r="I31" s="8"/>
      <c r="J31" s="8"/>
      <c r="K31" s="8"/>
      <c r="L31" s="8"/>
      <c r="M31" s="8"/>
      <c r="N31" s="8"/>
    </row>
    <row r="32" spans="1:14" x14ac:dyDescent="0.25">
      <c r="A32" s="1"/>
      <c r="C32" s="7"/>
      <c r="D32" s="7"/>
      <c r="E32" s="7"/>
      <c r="F32" s="7"/>
      <c r="G32" s="7"/>
      <c r="H32" s="7"/>
      <c r="I32" s="8"/>
      <c r="J32" s="8"/>
      <c r="K32" s="8"/>
      <c r="L32" s="8"/>
      <c r="M32" s="8"/>
      <c r="N32" s="8"/>
    </row>
    <row r="33" spans="1:14" x14ac:dyDescent="0.25">
      <c r="A33" s="1"/>
      <c r="C33" s="7"/>
      <c r="D33" s="7"/>
      <c r="E33" s="7"/>
      <c r="F33" s="7"/>
      <c r="G33" s="7"/>
      <c r="H33" s="7"/>
      <c r="I33" s="8"/>
      <c r="J33" s="8"/>
      <c r="K33" s="8"/>
      <c r="L33" s="8"/>
      <c r="M33" s="8"/>
      <c r="N33" s="8"/>
    </row>
    <row r="34" spans="1:14" x14ac:dyDescent="0.25">
      <c r="A34" s="1"/>
      <c r="C34" s="7"/>
      <c r="D34" s="7"/>
      <c r="E34" s="7"/>
      <c r="F34" s="7"/>
      <c r="G34" s="7"/>
      <c r="H34" s="7"/>
      <c r="I34" s="8"/>
      <c r="J34" s="8"/>
      <c r="K34" s="8"/>
      <c r="L34" s="8"/>
      <c r="M34" s="8"/>
      <c r="N34" s="8"/>
    </row>
    <row r="35" spans="1:14" x14ac:dyDescent="0.25">
      <c r="A35" s="1"/>
      <c r="C35" s="7"/>
      <c r="D35" s="7"/>
      <c r="E35" s="7"/>
      <c r="F35" s="7"/>
      <c r="G35" s="7"/>
      <c r="H35" s="7"/>
      <c r="I35" s="8"/>
      <c r="J35" s="8"/>
      <c r="K35" s="8"/>
      <c r="L35" s="8"/>
      <c r="M35" s="8"/>
      <c r="N35" s="8"/>
    </row>
    <row r="36" spans="1:14" x14ac:dyDescent="0.25">
      <c r="A36" s="1"/>
      <c r="C36" s="7"/>
      <c r="D36" s="7"/>
      <c r="E36" s="7"/>
      <c r="F36" s="7"/>
      <c r="G36" s="7"/>
      <c r="H36" s="7"/>
      <c r="I36" s="8"/>
      <c r="J36" s="8"/>
      <c r="K36" s="8"/>
      <c r="L36" s="8"/>
      <c r="M36" s="8"/>
      <c r="N36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195"/>
  <sheetViews>
    <sheetView topLeftCell="A3" workbookViewId="0">
      <selection activeCell="B3" sqref="B3:H195"/>
    </sheetView>
  </sheetViews>
  <sheetFormatPr defaultColWidth="9.109375" defaultRowHeight="11.4" x14ac:dyDescent="0.2"/>
  <cols>
    <col min="1" max="1" width="2" style="1" customWidth="1"/>
    <col min="2" max="4" width="14.6640625" style="1" customWidth="1"/>
    <col min="5" max="5" width="16.109375" style="1" customWidth="1"/>
    <col min="6" max="8" width="14.6640625" style="1" customWidth="1"/>
    <col min="9" max="9" width="11.6640625" style="1" customWidth="1"/>
    <col min="10" max="16384" width="9.109375" style="1"/>
  </cols>
  <sheetData>
    <row r="1" spans="2:13" ht="15.6" x14ac:dyDescent="0.3">
      <c r="B1" s="2" t="s">
        <v>29</v>
      </c>
    </row>
    <row r="3" spans="2:13" ht="12.6" thickBot="1" x14ac:dyDescent="0.3">
      <c r="B3" s="13" t="s">
        <v>0</v>
      </c>
      <c r="C3" s="14" t="s">
        <v>1</v>
      </c>
      <c r="D3" s="14" t="s">
        <v>14</v>
      </c>
      <c r="E3" s="14" t="s">
        <v>21</v>
      </c>
      <c r="F3" s="14" t="s">
        <v>22</v>
      </c>
      <c r="G3" s="14" t="s">
        <v>37</v>
      </c>
      <c r="H3" s="15" t="s">
        <v>38</v>
      </c>
    </row>
    <row r="4" spans="2:13" x14ac:dyDescent="0.2">
      <c r="B4" s="16">
        <v>42005</v>
      </c>
      <c r="C4" s="17" t="s">
        <v>18</v>
      </c>
      <c r="D4" s="17" t="s">
        <v>2</v>
      </c>
      <c r="E4" s="18">
        <v>4680</v>
      </c>
      <c r="F4" s="19">
        <v>2569.3200000000002</v>
      </c>
      <c r="G4" s="17">
        <f>YEAR(B4)</f>
        <v>2015</v>
      </c>
      <c r="H4" s="20" t="str">
        <f>TEXT(B4,"mmm")</f>
        <v>Jan</v>
      </c>
      <c r="M4" s="3"/>
    </row>
    <row r="5" spans="2:13" x14ac:dyDescent="0.2">
      <c r="B5" s="21">
        <v>42005</v>
      </c>
      <c r="C5" s="22" t="s">
        <v>18</v>
      </c>
      <c r="D5" s="22" t="s">
        <v>3</v>
      </c>
      <c r="E5" s="23">
        <v>2600</v>
      </c>
      <c r="F5" s="24">
        <v>1391</v>
      </c>
      <c r="G5" s="22">
        <f t="shared" ref="G5:G68" si="0">YEAR(B5)</f>
        <v>2015</v>
      </c>
      <c r="H5" s="25" t="str">
        <f t="shared" ref="H5:H68" si="1">TEXT(B5,"mmm")</f>
        <v>Jan</v>
      </c>
      <c r="M5" s="3"/>
    </row>
    <row r="6" spans="2:13" x14ac:dyDescent="0.2">
      <c r="B6" s="21">
        <v>42005</v>
      </c>
      <c r="C6" s="22" t="s">
        <v>18</v>
      </c>
      <c r="D6" s="22" t="s">
        <v>4</v>
      </c>
      <c r="E6" s="23">
        <v>3040</v>
      </c>
      <c r="F6" s="24">
        <v>1605.1200000000001</v>
      </c>
      <c r="G6" s="22">
        <f t="shared" si="0"/>
        <v>2015</v>
      </c>
      <c r="H6" s="25" t="str">
        <f t="shared" si="1"/>
        <v>Jan</v>
      </c>
      <c r="M6" s="3"/>
    </row>
    <row r="7" spans="2:13" x14ac:dyDescent="0.2">
      <c r="B7" s="21">
        <v>42005</v>
      </c>
      <c r="C7" s="22" t="s">
        <v>18</v>
      </c>
      <c r="D7" s="22" t="s">
        <v>5</v>
      </c>
      <c r="E7" s="23">
        <v>1800</v>
      </c>
      <c r="F7" s="24">
        <v>882</v>
      </c>
      <c r="G7" s="22">
        <f t="shared" si="0"/>
        <v>2015</v>
      </c>
      <c r="H7" s="25" t="str">
        <f t="shared" si="1"/>
        <v>Jan</v>
      </c>
      <c r="M7" s="3"/>
    </row>
    <row r="8" spans="2:13" x14ac:dyDescent="0.2">
      <c r="B8" s="21">
        <v>42005</v>
      </c>
      <c r="C8" s="22" t="s">
        <v>18</v>
      </c>
      <c r="D8" s="22" t="s">
        <v>6</v>
      </c>
      <c r="E8" s="23">
        <v>2839.9999999999995</v>
      </c>
      <c r="F8" s="24">
        <v>1533.6</v>
      </c>
      <c r="G8" s="22">
        <f t="shared" si="0"/>
        <v>2015</v>
      </c>
      <c r="H8" s="25" t="str">
        <f t="shared" si="1"/>
        <v>Jan</v>
      </c>
      <c r="M8" s="3"/>
    </row>
    <row r="9" spans="2:13" x14ac:dyDescent="0.2">
      <c r="B9" s="21">
        <v>42005</v>
      </c>
      <c r="C9" s="22" t="s">
        <v>18</v>
      </c>
      <c r="D9" s="22" t="s">
        <v>7</v>
      </c>
      <c r="E9" s="23">
        <v>3320</v>
      </c>
      <c r="F9" s="24">
        <v>1593.6</v>
      </c>
      <c r="G9" s="22">
        <f t="shared" si="0"/>
        <v>2015</v>
      </c>
      <c r="H9" s="25" t="str">
        <f t="shared" si="1"/>
        <v>Jan</v>
      </c>
      <c r="M9" s="3"/>
    </row>
    <row r="10" spans="2:13" x14ac:dyDescent="0.2">
      <c r="B10" s="21">
        <v>42005</v>
      </c>
      <c r="C10" s="22" t="s">
        <v>18</v>
      </c>
      <c r="D10" s="22" t="s">
        <v>8</v>
      </c>
      <c r="E10" s="23">
        <v>3120</v>
      </c>
      <c r="F10" s="24">
        <v>1404</v>
      </c>
      <c r="G10" s="22">
        <f t="shared" si="0"/>
        <v>2015</v>
      </c>
      <c r="H10" s="25" t="str">
        <f t="shared" si="1"/>
        <v>Jan</v>
      </c>
      <c r="M10" s="3"/>
    </row>
    <row r="11" spans="2:13" x14ac:dyDescent="0.2">
      <c r="B11" s="21">
        <v>42005</v>
      </c>
      <c r="C11" s="22" t="s">
        <v>18</v>
      </c>
      <c r="D11" s="22" t="s">
        <v>9</v>
      </c>
      <c r="E11" s="23">
        <v>3360</v>
      </c>
      <c r="F11" s="24">
        <v>1811.0400000000002</v>
      </c>
      <c r="G11" s="22">
        <f t="shared" si="0"/>
        <v>2015</v>
      </c>
      <c r="H11" s="25" t="str">
        <f t="shared" si="1"/>
        <v>Jan</v>
      </c>
      <c r="M11" s="3"/>
    </row>
    <row r="12" spans="2:13" x14ac:dyDescent="0.2">
      <c r="B12" s="21">
        <v>42005</v>
      </c>
      <c r="C12" s="22" t="s">
        <v>19</v>
      </c>
      <c r="D12" s="22" t="s">
        <v>10</v>
      </c>
      <c r="E12" s="23">
        <v>1520</v>
      </c>
      <c r="F12" s="24">
        <v>820.80000000000007</v>
      </c>
      <c r="G12" s="22">
        <f t="shared" si="0"/>
        <v>2015</v>
      </c>
      <c r="H12" s="25" t="str">
        <f t="shared" si="1"/>
        <v>Jan</v>
      </c>
    </row>
    <row r="13" spans="2:13" x14ac:dyDescent="0.2">
      <c r="B13" s="21">
        <v>42005</v>
      </c>
      <c r="C13" s="22" t="s">
        <v>19</v>
      </c>
      <c r="D13" s="22" t="s">
        <v>11</v>
      </c>
      <c r="E13" s="23">
        <v>440</v>
      </c>
      <c r="F13" s="24">
        <v>268.39999999999998</v>
      </c>
      <c r="G13" s="22">
        <f t="shared" si="0"/>
        <v>2015</v>
      </c>
      <c r="H13" s="25" t="str">
        <f t="shared" si="1"/>
        <v>Jan</v>
      </c>
      <c r="M13" s="3"/>
    </row>
    <row r="14" spans="2:13" x14ac:dyDescent="0.2">
      <c r="B14" s="21">
        <v>42005</v>
      </c>
      <c r="C14" s="22" t="s">
        <v>19</v>
      </c>
      <c r="D14" s="22" t="s">
        <v>12</v>
      </c>
      <c r="E14" s="23">
        <v>760</v>
      </c>
      <c r="F14" s="24">
        <v>418.00000000000006</v>
      </c>
      <c r="G14" s="22">
        <f t="shared" si="0"/>
        <v>2015</v>
      </c>
      <c r="H14" s="25" t="str">
        <f t="shared" si="1"/>
        <v>Jan</v>
      </c>
      <c r="M14" s="3"/>
    </row>
    <row r="15" spans="2:13" x14ac:dyDescent="0.2">
      <c r="B15" s="21">
        <v>42005</v>
      </c>
      <c r="C15" s="22" t="s">
        <v>19</v>
      </c>
      <c r="D15" s="22" t="s">
        <v>13</v>
      </c>
      <c r="E15" s="23">
        <v>1800</v>
      </c>
      <c r="F15" s="24">
        <v>936</v>
      </c>
      <c r="G15" s="22">
        <f t="shared" si="0"/>
        <v>2015</v>
      </c>
      <c r="H15" s="25" t="str">
        <f t="shared" si="1"/>
        <v>Jan</v>
      </c>
      <c r="M15" s="3"/>
    </row>
    <row r="16" spans="2:13" x14ac:dyDescent="0.2">
      <c r="B16" s="21">
        <v>42005</v>
      </c>
      <c r="C16" s="22" t="s">
        <v>20</v>
      </c>
      <c r="D16" s="22" t="s">
        <v>15</v>
      </c>
      <c r="E16" s="23">
        <v>2960</v>
      </c>
      <c r="F16" s="24">
        <v>1036</v>
      </c>
      <c r="G16" s="22">
        <f t="shared" si="0"/>
        <v>2015</v>
      </c>
      <c r="H16" s="25" t="str">
        <f t="shared" si="1"/>
        <v>Jan</v>
      </c>
      <c r="M16" s="3"/>
    </row>
    <row r="17" spans="2:15" x14ac:dyDescent="0.2">
      <c r="B17" s="21">
        <v>42005</v>
      </c>
      <c r="C17" s="22" t="s">
        <v>20</v>
      </c>
      <c r="D17" s="22" t="s">
        <v>16</v>
      </c>
      <c r="E17" s="23">
        <v>4640</v>
      </c>
      <c r="F17" s="24">
        <v>2041.6</v>
      </c>
      <c r="G17" s="22">
        <f t="shared" si="0"/>
        <v>2015</v>
      </c>
      <c r="H17" s="25" t="str">
        <f t="shared" si="1"/>
        <v>Jan</v>
      </c>
    </row>
    <row r="18" spans="2:15" x14ac:dyDescent="0.2">
      <c r="B18" s="21">
        <v>42005</v>
      </c>
      <c r="C18" s="22" t="s">
        <v>20</v>
      </c>
      <c r="D18" s="22" t="s">
        <v>17</v>
      </c>
      <c r="E18" s="23">
        <v>840</v>
      </c>
      <c r="F18" s="24">
        <v>352.8</v>
      </c>
      <c r="G18" s="22">
        <f t="shared" si="0"/>
        <v>2015</v>
      </c>
      <c r="H18" s="25" t="str">
        <f t="shared" si="1"/>
        <v>Jan</v>
      </c>
      <c r="M18" s="3"/>
    </row>
    <row r="19" spans="2:15" x14ac:dyDescent="0.2">
      <c r="B19" s="21">
        <v>42005</v>
      </c>
      <c r="C19" s="22" t="s">
        <v>20</v>
      </c>
      <c r="D19" s="22" t="s">
        <v>20</v>
      </c>
      <c r="E19" s="23">
        <v>2280</v>
      </c>
      <c r="F19" s="24">
        <v>889.2</v>
      </c>
      <c r="G19" s="22">
        <f t="shared" si="0"/>
        <v>2015</v>
      </c>
      <c r="H19" s="25" t="str">
        <f t="shared" si="1"/>
        <v>Jan</v>
      </c>
      <c r="M19" s="3"/>
    </row>
    <row r="20" spans="2:15" ht="14.4" x14ac:dyDescent="0.3">
      <c r="B20" s="21">
        <v>42036</v>
      </c>
      <c r="C20" s="22" t="s">
        <v>18</v>
      </c>
      <c r="D20" s="22" t="s">
        <v>2</v>
      </c>
      <c r="E20" s="23">
        <v>4268</v>
      </c>
      <c r="F20" s="24">
        <v>2577.4452000000006</v>
      </c>
      <c r="G20" s="22">
        <f t="shared" si="0"/>
        <v>2015</v>
      </c>
      <c r="H20" s="25" t="str">
        <f t="shared" si="1"/>
        <v>Feb</v>
      </c>
      <c r="M20" s="3"/>
      <c r="O20"/>
    </row>
    <row r="21" spans="2:15" x14ac:dyDescent="0.2">
      <c r="B21" s="21">
        <v>42036</v>
      </c>
      <c r="C21" s="22" t="s">
        <v>18</v>
      </c>
      <c r="D21" s="22" t="s">
        <v>3</v>
      </c>
      <c r="E21" s="23">
        <v>1980</v>
      </c>
      <c r="F21" s="24">
        <v>1101.672</v>
      </c>
      <c r="G21" s="22">
        <f t="shared" si="0"/>
        <v>2015</v>
      </c>
      <c r="H21" s="25" t="str">
        <f t="shared" si="1"/>
        <v>Feb</v>
      </c>
      <c r="M21" s="3"/>
    </row>
    <row r="22" spans="2:15" x14ac:dyDescent="0.2">
      <c r="B22" s="21">
        <v>42036</v>
      </c>
      <c r="C22" s="22" t="s">
        <v>18</v>
      </c>
      <c r="D22" s="22" t="s">
        <v>4</v>
      </c>
      <c r="E22" s="23">
        <v>3783.9999999999995</v>
      </c>
      <c r="F22" s="24">
        <v>1818.1363199999998</v>
      </c>
      <c r="G22" s="22">
        <f t="shared" si="0"/>
        <v>2015</v>
      </c>
      <c r="H22" s="25" t="str">
        <f t="shared" si="1"/>
        <v>Feb</v>
      </c>
    </row>
    <row r="23" spans="2:15" x14ac:dyDescent="0.2">
      <c r="B23" s="21">
        <v>42036</v>
      </c>
      <c r="C23" s="22" t="s">
        <v>18</v>
      </c>
      <c r="D23" s="22" t="s">
        <v>5</v>
      </c>
      <c r="E23" s="23">
        <v>2420</v>
      </c>
      <c r="F23" s="24">
        <v>1114.6519999999998</v>
      </c>
      <c r="G23" s="22">
        <f t="shared" si="0"/>
        <v>2015</v>
      </c>
      <c r="H23" s="25" t="str">
        <f t="shared" si="1"/>
        <v>Feb</v>
      </c>
    </row>
    <row r="24" spans="2:15" x14ac:dyDescent="0.2">
      <c r="B24" s="21">
        <v>42036</v>
      </c>
      <c r="C24" s="22" t="s">
        <v>18</v>
      </c>
      <c r="D24" s="22" t="s">
        <v>6</v>
      </c>
      <c r="E24" s="23">
        <v>924</v>
      </c>
      <c r="F24" s="24">
        <v>488.98079999999999</v>
      </c>
      <c r="G24" s="22">
        <f t="shared" si="0"/>
        <v>2015</v>
      </c>
      <c r="H24" s="25" t="str">
        <f t="shared" si="1"/>
        <v>Feb</v>
      </c>
    </row>
    <row r="25" spans="2:15" x14ac:dyDescent="0.2">
      <c r="B25" s="21">
        <v>42036</v>
      </c>
      <c r="C25" s="22" t="s">
        <v>18</v>
      </c>
      <c r="D25" s="22" t="s">
        <v>7</v>
      </c>
      <c r="E25" s="23">
        <v>3652</v>
      </c>
      <c r="F25" s="24">
        <v>1893.1967999999999</v>
      </c>
      <c r="G25" s="22">
        <f t="shared" si="0"/>
        <v>2015</v>
      </c>
      <c r="H25" s="25" t="str">
        <f t="shared" si="1"/>
        <v>Feb</v>
      </c>
    </row>
    <row r="26" spans="2:15" x14ac:dyDescent="0.2">
      <c r="B26" s="21">
        <v>42036</v>
      </c>
      <c r="C26" s="22" t="s">
        <v>18</v>
      </c>
      <c r="D26" s="22" t="s">
        <v>8</v>
      </c>
      <c r="E26" s="23">
        <v>3652</v>
      </c>
      <c r="F26" s="24">
        <v>1725.5700000000002</v>
      </c>
      <c r="G26" s="22">
        <f t="shared" si="0"/>
        <v>2015</v>
      </c>
      <c r="H26" s="25" t="str">
        <f t="shared" si="1"/>
        <v>Feb</v>
      </c>
    </row>
    <row r="27" spans="2:15" x14ac:dyDescent="0.2">
      <c r="B27" s="21">
        <v>42036</v>
      </c>
      <c r="C27" s="22" t="s">
        <v>18</v>
      </c>
      <c r="D27" s="22" t="s">
        <v>9</v>
      </c>
      <c r="E27" s="23">
        <v>3916</v>
      </c>
      <c r="F27" s="24">
        <v>2279.5819200000005</v>
      </c>
      <c r="G27" s="22">
        <f t="shared" si="0"/>
        <v>2015</v>
      </c>
      <c r="H27" s="25" t="str">
        <f t="shared" si="1"/>
        <v>Feb</v>
      </c>
    </row>
    <row r="28" spans="2:15" x14ac:dyDescent="0.2">
      <c r="B28" s="21">
        <v>42036</v>
      </c>
      <c r="C28" s="22" t="s">
        <v>19</v>
      </c>
      <c r="D28" s="22" t="s">
        <v>10</v>
      </c>
      <c r="E28" s="23">
        <v>2112</v>
      </c>
      <c r="F28" s="24">
        <v>1197.5040000000001</v>
      </c>
      <c r="G28" s="22">
        <f t="shared" si="0"/>
        <v>2015</v>
      </c>
      <c r="H28" s="25" t="str">
        <f t="shared" si="1"/>
        <v>Feb</v>
      </c>
    </row>
    <row r="29" spans="2:15" x14ac:dyDescent="0.2">
      <c r="B29" s="21">
        <v>42036</v>
      </c>
      <c r="C29" s="22" t="s">
        <v>19</v>
      </c>
      <c r="D29" s="22" t="s">
        <v>11</v>
      </c>
      <c r="E29" s="23">
        <v>924</v>
      </c>
      <c r="F29" s="24">
        <v>591.822</v>
      </c>
      <c r="G29" s="22">
        <f t="shared" si="0"/>
        <v>2015</v>
      </c>
      <c r="H29" s="25" t="str">
        <f t="shared" si="1"/>
        <v>Feb</v>
      </c>
    </row>
    <row r="30" spans="2:15" x14ac:dyDescent="0.2">
      <c r="B30" s="21">
        <v>42036</v>
      </c>
      <c r="C30" s="22" t="s">
        <v>19</v>
      </c>
      <c r="D30" s="22" t="s">
        <v>12</v>
      </c>
      <c r="E30" s="23">
        <v>1716</v>
      </c>
      <c r="F30" s="24">
        <v>953.23800000000017</v>
      </c>
      <c r="G30" s="22">
        <f t="shared" si="0"/>
        <v>2015</v>
      </c>
      <c r="H30" s="25" t="str">
        <f t="shared" si="1"/>
        <v>Feb</v>
      </c>
    </row>
    <row r="31" spans="2:15" x14ac:dyDescent="0.2">
      <c r="B31" s="21">
        <v>42036</v>
      </c>
      <c r="C31" s="22" t="s">
        <v>19</v>
      </c>
      <c r="D31" s="22" t="s">
        <v>13</v>
      </c>
      <c r="E31" s="23">
        <v>1100</v>
      </c>
      <c r="F31" s="24">
        <v>566.28000000000009</v>
      </c>
      <c r="G31" s="22">
        <f t="shared" si="0"/>
        <v>2015</v>
      </c>
      <c r="H31" s="25" t="str">
        <f t="shared" si="1"/>
        <v>Feb</v>
      </c>
    </row>
    <row r="32" spans="2:15" x14ac:dyDescent="0.2">
      <c r="B32" s="21">
        <v>42036</v>
      </c>
      <c r="C32" s="22" t="s">
        <v>20</v>
      </c>
      <c r="D32" s="22" t="s">
        <v>15</v>
      </c>
      <c r="E32" s="23">
        <v>1936</v>
      </c>
      <c r="F32" s="24">
        <v>745.36</v>
      </c>
      <c r="G32" s="22">
        <f t="shared" si="0"/>
        <v>2015</v>
      </c>
      <c r="H32" s="25" t="str">
        <f t="shared" si="1"/>
        <v>Feb</v>
      </c>
    </row>
    <row r="33" spans="2:8" x14ac:dyDescent="0.2">
      <c r="B33" s="21">
        <v>42036</v>
      </c>
      <c r="C33" s="22" t="s">
        <v>20</v>
      </c>
      <c r="D33" s="22" t="s">
        <v>16</v>
      </c>
      <c r="E33" s="23">
        <v>6424</v>
      </c>
      <c r="F33" s="24">
        <v>2770.0288</v>
      </c>
      <c r="G33" s="22">
        <f t="shared" si="0"/>
        <v>2015</v>
      </c>
      <c r="H33" s="25" t="str">
        <f t="shared" si="1"/>
        <v>Feb</v>
      </c>
    </row>
    <row r="34" spans="2:8" x14ac:dyDescent="0.2">
      <c r="B34" s="21">
        <v>42036</v>
      </c>
      <c r="C34" s="22" t="s">
        <v>20</v>
      </c>
      <c r="D34" s="22" t="s">
        <v>17</v>
      </c>
      <c r="E34" s="23">
        <v>1804</v>
      </c>
      <c r="F34" s="24">
        <v>780.41039999999998</v>
      </c>
      <c r="G34" s="22">
        <f t="shared" si="0"/>
        <v>2015</v>
      </c>
      <c r="H34" s="25" t="str">
        <f t="shared" si="1"/>
        <v>Feb</v>
      </c>
    </row>
    <row r="35" spans="2:8" x14ac:dyDescent="0.2">
      <c r="B35" s="21">
        <v>42036</v>
      </c>
      <c r="C35" s="22" t="s">
        <v>20</v>
      </c>
      <c r="D35" s="22" t="s">
        <v>20</v>
      </c>
      <c r="E35" s="23">
        <v>3388</v>
      </c>
      <c r="F35" s="24">
        <v>1374.1728000000001</v>
      </c>
      <c r="G35" s="22">
        <f t="shared" si="0"/>
        <v>2015</v>
      </c>
      <c r="H35" s="25" t="str">
        <f t="shared" si="1"/>
        <v>Feb</v>
      </c>
    </row>
    <row r="36" spans="2:8" x14ac:dyDescent="0.2">
      <c r="B36" s="21">
        <v>42064</v>
      </c>
      <c r="C36" s="22" t="s">
        <v>18</v>
      </c>
      <c r="D36" s="22" t="s">
        <v>2</v>
      </c>
      <c r="E36" s="23">
        <v>5045.04</v>
      </c>
      <c r="F36" s="24">
        <v>2955.2986663200004</v>
      </c>
      <c r="G36" s="22">
        <f t="shared" si="0"/>
        <v>2015</v>
      </c>
      <c r="H36" s="25" t="str">
        <f t="shared" si="1"/>
        <v>Mar</v>
      </c>
    </row>
    <row r="37" spans="2:8" x14ac:dyDescent="0.2">
      <c r="B37" s="21">
        <v>42064</v>
      </c>
      <c r="C37" s="22" t="s">
        <v>18</v>
      </c>
      <c r="D37" s="22" t="s">
        <v>3</v>
      </c>
      <c r="E37" s="23">
        <v>2802.8</v>
      </c>
      <c r="F37" s="24">
        <v>1621.8570368000003</v>
      </c>
      <c r="G37" s="22">
        <f t="shared" si="0"/>
        <v>2015</v>
      </c>
      <c r="H37" s="25" t="str">
        <f t="shared" si="1"/>
        <v>Mar</v>
      </c>
    </row>
    <row r="38" spans="2:8" x14ac:dyDescent="0.2">
      <c r="B38" s="21">
        <v>42064</v>
      </c>
      <c r="C38" s="22" t="s">
        <v>18</v>
      </c>
      <c r="D38" s="22" t="s">
        <v>4</v>
      </c>
      <c r="E38" s="23">
        <v>4570.72</v>
      </c>
      <c r="F38" s="24">
        <v>2240.062336512</v>
      </c>
      <c r="G38" s="22">
        <f t="shared" si="0"/>
        <v>2015</v>
      </c>
      <c r="H38" s="25" t="str">
        <f t="shared" si="1"/>
        <v>Mar</v>
      </c>
    </row>
    <row r="39" spans="2:8" x14ac:dyDescent="0.2">
      <c r="B39" s="21">
        <v>42064</v>
      </c>
      <c r="C39" s="22" t="s">
        <v>18</v>
      </c>
      <c r="D39" s="22" t="s">
        <v>5</v>
      </c>
      <c r="E39" s="23">
        <v>2285.36</v>
      </c>
      <c r="F39" s="24">
        <v>1031.5840796800001</v>
      </c>
      <c r="G39" s="22">
        <f t="shared" si="0"/>
        <v>2015</v>
      </c>
      <c r="H39" s="25" t="str">
        <f t="shared" si="1"/>
        <v>Mar</v>
      </c>
    </row>
    <row r="40" spans="2:8" x14ac:dyDescent="0.2">
      <c r="B40" s="21">
        <v>42064</v>
      </c>
      <c r="C40" s="22" t="s">
        <v>18</v>
      </c>
      <c r="D40" s="22" t="s">
        <v>6</v>
      </c>
      <c r="E40" s="23">
        <v>1121.1199999999999</v>
      </c>
      <c r="F40" s="24">
        <v>581.43076991999988</v>
      </c>
      <c r="G40" s="22">
        <f t="shared" si="0"/>
        <v>2015</v>
      </c>
      <c r="H40" s="25" t="str">
        <f t="shared" si="1"/>
        <v>Mar</v>
      </c>
    </row>
    <row r="41" spans="2:8" x14ac:dyDescent="0.2">
      <c r="B41" s="21">
        <v>42064</v>
      </c>
      <c r="C41" s="22" t="s">
        <v>18</v>
      </c>
      <c r="D41" s="22" t="s">
        <v>7</v>
      </c>
      <c r="E41" s="23">
        <v>3492.72</v>
      </c>
      <c r="F41" s="24">
        <v>1792.5197875199999</v>
      </c>
      <c r="G41" s="22">
        <f t="shared" si="0"/>
        <v>2015</v>
      </c>
      <c r="H41" s="25" t="str">
        <f t="shared" si="1"/>
        <v>Mar</v>
      </c>
    </row>
    <row r="42" spans="2:8" x14ac:dyDescent="0.2">
      <c r="B42" s="21">
        <v>42064</v>
      </c>
      <c r="C42" s="22" t="s">
        <v>18</v>
      </c>
      <c r="D42" s="22" t="s">
        <v>8</v>
      </c>
      <c r="E42" s="23">
        <v>3492.72</v>
      </c>
      <c r="F42" s="24">
        <v>1683.3164040000001</v>
      </c>
      <c r="G42" s="22">
        <f t="shared" si="0"/>
        <v>2015</v>
      </c>
      <c r="H42" s="25" t="str">
        <f t="shared" si="1"/>
        <v>Mar</v>
      </c>
    </row>
    <row r="43" spans="2:8" x14ac:dyDescent="0.2">
      <c r="B43" s="21">
        <v>42064</v>
      </c>
      <c r="C43" s="22" t="s">
        <v>18</v>
      </c>
      <c r="D43" s="22" t="s">
        <v>9</v>
      </c>
      <c r="E43" s="23">
        <v>3018.4000000000005</v>
      </c>
      <c r="F43" s="24">
        <v>1721.9295878400003</v>
      </c>
      <c r="G43" s="22">
        <f t="shared" si="0"/>
        <v>2015</v>
      </c>
      <c r="H43" s="25" t="str">
        <f t="shared" si="1"/>
        <v>Mar</v>
      </c>
    </row>
    <row r="44" spans="2:8" x14ac:dyDescent="0.2">
      <c r="B44" s="21">
        <v>42064</v>
      </c>
      <c r="C44" s="22" t="s">
        <v>19</v>
      </c>
      <c r="D44" s="22" t="s">
        <v>10</v>
      </c>
      <c r="E44" s="23">
        <v>2500.96</v>
      </c>
      <c r="F44" s="24">
        <v>1432.2247632000001</v>
      </c>
      <c r="G44" s="22">
        <f t="shared" si="0"/>
        <v>2015</v>
      </c>
      <c r="H44" s="25" t="str">
        <f t="shared" si="1"/>
        <v>Mar</v>
      </c>
    </row>
    <row r="45" spans="2:8" x14ac:dyDescent="0.2">
      <c r="B45" s="21">
        <v>42064</v>
      </c>
      <c r="C45" s="22" t="s">
        <v>19</v>
      </c>
      <c r="D45" s="22" t="s">
        <v>11</v>
      </c>
      <c r="E45" s="23">
        <v>474.32</v>
      </c>
      <c r="F45" s="24">
        <v>312.91601879999996</v>
      </c>
      <c r="G45" s="22">
        <f t="shared" si="0"/>
        <v>2015</v>
      </c>
      <c r="H45" s="25" t="str">
        <f t="shared" si="1"/>
        <v>Mar</v>
      </c>
    </row>
    <row r="46" spans="2:8" x14ac:dyDescent="0.2">
      <c r="B46" s="21">
        <v>42064</v>
      </c>
      <c r="C46" s="22" t="s">
        <v>19</v>
      </c>
      <c r="D46" s="22" t="s">
        <v>12</v>
      </c>
      <c r="E46" s="23">
        <v>1250.48</v>
      </c>
      <c r="F46" s="24">
        <v>701.58805640000014</v>
      </c>
      <c r="G46" s="22">
        <f t="shared" si="0"/>
        <v>2015</v>
      </c>
      <c r="H46" s="25" t="str">
        <f t="shared" si="1"/>
        <v>Mar</v>
      </c>
    </row>
    <row r="47" spans="2:8" x14ac:dyDescent="0.2">
      <c r="B47" s="21">
        <v>42064</v>
      </c>
      <c r="C47" s="22" t="s">
        <v>19</v>
      </c>
      <c r="D47" s="22" t="s">
        <v>13</v>
      </c>
      <c r="E47" s="23">
        <v>646.79999999999995</v>
      </c>
      <c r="F47" s="24">
        <v>342.96181919999998</v>
      </c>
      <c r="G47" s="22">
        <f t="shared" si="0"/>
        <v>2015</v>
      </c>
      <c r="H47" s="25" t="str">
        <f t="shared" si="1"/>
        <v>Mar</v>
      </c>
    </row>
    <row r="48" spans="2:8" x14ac:dyDescent="0.2">
      <c r="B48" s="21">
        <v>42064</v>
      </c>
      <c r="C48" s="22" t="s">
        <v>20</v>
      </c>
      <c r="D48" s="22" t="s">
        <v>15</v>
      </c>
      <c r="E48" s="23">
        <v>1897.28</v>
      </c>
      <c r="F48" s="24">
        <v>759.67091200000004</v>
      </c>
      <c r="G48" s="22">
        <f t="shared" si="0"/>
        <v>2015</v>
      </c>
      <c r="H48" s="25" t="str">
        <f t="shared" si="1"/>
        <v>Mar</v>
      </c>
    </row>
    <row r="49" spans="2:8" x14ac:dyDescent="0.2">
      <c r="B49" s="21">
        <v>42064</v>
      </c>
      <c r="C49" s="22" t="s">
        <v>20</v>
      </c>
      <c r="D49" s="22" t="s">
        <v>16</v>
      </c>
      <c r="E49" s="23">
        <v>5001.92</v>
      </c>
      <c r="F49" s="24">
        <v>2243.1010201600002</v>
      </c>
      <c r="G49" s="22">
        <f t="shared" si="0"/>
        <v>2015</v>
      </c>
      <c r="H49" s="25" t="str">
        <f t="shared" si="1"/>
        <v>Mar</v>
      </c>
    </row>
    <row r="50" spans="2:8" x14ac:dyDescent="0.2">
      <c r="B50" s="21">
        <v>42064</v>
      </c>
      <c r="C50" s="22" t="s">
        <v>20</v>
      </c>
      <c r="D50" s="22" t="s">
        <v>17</v>
      </c>
      <c r="E50" s="23">
        <v>1336.72</v>
      </c>
      <c r="F50" s="24">
        <v>595.61302416000001</v>
      </c>
      <c r="G50" s="22">
        <f t="shared" si="0"/>
        <v>2015</v>
      </c>
      <c r="H50" s="25" t="str">
        <f t="shared" si="1"/>
        <v>Mar</v>
      </c>
    </row>
    <row r="51" spans="2:8" x14ac:dyDescent="0.2">
      <c r="B51" s="21">
        <v>42064</v>
      </c>
      <c r="C51" s="22" t="s">
        <v>20</v>
      </c>
      <c r="D51" s="22" t="s">
        <v>20</v>
      </c>
      <c r="E51" s="23">
        <v>4182.6400000000003</v>
      </c>
      <c r="F51" s="24">
        <v>1713.4435718400002</v>
      </c>
      <c r="G51" s="22">
        <f t="shared" si="0"/>
        <v>2015</v>
      </c>
      <c r="H51" s="25" t="str">
        <f t="shared" si="1"/>
        <v>Mar</v>
      </c>
    </row>
    <row r="52" spans="2:8" x14ac:dyDescent="0.2">
      <c r="B52" s="21">
        <v>42095</v>
      </c>
      <c r="C52" s="22" t="s">
        <v>18</v>
      </c>
      <c r="D52" s="22" t="s">
        <v>2</v>
      </c>
      <c r="E52" s="23">
        <v>5730.2168000000011</v>
      </c>
      <c r="F52" s="24">
        <v>3255.9636801217689</v>
      </c>
      <c r="G52" s="22">
        <f t="shared" si="0"/>
        <v>2015</v>
      </c>
      <c r="H52" s="25" t="str">
        <f t="shared" si="1"/>
        <v>Apr</v>
      </c>
    </row>
    <row r="53" spans="2:8" x14ac:dyDescent="0.2">
      <c r="B53" s="21">
        <v>42095</v>
      </c>
      <c r="C53" s="22" t="s">
        <v>18</v>
      </c>
      <c r="D53" s="22" t="s">
        <v>3</v>
      </c>
      <c r="E53" s="23">
        <v>3136.98</v>
      </c>
      <c r="F53" s="24">
        <v>1851.5369448576002</v>
      </c>
      <c r="G53" s="22">
        <f t="shared" si="0"/>
        <v>2015</v>
      </c>
      <c r="H53" s="25" t="str">
        <f t="shared" si="1"/>
        <v>Apr</v>
      </c>
    </row>
    <row r="54" spans="2:8" x14ac:dyDescent="0.2">
      <c r="B54" s="21">
        <v>42095</v>
      </c>
      <c r="C54" s="22" t="s">
        <v>18</v>
      </c>
      <c r="D54" s="22" t="s">
        <v>4</v>
      </c>
      <c r="E54" s="23">
        <v>4015.3343999999997</v>
      </c>
      <c r="F54" s="24">
        <v>1987.5523662618623</v>
      </c>
      <c r="G54" s="22">
        <f t="shared" si="0"/>
        <v>2015</v>
      </c>
      <c r="H54" s="25" t="str">
        <f t="shared" si="1"/>
        <v>Apr</v>
      </c>
    </row>
    <row r="55" spans="2:8" x14ac:dyDescent="0.2">
      <c r="B55" s="21">
        <v>42095</v>
      </c>
      <c r="C55" s="22" t="s">
        <v>18</v>
      </c>
      <c r="D55" s="22" t="s">
        <v>5</v>
      </c>
      <c r="E55" s="23">
        <v>1798.5352</v>
      </c>
      <c r="F55" s="24">
        <v>795.60046272044792</v>
      </c>
      <c r="G55" s="22">
        <f t="shared" si="0"/>
        <v>2015</v>
      </c>
      <c r="H55" s="25" t="str">
        <f t="shared" si="1"/>
        <v>Apr</v>
      </c>
    </row>
    <row r="56" spans="2:8" x14ac:dyDescent="0.2">
      <c r="B56" s="21">
        <v>42095</v>
      </c>
      <c r="C56" s="22" t="s">
        <v>18</v>
      </c>
      <c r="D56" s="22" t="s">
        <v>6</v>
      </c>
      <c r="E56" s="23">
        <v>1505.7503999999999</v>
      </c>
      <c r="F56" s="24">
        <v>765.28812445747189</v>
      </c>
      <c r="G56" s="22">
        <f t="shared" si="0"/>
        <v>2015</v>
      </c>
      <c r="H56" s="25" t="str">
        <f t="shared" si="1"/>
        <v>Apr</v>
      </c>
    </row>
    <row r="57" spans="2:8" x14ac:dyDescent="0.2">
      <c r="B57" s="21">
        <v>42095</v>
      </c>
      <c r="C57" s="22" t="s">
        <v>18</v>
      </c>
      <c r="D57" s="22" t="s">
        <v>7</v>
      </c>
      <c r="E57" s="23">
        <v>2969.6743999999999</v>
      </c>
      <c r="F57" s="24">
        <v>1508.8435727016958</v>
      </c>
      <c r="G57" s="22">
        <f t="shared" si="0"/>
        <v>2015</v>
      </c>
      <c r="H57" s="25" t="str">
        <f t="shared" si="1"/>
        <v>Apr</v>
      </c>
    </row>
    <row r="58" spans="2:8" x14ac:dyDescent="0.2">
      <c r="B58" s="21">
        <v>42095</v>
      </c>
      <c r="C58" s="22" t="s">
        <v>18</v>
      </c>
      <c r="D58" s="22" t="s">
        <v>8</v>
      </c>
      <c r="E58" s="23">
        <v>1714.8824000000002</v>
      </c>
      <c r="F58" s="24">
        <v>843.01732413360014</v>
      </c>
      <c r="G58" s="22">
        <f t="shared" si="0"/>
        <v>2015</v>
      </c>
      <c r="H58" s="25" t="str">
        <f t="shared" si="1"/>
        <v>Apr</v>
      </c>
    </row>
    <row r="59" spans="2:8" x14ac:dyDescent="0.2">
      <c r="B59" s="21">
        <v>42095</v>
      </c>
      <c r="C59" s="22" t="s">
        <v>18</v>
      </c>
      <c r="D59" s="22" t="s">
        <v>9</v>
      </c>
      <c r="E59" s="23">
        <v>1254.7919999999999</v>
      </c>
      <c r="F59" s="24">
        <v>701.51411408601598</v>
      </c>
      <c r="G59" s="22">
        <f t="shared" si="0"/>
        <v>2015</v>
      </c>
      <c r="H59" s="25" t="str">
        <f t="shared" si="1"/>
        <v>Apr</v>
      </c>
    </row>
    <row r="60" spans="2:8" x14ac:dyDescent="0.2">
      <c r="B60" s="21">
        <v>42095</v>
      </c>
      <c r="C60" s="22" t="s">
        <v>19</v>
      </c>
      <c r="D60" s="22" t="s">
        <v>10</v>
      </c>
      <c r="E60" s="23">
        <v>2425.9312</v>
      </c>
      <c r="F60" s="24">
        <v>1430.93576091312</v>
      </c>
      <c r="G60" s="22">
        <f t="shared" si="0"/>
        <v>2015</v>
      </c>
      <c r="H60" s="25" t="str">
        <f t="shared" si="1"/>
        <v>Apr</v>
      </c>
    </row>
    <row r="61" spans="2:8" x14ac:dyDescent="0.2">
      <c r="B61" s="21">
        <v>42095</v>
      </c>
      <c r="C61" s="22" t="s">
        <v>19</v>
      </c>
      <c r="D61" s="22" t="s">
        <v>11</v>
      </c>
      <c r="E61" s="23">
        <v>878.35440000000006</v>
      </c>
      <c r="F61" s="24">
        <v>561.71330418588002</v>
      </c>
      <c r="G61" s="22">
        <f t="shared" si="0"/>
        <v>2015</v>
      </c>
      <c r="H61" s="25" t="str">
        <f t="shared" si="1"/>
        <v>Apr</v>
      </c>
    </row>
    <row r="62" spans="2:8" x14ac:dyDescent="0.2">
      <c r="B62" s="21">
        <v>42095</v>
      </c>
      <c r="C62" s="22" t="s">
        <v>19</v>
      </c>
      <c r="D62" s="22" t="s">
        <v>12</v>
      </c>
      <c r="E62" s="23">
        <v>2049.4936000000002</v>
      </c>
      <c r="F62" s="24">
        <v>1161.3774180654802</v>
      </c>
      <c r="G62" s="22">
        <f t="shared" si="0"/>
        <v>2015</v>
      </c>
      <c r="H62" s="25" t="str">
        <f t="shared" si="1"/>
        <v>Apr</v>
      </c>
    </row>
    <row r="63" spans="2:8" x14ac:dyDescent="0.2">
      <c r="B63" s="21">
        <v>42095</v>
      </c>
      <c r="C63" s="22" t="s">
        <v>19</v>
      </c>
      <c r="D63" s="22" t="s">
        <v>13</v>
      </c>
      <c r="E63" s="23">
        <v>1463.9240000000002</v>
      </c>
      <c r="F63" s="24">
        <v>799.52402497968023</v>
      </c>
      <c r="G63" s="22">
        <f t="shared" si="0"/>
        <v>2015</v>
      </c>
      <c r="H63" s="25" t="str">
        <f t="shared" si="1"/>
        <v>Apr</v>
      </c>
    </row>
    <row r="64" spans="2:8" x14ac:dyDescent="0.2">
      <c r="B64" s="21">
        <v>42095</v>
      </c>
      <c r="C64" s="22" t="s">
        <v>20</v>
      </c>
      <c r="D64" s="22" t="s">
        <v>15</v>
      </c>
      <c r="E64" s="23">
        <v>3513.4176000000002</v>
      </c>
      <c r="F64" s="24">
        <v>1463.0433033216002</v>
      </c>
      <c r="G64" s="22">
        <f t="shared" si="0"/>
        <v>2015</v>
      </c>
      <c r="H64" s="25" t="str">
        <f t="shared" si="1"/>
        <v>Apr</v>
      </c>
    </row>
    <row r="65" spans="2:8" x14ac:dyDescent="0.2">
      <c r="B65" s="21">
        <v>42095</v>
      </c>
      <c r="C65" s="22" t="s">
        <v>20</v>
      </c>
      <c r="D65" s="22" t="s">
        <v>16</v>
      </c>
      <c r="E65" s="23">
        <v>4015.3343999999997</v>
      </c>
      <c r="F65" s="24">
        <v>1872.6954282516479</v>
      </c>
      <c r="G65" s="22">
        <f t="shared" si="0"/>
        <v>2015</v>
      </c>
      <c r="H65" s="25" t="str">
        <f t="shared" si="1"/>
        <v>Apr</v>
      </c>
    </row>
    <row r="66" spans="2:8" x14ac:dyDescent="0.2">
      <c r="B66" s="21">
        <v>42095</v>
      </c>
      <c r="C66" s="22" t="s">
        <v>20</v>
      </c>
      <c r="D66" s="22" t="s">
        <v>17</v>
      </c>
      <c r="E66" s="23">
        <v>1296.6183999999998</v>
      </c>
      <c r="F66" s="24">
        <v>600.85441877260791</v>
      </c>
      <c r="G66" s="22">
        <f t="shared" si="0"/>
        <v>2015</v>
      </c>
      <c r="H66" s="25" t="str">
        <f t="shared" si="1"/>
        <v>Apr</v>
      </c>
    </row>
    <row r="67" spans="2:8" x14ac:dyDescent="0.2">
      <c r="B67" s="21">
        <v>42095</v>
      </c>
      <c r="C67" s="22" t="s">
        <v>20</v>
      </c>
      <c r="D67" s="22" t="s">
        <v>20</v>
      </c>
      <c r="E67" s="23">
        <v>4057.1608000000001</v>
      </c>
      <c r="F67" s="24">
        <v>1678.6606673316483</v>
      </c>
      <c r="G67" s="22">
        <f t="shared" si="0"/>
        <v>2015</v>
      </c>
      <c r="H67" s="25" t="str">
        <f t="shared" si="1"/>
        <v>Apr</v>
      </c>
    </row>
    <row r="68" spans="2:8" x14ac:dyDescent="0.2">
      <c r="B68" s="21">
        <v>42125</v>
      </c>
      <c r="C68" s="22" t="s">
        <v>18</v>
      </c>
      <c r="D68" s="22" t="s">
        <v>2</v>
      </c>
      <c r="E68" s="23">
        <v>5290.6213360000002</v>
      </c>
      <c r="F68" s="23">
        <v>2946.0577297856239</v>
      </c>
      <c r="G68" s="22">
        <f t="shared" si="0"/>
        <v>2015</v>
      </c>
      <c r="H68" s="25" t="str">
        <f t="shared" si="1"/>
        <v>May</v>
      </c>
    </row>
    <row r="69" spans="2:8" x14ac:dyDescent="0.2">
      <c r="B69" s="21">
        <v>42125</v>
      </c>
      <c r="C69" s="22" t="s">
        <v>18</v>
      </c>
      <c r="D69" s="22" t="s">
        <v>3</v>
      </c>
      <c r="E69" s="23">
        <v>1712.7910799999997</v>
      </c>
      <c r="F69" s="23">
        <v>1031.1579553300946</v>
      </c>
      <c r="G69" s="22">
        <f t="shared" ref="G69:G132" si="2">YEAR(B69)</f>
        <v>2015</v>
      </c>
      <c r="H69" s="25" t="str">
        <f t="shared" ref="H69:H132" si="3">TEXT(B69,"mmm")</f>
        <v>May</v>
      </c>
    </row>
    <row r="70" spans="2:8" x14ac:dyDescent="0.2">
      <c r="B70" s="21">
        <v>42125</v>
      </c>
      <c r="C70" s="22" t="s">
        <v>18</v>
      </c>
      <c r="D70" s="22" t="s">
        <v>4</v>
      </c>
      <c r="E70" s="23">
        <v>3653.9543039999999</v>
      </c>
      <c r="F70" s="23">
        <v>1772.4992002323288</v>
      </c>
      <c r="G70" s="22">
        <f t="shared" si="2"/>
        <v>2015</v>
      </c>
      <c r="H70" s="25" t="str">
        <f t="shared" si="3"/>
        <v>May</v>
      </c>
    </row>
    <row r="71" spans="2:8" x14ac:dyDescent="0.2">
      <c r="B71" s="21">
        <v>42125</v>
      </c>
      <c r="C71" s="22" t="s">
        <v>18</v>
      </c>
      <c r="D71" s="22" t="s">
        <v>5</v>
      </c>
      <c r="E71" s="23">
        <v>1636.6670319999998</v>
      </c>
      <c r="F71" s="23">
        <v>731.23638528636366</v>
      </c>
      <c r="G71" s="22">
        <f t="shared" si="2"/>
        <v>2015</v>
      </c>
      <c r="H71" s="25" t="str">
        <f t="shared" si="3"/>
        <v>May</v>
      </c>
    </row>
    <row r="72" spans="2:8" x14ac:dyDescent="0.2">
      <c r="B72" s="21">
        <v>42125</v>
      </c>
      <c r="C72" s="22" t="s">
        <v>18</v>
      </c>
      <c r="D72" s="22" t="s">
        <v>6</v>
      </c>
      <c r="E72" s="23">
        <v>1370.2328639999998</v>
      </c>
      <c r="F72" s="23">
        <v>675.51982745861039</v>
      </c>
      <c r="G72" s="22">
        <f t="shared" si="2"/>
        <v>2015</v>
      </c>
      <c r="H72" s="25" t="str">
        <f t="shared" si="3"/>
        <v>May</v>
      </c>
    </row>
    <row r="73" spans="2:8" x14ac:dyDescent="0.2">
      <c r="B73" s="21">
        <v>42125</v>
      </c>
      <c r="C73" s="22" t="s">
        <v>18</v>
      </c>
      <c r="D73" s="22" t="s">
        <v>7</v>
      </c>
      <c r="E73" s="23">
        <v>2512.0935840000002</v>
      </c>
      <c r="F73" s="23">
        <v>1301.8812376900441</v>
      </c>
      <c r="G73" s="22">
        <f t="shared" si="2"/>
        <v>2015</v>
      </c>
      <c r="H73" s="25" t="str">
        <f t="shared" si="3"/>
        <v>May</v>
      </c>
    </row>
    <row r="74" spans="2:8" x14ac:dyDescent="0.2">
      <c r="B74" s="21">
        <v>42125</v>
      </c>
      <c r="C74" s="22" t="s">
        <v>18</v>
      </c>
      <c r="D74" s="22" t="s">
        <v>8</v>
      </c>
      <c r="E74" s="23">
        <v>1560.5429840000002</v>
      </c>
      <c r="F74" s="23">
        <v>790.16013791042349</v>
      </c>
      <c r="G74" s="22">
        <f t="shared" si="2"/>
        <v>2015</v>
      </c>
      <c r="H74" s="25" t="str">
        <f t="shared" si="3"/>
        <v>May</v>
      </c>
    </row>
    <row r="75" spans="2:8" x14ac:dyDescent="0.2">
      <c r="B75" s="21">
        <v>42125</v>
      </c>
      <c r="C75" s="22" t="s">
        <v>18</v>
      </c>
      <c r="D75" s="22" t="s">
        <v>9</v>
      </c>
      <c r="E75" s="23">
        <v>1903.1012000000003</v>
      </c>
      <c r="F75" s="23">
        <v>1053.3234423001531</v>
      </c>
      <c r="G75" s="22">
        <f t="shared" si="2"/>
        <v>2015</v>
      </c>
      <c r="H75" s="25" t="str">
        <f t="shared" si="3"/>
        <v>May</v>
      </c>
    </row>
    <row r="76" spans="2:8" x14ac:dyDescent="0.2">
      <c r="B76" s="21">
        <v>42125</v>
      </c>
      <c r="C76" s="22" t="s">
        <v>19</v>
      </c>
      <c r="D76" s="22" t="s">
        <v>10</v>
      </c>
      <c r="E76" s="23">
        <v>1941.1632239999999</v>
      </c>
      <c r="F76" s="23">
        <v>1122.095415356868</v>
      </c>
      <c r="G76" s="22">
        <f t="shared" si="2"/>
        <v>2015</v>
      </c>
      <c r="H76" s="25" t="str">
        <f t="shared" si="3"/>
        <v>May</v>
      </c>
    </row>
    <row r="77" spans="2:8" x14ac:dyDescent="0.2">
      <c r="B77" s="21">
        <v>42125</v>
      </c>
      <c r="C77" s="22" t="s">
        <v>19</v>
      </c>
      <c r="D77" s="22" t="s">
        <v>11</v>
      </c>
      <c r="E77" s="23">
        <v>418.68226399999998</v>
      </c>
      <c r="F77" s="23">
        <v>262.3826097241469</v>
      </c>
      <c r="G77" s="22">
        <f t="shared" si="2"/>
        <v>2015</v>
      </c>
      <c r="H77" s="25" t="str">
        <f t="shared" si="3"/>
        <v>May</v>
      </c>
    </row>
    <row r="78" spans="2:8" x14ac:dyDescent="0.2">
      <c r="B78" s="21">
        <v>42125</v>
      </c>
      <c r="C78" s="22" t="s">
        <v>19</v>
      </c>
      <c r="D78" s="22" t="s">
        <v>12</v>
      </c>
      <c r="E78" s="23">
        <v>2626.2796560000006</v>
      </c>
      <c r="F78" s="23">
        <v>1503.1044277782619</v>
      </c>
      <c r="G78" s="22">
        <f t="shared" si="2"/>
        <v>2015</v>
      </c>
      <c r="H78" s="25" t="str">
        <f t="shared" si="3"/>
        <v>May</v>
      </c>
    </row>
    <row r="79" spans="2:8" x14ac:dyDescent="0.2">
      <c r="B79" s="21">
        <v>42125</v>
      </c>
      <c r="C79" s="22" t="s">
        <v>19</v>
      </c>
      <c r="D79" s="22" t="s">
        <v>13</v>
      </c>
      <c r="E79" s="23">
        <v>1332.17084</v>
      </c>
      <c r="F79" s="23">
        <v>749.39386861345417</v>
      </c>
      <c r="G79" s="22">
        <f t="shared" si="2"/>
        <v>2015</v>
      </c>
      <c r="H79" s="25" t="str">
        <f t="shared" si="3"/>
        <v>May</v>
      </c>
    </row>
    <row r="80" spans="2:8" x14ac:dyDescent="0.2">
      <c r="B80" s="21">
        <v>42125</v>
      </c>
      <c r="C80" s="22" t="s">
        <v>20</v>
      </c>
      <c r="D80" s="22" t="s">
        <v>15</v>
      </c>
      <c r="E80" s="23">
        <v>2816.5897760000003</v>
      </c>
      <c r="F80" s="23">
        <v>1208.0592396077009</v>
      </c>
      <c r="G80" s="22">
        <f t="shared" si="2"/>
        <v>2015</v>
      </c>
      <c r="H80" s="25" t="str">
        <f t="shared" si="3"/>
        <v>May</v>
      </c>
    </row>
    <row r="81" spans="2:8" x14ac:dyDescent="0.2">
      <c r="B81" s="21">
        <v>42125</v>
      </c>
      <c r="C81" s="22" t="s">
        <v>20</v>
      </c>
      <c r="D81" s="22" t="s">
        <v>16</v>
      </c>
      <c r="E81" s="23">
        <v>3653.9543039999999</v>
      </c>
      <c r="F81" s="23">
        <v>1772.3189532973597</v>
      </c>
      <c r="G81" s="22">
        <f t="shared" si="2"/>
        <v>2015</v>
      </c>
      <c r="H81" s="25" t="str">
        <f t="shared" si="3"/>
        <v>May</v>
      </c>
    </row>
    <row r="82" spans="2:8" x14ac:dyDescent="0.2">
      <c r="B82" s="21">
        <v>42125</v>
      </c>
      <c r="C82" s="22" t="s">
        <v>20</v>
      </c>
      <c r="D82" s="22" t="s">
        <v>17</v>
      </c>
      <c r="E82" s="23">
        <v>1941.1632239999999</v>
      </c>
      <c r="F82" s="23">
        <v>908.53258422545491</v>
      </c>
      <c r="G82" s="22">
        <f t="shared" si="2"/>
        <v>2015</v>
      </c>
      <c r="H82" s="25" t="str">
        <f t="shared" si="3"/>
        <v>May</v>
      </c>
    </row>
    <row r="83" spans="2:8" x14ac:dyDescent="0.2">
      <c r="B83" s="21">
        <v>42125</v>
      </c>
      <c r="C83" s="22" t="s">
        <v>20</v>
      </c>
      <c r="D83" s="22" t="s">
        <v>20</v>
      </c>
      <c r="E83" s="23">
        <v>3692.0163280000002</v>
      </c>
      <c r="F83" s="23">
        <v>1588.6844555626722</v>
      </c>
      <c r="G83" s="22">
        <f t="shared" si="2"/>
        <v>2015</v>
      </c>
      <c r="H83" s="25" t="str">
        <f t="shared" si="3"/>
        <v>May</v>
      </c>
    </row>
    <row r="84" spans="2:8" x14ac:dyDescent="0.2">
      <c r="B84" s="21">
        <v>42156</v>
      </c>
      <c r="C84" s="22" t="s">
        <v>18</v>
      </c>
      <c r="D84" s="22" t="s">
        <v>2</v>
      </c>
      <c r="E84" s="23">
        <v>6475.49214312</v>
      </c>
      <c r="F84" s="23">
        <v>3750.081393029966</v>
      </c>
      <c r="G84" s="22">
        <f t="shared" si="2"/>
        <v>2015</v>
      </c>
      <c r="H84" s="25" t="str">
        <f t="shared" si="3"/>
        <v>Jun</v>
      </c>
    </row>
    <row r="85" spans="2:8" x14ac:dyDescent="0.2">
      <c r="B85" s="21">
        <v>42156</v>
      </c>
      <c r="C85" s="22" t="s">
        <v>18</v>
      </c>
      <c r="D85" s="22" t="s">
        <v>3</v>
      </c>
      <c r="E85" s="23">
        <v>3461.7410828000006</v>
      </c>
      <c r="F85" s="23">
        <v>2042.4031048117042</v>
      </c>
      <c r="G85" s="22">
        <f t="shared" si="2"/>
        <v>2015</v>
      </c>
      <c r="H85" s="25" t="str">
        <f t="shared" si="3"/>
        <v>Jun</v>
      </c>
    </row>
    <row r="86" spans="2:8" x14ac:dyDescent="0.2">
      <c r="B86" s="21">
        <v>42156</v>
      </c>
      <c r="C86" s="22" t="s">
        <v>18</v>
      </c>
      <c r="D86" s="22" t="s">
        <v>4</v>
      </c>
      <c r="E86" s="23">
        <v>3909.7311052800001</v>
      </c>
      <c r="F86" s="23">
        <v>1915.5398856910779</v>
      </c>
      <c r="G86" s="22">
        <f t="shared" si="2"/>
        <v>2015</v>
      </c>
      <c r="H86" s="25" t="str">
        <f t="shared" si="3"/>
        <v>Jun</v>
      </c>
    </row>
    <row r="87" spans="2:8" x14ac:dyDescent="0.2">
      <c r="B87" s="21">
        <v>42156</v>
      </c>
      <c r="C87" s="22" t="s">
        <v>18</v>
      </c>
      <c r="D87" s="22" t="s">
        <v>5</v>
      </c>
      <c r="E87" s="23">
        <v>529.44275384000002</v>
      </c>
      <c r="F87" s="23">
        <v>241.277397249302</v>
      </c>
      <c r="G87" s="22">
        <f t="shared" si="2"/>
        <v>2015</v>
      </c>
      <c r="H87" s="25" t="str">
        <f t="shared" si="3"/>
        <v>Jun</v>
      </c>
    </row>
    <row r="88" spans="2:8" x14ac:dyDescent="0.2">
      <c r="B88" s="21">
        <v>42156</v>
      </c>
      <c r="C88" s="22" t="s">
        <v>18</v>
      </c>
      <c r="D88" s="22" t="s">
        <v>6</v>
      </c>
      <c r="E88" s="23">
        <v>2280.6764780800004</v>
      </c>
      <c r="F88" s="23">
        <v>1146.8525284040652</v>
      </c>
      <c r="G88" s="22">
        <f t="shared" si="2"/>
        <v>2015</v>
      </c>
      <c r="H88" s="25" t="str">
        <f t="shared" si="3"/>
        <v>Jun</v>
      </c>
    </row>
    <row r="89" spans="2:8" x14ac:dyDescent="0.2">
      <c r="B89" s="21">
        <v>42156</v>
      </c>
      <c r="C89" s="22" t="s">
        <v>18</v>
      </c>
      <c r="D89" s="22" t="s">
        <v>7</v>
      </c>
      <c r="E89" s="23">
        <v>3095.20379168</v>
      </c>
      <c r="F89" s="23">
        <v>1668.238508165342</v>
      </c>
      <c r="G89" s="22">
        <f t="shared" si="2"/>
        <v>2015</v>
      </c>
      <c r="H89" s="25" t="str">
        <f t="shared" si="3"/>
        <v>Jun</v>
      </c>
    </row>
    <row r="90" spans="2:8" x14ac:dyDescent="0.2">
      <c r="B90" s="21">
        <v>42156</v>
      </c>
      <c r="C90" s="22" t="s">
        <v>18</v>
      </c>
      <c r="D90" s="22" t="s">
        <v>8</v>
      </c>
      <c r="E90" s="23">
        <v>1669.78099288</v>
      </c>
      <c r="F90" s="23">
        <v>837.01663408851152</v>
      </c>
      <c r="G90" s="22">
        <f t="shared" si="2"/>
        <v>2015</v>
      </c>
      <c r="H90" s="25" t="str">
        <f t="shared" si="3"/>
        <v>Jun</v>
      </c>
    </row>
    <row r="91" spans="2:8" x14ac:dyDescent="0.2">
      <c r="B91" s="21">
        <v>42156</v>
      </c>
      <c r="C91" s="22" t="s">
        <v>18</v>
      </c>
      <c r="D91" s="22" t="s">
        <v>9</v>
      </c>
      <c r="E91" s="23">
        <v>1629.0546271999999</v>
      </c>
      <c r="F91" s="23">
        <v>874.5955206106629</v>
      </c>
      <c r="G91" s="22">
        <f t="shared" si="2"/>
        <v>2015</v>
      </c>
      <c r="H91" s="25" t="str">
        <f t="shared" si="3"/>
        <v>Jun</v>
      </c>
    </row>
    <row r="92" spans="2:8" x14ac:dyDescent="0.2">
      <c r="B92" s="21">
        <v>42156</v>
      </c>
      <c r="C92" s="22" t="s">
        <v>19</v>
      </c>
      <c r="D92" s="22" t="s">
        <v>10</v>
      </c>
      <c r="E92" s="23">
        <v>1669.78099288</v>
      </c>
      <c r="F92" s="23">
        <v>994.17873819327406</v>
      </c>
      <c r="G92" s="22">
        <f t="shared" si="2"/>
        <v>2015</v>
      </c>
      <c r="H92" s="25" t="str">
        <f t="shared" si="3"/>
        <v>Jun</v>
      </c>
    </row>
    <row r="93" spans="2:8" x14ac:dyDescent="0.2">
      <c r="B93" s="21">
        <v>42156</v>
      </c>
      <c r="C93" s="22" t="s">
        <v>19</v>
      </c>
      <c r="D93" s="22" t="s">
        <v>11</v>
      </c>
      <c r="E93" s="23">
        <v>855.25367928000003</v>
      </c>
      <c r="F93" s="23">
        <v>550.57261363682369</v>
      </c>
      <c r="G93" s="22">
        <f t="shared" si="2"/>
        <v>2015</v>
      </c>
      <c r="H93" s="25" t="str">
        <f t="shared" si="3"/>
        <v>Jun</v>
      </c>
    </row>
    <row r="94" spans="2:8" x14ac:dyDescent="0.2">
      <c r="B94" s="21">
        <v>42156</v>
      </c>
      <c r="C94" s="22" t="s">
        <v>19</v>
      </c>
      <c r="D94" s="22" t="s">
        <v>12</v>
      </c>
      <c r="E94" s="23">
        <v>2402.8555751199997</v>
      </c>
      <c r="F94" s="23">
        <v>1416.4885797305926</v>
      </c>
      <c r="G94" s="22">
        <f t="shared" si="2"/>
        <v>2015</v>
      </c>
      <c r="H94" s="25" t="str">
        <f t="shared" si="3"/>
        <v>Jun</v>
      </c>
    </row>
    <row r="95" spans="2:8" x14ac:dyDescent="0.2">
      <c r="B95" s="21">
        <v>42156</v>
      </c>
      <c r="C95" s="22" t="s">
        <v>19</v>
      </c>
      <c r="D95" s="22" t="s">
        <v>13</v>
      </c>
      <c r="E95" s="23">
        <v>1425.4227988000002</v>
      </c>
      <c r="F95" s="23">
        <v>785.81441062806823</v>
      </c>
      <c r="G95" s="22">
        <f t="shared" si="2"/>
        <v>2015</v>
      </c>
      <c r="H95" s="25" t="str">
        <f t="shared" si="3"/>
        <v>Jun</v>
      </c>
    </row>
    <row r="96" spans="2:8" x14ac:dyDescent="0.2">
      <c r="B96" s="21">
        <v>42156</v>
      </c>
      <c r="C96" s="22" t="s">
        <v>20</v>
      </c>
      <c r="D96" s="22" t="s">
        <v>15</v>
      </c>
      <c r="E96" s="23">
        <v>2199.2237467200002</v>
      </c>
      <c r="F96" s="23">
        <v>924.4004000978689</v>
      </c>
      <c r="G96" s="22">
        <f t="shared" si="2"/>
        <v>2015</v>
      </c>
      <c r="H96" s="25" t="str">
        <f t="shared" si="3"/>
        <v>Jun</v>
      </c>
    </row>
    <row r="97" spans="2:8" x14ac:dyDescent="0.2">
      <c r="B97" s="21">
        <v>42156</v>
      </c>
      <c r="C97" s="22" t="s">
        <v>20</v>
      </c>
      <c r="D97" s="22" t="s">
        <v>16</v>
      </c>
      <c r="E97" s="23">
        <v>3095.20379168</v>
      </c>
      <c r="F97" s="23">
        <v>1516.3148651558615</v>
      </c>
      <c r="G97" s="22">
        <f t="shared" si="2"/>
        <v>2015</v>
      </c>
      <c r="H97" s="25" t="str">
        <f t="shared" si="3"/>
        <v>Jun</v>
      </c>
    </row>
    <row r="98" spans="2:8" x14ac:dyDescent="0.2">
      <c r="B98" s="21">
        <v>42156</v>
      </c>
      <c r="C98" s="22" t="s">
        <v>20</v>
      </c>
      <c r="D98" s="22" t="s">
        <v>17</v>
      </c>
      <c r="E98" s="23">
        <v>2077.04464968</v>
      </c>
      <c r="F98" s="23">
        <v>1001.2937610748741</v>
      </c>
      <c r="G98" s="22">
        <f t="shared" si="2"/>
        <v>2015</v>
      </c>
      <c r="H98" s="25" t="str">
        <f t="shared" si="3"/>
        <v>Jun</v>
      </c>
    </row>
    <row r="99" spans="2:8" x14ac:dyDescent="0.2">
      <c r="B99" s="21">
        <v>42156</v>
      </c>
      <c r="C99" s="22" t="s">
        <v>20</v>
      </c>
      <c r="D99" s="22" t="s">
        <v>20</v>
      </c>
      <c r="E99" s="23">
        <v>3950.4574709600001</v>
      </c>
      <c r="F99" s="23">
        <v>1767.8880621501416</v>
      </c>
      <c r="G99" s="22">
        <f t="shared" si="2"/>
        <v>2015</v>
      </c>
      <c r="H99" s="25" t="str">
        <f t="shared" si="3"/>
        <v>Jun</v>
      </c>
    </row>
    <row r="100" spans="2:8" x14ac:dyDescent="0.2">
      <c r="B100" s="21">
        <v>42186</v>
      </c>
      <c r="C100" s="22" t="s">
        <v>18</v>
      </c>
      <c r="D100" s="22" t="s">
        <v>2</v>
      </c>
      <c r="E100" s="23">
        <v>5774.1841261104009</v>
      </c>
      <c r="F100" s="24">
        <v>3377.3799075649467</v>
      </c>
      <c r="G100" s="22">
        <f t="shared" si="2"/>
        <v>2015</v>
      </c>
      <c r="H100" s="25" t="str">
        <f t="shared" si="3"/>
        <v>Jul</v>
      </c>
    </row>
    <row r="101" spans="2:8" x14ac:dyDescent="0.2">
      <c r="B101" s="21">
        <v>42186</v>
      </c>
      <c r="C101" s="22" t="s">
        <v>18</v>
      </c>
      <c r="D101" s="22" t="s">
        <v>3</v>
      </c>
      <c r="E101" s="23">
        <v>4361.7937643280002</v>
      </c>
      <c r="F101" s="24">
        <v>2676.3650285452568</v>
      </c>
      <c r="G101" s="22">
        <f t="shared" si="2"/>
        <v>2015</v>
      </c>
      <c r="H101" s="25" t="str">
        <f t="shared" si="3"/>
        <v>Jul</v>
      </c>
    </row>
    <row r="102" spans="2:8" x14ac:dyDescent="0.2">
      <c r="B102" s="21">
        <v>42186</v>
      </c>
      <c r="C102" s="22" t="s">
        <v>18</v>
      </c>
      <c r="D102" s="22" t="s">
        <v>4</v>
      </c>
      <c r="E102" s="23">
        <v>4818.7435872576007</v>
      </c>
      <c r="F102" s="24">
        <v>2408.1209672965392</v>
      </c>
      <c r="G102" s="22">
        <f t="shared" si="2"/>
        <v>2015</v>
      </c>
      <c r="H102" s="25" t="str">
        <f t="shared" si="3"/>
        <v>Jul</v>
      </c>
    </row>
    <row r="103" spans="2:8" x14ac:dyDescent="0.2">
      <c r="B103" s="21">
        <v>42186</v>
      </c>
      <c r="C103" s="22" t="s">
        <v>18</v>
      </c>
      <c r="D103" s="22" t="s">
        <v>5</v>
      </c>
      <c r="E103" s="23">
        <v>1370.8494687888001</v>
      </c>
      <c r="F103" s="24">
        <v>637.21731809536425</v>
      </c>
      <c r="G103" s="22">
        <f t="shared" si="2"/>
        <v>2015</v>
      </c>
      <c r="H103" s="25" t="str">
        <f t="shared" si="3"/>
        <v>Jul</v>
      </c>
    </row>
    <row r="104" spans="2:8" x14ac:dyDescent="0.2">
      <c r="B104" s="21">
        <v>42186</v>
      </c>
      <c r="C104" s="22" t="s">
        <v>18</v>
      </c>
      <c r="D104" s="22" t="s">
        <v>6</v>
      </c>
      <c r="E104" s="23">
        <v>3157.1078675136005</v>
      </c>
      <c r="F104" s="24">
        <v>1651.0744343206866</v>
      </c>
      <c r="G104" s="22">
        <f t="shared" si="2"/>
        <v>2015</v>
      </c>
      <c r="H104" s="25" t="str">
        <f t="shared" si="3"/>
        <v>Jul</v>
      </c>
    </row>
    <row r="105" spans="2:8" x14ac:dyDescent="0.2">
      <c r="B105" s="21">
        <v>42186</v>
      </c>
      <c r="C105" s="22" t="s">
        <v>18</v>
      </c>
      <c r="D105" s="22" t="s">
        <v>7</v>
      </c>
      <c r="E105" s="23">
        <v>3157.1078675136005</v>
      </c>
      <c r="F105" s="24">
        <v>1667.5712127620759</v>
      </c>
      <c r="G105" s="22">
        <f t="shared" si="2"/>
        <v>2015</v>
      </c>
      <c r="H105" s="25" t="str">
        <f t="shared" si="3"/>
        <v>Jul</v>
      </c>
    </row>
    <row r="106" spans="2:8" x14ac:dyDescent="0.2">
      <c r="B106" s="21">
        <v>42186</v>
      </c>
      <c r="C106" s="22" t="s">
        <v>18</v>
      </c>
      <c r="D106" s="22" t="s">
        <v>8</v>
      </c>
      <c r="E106" s="23">
        <v>1703.1766127376002</v>
      </c>
      <c r="F106" s="24">
        <v>845.21939710257902</v>
      </c>
      <c r="G106" s="22">
        <f t="shared" si="2"/>
        <v>2015</v>
      </c>
      <c r="H106" s="25" t="str">
        <f t="shared" si="3"/>
        <v>Jul</v>
      </c>
    </row>
    <row r="107" spans="2:8" x14ac:dyDescent="0.2">
      <c r="B107" s="21">
        <v>42186</v>
      </c>
      <c r="C107" s="22" t="s">
        <v>18</v>
      </c>
      <c r="D107" s="22" t="s">
        <v>9</v>
      </c>
      <c r="E107" s="23">
        <v>1246.2267898079999</v>
      </c>
      <c r="F107" s="24">
        <v>655.68426180181393</v>
      </c>
      <c r="G107" s="22">
        <f t="shared" si="2"/>
        <v>2015</v>
      </c>
      <c r="H107" s="25" t="str">
        <f t="shared" si="3"/>
        <v>Jul</v>
      </c>
    </row>
    <row r="108" spans="2:8" x14ac:dyDescent="0.2">
      <c r="B108" s="21">
        <v>42186</v>
      </c>
      <c r="C108" s="22" t="s">
        <v>19</v>
      </c>
      <c r="D108" s="22" t="s">
        <v>10</v>
      </c>
      <c r="E108" s="23">
        <v>1287.7676828016001</v>
      </c>
      <c r="F108" s="24">
        <v>743.72814025905336</v>
      </c>
      <c r="G108" s="22">
        <f t="shared" si="2"/>
        <v>2015</v>
      </c>
      <c r="H108" s="25" t="str">
        <f t="shared" si="3"/>
        <v>Jul</v>
      </c>
    </row>
    <row r="109" spans="2:8" x14ac:dyDescent="0.2">
      <c r="B109" s="21">
        <v>42186</v>
      </c>
      <c r="C109" s="22" t="s">
        <v>19</v>
      </c>
      <c r="D109" s="22" t="s">
        <v>11</v>
      </c>
      <c r="E109" s="23">
        <v>456.94982292960003</v>
      </c>
      <c r="F109" s="24">
        <v>271.96108163047626</v>
      </c>
      <c r="G109" s="22">
        <f t="shared" si="2"/>
        <v>2015</v>
      </c>
      <c r="H109" s="25" t="str">
        <f t="shared" si="3"/>
        <v>Jul</v>
      </c>
    </row>
    <row r="110" spans="2:8" x14ac:dyDescent="0.2">
      <c r="B110" s="21">
        <v>42186</v>
      </c>
      <c r="C110" s="22" t="s">
        <v>19</v>
      </c>
      <c r="D110" s="22" t="s">
        <v>12</v>
      </c>
      <c r="E110" s="23">
        <v>2035.5037566864003</v>
      </c>
      <c r="F110" s="24">
        <v>1247.9312403988549</v>
      </c>
      <c r="G110" s="22">
        <f t="shared" si="2"/>
        <v>2015</v>
      </c>
      <c r="H110" s="25" t="str">
        <f t="shared" si="3"/>
        <v>Jul</v>
      </c>
    </row>
    <row r="111" spans="2:8" x14ac:dyDescent="0.2">
      <c r="B111" s="21">
        <v>42186</v>
      </c>
      <c r="C111" s="22" t="s">
        <v>19</v>
      </c>
      <c r="D111" s="22" t="s">
        <v>13</v>
      </c>
      <c r="E111" s="23">
        <v>1453.9312547760003</v>
      </c>
      <c r="F111" s="24">
        <v>825.57661980584851</v>
      </c>
      <c r="G111" s="22">
        <f t="shared" si="2"/>
        <v>2015</v>
      </c>
      <c r="H111" s="25" t="str">
        <f t="shared" si="3"/>
        <v>Jul</v>
      </c>
    </row>
    <row r="112" spans="2:8" x14ac:dyDescent="0.2">
      <c r="B112" s="21">
        <v>42186</v>
      </c>
      <c r="C112" s="22" t="s">
        <v>20</v>
      </c>
      <c r="D112" s="22" t="s">
        <v>15</v>
      </c>
      <c r="E112" s="23">
        <v>1412.3903617824001</v>
      </c>
      <c r="F112" s="24">
        <v>611.4805935491836</v>
      </c>
      <c r="G112" s="22">
        <f t="shared" si="2"/>
        <v>2015</v>
      </c>
      <c r="H112" s="25" t="str">
        <f t="shared" si="3"/>
        <v>Jul</v>
      </c>
    </row>
    <row r="113" spans="2:8" x14ac:dyDescent="0.2">
      <c r="B113" s="21">
        <v>42186</v>
      </c>
      <c r="C113" s="22" t="s">
        <v>20</v>
      </c>
      <c r="D113" s="22" t="s">
        <v>16</v>
      </c>
      <c r="E113" s="23">
        <v>3157.1078675136005</v>
      </c>
      <c r="F113" s="24">
        <v>1515.7083392097993</v>
      </c>
      <c r="G113" s="22">
        <f t="shared" si="2"/>
        <v>2015</v>
      </c>
      <c r="H113" s="25" t="str">
        <f t="shared" si="3"/>
        <v>Jul</v>
      </c>
    </row>
    <row r="114" spans="2:8" x14ac:dyDescent="0.2">
      <c r="B114" s="21">
        <v>42186</v>
      </c>
      <c r="C114" s="22" t="s">
        <v>20</v>
      </c>
      <c r="D114" s="22" t="s">
        <v>17</v>
      </c>
      <c r="E114" s="23">
        <v>2533.9944726096001</v>
      </c>
      <c r="F114" s="24">
        <v>1233.7941723964598</v>
      </c>
      <c r="G114" s="22">
        <f t="shared" si="2"/>
        <v>2015</v>
      </c>
      <c r="H114" s="25" t="str">
        <f t="shared" si="3"/>
        <v>Jul</v>
      </c>
    </row>
    <row r="115" spans="2:8" x14ac:dyDescent="0.2">
      <c r="B115" s="21">
        <v>42186</v>
      </c>
      <c r="C115" s="22" t="s">
        <v>20</v>
      </c>
      <c r="D115" s="22" t="s">
        <v>20</v>
      </c>
      <c r="E115" s="23">
        <v>4444.8755503152006</v>
      </c>
      <c r="F115" s="24">
        <v>2048.8218783109123</v>
      </c>
      <c r="G115" s="22">
        <f t="shared" si="2"/>
        <v>2015</v>
      </c>
      <c r="H115" s="25" t="str">
        <f t="shared" si="3"/>
        <v>Jul</v>
      </c>
    </row>
    <row r="116" spans="2:8" x14ac:dyDescent="0.2">
      <c r="B116" s="21">
        <v>42217</v>
      </c>
      <c r="C116" s="22" t="s">
        <v>18</v>
      </c>
      <c r="D116" s="22" t="s">
        <v>2</v>
      </c>
      <c r="E116" s="23">
        <v>6869.2020654216976</v>
      </c>
      <c r="F116" s="24">
        <v>4098.2245492463198</v>
      </c>
      <c r="G116" s="22">
        <f t="shared" si="2"/>
        <v>2015</v>
      </c>
      <c r="H116" s="25" t="str">
        <f t="shared" si="3"/>
        <v>Aug</v>
      </c>
    </row>
    <row r="117" spans="2:8" x14ac:dyDescent="0.2">
      <c r="B117" s="21">
        <v>42217</v>
      </c>
      <c r="C117" s="22" t="s">
        <v>18</v>
      </c>
      <c r="D117" s="22" t="s">
        <v>3</v>
      </c>
      <c r="E117" s="23">
        <v>5400.3160891680009</v>
      </c>
      <c r="F117" s="24">
        <v>3446.1385891363693</v>
      </c>
      <c r="G117" s="22">
        <f t="shared" si="2"/>
        <v>2015</v>
      </c>
      <c r="H117" s="25" t="str">
        <f t="shared" si="3"/>
        <v>Aug</v>
      </c>
    </row>
    <row r="118" spans="2:8" x14ac:dyDescent="0.2">
      <c r="B118" s="21">
        <v>42217</v>
      </c>
      <c r="C118" s="22" t="s">
        <v>18</v>
      </c>
      <c r="D118" s="22" t="s">
        <v>4</v>
      </c>
      <c r="E118" s="23">
        <v>5875.5439050147861</v>
      </c>
      <c r="F118" s="24">
        <v>2994.9717431613021</v>
      </c>
      <c r="G118" s="22">
        <f t="shared" si="2"/>
        <v>2015</v>
      </c>
      <c r="H118" s="25" t="str">
        <f t="shared" si="3"/>
        <v>Aug</v>
      </c>
    </row>
    <row r="119" spans="2:8" x14ac:dyDescent="0.2">
      <c r="B119" s="21">
        <v>42217</v>
      </c>
      <c r="C119" s="22" t="s">
        <v>18</v>
      </c>
      <c r="D119" s="22" t="s">
        <v>5</v>
      </c>
      <c r="E119" s="23">
        <v>2289.7340218072322</v>
      </c>
      <c r="F119" s="24">
        <v>1043.0590970287317</v>
      </c>
      <c r="G119" s="22">
        <f t="shared" si="2"/>
        <v>2015</v>
      </c>
      <c r="H119" s="25" t="str">
        <f t="shared" si="3"/>
        <v>Aug</v>
      </c>
    </row>
    <row r="120" spans="2:8" x14ac:dyDescent="0.2">
      <c r="B120" s="21">
        <v>42217</v>
      </c>
      <c r="C120" s="22" t="s">
        <v>18</v>
      </c>
      <c r="D120" s="22" t="s">
        <v>6</v>
      </c>
      <c r="E120" s="23">
        <v>1987.3163208138244</v>
      </c>
      <c r="F120" s="24">
        <v>1080.8802233607594</v>
      </c>
      <c r="G120" s="22">
        <f t="shared" si="2"/>
        <v>2015</v>
      </c>
      <c r="H120" s="25" t="str">
        <f t="shared" si="3"/>
        <v>Aug</v>
      </c>
    </row>
    <row r="121" spans="2:8" x14ac:dyDescent="0.2">
      <c r="B121" s="21">
        <v>42217</v>
      </c>
      <c r="C121" s="22" t="s">
        <v>18</v>
      </c>
      <c r="D121" s="22" t="s">
        <v>7</v>
      </c>
      <c r="E121" s="23">
        <v>3283.3921822141447</v>
      </c>
      <c r="F121" s="24">
        <v>1751.6168018852845</v>
      </c>
      <c r="G121" s="22">
        <f t="shared" si="2"/>
        <v>2015</v>
      </c>
      <c r="H121" s="25" t="str">
        <f t="shared" si="3"/>
        <v>Aug</v>
      </c>
    </row>
    <row r="122" spans="2:8" x14ac:dyDescent="0.2">
      <c r="B122" s="21">
        <v>42217</v>
      </c>
      <c r="C122" s="22" t="s">
        <v>18</v>
      </c>
      <c r="D122" s="22" t="s">
        <v>8</v>
      </c>
      <c r="E122" s="23">
        <v>1771.3036772471044</v>
      </c>
      <c r="F122" s="24">
        <v>852.65732779708185</v>
      </c>
      <c r="G122" s="22">
        <f t="shared" si="2"/>
        <v>2015</v>
      </c>
      <c r="H122" s="25" t="str">
        <f t="shared" si="3"/>
        <v>Aug</v>
      </c>
    </row>
    <row r="123" spans="2:8" x14ac:dyDescent="0.2">
      <c r="B123" s="21">
        <v>42217</v>
      </c>
      <c r="C123" s="22" t="s">
        <v>18</v>
      </c>
      <c r="D123" s="22" t="s">
        <v>9</v>
      </c>
      <c r="E123" s="23">
        <v>1296.0758614003203</v>
      </c>
      <c r="F123" s="24">
        <v>709.18809756484222</v>
      </c>
      <c r="G123" s="22">
        <f t="shared" si="2"/>
        <v>2015</v>
      </c>
      <c r="H123" s="25" t="str">
        <f t="shared" si="3"/>
        <v>Aug</v>
      </c>
    </row>
    <row r="124" spans="2:8" x14ac:dyDescent="0.2">
      <c r="B124" s="21">
        <v>42217</v>
      </c>
      <c r="C124" s="22" t="s">
        <v>19</v>
      </c>
      <c r="D124" s="22" t="s">
        <v>10</v>
      </c>
      <c r="E124" s="23">
        <v>1339.2783901136643</v>
      </c>
      <c r="F124" s="24">
        <v>796.68158384549804</v>
      </c>
      <c r="G124" s="22">
        <f t="shared" si="2"/>
        <v>2015</v>
      </c>
      <c r="H124" s="25" t="str">
        <f t="shared" si="3"/>
        <v>Aug</v>
      </c>
    </row>
    <row r="125" spans="2:8" x14ac:dyDescent="0.2">
      <c r="B125" s="21">
        <v>42217</v>
      </c>
      <c r="C125" s="22" t="s">
        <v>19</v>
      </c>
      <c r="D125" s="22" t="s">
        <v>11</v>
      </c>
      <c r="E125" s="23">
        <v>475.22781584678404</v>
      </c>
      <c r="F125" s="24">
        <v>288.85036702148852</v>
      </c>
      <c r="G125" s="22">
        <f t="shared" si="2"/>
        <v>2015</v>
      </c>
      <c r="H125" s="25" t="str">
        <f t="shared" si="3"/>
        <v>Aug</v>
      </c>
    </row>
    <row r="126" spans="2:8" x14ac:dyDescent="0.2">
      <c r="B126" s="21">
        <v>42217</v>
      </c>
      <c r="C126" s="22" t="s">
        <v>19</v>
      </c>
      <c r="D126" s="22" t="s">
        <v>12</v>
      </c>
      <c r="E126" s="23">
        <v>2116.9239069538562</v>
      </c>
      <c r="F126" s="24">
        <v>1271.8915202145129</v>
      </c>
      <c r="G126" s="22">
        <f t="shared" si="2"/>
        <v>2015</v>
      </c>
      <c r="H126" s="25" t="str">
        <f t="shared" si="3"/>
        <v>Aug</v>
      </c>
    </row>
    <row r="127" spans="2:8" x14ac:dyDescent="0.2">
      <c r="B127" s="21">
        <v>42217</v>
      </c>
      <c r="C127" s="22" t="s">
        <v>19</v>
      </c>
      <c r="D127" s="22" t="s">
        <v>13</v>
      </c>
      <c r="E127" s="23">
        <v>1080.0632178336002</v>
      </c>
      <c r="F127" s="24">
        <v>631.68405366858929</v>
      </c>
      <c r="G127" s="22">
        <f t="shared" si="2"/>
        <v>2015</v>
      </c>
      <c r="H127" s="25" t="str">
        <f t="shared" si="3"/>
        <v>Aug</v>
      </c>
    </row>
    <row r="128" spans="2:8" x14ac:dyDescent="0.2">
      <c r="B128" s="21">
        <v>42217</v>
      </c>
      <c r="C128" s="22" t="s">
        <v>20</v>
      </c>
      <c r="D128" s="22" t="s">
        <v>15</v>
      </c>
      <c r="E128" s="23">
        <v>1036.8606891202562</v>
      </c>
      <c r="F128" s="24">
        <v>453.38768150404417</v>
      </c>
      <c r="G128" s="22">
        <f t="shared" si="2"/>
        <v>2015</v>
      </c>
      <c r="H128" s="25" t="str">
        <f t="shared" si="3"/>
        <v>Aug</v>
      </c>
    </row>
    <row r="129" spans="2:8" x14ac:dyDescent="0.2">
      <c r="B129" s="21">
        <v>42217</v>
      </c>
      <c r="C129" s="22" t="s">
        <v>20</v>
      </c>
      <c r="D129" s="22" t="s">
        <v>16</v>
      </c>
      <c r="E129" s="23">
        <v>2851.3668950807046</v>
      </c>
      <c r="F129" s="24">
        <v>1409.9916712560719</v>
      </c>
      <c r="G129" s="22">
        <f t="shared" si="2"/>
        <v>2015</v>
      </c>
      <c r="H129" s="25" t="str">
        <f t="shared" si="3"/>
        <v>Aug</v>
      </c>
    </row>
    <row r="130" spans="2:8" x14ac:dyDescent="0.2">
      <c r="B130" s="21">
        <v>42217</v>
      </c>
      <c r="C130" s="22" t="s">
        <v>20</v>
      </c>
      <c r="D130" s="22" t="s">
        <v>17</v>
      </c>
      <c r="E130" s="23">
        <v>2635.3542515139843</v>
      </c>
      <c r="F130" s="24">
        <v>1257.4830205064718</v>
      </c>
      <c r="G130" s="22">
        <f t="shared" si="2"/>
        <v>2015</v>
      </c>
      <c r="H130" s="25" t="str">
        <f t="shared" si="3"/>
        <v>Aug</v>
      </c>
    </row>
    <row r="131" spans="2:8" x14ac:dyDescent="0.2">
      <c r="B131" s="21">
        <v>42217</v>
      </c>
      <c r="C131" s="22" t="s">
        <v>20</v>
      </c>
      <c r="D131" s="22" t="s">
        <v>20</v>
      </c>
      <c r="E131" s="23">
        <v>2894.5694237940488</v>
      </c>
      <c r="F131" s="24">
        <v>1374.2501470572479</v>
      </c>
      <c r="G131" s="22">
        <f t="shared" si="2"/>
        <v>2015</v>
      </c>
      <c r="H131" s="25" t="str">
        <f t="shared" si="3"/>
        <v>Aug</v>
      </c>
    </row>
    <row r="132" spans="2:8" x14ac:dyDescent="0.2">
      <c r="B132" s="21">
        <v>42248</v>
      </c>
      <c r="C132" s="22" t="s">
        <v>18</v>
      </c>
      <c r="D132" s="22" t="s">
        <v>2</v>
      </c>
      <c r="E132" s="23">
        <v>4747.525880309373</v>
      </c>
      <c r="F132" s="23">
        <v>2775.7661497002796</v>
      </c>
      <c r="G132" s="22">
        <f t="shared" si="2"/>
        <v>2015</v>
      </c>
      <c r="H132" s="25" t="str">
        <f t="shared" si="3"/>
        <v>Sep</v>
      </c>
    </row>
    <row r="133" spans="2:8" x14ac:dyDescent="0.2">
      <c r="B133" s="21">
        <v>42248</v>
      </c>
      <c r="C133" s="22" t="s">
        <v>18</v>
      </c>
      <c r="D133" s="22" t="s">
        <v>3</v>
      </c>
      <c r="E133" s="23">
        <v>4555.7066528221258</v>
      </c>
      <c r="F133" s="23">
        <v>2819.9476383815781</v>
      </c>
      <c r="G133" s="22">
        <f t="shared" ref="G133:G195" si="4">YEAR(B133)</f>
        <v>2015</v>
      </c>
      <c r="H133" s="25" t="str">
        <f t="shared" ref="H133:H195" si="5">TEXT(B133,"mmm")</f>
        <v>Sep</v>
      </c>
    </row>
    <row r="134" spans="2:8" x14ac:dyDescent="0.2">
      <c r="B134" s="21">
        <v>42248</v>
      </c>
      <c r="C134" s="22" t="s">
        <v>18</v>
      </c>
      <c r="D134" s="22" t="s">
        <v>4</v>
      </c>
      <c r="E134" s="23">
        <v>5562.7575971301749</v>
      </c>
      <c r="F134" s="23">
        <v>2948.9548832016703</v>
      </c>
      <c r="G134" s="22">
        <f t="shared" si="4"/>
        <v>2015</v>
      </c>
      <c r="H134" s="25" t="str">
        <f t="shared" si="5"/>
        <v>Sep</v>
      </c>
    </row>
    <row r="135" spans="2:8" x14ac:dyDescent="0.2">
      <c r="B135" s="21">
        <v>42248</v>
      </c>
      <c r="C135" s="22" t="s">
        <v>18</v>
      </c>
      <c r="D135" s="22" t="s">
        <v>5</v>
      </c>
      <c r="E135" s="23">
        <v>3980.2489703603837</v>
      </c>
      <c r="F135" s="23">
        <v>1849.4146283290984</v>
      </c>
      <c r="G135" s="22">
        <f t="shared" si="4"/>
        <v>2015</v>
      </c>
      <c r="H135" s="25" t="str">
        <f t="shared" si="5"/>
        <v>Sep</v>
      </c>
    </row>
    <row r="136" spans="2:8" x14ac:dyDescent="0.2">
      <c r="B136" s="21">
        <v>42248</v>
      </c>
      <c r="C136" s="22" t="s">
        <v>18</v>
      </c>
      <c r="D136" s="22" t="s">
        <v>6</v>
      </c>
      <c r="E136" s="23">
        <v>2685.4691848214638</v>
      </c>
      <c r="F136" s="23">
        <v>1519.0220711188913</v>
      </c>
      <c r="G136" s="22">
        <f t="shared" si="4"/>
        <v>2015</v>
      </c>
      <c r="H136" s="25" t="str">
        <f t="shared" si="5"/>
        <v>Sep</v>
      </c>
    </row>
    <row r="137" spans="2:8" x14ac:dyDescent="0.2">
      <c r="B137" s="21">
        <v>42248</v>
      </c>
      <c r="C137" s="22" t="s">
        <v>18</v>
      </c>
      <c r="D137" s="22" t="s">
        <v>7</v>
      </c>
      <c r="E137" s="23">
        <v>2685.4691848214638</v>
      </c>
      <c r="F137" s="23">
        <v>1475.6173081229601</v>
      </c>
      <c r="G137" s="22">
        <f t="shared" si="4"/>
        <v>2015</v>
      </c>
      <c r="H137" s="25" t="str">
        <f t="shared" si="5"/>
        <v>Sep</v>
      </c>
    </row>
    <row r="138" spans="2:8" x14ac:dyDescent="0.2">
      <c r="B138" s="21">
        <v>42248</v>
      </c>
      <c r="C138" s="22" t="s">
        <v>18</v>
      </c>
      <c r="D138" s="22" t="s">
        <v>8</v>
      </c>
      <c r="E138" s="23">
        <v>1966.147081744286</v>
      </c>
      <c r="F138" s="23">
        <v>965.37862653185607</v>
      </c>
      <c r="G138" s="22">
        <f t="shared" si="4"/>
        <v>2015</v>
      </c>
      <c r="H138" s="25" t="str">
        <f t="shared" si="5"/>
        <v>Sep</v>
      </c>
    </row>
    <row r="139" spans="2:8" x14ac:dyDescent="0.2">
      <c r="B139" s="21">
        <v>42248</v>
      </c>
      <c r="C139" s="22" t="s">
        <v>18</v>
      </c>
      <c r="D139" s="22" t="s">
        <v>9</v>
      </c>
      <c r="E139" s="23">
        <v>1438.6442061543555</v>
      </c>
      <c r="F139" s="23">
        <v>795.07077617994469</v>
      </c>
      <c r="G139" s="22">
        <f t="shared" si="4"/>
        <v>2015</v>
      </c>
      <c r="H139" s="25" t="str">
        <f t="shared" si="5"/>
        <v>Sep</v>
      </c>
    </row>
    <row r="140" spans="2:8" x14ac:dyDescent="0.2">
      <c r="B140" s="21">
        <v>42248</v>
      </c>
      <c r="C140" s="22" t="s">
        <v>19</v>
      </c>
      <c r="D140" s="22" t="s">
        <v>10</v>
      </c>
      <c r="E140" s="23">
        <v>2445.6951504624044</v>
      </c>
      <c r="F140" s="23">
        <v>1513.0371045146255</v>
      </c>
      <c r="G140" s="22">
        <f t="shared" si="4"/>
        <v>2015</v>
      </c>
      <c r="H140" s="25" t="str">
        <f t="shared" si="5"/>
        <v>Sep</v>
      </c>
    </row>
    <row r="141" spans="2:8" x14ac:dyDescent="0.2">
      <c r="B141" s="21">
        <v>42248</v>
      </c>
      <c r="C141" s="22" t="s">
        <v>19</v>
      </c>
      <c r="D141" s="22" t="s">
        <v>11</v>
      </c>
      <c r="E141" s="23">
        <v>1007.0509443080489</v>
      </c>
      <c r="F141" s="23">
        <v>599.85818310595278</v>
      </c>
      <c r="G141" s="22">
        <f t="shared" si="4"/>
        <v>2015</v>
      </c>
      <c r="H141" s="25" t="str">
        <f t="shared" si="5"/>
        <v>Sep</v>
      </c>
    </row>
    <row r="142" spans="2:8" x14ac:dyDescent="0.2">
      <c r="B142" s="21">
        <v>42248</v>
      </c>
      <c r="C142" s="22" t="s">
        <v>19</v>
      </c>
      <c r="D142" s="22" t="s">
        <v>12</v>
      </c>
      <c r="E142" s="23">
        <v>2829.3336054368992</v>
      </c>
      <c r="F142" s="23">
        <v>1750.9196107880391</v>
      </c>
      <c r="G142" s="22">
        <f t="shared" si="4"/>
        <v>2015</v>
      </c>
      <c r="H142" s="25" t="str">
        <f t="shared" si="5"/>
        <v>Sep</v>
      </c>
    </row>
    <row r="143" spans="2:8" x14ac:dyDescent="0.2">
      <c r="B143" s="21">
        <v>42248</v>
      </c>
      <c r="C143" s="22" t="s">
        <v>19</v>
      </c>
      <c r="D143" s="22" t="s">
        <v>13</v>
      </c>
      <c r="E143" s="23">
        <v>2157.9663092315332</v>
      </c>
      <c r="F143" s="23">
        <v>1274.7257866221396</v>
      </c>
      <c r="G143" s="22">
        <f t="shared" si="4"/>
        <v>2015</v>
      </c>
      <c r="H143" s="25" t="str">
        <f t="shared" si="5"/>
        <v>Sep</v>
      </c>
    </row>
    <row r="144" spans="2:8" x14ac:dyDescent="0.2">
      <c r="B144" s="21">
        <v>42248</v>
      </c>
      <c r="C144" s="22" t="s">
        <v>20</v>
      </c>
      <c r="D144" s="22" t="s">
        <v>15</v>
      </c>
      <c r="E144" s="23">
        <v>2110.0115023597214</v>
      </c>
      <c r="F144" s="23">
        <v>913.41749254212255</v>
      </c>
      <c r="G144" s="22">
        <f t="shared" si="4"/>
        <v>2015</v>
      </c>
      <c r="H144" s="25" t="str">
        <f t="shared" si="5"/>
        <v>Sep</v>
      </c>
    </row>
    <row r="145" spans="2:8" x14ac:dyDescent="0.2">
      <c r="B145" s="21">
        <v>42248</v>
      </c>
      <c r="C145" s="22" t="s">
        <v>20</v>
      </c>
      <c r="D145" s="22" t="s">
        <v>16</v>
      </c>
      <c r="E145" s="23">
        <v>3165.0172535395823</v>
      </c>
      <c r="F145" s="23">
        <v>1612.0434777470671</v>
      </c>
      <c r="G145" s="22">
        <f t="shared" si="4"/>
        <v>2015</v>
      </c>
      <c r="H145" s="25" t="str">
        <f t="shared" si="5"/>
        <v>Sep</v>
      </c>
    </row>
    <row r="146" spans="2:8" x14ac:dyDescent="0.2">
      <c r="B146" s="21">
        <v>42248</v>
      </c>
      <c r="C146" s="22" t="s">
        <v>20</v>
      </c>
      <c r="D146" s="22" t="s">
        <v>17</v>
      </c>
      <c r="E146" s="23">
        <v>3404.7912878986413</v>
      </c>
      <c r="F146" s="23">
        <v>1673.3656385491558</v>
      </c>
      <c r="G146" s="22">
        <f t="shared" si="4"/>
        <v>2015</v>
      </c>
      <c r="H146" s="25" t="str">
        <f t="shared" si="5"/>
        <v>Sep</v>
      </c>
    </row>
    <row r="147" spans="2:8" x14ac:dyDescent="0.2">
      <c r="B147" s="21">
        <v>42248</v>
      </c>
      <c r="C147" s="22" t="s">
        <v>20</v>
      </c>
      <c r="D147" s="22" t="s">
        <v>20</v>
      </c>
      <c r="E147" s="23">
        <v>3212.9720604113941</v>
      </c>
      <c r="F147" s="23">
        <v>1494.9093099688741</v>
      </c>
      <c r="G147" s="22">
        <f t="shared" si="4"/>
        <v>2015</v>
      </c>
      <c r="H147" s="25" t="str">
        <f t="shared" si="5"/>
        <v>Sep</v>
      </c>
    </row>
    <row r="148" spans="2:8" x14ac:dyDescent="0.2">
      <c r="B148" s="21">
        <v>42278</v>
      </c>
      <c r="C148" s="22" t="s">
        <v>18</v>
      </c>
      <c r="D148" s="22" t="s">
        <v>2</v>
      </c>
      <c r="E148" s="23">
        <v>5174.8032095372164</v>
      </c>
      <c r="F148" s="24">
        <v>3125.0636582395255</v>
      </c>
      <c r="G148" s="22">
        <f t="shared" si="4"/>
        <v>2015</v>
      </c>
      <c r="H148" s="25" t="str">
        <f t="shared" si="5"/>
        <v>Oct</v>
      </c>
    </row>
    <row r="149" spans="2:8" x14ac:dyDescent="0.2">
      <c r="B149" s="21">
        <v>42278</v>
      </c>
      <c r="C149" s="22" t="s">
        <v>18</v>
      </c>
      <c r="D149" s="22" t="s">
        <v>3</v>
      </c>
      <c r="E149" s="23">
        <v>4510.1495862939037</v>
      </c>
      <c r="F149" s="24">
        <v>2509.4472298139281</v>
      </c>
      <c r="G149" s="22">
        <f t="shared" si="4"/>
        <v>2015</v>
      </c>
      <c r="H149" s="25" t="str">
        <f t="shared" si="5"/>
        <v>Oct</v>
      </c>
    </row>
    <row r="150" spans="2:8" x14ac:dyDescent="0.2">
      <c r="B150" s="21">
        <v>42278</v>
      </c>
      <c r="C150" s="22" t="s">
        <v>18</v>
      </c>
      <c r="D150" s="22" t="s">
        <v>4</v>
      </c>
      <c r="E150" s="23">
        <v>6456.6351972207485</v>
      </c>
      <c r="F150" s="24">
        <v>3102.2840795606253</v>
      </c>
      <c r="G150" s="22">
        <f t="shared" si="4"/>
        <v>2015</v>
      </c>
      <c r="H150" s="25" t="str">
        <f t="shared" si="5"/>
        <v>Oct</v>
      </c>
    </row>
    <row r="151" spans="2:8" x14ac:dyDescent="0.2">
      <c r="B151" s="21">
        <v>42278</v>
      </c>
      <c r="C151" s="22" t="s">
        <v>18</v>
      </c>
      <c r="D151" s="22" t="s">
        <v>5</v>
      </c>
      <c r="E151" s="23">
        <v>2990.941304594905</v>
      </c>
      <c r="F151" s="24">
        <v>1377.6275648964131</v>
      </c>
      <c r="G151" s="22">
        <f t="shared" si="4"/>
        <v>2015</v>
      </c>
      <c r="H151" s="25" t="str">
        <f t="shared" si="5"/>
        <v>Oct</v>
      </c>
    </row>
    <row r="152" spans="2:8" x14ac:dyDescent="0.2">
      <c r="B152" s="21">
        <v>42278</v>
      </c>
      <c r="C152" s="22" t="s">
        <v>18</v>
      </c>
      <c r="D152" s="22" t="s">
        <v>6</v>
      </c>
      <c r="E152" s="23">
        <v>2183.8619049423119</v>
      </c>
      <c r="F152" s="24">
        <v>1155.6997200954715</v>
      </c>
      <c r="G152" s="22">
        <f t="shared" si="4"/>
        <v>2015</v>
      </c>
      <c r="H152" s="25" t="str">
        <f t="shared" si="5"/>
        <v>Oct</v>
      </c>
    </row>
    <row r="153" spans="2:8" x14ac:dyDescent="0.2">
      <c r="B153" s="21">
        <v>42278</v>
      </c>
      <c r="C153" s="22" t="s">
        <v>18</v>
      </c>
      <c r="D153" s="22" t="s">
        <v>7</v>
      </c>
      <c r="E153" s="23">
        <v>1709.1093169113742</v>
      </c>
      <c r="F153" s="24">
        <v>886.00226988685631</v>
      </c>
      <c r="G153" s="22">
        <f t="shared" si="4"/>
        <v>2015</v>
      </c>
      <c r="H153" s="25" t="str">
        <f t="shared" si="5"/>
        <v>Oct</v>
      </c>
    </row>
    <row r="154" spans="2:8" x14ac:dyDescent="0.2">
      <c r="B154" s="21">
        <v>42278</v>
      </c>
      <c r="C154" s="22" t="s">
        <v>18</v>
      </c>
      <c r="D154" s="22" t="s">
        <v>8</v>
      </c>
      <c r="E154" s="23">
        <v>996.9804348649684</v>
      </c>
      <c r="F154" s="24">
        <v>471.0732554736976</v>
      </c>
      <c r="G154" s="22">
        <f t="shared" si="4"/>
        <v>2015</v>
      </c>
      <c r="H154" s="25" t="str">
        <f t="shared" si="5"/>
        <v>Oct</v>
      </c>
    </row>
    <row r="155" spans="2:8" x14ac:dyDescent="0.2">
      <c r="B155" s="21">
        <v>42278</v>
      </c>
      <c r="C155" s="22" t="s">
        <v>18</v>
      </c>
      <c r="D155" s="22" t="s">
        <v>9</v>
      </c>
      <c r="E155" s="23">
        <v>1424.2577640928118</v>
      </c>
      <c r="F155" s="24">
        <v>829.08892963370772</v>
      </c>
      <c r="G155" s="22">
        <f t="shared" si="4"/>
        <v>2015</v>
      </c>
      <c r="H155" s="25" t="str">
        <f t="shared" si="5"/>
        <v>Oct</v>
      </c>
    </row>
    <row r="156" spans="2:8" x14ac:dyDescent="0.2">
      <c r="B156" s="21">
        <v>42278</v>
      </c>
      <c r="C156" s="22" t="s">
        <v>19</v>
      </c>
      <c r="D156" s="22" t="s">
        <v>10</v>
      </c>
      <c r="E156" s="23">
        <v>2895.9907869887174</v>
      </c>
      <c r="F156" s="24">
        <v>1642.0267762226031</v>
      </c>
      <c r="G156" s="22">
        <f t="shared" si="4"/>
        <v>2015</v>
      </c>
      <c r="H156" s="25" t="str">
        <f t="shared" si="5"/>
        <v>Oct</v>
      </c>
    </row>
    <row r="157" spans="2:8" x14ac:dyDescent="0.2">
      <c r="B157" s="21">
        <v>42278</v>
      </c>
      <c r="C157" s="22" t="s">
        <v>19</v>
      </c>
      <c r="D157" s="22" t="s">
        <v>11</v>
      </c>
      <c r="E157" s="23">
        <v>1329.3072464866245</v>
      </c>
      <c r="F157" s="24">
        <v>851.42129137468294</v>
      </c>
      <c r="G157" s="22">
        <f t="shared" si="4"/>
        <v>2015</v>
      </c>
      <c r="H157" s="25" t="str">
        <f t="shared" si="5"/>
        <v>Oct</v>
      </c>
    </row>
    <row r="158" spans="2:8" x14ac:dyDescent="0.2">
      <c r="B158" s="21">
        <v>42278</v>
      </c>
      <c r="C158" s="22" t="s">
        <v>19</v>
      </c>
      <c r="D158" s="22" t="s">
        <v>12</v>
      </c>
      <c r="E158" s="23">
        <v>2801.0402693825299</v>
      </c>
      <c r="F158" s="24">
        <v>1555.9778696419958</v>
      </c>
      <c r="G158" s="22">
        <f t="shared" si="4"/>
        <v>2015</v>
      </c>
      <c r="H158" s="25" t="str">
        <f t="shared" si="5"/>
        <v>Oct</v>
      </c>
    </row>
    <row r="159" spans="2:8" x14ac:dyDescent="0.2">
      <c r="B159" s="21">
        <v>42278</v>
      </c>
      <c r="C159" s="22" t="s">
        <v>19</v>
      </c>
      <c r="D159" s="22" t="s">
        <v>13</v>
      </c>
      <c r="E159" s="23">
        <v>2326.2876813515927</v>
      </c>
      <c r="F159" s="24">
        <v>1197.5728983598001</v>
      </c>
      <c r="G159" s="22">
        <f t="shared" si="4"/>
        <v>2015</v>
      </c>
      <c r="H159" s="25" t="str">
        <f t="shared" si="5"/>
        <v>Oct</v>
      </c>
    </row>
    <row r="160" spans="2:8" x14ac:dyDescent="0.2">
      <c r="B160" s="21">
        <v>42278</v>
      </c>
      <c r="C160" s="22" t="s">
        <v>20</v>
      </c>
      <c r="D160" s="22" t="s">
        <v>15</v>
      </c>
      <c r="E160" s="23">
        <v>2326.2876813515927</v>
      </c>
      <c r="F160" s="24">
        <v>895.62075732036317</v>
      </c>
      <c r="G160" s="22">
        <f t="shared" si="4"/>
        <v>2015</v>
      </c>
      <c r="H160" s="25" t="str">
        <f t="shared" si="5"/>
        <v>Oct</v>
      </c>
    </row>
    <row r="161" spans="2:8" x14ac:dyDescent="0.2">
      <c r="B161" s="21">
        <v>42278</v>
      </c>
      <c r="C161" s="22" t="s">
        <v>20</v>
      </c>
      <c r="D161" s="22" t="s">
        <v>16</v>
      </c>
      <c r="E161" s="23">
        <v>3798.0207042474985</v>
      </c>
      <c r="F161" s="24">
        <v>1637.7065276715214</v>
      </c>
      <c r="G161" s="22">
        <f t="shared" si="4"/>
        <v>2015</v>
      </c>
      <c r="H161" s="25" t="str">
        <f t="shared" si="5"/>
        <v>Oct</v>
      </c>
    </row>
    <row r="162" spans="2:8" x14ac:dyDescent="0.2">
      <c r="B162" s="21">
        <v>42278</v>
      </c>
      <c r="C162" s="22" t="s">
        <v>20</v>
      </c>
      <c r="D162" s="22" t="s">
        <v>17</v>
      </c>
      <c r="E162" s="23">
        <v>3370.7433750196546</v>
      </c>
      <c r="F162" s="24">
        <v>1458.1835840335025</v>
      </c>
      <c r="G162" s="22">
        <f t="shared" si="4"/>
        <v>2015</v>
      </c>
      <c r="H162" s="25" t="str">
        <f t="shared" si="5"/>
        <v>Oct</v>
      </c>
    </row>
    <row r="163" spans="2:8" x14ac:dyDescent="0.2">
      <c r="B163" s="21">
        <v>42278</v>
      </c>
      <c r="C163" s="22" t="s">
        <v>20</v>
      </c>
      <c r="D163" s="22" t="s">
        <v>20</v>
      </c>
      <c r="E163" s="23">
        <v>3180.8423398072805</v>
      </c>
      <c r="F163" s="24">
        <v>1290.149653025833</v>
      </c>
      <c r="G163" s="22">
        <f t="shared" si="4"/>
        <v>2015</v>
      </c>
      <c r="H163" s="25" t="str">
        <f t="shared" si="5"/>
        <v>Oct</v>
      </c>
    </row>
    <row r="164" spans="2:8" x14ac:dyDescent="0.2">
      <c r="B164" s="21">
        <v>42309</v>
      </c>
      <c r="C164" s="22" t="s">
        <v>18</v>
      </c>
      <c r="D164" s="22" t="s">
        <v>2</v>
      </c>
      <c r="E164" s="23">
        <v>6335.0985346848274</v>
      </c>
      <c r="F164" s="24">
        <v>3527.6699695110847</v>
      </c>
      <c r="G164" s="22">
        <f t="shared" si="4"/>
        <v>2015</v>
      </c>
      <c r="H164" s="25" t="str">
        <f t="shared" si="5"/>
        <v>Nov</v>
      </c>
    </row>
    <row r="165" spans="2:8" x14ac:dyDescent="0.2">
      <c r="B165" s="21">
        <v>42309</v>
      </c>
      <c r="C165" s="22" t="s">
        <v>18</v>
      </c>
      <c r="D165" s="22" t="s">
        <v>3</v>
      </c>
      <c r="E165" s="23">
        <v>5241.2685718615476</v>
      </c>
      <c r="F165" s="24">
        <v>3155.4203235905684</v>
      </c>
      <c r="G165" s="22">
        <f t="shared" si="4"/>
        <v>2015</v>
      </c>
      <c r="H165" s="25" t="str">
        <f t="shared" si="5"/>
        <v>Nov</v>
      </c>
    </row>
    <row r="166" spans="2:8" x14ac:dyDescent="0.2">
      <c r="B166" s="21">
        <v>42309</v>
      </c>
      <c r="C166" s="22" t="s">
        <v>18</v>
      </c>
      <c r="D166" s="22" t="s">
        <v>4</v>
      </c>
      <c r="E166" s="23">
        <v>3919.5573667834178</v>
      </c>
      <c r="F166" s="24">
        <v>1901.3407721828864</v>
      </c>
      <c r="G166" s="22">
        <f t="shared" si="4"/>
        <v>2015</v>
      </c>
      <c r="H166" s="25" t="str">
        <f t="shared" si="5"/>
        <v>Nov</v>
      </c>
    </row>
    <row r="167" spans="2:8" x14ac:dyDescent="0.2">
      <c r="B167" s="21">
        <v>42309</v>
      </c>
      <c r="C167" s="22" t="s">
        <v>18</v>
      </c>
      <c r="D167" s="22" t="s">
        <v>5</v>
      </c>
      <c r="E167" s="23">
        <v>3327.0661369208083</v>
      </c>
      <c r="F167" s="24">
        <v>1486.4793925724032</v>
      </c>
      <c r="G167" s="22">
        <f t="shared" si="4"/>
        <v>2015</v>
      </c>
      <c r="H167" s="25" t="str">
        <f t="shared" si="5"/>
        <v>Nov</v>
      </c>
    </row>
    <row r="168" spans="2:8" x14ac:dyDescent="0.2">
      <c r="B168" s="21">
        <v>42309</v>
      </c>
      <c r="C168" s="22" t="s">
        <v>18</v>
      </c>
      <c r="D168" s="22" t="s">
        <v>6</v>
      </c>
      <c r="E168" s="23">
        <v>2552.2699132543189</v>
      </c>
      <c r="F168" s="24">
        <v>1258.2598014736861</v>
      </c>
      <c r="G168" s="22">
        <f t="shared" si="4"/>
        <v>2015</v>
      </c>
      <c r="H168" s="25" t="str">
        <f t="shared" si="5"/>
        <v>Nov</v>
      </c>
    </row>
    <row r="169" spans="2:8" x14ac:dyDescent="0.2">
      <c r="B169" s="21">
        <v>42309</v>
      </c>
      <c r="C169" s="22" t="s">
        <v>18</v>
      </c>
      <c r="D169" s="22" t="s">
        <v>7</v>
      </c>
      <c r="E169" s="23">
        <v>1640.7449442349191</v>
      </c>
      <c r="F169" s="24">
        <v>850.30871156201283</v>
      </c>
      <c r="G169" s="22">
        <f t="shared" si="4"/>
        <v>2015</v>
      </c>
      <c r="H169" s="25" t="str">
        <f t="shared" si="5"/>
        <v>Nov</v>
      </c>
    </row>
    <row r="170" spans="2:8" x14ac:dyDescent="0.2">
      <c r="B170" s="21">
        <v>42309</v>
      </c>
      <c r="C170" s="22" t="s">
        <v>18</v>
      </c>
      <c r="D170" s="22" t="s">
        <v>8</v>
      </c>
      <c r="E170" s="23">
        <v>957.10121747036965</v>
      </c>
      <c r="F170" s="24">
        <v>484.61544330689281</v>
      </c>
      <c r="G170" s="22">
        <f t="shared" si="4"/>
        <v>2015</v>
      </c>
      <c r="H170" s="25" t="str">
        <f t="shared" si="5"/>
        <v>Nov</v>
      </c>
    </row>
    <row r="171" spans="2:8" x14ac:dyDescent="0.2">
      <c r="B171" s="21">
        <v>42309</v>
      </c>
      <c r="C171" s="22" t="s">
        <v>18</v>
      </c>
      <c r="D171" s="22" t="s">
        <v>9</v>
      </c>
      <c r="E171" s="23">
        <v>1367.2874535290991</v>
      </c>
      <c r="F171" s="24">
        <v>756.76266042241014</v>
      </c>
      <c r="G171" s="22">
        <f t="shared" si="4"/>
        <v>2015</v>
      </c>
      <c r="H171" s="25" t="str">
        <f t="shared" si="5"/>
        <v>Nov</v>
      </c>
    </row>
    <row r="172" spans="2:8" x14ac:dyDescent="0.2">
      <c r="B172" s="21">
        <v>42309</v>
      </c>
      <c r="C172" s="22" t="s">
        <v>19</v>
      </c>
      <c r="D172" s="22" t="s">
        <v>10</v>
      </c>
      <c r="E172" s="23">
        <v>2780.1511555091688</v>
      </c>
      <c r="F172" s="24">
        <v>1607.0749883503549</v>
      </c>
      <c r="G172" s="22">
        <f t="shared" si="4"/>
        <v>2015</v>
      </c>
      <c r="H172" s="25" t="str">
        <f t="shared" si="5"/>
        <v>Nov</v>
      </c>
    </row>
    <row r="173" spans="2:8" x14ac:dyDescent="0.2">
      <c r="B173" s="21">
        <v>42309</v>
      </c>
      <c r="C173" s="22" t="s">
        <v>19</v>
      </c>
      <c r="D173" s="22" t="s">
        <v>11</v>
      </c>
      <c r="E173" s="23">
        <v>2187.6599256465588</v>
      </c>
      <c r="F173" s="24">
        <v>1370.9773970269669</v>
      </c>
      <c r="G173" s="22">
        <f t="shared" si="4"/>
        <v>2015</v>
      </c>
      <c r="H173" s="25" t="str">
        <f t="shared" si="5"/>
        <v>Nov</v>
      </c>
    </row>
    <row r="174" spans="2:8" x14ac:dyDescent="0.2">
      <c r="B174" s="21">
        <v>42309</v>
      </c>
      <c r="C174" s="22" t="s">
        <v>19</v>
      </c>
      <c r="D174" s="22" t="s">
        <v>12</v>
      </c>
      <c r="E174" s="23">
        <v>2688.9986586072287</v>
      </c>
      <c r="F174" s="24">
        <v>1539.0005328672169</v>
      </c>
      <c r="G174" s="22">
        <f t="shared" si="4"/>
        <v>2015</v>
      </c>
      <c r="H174" s="25" t="str">
        <f t="shared" si="5"/>
        <v>Nov</v>
      </c>
    </row>
    <row r="175" spans="2:8" x14ac:dyDescent="0.2">
      <c r="B175" s="21">
        <v>42309</v>
      </c>
      <c r="C175" s="22" t="s">
        <v>19</v>
      </c>
      <c r="D175" s="22" t="s">
        <v>13</v>
      </c>
      <c r="E175" s="23">
        <v>2233.2361740975293</v>
      </c>
      <c r="F175" s="24">
        <v>1256.2754308857691</v>
      </c>
      <c r="G175" s="22">
        <f t="shared" si="4"/>
        <v>2015</v>
      </c>
      <c r="H175" s="25" t="str">
        <f t="shared" si="5"/>
        <v>Nov</v>
      </c>
    </row>
    <row r="176" spans="2:8" x14ac:dyDescent="0.2">
      <c r="B176" s="21">
        <v>42309</v>
      </c>
      <c r="C176" s="22" t="s">
        <v>20</v>
      </c>
      <c r="D176" s="22" t="s">
        <v>15</v>
      </c>
      <c r="E176" s="23">
        <v>3144.7611431169285</v>
      </c>
      <c r="F176" s="24">
        <v>1348.8147218573445</v>
      </c>
      <c r="G176" s="22">
        <f t="shared" si="4"/>
        <v>2015</v>
      </c>
      <c r="H176" s="25" t="str">
        <f t="shared" si="5"/>
        <v>Nov</v>
      </c>
    </row>
    <row r="177" spans="2:8" x14ac:dyDescent="0.2">
      <c r="B177" s="21">
        <v>42309</v>
      </c>
      <c r="C177" s="22" t="s">
        <v>20</v>
      </c>
      <c r="D177" s="22" t="s">
        <v>16</v>
      </c>
      <c r="E177" s="23">
        <v>2734.5749070581983</v>
      </c>
      <c r="F177" s="24">
        <v>1326.3819231907426</v>
      </c>
      <c r="G177" s="22">
        <f t="shared" si="4"/>
        <v>2015</v>
      </c>
      <c r="H177" s="25" t="str">
        <f t="shared" si="5"/>
        <v>Nov</v>
      </c>
    </row>
    <row r="178" spans="2:8" x14ac:dyDescent="0.2">
      <c r="B178" s="21">
        <v>42309</v>
      </c>
      <c r="C178" s="22" t="s">
        <v>20</v>
      </c>
      <c r="D178" s="22" t="s">
        <v>17</v>
      </c>
      <c r="E178" s="23">
        <v>2324.3886709994686</v>
      </c>
      <c r="F178" s="24">
        <v>1087.8955565910298</v>
      </c>
      <c r="G178" s="22">
        <f t="shared" si="4"/>
        <v>2015</v>
      </c>
      <c r="H178" s="25" t="str">
        <f t="shared" si="5"/>
        <v>Nov</v>
      </c>
    </row>
    <row r="179" spans="2:8" x14ac:dyDescent="0.2">
      <c r="B179" s="21">
        <v>42309</v>
      </c>
      <c r="C179" s="22" t="s">
        <v>20</v>
      </c>
      <c r="D179" s="22" t="s">
        <v>20</v>
      </c>
      <c r="E179" s="23">
        <v>2142.0836771955892</v>
      </c>
      <c r="F179" s="24">
        <v>921.74430938084436</v>
      </c>
      <c r="G179" s="22">
        <f t="shared" si="4"/>
        <v>2015</v>
      </c>
      <c r="H179" s="25" t="str">
        <f t="shared" si="5"/>
        <v>Nov</v>
      </c>
    </row>
    <row r="180" spans="2:8" x14ac:dyDescent="0.2">
      <c r="B180" s="21">
        <v>42339</v>
      </c>
      <c r="C180" s="22" t="s">
        <v>18</v>
      </c>
      <c r="D180" s="22" t="s">
        <v>2</v>
      </c>
      <c r="E180" s="23">
        <v>5965.9309222319716</v>
      </c>
      <c r="F180" s="24">
        <v>3630.5117855577018</v>
      </c>
      <c r="G180" s="22">
        <f t="shared" si="4"/>
        <v>2015</v>
      </c>
      <c r="H180" s="25" t="str">
        <f t="shared" si="5"/>
        <v>Dec</v>
      </c>
    </row>
    <row r="181" spans="2:8" x14ac:dyDescent="0.2">
      <c r="B181" s="21">
        <v>42339</v>
      </c>
      <c r="C181" s="22" t="s">
        <v>18</v>
      </c>
      <c r="D181" s="22" t="s">
        <v>3</v>
      </c>
      <c r="E181" s="23">
        <v>4762.7179631263634</v>
      </c>
      <c r="F181" s="24">
        <v>3160.8345375591989</v>
      </c>
      <c r="G181" s="22">
        <f t="shared" si="4"/>
        <v>2015</v>
      </c>
      <c r="H181" s="25" t="str">
        <f t="shared" si="5"/>
        <v>Dec</v>
      </c>
    </row>
    <row r="182" spans="2:8" x14ac:dyDescent="0.2">
      <c r="B182" s="21">
        <v>42339</v>
      </c>
      <c r="C182" s="22" t="s">
        <v>18</v>
      </c>
      <c r="D182" s="22" t="s">
        <v>4</v>
      </c>
      <c r="E182" s="23">
        <v>5314.1905693831004</v>
      </c>
      <c r="F182" s="24">
        <v>2763.0067730550536</v>
      </c>
      <c r="G182" s="22">
        <f t="shared" si="4"/>
        <v>2015</v>
      </c>
      <c r="H182" s="25" t="str">
        <f t="shared" si="5"/>
        <v>Dec</v>
      </c>
    </row>
    <row r="183" spans="2:8" x14ac:dyDescent="0.2">
      <c r="B183" s="21">
        <v>42339</v>
      </c>
      <c r="C183" s="22" t="s">
        <v>18</v>
      </c>
      <c r="D183" s="22" t="s">
        <v>5</v>
      </c>
      <c r="E183" s="23">
        <v>4161.1114835735598</v>
      </c>
      <c r="F183" s="24">
        <v>1857.630380842711</v>
      </c>
      <c r="G183" s="22">
        <f t="shared" si="4"/>
        <v>2015</v>
      </c>
      <c r="H183" s="25" t="str">
        <f t="shared" si="5"/>
        <v>Dec</v>
      </c>
    </row>
    <row r="184" spans="2:8" x14ac:dyDescent="0.2">
      <c r="B184" s="21">
        <v>42339</v>
      </c>
      <c r="C184" s="22" t="s">
        <v>18</v>
      </c>
      <c r="D184" s="22" t="s">
        <v>6</v>
      </c>
      <c r="E184" s="23">
        <v>1804.8194386584114</v>
      </c>
      <c r="F184" s="24">
        <v>1020.8869933053431</v>
      </c>
      <c r="G184" s="22">
        <f t="shared" si="4"/>
        <v>2015</v>
      </c>
      <c r="H184" s="25" t="str">
        <f t="shared" si="5"/>
        <v>Dec</v>
      </c>
    </row>
    <row r="185" spans="2:8" x14ac:dyDescent="0.2">
      <c r="B185" s="21">
        <v>42339</v>
      </c>
      <c r="C185" s="22" t="s">
        <v>18</v>
      </c>
      <c r="D185" s="22" t="s">
        <v>7</v>
      </c>
      <c r="E185" s="23">
        <v>802.1419727370718</v>
      </c>
      <c r="F185" s="24">
        <v>432.20417536480119</v>
      </c>
      <c r="G185" s="22">
        <f t="shared" si="4"/>
        <v>2015</v>
      </c>
      <c r="H185" s="25" t="str">
        <f t="shared" si="5"/>
        <v>Dec</v>
      </c>
    </row>
    <row r="186" spans="2:8" x14ac:dyDescent="0.2">
      <c r="B186" s="21">
        <v>42339</v>
      </c>
      <c r="C186" s="22" t="s">
        <v>18</v>
      </c>
      <c r="D186" s="22" t="s">
        <v>8</v>
      </c>
      <c r="E186" s="23">
        <v>551.47260625673675</v>
      </c>
      <c r="F186" s="24">
        <v>257.49997016260198</v>
      </c>
      <c r="G186" s="22">
        <f t="shared" si="4"/>
        <v>2015</v>
      </c>
      <c r="H186" s="25" t="str">
        <f t="shared" si="5"/>
        <v>Dec</v>
      </c>
    </row>
    <row r="187" spans="2:8" x14ac:dyDescent="0.2">
      <c r="B187" s="21">
        <v>42339</v>
      </c>
      <c r="C187" s="22" t="s">
        <v>18</v>
      </c>
      <c r="D187" s="22" t="s">
        <v>9</v>
      </c>
      <c r="E187" s="23">
        <v>752.00809944100467</v>
      </c>
      <c r="F187" s="24">
        <v>427.94393264333848</v>
      </c>
      <c r="G187" s="22">
        <f t="shared" si="4"/>
        <v>2015</v>
      </c>
      <c r="H187" s="25" t="str">
        <f t="shared" si="5"/>
        <v>Dec</v>
      </c>
    </row>
    <row r="188" spans="2:8" x14ac:dyDescent="0.2">
      <c r="B188" s="21">
        <v>42339</v>
      </c>
      <c r="C188" s="22" t="s">
        <v>19</v>
      </c>
      <c r="D188" s="22" t="s">
        <v>10</v>
      </c>
      <c r="E188" s="23">
        <v>2055.4888051387466</v>
      </c>
      <c r="F188" s="24">
        <v>1259.4074477802305</v>
      </c>
      <c r="G188" s="22">
        <f t="shared" si="4"/>
        <v>2015</v>
      </c>
      <c r="H188" s="25" t="str">
        <f t="shared" si="5"/>
        <v>Dec</v>
      </c>
    </row>
    <row r="189" spans="2:8" x14ac:dyDescent="0.2">
      <c r="B189" s="21">
        <v>42339</v>
      </c>
      <c r="C189" s="22" t="s">
        <v>19</v>
      </c>
      <c r="D189" s="22" t="s">
        <v>11</v>
      </c>
      <c r="E189" s="23">
        <v>2406.425918211215</v>
      </c>
      <c r="F189" s="24">
        <v>1448.034009461981</v>
      </c>
      <c r="G189" s="22">
        <f t="shared" si="4"/>
        <v>2015</v>
      </c>
      <c r="H189" s="25" t="str">
        <f t="shared" si="5"/>
        <v>Dec</v>
      </c>
    </row>
    <row r="190" spans="2:8" x14ac:dyDescent="0.2">
      <c r="B190" s="21">
        <v>42339</v>
      </c>
      <c r="C190" s="22" t="s">
        <v>19</v>
      </c>
      <c r="D190" s="22" t="s">
        <v>12</v>
      </c>
      <c r="E190" s="23">
        <v>3960.5759903892917</v>
      </c>
      <c r="F190" s="24">
        <v>2332.0037818922497</v>
      </c>
      <c r="G190" s="22">
        <f t="shared" si="4"/>
        <v>2015</v>
      </c>
      <c r="H190" s="25" t="str">
        <f t="shared" si="5"/>
        <v>Dec</v>
      </c>
    </row>
    <row r="191" spans="2:8" x14ac:dyDescent="0.2">
      <c r="B191" s="21">
        <v>42339</v>
      </c>
      <c r="C191" s="22" t="s">
        <v>19</v>
      </c>
      <c r="D191" s="22" t="s">
        <v>13</v>
      </c>
      <c r="E191" s="23">
        <v>2957.898524467952</v>
      </c>
      <c r="F191" s="24">
        <v>1781.8503754296369</v>
      </c>
      <c r="G191" s="22">
        <f t="shared" si="4"/>
        <v>2015</v>
      </c>
      <c r="H191" s="25" t="str">
        <f t="shared" si="5"/>
        <v>Dec</v>
      </c>
    </row>
    <row r="192" spans="2:8" x14ac:dyDescent="0.2">
      <c r="B192" s="21">
        <v>42339</v>
      </c>
      <c r="C192" s="22" t="s">
        <v>20</v>
      </c>
      <c r="D192" s="22" t="s">
        <v>15</v>
      </c>
      <c r="E192" s="23">
        <v>4461.9147233499616</v>
      </c>
      <c r="F192" s="24">
        <v>1970.5703617106738</v>
      </c>
      <c r="G192" s="22">
        <f t="shared" si="4"/>
        <v>2015</v>
      </c>
      <c r="H192" s="25" t="str">
        <f t="shared" si="5"/>
        <v>Dec</v>
      </c>
    </row>
    <row r="193" spans="2:8" x14ac:dyDescent="0.2">
      <c r="B193" s="21">
        <v>42339</v>
      </c>
      <c r="C193" s="22" t="s">
        <v>20</v>
      </c>
      <c r="D193" s="22" t="s">
        <v>16</v>
      </c>
      <c r="E193" s="23">
        <v>3459.2372574286223</v>
      </c>
      <c r="F193" s="24">
        <v>1761.8990394384348</v>
      </c>
      <c r="G193" s="22">
        <f t="shared" si="4"/>
        <v>2015</v>
      </c>
      <c r="H193" s="25" t="str">
        <f t="shared" si="5"/>
        <v>Dec</v>
      </c>
    </row>
    <row r="194" spans="2:8" x14ac:dyDescent="0.2">
      <c r="B194" s="21">
        <v>42339</v>
      </c>
      <c r="C194" s="22" t="s">
        <v>20</v>
      </c>
      <c r="D194" s="22" t="s">
        <v>17</v>
      </c>
      <c r="E194" s="23">
        <v>3559.5050040207557</v>
      </c>
      <c r="F194" s="24">
        <v>1664.4808793218765</v>
      </c>
      <c r="G194" s="22">
        <f t="shared" si="4"/>
        <v>2015</v>
      </c>
      <c r="H194" s="25" t="str">
        <f t="shared" si="5"/>
        <v>Dec</v>
      </c>
    </row>
    <row r="195" spans="2:8" x14ac:dyDescent="0.2">
      <c r="B195" s="26">
        <v>42339</v>
      </c>
      <c r="C195" s="27" t="s">
        <v>20</v>
      </c>
      <c r="D195" s="27" t="s">
        <v>20</v>
      </c>
      <c r="E195" s="28">
        <v>3158.4340176522201</v>
      </c>
      <c r="F195" s="29">
        <v>1544.5104646224395</v>
      </c>
      <c r="G195" s="27">
        <f t="shared" si="4"/>
        <v>2015</v>
      </c>
      <c r="H195" s="30" t="str">
        <f t="shared" si="5"/>
        <v>Dec</v>
      </c>
    </row>
  </sheetData>
  <autoFilter ref="B3:H195" xr:uid="{66131091-6439-485A-9861-1439F2D45584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B10"/>
  <sheetViews>
    <sheetView workbookViewId="0"/>
  </sheetViews>
  <sheetFormatPr defaultColWidth="9.109375" defaultRowHeight="13.8" x14ac:dyDescent="0.25"/>
  <cols>
    <col min="1" max="1" width="2" style="4" customWidth="1"/>
    <col min="2" max="16384" width="9.109375" style="4"/>
  </cols>
  <sheetData>
    <row r="10" spans="2:2" ht="37.799999999999997" x14ac:dyDescent="0.65">
      <c r="B10" s="10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187"/>
  <sheetViews>
    <sheetView workbookViewId="0">
      <selection activeCell="E11" sqref="E11"/>
    </sheetView>
  </sheetViews>
  <sheetFormatPr defaultColWidth="9.109375" defaultRowHeight="11.4" x14ac:dyDescent="0.2"/>
  <cols>
    <col min="1" max="1" width="2" style="1" customWidth="1"/>
    <col min="2" max="2" width="12.5546875" style="1" bestFit="1" customWidth="1"/>
    <col min="3" max="3" width="21.77734375" style="1" bestFit="1" customWidth="1"/>
    <col min="4" max="4" width="18.33203125" style="1" bestFit="1" customWidth="1"/>
    <col min="5" max="5" width="23.109375" style="1" bestFit="1" customWidth="1"/>
    <col min="6" max="16384" width="9.109375" style="1"/>
  </cols>
  <sheetData>
    <row r="1" spans="2:5" ht="15.6" x14ac:dyDescent="0.3">
      <c r="B1" s="2" t="s">
        <v>25</v>
      </c>
    </row>
    <row r="3" spans="2:5" x14ac:dyDescent="0.2">
      <c r="B3" s="1" t="s">
        <v>30</v>
      </c>
    </row>
    <row r="6" spans="2:5" ht="14.4" x14ac:dyDescent="0.3">
      <c r="B6" s="12" t="s">
        <v>51</v>
      </c>
      <c r="C6" s="40">
        <f>SUM(Data!$E$4:$E$195)</f>
        <v>524449.21666875854</v>
      </c>
      <c r="D6" s="12"/>
      <c r="E6" s="12"/>
    </row>
    <row r="7" spans="2:5" ht="15" thickBot="1" x14ac:dyDescent="0.35">
      <c r="B7" s="31" t="s">
        <v>52</v>
      </c>
      <c r="C7" s="41">
        <f>-SUM(Data!$F$4:$F$195)</f>
        <v>-272424.81634327146</v>
      </c>
      <c r="D7" s="12"/>
      <c r="E7" s="12"/>
    </row>
    <row r="8" spans="2:5" ht="14.4" x14ac:dyDescent="0.3">
      <c r="B8" s="12" t="s">
        <v>53</v>
      </c>
      <c r="C8" s="42">
        <f>SUM(C6:C7)</f>
        <v>252024.40032548708</v>
      </c>
      <c r="D8" s="12"/>
      <c r="E8" s="12"/>
    </row>
    <row r="9" spans="2:5" ht="14.4" x14ac:dyDescent="0.3">
      <c r="B9" s="12"/>
      <c r="C9" s="12"/>
      <c r="D9" s="12"/>
      <c r="E9" s="12"/>
    </row>
    <row r="10" spans="2:5" ht="14.4" x14ac:dyDescent="0.3">
      <c r="B10" s="12"/>
      <c r="C10" s="12"/>
      <c r="D10" s="12"/>
    </row>
    <row r="11" spans="2:5" ht="14.4" x14ac:dyDescent="0.3">
      <c r="B11" s="12"/>
      <c r="C11" s="12"/>
      <c r="D11" s="12"/>
    </row>
    <row r="12" spans="2:5" ht="14.4" x14ac:dyDescent="0.3">
      <c r="B12" s="12"/>
      <c r="C12" s="12"/>
      <c r="D12" s="12"/>
    </row>
    <row r="13" spans="2:5" ht="14.4" x14ac:dyDescent="0.3">
      <c r="B13" s="12"/>
      <c r="C13" s="12"/>
      <c r="D13" s="12"/>
    </row>
    <row r="14" spans="2:5" ht="14.4" x14ac:dyDescent="0.3">
      <c r="B14" s="12"/>
      <c r="C14" s="12"/>
      <c r="D14" s="12"/>
    </row>
    <row r="15" spans="2:5" ht="14.4" x14ac:dyDescent="0.3">
      <c r="B15" s="12"/>
      <c r="C15" s="12"/>
      <c r="D15" s="12"/>
    </row>
    <row r="16" spans="2:5" ht="14.4" x14ac:dyDescent="0.3">
      <c r="B16" s="12"/>
      <c r="C16" s="12"/>
      <c r="D16" s="12"/>
    </row>
    <row r="17" spans="2:4" ht="14.4" x14ac:dyDescent="0.3">
      <c r="B17" s="12"/>
      <c r="C17" s="12"/>
      <c r="D17" s="12"/>
    </row>
    <row r="18" spans="2:4" ht="14.4" x14ac:dyDescent="0.3">
      <c r="B18" s="12"/>
      <c r="C18" s="12"/>
      <c r="D18" s="12"/>
    </row>
    <row r="19" spans="2:4" ht="14.4" x14ac:dyDescent="0.3">
      <c r="B19" s="12"/>
      <c r="C19" s="12"/>
      <c r="D19" s="12"/>
    </row>
    <row r="20" spans="2:4" ht="14.4" x14ac:dyDescent="0.3">
      <c r="B20" s="12"/>
      <c r="C20" s="12"/>
      <c r="D20" s="12"/>
    </row>
    <row r="21" spans="2:4" ht="14.4" x14ac:dyDescent="0.3">
      <c r="B21" s="12"/>
      <c r="C21" s="12"/>
      <c r="D21" s="12"/>
    </row>
    <row r="22" spans="2:4" ht="14.4" x14ac:dyDescent="0.3">
      <c r="B22" s="12"/>
      <c r="C22" s="12"/>
      <c r="D22" s="12"/>
    </row>
    <row r="23" spans="2:4" ht="14.4" x14ac:dyDescent="0.3">
      <c r="B23" s="12"/>
      <c r="C23" s="12"/>
      <c r="D23" s="12"/>
    </row>
    <row r="24" spans="2:4" ht="14.4" x14ac:dyDescent="0.3">
      <c r="B24" s="12"/>
      <c r="C24" s="12"/>
      <c r="D24" s="12"/>
    </row>
    <row r="25" spans="2:4" ht="14.4" x14ac:dyDescent="0.3">
      <c r="B25" s="12"/>
      <c r="C25" s="12"/>
      <c r="D25" s="12"/>
    </row>
    <row r="26" spans="2:4" ht="14.4" x14ac:dyDescent="0.3">
      <c r="B26" s="12"/>
      <c r="C26" s="12"/>
      <c r="D26" s="12"/>
    </row>
    <row r="27" spans="2:4" ht="14.4" x14ac:dyDescent="0.3">
      <c r="B27" s="12"/>
      <c r="C27" s="12"/>
      <c r="D27" s="12"/>
    </row>
    <row r="28" spans="2:4" ht="14.4" x14ac:dyDescent="0.3">
      <c r="B28" s="12"/>
      <c r="C28" s="12"/>
      <c r="D28" s="12"/>
    </row>
    <row r="29" spans="2:4" ht="14.4" x14ac:dyDescent="0.3">
      <c r="B29" s="12"/>
      <c r="C29" s="12"/>
      <c r="D29" s="12"/>
    </row>
    <row r="30" spans="2:4" ht="14.4" x14ac:dyDescent="0.3">
      <c r="B30" s="12"/>
      <c r="C30" s="12"/>
      <c r="D30" s="12"/>
    </row>
    <row r="31" spans="2:4" ht="14.4" x14ac:dyDescent="0.3">
      <c r="B31" s="12"/>
      <c r="C31" s="12"/>
      <c r="D31" s="12"/>
    </row>
    <row r="32" spans="2:4" ht="14.4" x14ac:dyDescent="0.3">
      <c r="B32" s="12"/>
      <c r="C32" s="12"/>
      <c r="D32" s="12"/>
    </row>
    <row r="33" spans="2:4" ht="14.4" x14ac:dyDescent="0.3">
      <c r="B33" s="12"/>
      <c r="C33" s="12"/>
      <c r="D33" s="12"/>
    </row>
    <row r="34" spans="2:4" ht="14.4" x14ac:dyDescent="0.3">
      <c r="B34" s="12"/>
      <c r="C34" s="12"/>
      <c r="D34" s="12"/>
    </row>
    <row r="35" spans="2:4" ht="14.4" x14ac:dyDescent="0.3">
      <c r="B35" s="12"/>
      <c r="C35" s="12"/>
      <c r="D35" s="12"/>
    </row>
    <row r="36" spans="2:4" ht="14.4" x14ac:dyDescent="0.3">
      <c r="B36" s="12"/>
      <c r="C36" s="12"/>
      <c r="D36" s="12"/>
    </row>
    <row r="37" spans="2:4" ht="14.4" x14ac:dyDescent="0.3">
      <c r="B37" s="12"/>
      <c r="C37" s="12"/>
      <c r="D37" s="12"/>
    </row>
    <row r="38" spans="2:4" ht="14.4" x14ac:dyDescent="0.3">
      <c r="B38" s="12"/>
      <c r="C38" s="12"/>
      <c r="D38" s="12"/>
    </row>
    <row r="39" spans="2:4" ht="14.4" x14ac:dyDescent="0.3">
      <c r="B39" s="12"/>
      <c r="C39" s="12"/>
      <c r="D39" s="12"/>
    </row>
    <row r="40" spans="2:4" ht="14.4" x14ac:dyDescent="0.3">
      <c r="B40" s="12"/>
      <c r="C40" s="12"/>
      <c r="D40" s="12"/>
    </row>
    <row r="41" spans="2:4" ht="14.4" x14ac:dyDescent="0.3">
      <c r="B41" s="12"/>
      <c r="C41" s="12"/>
      <c r="D41" s="12"/>
    </row>
    <row r="42" spans="2:4" ht="14.4" x14ac:dyDescent="0.3">
      <c r="B42" s="12"/>
      <c r="C42" s="12"/>
      <c r="D42" s="12"/>
    </row>
    <row r="43" spans="2:4" ht="14.4" x14ac:dyDescent="0.3">
      <c r="B43" s="12"/>
      <c r="C43" s="12"/>
      <c r="D43" s="12"/>
    </row>
    <row r="44" spans="2:4" ht="14.4" x14ac:dyDescent="0.3">
      <c r="B44" s="12"/>
      <c r="C44" s="12"/>
      <c r="D44" s="12"/>
    </row>
    <row r="45" spans="2:4" ht="14.4" x14ac:dyDescent="0.3">
      <c r="B45" s="12"/>
      <c r="C45" s="12"/>
      <c r="D45" s="12"/>
    </row>
    <row r="46" spans="2:4" ht="14.4" x14ac:dyDescent="0.3">
      <c r="B46" s="12"/>
      <c r="C46" s="12"/>
      <c r="D46" s="12"/>
    </row>
    <row r="47" spans="2:4" ht="14.4" x14ac:dyDescent="0.3">
      <c r="B47" s="12"/>
      <c r="C47" s="12"/>
      <c r="D47" s="12"/>
    </row>
    <row r="48" spans="2:4" ht="14.4" x14ac:dyDescent="0.3">
      <c r="B48" s="12"/>
      <c r="C48" s="12"/>
      <c r="D48" s="12"/>
    </row>
    <row r="49" spans="2:4" ht="14.4" x14ac:dyDescent="0.3">
      <c r="B49" s="12"/>
      <c r="C49" s="12"/>
      <c r="D49" s="12"/>
    </row>
    <row r="50" spans="2:4" ht="14.4" x14ac:dyDescent="0.3">
      <c r="B50" s="12"/>
      <c r="C50" s="12"/>
      <c r="D50" s="12"/>
    </row>
    <row r="51" spans="2:4" ht="14.4" x14ac:dyDescent="0.3">
      <c r="B51" s="12"/>
      <c r="C51" s="12"/>
      <c r="D51" s="12"/>
    </row>
    <row r="52" spans="2:4" ht="14.4" x14ac:dyDescent="0.3">
      <c r="B52" s="12"/>
      <c r="C52" s="12"/>
      <c r="D52" s="12"/>
    </row>
    <row r="53" spans="2:4" ht="14.4" x14ac:dyDescent="0.3">
      <c r="B53" s="12"/>
      <c r="C53" s="12"/>
      <c r="D53" s="12"/>
    </row>
    <row r="54" spans="2:4" ht="14.4" x14ac:dyDescent="0.3">
      <c r="B54" s="12"/>
      <c r="C54" s="12"/>
      <c r="D54" s="12"/>
    </row>
    <row r="55" spans="2:4" ht="14.4" x14ac:dyDescent="0.3">
      <c r="B55" s="12"/>
      <c r="C55" s="12"/>
      <c r="D55" s="12"/>
    </row>
    <row r="56" spans="2:4" ht="14.4" x14ac:dyDescent="0.3">
      <c r="B56" s="12"/>
      <c r="C56" s="12"/>
      <c r="D56" s="12"/>
    </row>
    <row r="57" spans="2:4" ht="14.4" x14ac:dyDescent="0.3">
      <c r="B57" s="12"/>
      <c r="C57" s="12"/>
      <c r="D57" s="12"/>
    </row>
    <row r="58" spans="2:4" ht="14.4" x14ac:dyDescent="0.3">
      <c r="B58" s="12"/>
      <c r="C58" s="12"/>
      <c r="D58" s="12"/>
    </row>
    <row r="59" spans="2:4" ht="14.4" x14ac:dyDescent="0.3">
      <c r="B59" s="12"/>
      <c r="C59" s="12"/>
      <c r="D59" s="12"/>
    </row>
    <row r="60" spans="2:4" ht="14.4" x14ac:dyDescent="0.3">
      <c r="B60" s="12"/>
      <c r="C60" s="12"/>
      <c r="D60" s="12"/>
    </row>
    <row r="61" spans="2:4" ht="14.4" x14ac:dyDescent="0.3">
      <c r="B61" s="12"/>
      <c r="C61" s="12"/>
      <c r="D61" s="12"/>
    </row>
    <row r="62" spans="2:4" ht="14.4" x14ac:dyDescent="0.3">
      <c r="B62" s="12"/>
      <c r="C62" s="12"/>
      <c r="D62" s="12"/>
    </row>
    <row r="63" spans="2:4" ht="14.4" x14ac:dyDescent="0.3">
      <c r="B63" s="12"/>
      <c r="C63" s="12"/>
      <c r="D63" s="12"/>
    </row>
    <row r="64" spans="2:4" ht="14.4" x14ac:dyDescent="0.3">
      <c r="B64" s="12"/>
      <c r="C64" s="12"/>
      <c r="D64" s="12"/>
    </row>
    <row r="65" spans="2:4" ht="14.4" x14ac:dyDescent="0.3">
      <c r="B65" s="12"/>
      <c r="C65" s="12"/>
      <c r="D65" s="12"/>
    </row>
    <row r="66" spans="2:4" ht="14.4" x14ac:dyDescent="0.3">
      <c r="B66" s="12"/>
      <c r="C66" s="12"/>
      <c r="D66" s="12"/>
    </row>
    <row r="67" spans="2:4" ht="14.4" x14ac:dyDescent="0.3">
      <c r="B67" s="12"/>
      <c r="C67" s="12"/>
      <c r="D67" s="12"/>
    </row>
    <row r="68" spans="2:4" ht="14.4" x14ac:dyDescent="0.3">
      <c r="B68" s="12"/>
      <c r="C68" s="12"/>
      <c r="D68" s="12"/>
    </row>
    <row r="69" spans="2:4" ht="14.4" x14ac:dyDescent="0.3">
      <c r="B69" s="12"/>
      <c r="C69" s="12"/>
      <c r="D69" s="12"/>
    </row>
    <row r="70" spans="2:4" ht="14.4" x14ac:dyDescent="0.3">
      <c r="B70" s="12"/>
      <c r="C70" s="12"/>
      <c r="D70" s="12"/>
    </row>
    <row r="71" spans="2:4" ht="14.4" x14ac:dyDescent="0.3">
      <c r="B71" s="12"/>
      <c r="C71" s="12"/>
      <c r="D71" s="12"/>
    </row>
    <row r="72" spans="2:4" ht="14.4" x14ac:dyDescent="0.3">
      <c r="B72" s="12"/>
      <c r="C72" s="12"/>
      <c r="D72" s="12"/>
    </row>
    <row r="73" spans="2:4" ht="14.4" x14ac:dyDescent="0.3">
      <c r="B73" s="12"/>
      <c r="C73" s="12"/>
      <c r="D73" s="12"/>
    </row>
    <row r="74" spans="2:4" ht="14.4" x14ac:dyDescent="0.3">
      <c r="B74" s="12"/>
      <c r="C74" s="12"/>
      <c r="D74" s="12"/>
    </row>
    <row r="75" spans="2:4" ht="14.4" x14ac:dyDescent="0.3">
      <c r="B75" s="12"/>
      <c r="C75" s="12"/>
      <c r="D75" s="12"/>
    </row>
    <row r="76" spans="2:4" ht="14.4" x14ac:dyDescent="0.3">
      <c r="B76" s="12"/>
      <c r="C76" s="12"/>
      <c r="D76" s="12"/>
    </row>
    <row r="77" spans="2:4" ht="14.4" x14ac:dyDescent="0.3">
      <c r="B77" s="12"/>
      <c r="C77" s="12"/>
      <c r="D77" s="12"/>
    </row>
    <row r="78" spans="2:4" ht="14.4" x14ac:dyDescent="0.3">
      <c r="B78" s="12"/>
      <c r="C78" s="12"/>
      <c r="D78" s="12"/>
    </row>
    <row r="79" spans="2:4" ht="14.4" x14ac:dyDescent="0.3">
      <c r="B79" s="12"/>
      <c r="C79" s="12"/>
      <c r="D79" s="12"/>
    </row>
    <row r="80" spans="2:4" ht="14.4" x14ac:dyDescent="0.3">
      <c r="B80" s="12"/>
      <c r="C80" s="12"/>
      <c r="D80" s="12"/>
    </row>
    <row r="81" spans="2:4" ht="14.4" x14ac:dyDescent="0.3">
      <c r="B81" s="12"/>
      <c r="C81" s="12"/>
      <c r="D81" s="12"/>
    </row>
    <row r="82" spans="2:4" ht="14.4" x14ac:dyDescent="0.3">
      <c r="B82" s="12"/>
      <c r="C82" s="12"/>
      <c r="D82" s="12"/>
    </row>
    <row r="83" spans="2:4" ht="14.4" x14ac:dyDescent="0.3">
      <c r="B83" s="12"/>
      <c r="C83" s="12"/>
      <c r="D83" s="12"/>
    </row>
    <row r="84" spans="2:4" ht="14.4" x14ac:dyDescent="0.3">
      <c r="B84" s="12"/>
      <c r="C84" s="12"/>
      <c r="D84" s="12"/>
    </row>
    <row r="85" spans="2:4" ht="14.4" x14ac:dyDescent="0.3">
      <c r="B85" s="12"/>
      <c r="C85" s="12"/>
      <c r="D85" s="12"/>
    </row>
    <row r="86" spans="2:4" ht="14.4" x14ac:dyDescent="0.3">
      <c r="B86" s="12"/>
      <c r="C86" s="12"/>
      <c r="D86" s="12"/>
    </row>
    <row r="87" spans="2:4" ht="14.4" x14ac:dyDescent="0.3">
      <c r="B87" s="12"/>
      <c r="C87" s="12"/>
      <c r="D87" s="12"/>
    </row>
    <row r="88" spans="2:4" ht="14.4" x14ac:dyDescent="0.3">
      <c r="B88" s="12"/>
      <c r="C88" s="12"/>
      <c r="D88" s="12"/>
    </row>
    <row r="89" spans="2:4" ht="14.4" x14ac:dyDescent="0.3">
      <c r="B89" s="12"/>
      <c r="C89" s="12"/>
      <c r="D89" s="12"/>
    </row>
    <row r="90" spans="2:4" ht="14.4" x14ac:dyDescent="0.3">
      <c r="B90" s="12"/>
      <c r="C90" s="12"/>
      <c r="D90" s="12"/>
    </row>
    <row r="91" spans="2:4" ht="14.4" x14ac:dyDescent="0.3">
      <c r="B91" s="12"/>
      <c r="C91" s="12"/>
      <c r="D91" s="12"/>
    </row>
    <row r="92" spans="2:4" ht="14.4" x14ac:dyDescent="0.3">
      <c r="B92" s="12"/>
      <c r="C92" s="12"/>
      <c r="D92" s="12"/>
    </row>
    <row r="93" spans="2:4" ht="14.4" x14ac:dyDescent="0.3">
      <c r="B93" s="12"/>
      <c r="C93" s="12"/>
      <c r="D93" s="12"/>
    </row>
    <row r="94" spans="2:4" ht="14.4" x14ac:dyDescent="0.3">
      <c r="B94" s="12"/>
      <c r="C94" s="12"/>
      <c r="D94" s="12"/>
    </row>
    <row r="95" spans="2:4" ht="14.4" x14ac:dyDescent="0.3">
      <c r="B95" s="12"/>
      <c r="C95" s="12"/>
      <c r="D95" s="12"/>
    </row>
    <row r="96" spans="2:4" ht="14.4" x14ac:dyDescent="0.3">
      <c r="B96" s="12"/>
      <c r="C96" s="12"/>
      <c r="D96" s="12"/>
    </row>
    <row r="97" spans="2:4" ht="14.4" x14ac:dyDescent="0.3">
      <c r="B97" s="12"/>
      <c r="C97" s="12"/>
      <c r="D97" s="12"/>
    </row>
    <row r="98" spans="2:4" ht="14.4" x14ac:dyDescent="0.3">
      <c r="B98" s="12"/>
      <c r="C98" s="12"/>
      <c r="D98" s="12"/>
    </row>
    <row r="99" spans="2:4" ht="14.4" x14ac:dyDescent="0.3">
      <c r="B99" s="12"/>
      <c r="C99" s="12"/>
      <c r="D99" s="12"/>
    </row>
    <row r="100" spans="2:4" ht="14.4" x14ac:dyDescent="0.3">
      <c r="B100" s="12"/>
      <c r="C100" s="12"/>
      <c r="D100" s="12"/>
    </row>
    <row r="101" spans="2:4" ht="14.4" x14ac:dyDescent="0.3">
      <c r="B101" s="12"/>
      <c r="C101" s="12"/>
      <c r="D101" s="12"/>
    </row>
    <row r="102" spans="2:4" ht="14.4" x14ac:dyDescent="0.3">
      <c r="B102" s="12"/>
      <c r="C102" s="12"/>
      <c r="D102" s="12"/>
    </row>
    <row r="103" spans="2:4" ht="14.4" x14ac:dyDescent="0.3">
      <c r="B103" s="12"/>
      <c r="C103" s="12"/>
      <c r="D103" s="12"/>
    </row>
    <row r="104" spans="2:4" ht="14.4" x14ac:dyDescent="0.3">
      <c r="B104" s="12"/>
      <c r="C104" s="12"/>
      <c r="D104" s="12"/>
    </row>
    <row r="105" spans="2:4" ht="14.4" x14ac:dyDescent="0.3">
      <c r="B105" s="12"/>
      <c r="C105" s="12"/>
      <c r="D105" s="12"/>
    </row>
    <row r="106" spans="2:4" ht="14.4" x14ac:dyDescent="0.3">
      <c r="B106" s="12"/>
      <c r="C106" s="12"/>
      <c r="D106" s="12"/>
    </row>
    <row r="107" spans="2:4" ht="14.4" x14ac:dyDescent="0.3">
      <c r="B107" s="12"/>
      <c r="C107" s="12"/>
      <c r="D107" s="12"/>
    </row>
    <row r="108" spans="2:4" ht="14.4" x14ac:dyDescent="0.3">
      <c r="B108" s="12"/>
      <c r="C108" s="12"/>
      <c r="D108" s="12"/>
    </row>
    <row r="109" spans="2:4" ht="14.4" x14ac:dyDescent="0.3">
      <c r="B109" s="12"/>
      <c r="C109" s="12"/>
      <c r="D109" s="12"/>
    </row>
    <row r="110" spans="2:4" ht="14.4" x14ac:dyDescent="0.3">
      <c r="B110" s="12"/>
      <c r="C110" s="12"/>
      <c r="D110" s="12"/>
    </row>
    <row r="111" spans="2:4" ht="14.4" x14ac:dyDescent="0.3">
      <c r="B111" s="12"/>
      <c r="C111" s="12"/>
      <c r="D111" s="12"/>
    </row>
    <row r="112" spans="2:4" ht="14.4" x14ac:dyDescent="0.3">
      <c r="B112" s="12"/>
      <c r="C112" s="12"/>
      <c r="D112" s="12"/>
    </row>
    <row r="113" spans="2:4" ht="14.4" x14ac:dyDescent="0.3">
      <c r="B113" s="12"/>
      <c r="C113" s="12"/>
      <c r="D113" s="12"/>
    </row>
    <row r="114" spans="2:4" ht="14.4" x14ac:dyDescent="0.3">
      <c r="B114" s="12"/>
      <c r="C114" s="12"/>
      <c r="D114" s="12"/>
    </row>
    <row r="115" spans="2:4" ht="14.4" x14ac:dyDescent="0.3">
      <c r="B115" s="12"/>
      <c r="C115" s="12"/>
      <c r="D115" s="12"/>
    </row>
    <row r="116" spans="2:4" ht="14.4" x14ac:dyDescent="0.3">
      <c r="B116" s="12"/>
      <c r="C116" s="12"/>
      <c r="D116" s="12"/>
    </row>
    <row r="117" spans="2:4" ht="14.4" x14ac:dyDescent="0.3">
      <c r="B117" s="12"/>
      <c r="C117" s="12"/>
      <c r="D117" s="12"/>
    </row>
    <row r="118" spans="2:4" ht="14.4" x14ac:dyDescent="0.3">
      <c r="B118" s="12"/>
      <c r="C118" s="12"/>
      <c r="D118" s="12"/>
    </row>
    <row r="119" spans="2:4" ht="14.4" x14ac:dyDescent="0.3">
      <c r="B119" s="12"/>
      <c r="C119" s="12"/>
      <c r="D119" s="12"/>
    </row>
    <row r="120" spans="2:4" ht="14.4" x14ac:dyDescent="0.3">
      <c r="B120" s="12"/>
      <c r="C120" s="12"/>
      <c r="D120" s="12"/>
    </row>
    <row r="121" spans="2:4" ht="14.4" x14ac:dyDescent="0.3">
      <c r="B121" s="12"/>
      <c r="C121" s="12"/>
      <c r="D121" s="12"/>
    </row>
    <row r="122" spans="2:4" ht="14.4" x14ac:dyDescent="0.3">
      <c r="B122" s="12"/>
      <c r="C122" s="12"/>
      <c r="D122" s="12"/>
    </row>
    <row r="123" spans="2:4" ht="14.4" x14ac:dyDescent="0.3">
      <c r="B123" s="12"/>
      <c r="C123" s="12"/>
      <c r="D123" s="12"/>
    </row>
    <row r="124" spans="2:4" ht="14.4" x14ac:dyDescent="0.3">
      <c r="B124" s="12"/>
      <c r="C124" s="12"/>
      <c r="D124" s="12"/>
    </row>
    <row r="125" spans="2:4" ht="14.4" x14ac:dyDescent="0.3">
      <c r="B125" s="12"/>
      <c r="C125" s="12"/>
      <c r="D125" s="12"/>
    </row>
    <row r="126" spans="2:4" ht="14.4" x14ac:dyDescent="0.3">
      <c r="B126" s="12"/>
      <c r="C126" s="12"/>
      <c r="D126" s="12"/>
    </row>
    <row r="127" spans="2:4" ht="14.4" x14ac:dyDescent="0.3">
      <c r="B127" s="12"/>
      <c r="C127" s="12"/>
      <c r="D127" s="12"/>
    </row>
    <row r="128" spans="2:4" ht="14.4" x14ac:dyDescent="0.3">
      <c r="B128" s="12"/>
      <c r="C128" s="12"/>
      <c r="D128" s="12"/>
    </row>
    <row r="129" spans="2:4" ht="14.4" x14ac:dyDescent="0.3">
      <c r="B129" s="12"/>
      <c r="C129" s="12"/>
      <c r="D129" s="12"/>
    </row>
    <row r="130" spans="2:4" ht="14.4" x14ac:dyDescent="0.3">
      <c r="B130" s="12"/>
      <c r="C130" s="12"/>
      <c r="D130" s="12"/>
    </row>
    <row r="131" spans="2:4" ht="14.4" x14ac:dyDescent="0.3">
      <c r="B131" s="12"/>
      <c r="C131" s="12"/>
      <c r="D131" s="12"/>
    </row>
    <row r="132" spans="2:4" ht="14.4" x14ac:dyDescent="0.3">
      <c r="B132" s="12"/>
      <c r="C132" s="12"/>
      <c r="D132" s="12"/>
    </row>
    <row r="133" spans="2:4" ht="14.4" x14ac:dyDescent="0.3">
      <c r="B133" s="12"/>
      <c r="C133" s="12"/>
      <c r="D133" s="12"/>
    </row>
    <row r="134" spans="2:4" ht="14.4" x14ac:dyDescent="0.3">
      <c r="B134" s="12"/>
      <c r="C134" s="12"/>
      <c r="D134" s="12"/>
    </row>
    <row r="135" spans="2:4" ht="14.4" x14ac:dyDescent="0.3">
      <c r="B135" s="12"/>
      <c r="C135" s="12"/>
      <c r="D135" s="12"/>
    </row>
    <row r="136" spans="2:4" ht="14.4" x14ac:dyDescent="0.3">
      <c r="B136" s="12"/>
      <c r="C136" s="12"/>
      <c r="D136" s="12"/>
    </row>
    <row r="137" spans="2:4" ht="14.4" x14ac:dyDescent="0.3">
      <c r="B137" s="12"/>
      <c r="C137" s="12"/>
      <c r="D137" s="12"/>
    </row>
    <row r="138" spans="2:4" ht="14.4" x14ac:dyDescent="0.3">
      <c r="B138" s="12"/>
      <c r="C138" s="12"/>
      <c r="D138" s="12"/>
    </row>
    <row r="139" spans="2:4" ht="14.4" x14ac:dyDescent="0.3">
      <c r="B139" s="12"/>
      <c r="C139" s="12"/>
      <c r="D139" s="12"/>
    </row>
    <row r="140" spans="2:4" ht="14.4" x14ac:dyDescent="0.3">
      <c r="B140" s="12"/>
      <c r="C140" s="12"/>
      <c r="D140" s="12"/>
    </row>
    <row r="141" spans="2:4" ht="14.4" x14ac:dyDescent="0.3">
      <c r="B141" s="12"/>
      <c r="C141" s="12"/>
      <c r="D141" s="12"/>
    </row>
    <row r="142" spans="2:4" ht="14.4" x14ac:dyDescent="0.3">
      <c r="B142" s="12"/>
      <c r="C142" s="12"/>
      <c r="D142" s="12"/>
    </row>
    <row r="143" spans="2:4" ht="14.4" x14ac:dyDescent="0.3">
      <c r="B143" s="12"/>
      <c r="C143" s="12"/>
      <c r="D143" s="12"/>
    </row>
    <row r="144" spans="2:4" ht="14.4" x14ac:dyDescent="0.3">
      <c r="B144" s="12"/>
      <c r="C144" s="12"/>
      <c r="D144" s="12"/>
    </row>
    <row r="145" spans="2:4" ht="14.4" x14ac:dyDescent="0.3">
      <c r="B145" s="12"/>
      <c r="C145" s="12"/>
      <c r="D145" s="12"/>
    </row>
    <row r="146" spans="2:4" ht="14.4" x14ac:dyDescent="0.3">
      <c r="B146" s="12"/>
      <c r="C146" s="12"/>
      <c r="D146" s="12"/>
    </row>
    <row r="147" spans="2:4" ht="14.4" x14ac:dyDescent="0.3">
      <c r="B147" s="12"/>
      <c r="C147" s="12"/>
      <c r="D147" s="12"/>
    </row>
    <row r="148" spans="2:4" ht="14.4" x14ac:dyDescent="0.3">
      <c r="B148" s="12"/>
      <c r="C148" s="12"/>
      <c r="D148" s="12"/>
    </row>
    <row r="149" spans="2:4" ht="14.4" x14ac:dyDescent="0.3">
      <c r="B149" s="12"/>
      <c r="C149" s="12"/>
      <c r="D149" s="12"/>
    </row>
    <row r="150" spans="2:4" ht="14.4" x14ac:dyDescent="0.3">
      <c r="B150" s="12"/>
      <c r="C150" s="12"/>
      <c r="D150" s="12"/>
    </row>
    <row r="151" spans="2:4" ht="14.4" x14ac:dyDescent="0.3">
      <c r="B151" s="12"/>
      <c r="C151" s="12"/>
      <c r="D151" s="12"/>
    </row>
    <row r="152" spans="2:4" ht="14.4" x14ac:dyDescent="0.3">
      <c r="B152" s="12"/>
      <c r="C152" s="12"/>
      <c r="D152" s="12"/>
    </row>
    <row r="153" spans="2:4" ht="14.4" x14ac:dyDescent="0.3">
      <c r="B153" s="12"/>
      <c r="C153" s="12"/>
      <c r="D153" s="12"/>
    </row>
    <row r="154" spans="2:4" ht="14.4" x14ac:dyDescent="0.3">
      <c r="B154" s="12"/>
      <c r="C154" s="12"/>
      <c r="D154" s="12"/>
    </row>
    <row r="155" spans="2:4" ht="14.4" x14ac:dyDescent="0.3">
      <c r="B155" s="12"/>
      <c r="C155" s="12"/>
      <c r="D155" s="12"/>
    </row>
    <row r="156" spans="2:4" ht="14.4" x14ac:dyDescent="0.3">
      <c r="B156" s="12"/>
      <c r="C156" s="12"/>
      <c r="D156" s="12"/>
    </row>
    <row r="157" spans="2:4" ht="14.4" x14ac:dyDescent="0.3">
      <c r="B157" s="12"/>
      <c r="C157" s="12"/>
      <c r="D157" s="12"/>
    </row>
    <row r="158" spans="2:4" ht="14.4" x14ac:dyDescent="0.3">
      <c r="B158" s="12"/>
      <c r="C158" s="12"/>
      <c r="D158" s="12"/>
    </row>
    <row r="159" spans="2:4" ht="14.4" x14ac:dyDescent="0.3">
      <c r="B159" s="12"/>
      <c r="C159" s="12"/>
      <c r="D159" s="12"/>
    </row>
    <row r="160" spans="2:4" ht="14.4" x14ac:dyDescent="0.3">
      <c r="B160" s="12"/>
      <c r="C160" s="12"/>
      <c r="D160" s="12"/>
    </row>
    <row r="161" spans="2:4" ht="14.4" x14ac:dyDescent="0.3">
      <c r="B161" s="12"/>
      <c r="C161" s="12"/>
      <c r="D161" s="12"/>
    </row>
    <row r="162" spans="2:4" ht="14.4" x14ac:dyDescent="0.3">
      <c r="B162" s="12"/>
      <c r="C162" s="12"/>
      <c r="D162" s="12"/>
    </row>
    <row r="163" spans="2:4" ht="14.4" x14ac:dyDescent="0.3">
      <c r="B163" s="12"/>
      <c r="C163" s="12"/>
      <c r="D163" s="12"/>
    </row>
    <row r="164" spans="2:4" ht="14.4" x14ac:dyDescent="0.3">
      <c r="B164" s="12"/>
      <c r="C164" s="12"/>
      <c r="D164" s="12"/>
    </row>
    <row r="165" spans="2:4" ht="14.4" x14ac:dyDescent="0.3">
      <c r="B165" s="12"/>
      <c r="C165" s="12"/>
      <c r="D165" s="12"/>
    </row>
    <row r="166" spans="2:4" ht="14.4" x14ac:dyDescent="0.3">
      <c r="B166" s="12"/>
      <c r="C166" s="12"/>
      <c r="D166" s="12"/>
    </row>
    <row r="167" spans="2:4" ht="14.4" x14ac:dyDescent="0.3">
      <c r="B167" s="12"/>
      <c r="C167" s="12"/>
      <c r="D167" s="12"/>
    </row>
    <row r="168" spans="2:4" ht="14.4" x14ac:dyDescent="0.3">
      <c r="B168" s="12"/>
      <c r="C168" s="12"/>
      <c r="D168" s="12"/>
    </row>
    <row r="169" spans="2:4" ht="14.4" x14ac:dyDescent="0.3">
      <c r="B169" s="12"/>
      <c r="C169" s="12"/>
      <c r="D169" s="12"/>
    </row>
    <row r="170" spans="2:4" ht="14.4" x14ac:dyDescent="0.3">
      <c r="B170" s="12"/>
      <c r="C170" s="12"/>
      <c r="D170" s="12"/>
    </row>
    <row r="171" spans="2:4" ht="14.4" x14ac:dyDescent="0.3">
      <c r="B171" s="12"/>
      <c r="C171" s="12"/>
      <c r="D171" s="12"/>
    </row>
    <row r="172" spans="2:4" ht="14.4" x14ac:dyDescent="0.3">
      <c r="B172" s="12"/>
      <c r="C172" s="12"/>
      <c r="D172" s="12"/>
    </row>
    <row r="173" spans="2:4" ht="14.4" x14ac:dyDescent="0.3">
      <c r="B173" s="12"/>
      <c r="C173" s="12"/>
      <c r="D173" s="12"/>
    </row>
    <row r="174" spans="2:4" ht="14.4" x14ac:dyDescent="0.3">
      <c r="B174" s="12"/>
      <c r="C174" s="12"/>
      <c r="D174" s="12"/>
    </row>
    <row r="175" spans="2:4" ht="14.4" x14ac:dyDescent="0.3">
      <c r="B175" s="12"/>
      <c r="C175" s="12"/>
      <c r="D175" s="12"/>
    </row>
    <row r="176" spans="2:4" ht="14.4" x14ac:dyDescent="0.3">
      <c r="B176" s="12"/>
      <c r="C176" s="12"/>
      <c r="D176" s="12"/>
    </row>
    <row r="177" spans="2:4" ht="14.4" x14ac:dyDescent="0.3">
      <c r="B177" s="12"/>
      <c r="C177" s="12"/>
      <c r="D177" s="12"/>
    </row>
    <row r="178" spans="2:4" ht="14.4" x14ac:dyDescent="0.3">
      <c r="B178" s="12"/>
      <c r="C178" s="12"/>
      <c r="D178" s="12"/>
    </row>
    <row r="179" spans="2:4" ht="14.4" x14ac:dyDescent="0.3">
      <c r="B179" s="12"/>
      <c r="C179" s="12"/>
      <c r="D179" s="12"/>
    </row>
    <row r="180" spans="2:4" ht="14.4" x14ac:dyDescent="0.3">
      <c r="B180" s="12"/>
      <c r="C180" s="12"/>
      <c r="D180" s="12"/>
    </row>
    <row r="181" spans="2:4" ht="14.4" x14ac:dyDescent="0.3">
      <c r="B181" s="12"/>
      <c r="C181" s="12"/>
      <c r="D181" s="12"/>
    </row>
    <row r="182" spans="2:4" ht="14.4" x14ac:dyDescent="0.3">
      <c r="B182" s="12"/>
      <c r="C182" s="12"/>
      <c r="D182" s="12"/>
    </row>
    <row r="183" spans="2:4" ht="14.4" x14ac:dyDescent="0.3">
      <c r="B183" s="12"/>
      <c r="C183" s="12"/>
      <c r="D183" s="12"/>
    </row>
    <row r="184" spans="2:4" ht="14.4" x14ac:dyDescent="0.3">
      <c r="B184" s="12"/>
      <c r="C184" s="12"/>
      <c r="D184" s="12"/>
    </row>
    <row r="185" spans="2:4" ht="14.4" x14ac:dyDescent="0.3">
      <c r="B185" s="12"/>
      <c r="C185" s="12"/>
      <c r="D185" s="12"/>
    </row>
    <row r="186" spans="2:4" ht="14.4" x14ac:dyDescent="0.3">
      <c r="B186" s="12"/>
      <c r="C186" s="12"/>
      <c r="D186" s="12"/>
    </row>
    <row r="187" spans="2:4" ht="14.4" x14ac:dyDescent="0.3">
      <c r="B187" s="12"/>
      <c r="C187" s="12"/>
      <c r="D187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E198"/>
  <sheetViews>
    <sheetView topLeftCell="A2" workbookViewId="0">
      <selection activeCell="G35" sqref="G35"/>
    </sheetView>
  </sheetViews>
  <sheetFormatPr defaultColWidth="9.109375" defaultRowHeight="11.4" x14ac:dyDescent="0.2"/>
  <cols>
    <col min="1" max="1" width="2" style="33" customWidth="1"/>
    <col min="2" max="2" width="9.109375" style="33"/>
    <col min="3" max="4" width="9.88671875" style="33" bestFit="1" customWidth="1"/>
    <col min="5" max="5" width="16.5546875" style="33" customWidth="1"/>
    <col min="6" max="16384" width="9.109375" style="33"/>
  </cols>
  <sheetData>
    <row r="1" spans="2:5" ht="15.6" x14ac:dyDescent="0.3">
      <c r="B1" s="32" t="s">
        <v>26</v>
      </c>
    </row>
    <row r="3" spans="2:5" x14ac:dyDescent="0.2">
      <c r="B3" s="33" t="s">
        <v>28</v>
      </c>
    </row>
    <row r="4" spans="2:5" x14ac:dyDescent="0.2">
      <c r="B4" s="33" t="s">
        <v>34</v>
      </c>
    </row>
    <row r="6" spans="2:5" ht="12" x14ac:dyDescent="0.25">
      <c r="B6" s="34" t="s">
        <v>38</v>
      </c>
      <c r="C6" s="34" t="s">
        <v>51</v>
      </c>
      <c r="D6" s="34" t="s">
        <v>52</v>
      </c>
      <c r="E6" s="34" t="s">
        <v>54</v>
      </c>
    </row>
    <row r="7" spans="2:5" x14ac:dyDescent="0.2">
      <c r="B7" s="35" t="s">
        <v>39</v>
      </c>
      <c r="C7" s="36">
        <f>SUMIF(Data!$H:$H,'Task 2'!$B7,Data!E:E)</f>
        <v>40000</v>
      </c>
      <c r="D7" s="36">
        <f>SUMIF(Data!$H:$H,'Task 2'!$B7,Data!F:F)</f>
        <v>19552.48</v>
      </c>
      <c r="E7" s="37">
        <f>C7-D7</f>
        <v>20447.52</v>
      </c>
    </row>
    <row r="8" spans="2:5" x14ac:dyDescent="0.2">
      <c r="B8" s="35" t="s">
        <v>40</v>
      </c>
      <c r="C8" s="36">
        <f>SUMIF(Data!$H:$H,'Task 2'!$B8,Data!E:E)</f>
        <v>44000</v>
      </c>
      <c r="D8" s="36">
        <f>SUMIF(Data!$H:$H,'Task 2'!$B8,Data!F:F)</f>
        <v>21978.051040000002</v>
      </c>
      <c r="E8" s="37">
        <f t="shared" ref="E8:E18" si="0">C8-D8</f>
        <v>22021.948959999998</v>
      </c>
    </row>
    <row r="9" spans="2:5" x14ac:dyDescent="0.2">
      <c r="B9" s="35" t="s">
        <v>41</v>
      </c>
      <c r="C9" s="36">
        <f>SUMIF(Data!$H:$H,'Task 2'!$B9,Data!E:E)</f>
        <v>43120</v>
      </c>
      <c r="D9" s="36">
        <f>SUMIF(Data!$H:$H,'Task 2'!$B9,Data!F:F)</f>
        <v>21729.517854352005</v>
      </c>
      <c r="E9" s="37">
        <f t="shared" si="0"/>
        <v>21390.482145647995</v>
      </c>
    </row>
    <row r="10" spans="2:5" x14ac:dyDescent="0.2">
      <c r="B10" s="35" t="s">
        <v>42</v>
      </c>
      <c r="C10" s="36">
        <f>SUMIF(Data!$H:$H,'Task 2'!$B10,Data!E:E)</f>
        <v>41826.400000000001</v>
      </c>
      <c r="D10" s="36">
        <f>SUMIF(Data!$H:$H,'Task 2'!$B10,Data!F:F)</f>
        <v>21278.12091516213</v>
      </c>
      <c r="E10" s="37">
        <f t="shared" si="0"/>
        <v>20548.279084837872</v>
      </c>
    </row>
    <row r="11" spans="2:5" x14ac:dyDescent="0.2">
      <c r="B11" s="35" t="s">
        <v>43</v>
      </c>
      <c r="C11" s="36">
        <f>SUMIF(Data!$H:$H,'Task 2'!$B11,Data!E:E)</f>
        <v>38062.02399999999</v>
      </c>
      <c r="D11" s="36">
        <f>SUMIF(Data!$H:$H,'Task 2'!$B11,Data!F:F)</f>
        <v>19416.40747015956</v>
      </c>
      <c r="E11" s="37">
        <f t="shared" si="0"/>
        <v>18645.61652984043</v>
      </c>
    </row>
    <row r="12" spans="2:5" x14ac:dyDescent="0.2">
      <c r="B12" s="35" t="s">
        <v>44</v>
      </c>
      <c r="C12" s="36">
        <f>SUMIF(Data!$H:$H,'Task 2'!$B12,Data!E:E)</f>
        <v>40726.365680000003</v>
      </c>
      <c r="D12" s="36">
        <f>SUMIF(Data!$H:$H,'Task 2'!$B12,Data!F:F)</f>
        <v>21432.956402718137</v>
      </c>
      <c r="E12" s="37">
        <f t="shared" si="0"/>
        <v>19293.409277281866</v>
      </c>
    </row>
    <row r="13" spans="2:5" x14ac:dyDescent="0.2">
      <c r="B13" s="35" t="s">
        <v>45</v>
      </c>
      <c r="C13" s="36">
        <f>SUMIF(Data!$H:$H,'Task 2'!$B13,Data!E:E)</f>
        <v>42371.710853472003</v>
      </c>
      <c r="D13" s="36">
        <f>SUMIF(Data!$H:$H,'Task 2'!$B13,Data!F:F)</f>
        <v>22417.63459304985</v>
      </c>
      <c r="E13" s="37">
        <f t="shared" si="0"/>
        <v>19954.076260422153</v>
      </c>
    </row>
    <row r="14" spans="2:5" x14ac:dyDescent="0.2">
      <c r="B14" s="35" t="s">
        <v>46</v>
      </c>
      <c r="C14" s="36">
        <f>SUMIF(Data!$H:$H,'Task 2'!$B14,Data!E:E)</f>
        <v>43202.528713344014</v>
      </c>
      <c r="D14" s="36">
        <f>SUMIF(Data!$H:$H,'Task 2'!$B14,Data!F:F)</f>
        <v>23460.956474254621</v>
      </c>
      <c r="E14" s="37">
        <f t="shared" si="0"/>
        <v>19741.572239089393</v>
      </c>
    </row>
    <row r="15" spans="2:5" x14ac:dyDescent="0.2">
      <c r="B15" s="35" t="s">
        <v>47</v>
      </c>
      <c r="C15" s="36">
        <f>SUMIF(Data!$H:$H,'Task 2'!$B15,Data!E:E)</f>
        <v>47954.806871811852</v>
      </c>
      <c r="D15" s="36">
        <f>SUMIF(Data!$H:$H,'Task 2'!$B15,Data!F:F)</f>
        <v>25981.448685404252</v>
      </c>
      <c r="E15" s="37">
        <f t="shared" si="0"/>
        <v>21973.3581864076</v>
      </c>
    </row>
    <row r="16" spans="2:5" x14ac:dyDescent="0.2">
      <c r="B16" s="35" t="s">
        <v>48</v>
      </c>
      <c r="C16" s="36">
        <f>SUMIF(Data!$H:$H,'Task 2'!$B16,Data!E:E)</f>
        <v>47475.258803093726</v>
      </c>
      <c r="D16" s="36">
        <f>SUMIF(Data!$H:$H,'Task 2'!$B16,Data!F:F)</f>
        <v>23984.946065250533</v>
      </c>
      <c r="E16" s="37">
        <f t="shared" si="0"/>
        <v>23490.312737843193</v>
      </c>
    </row>
    <row r="17" spans="2:5" x14ac:dyDescent="0.2">
      <c r="B17" s="35" t="s">
        <v>49</v>
      </c>
      <c r="C17" s="36">
        <f>SUMIF(Data!$H:$H,'Task 2'!$B17,Data!E:E)</f>
        <v>45576.248450969972</v>
      </c>
      <c r="D17" s="36">
        <f>SUMIF(Data!$H:$H,'Task 2'!$B17,Data!F:F)</f>
        <v>23879.021934772212</v>
      </c>
      <c r="E17" s="37">
        <f t="shared" si="0"/>
        <v>21697.226516197759</v>
      </c>
    </row>
    <row r="18" spans="2:5" x14ac:dyDescent="0.2">
      <c r="B18" s="35" t="s">
        <v>50</v>
      </c>
      <c r="C18" s="36">
        <f>SUMIF(Data!$H:$H,'Task 2'!$B18,Data!E:E)</f>
        <v>50133.873296066973</v>
      </c>
      <c r="D18" s="36">
        <f>SUMIF(Data!$H:$H,'Task 2'!$B18,Data!F:F)</f>
        <v>27313.274908148269</v>
      </c>
      <c r="E18" s="37">
        <f t="shared" si="0"/>
        <v>22820.598387918704</v>
      </c>
    </row>
    <row r="19" spans="2:5" ht="13.8" x14ac:dyDescent="0.25">
      <c r="B19" s="38"/>
      <c r="C19" s="39">
        <f>SUM(C7:C18)</f>
        <v>524449.21666875854</v>
      </c>
      <c r="D19" s="39">
        <f>SUM(D7:D18)</f>
        <v>272424.81634327152</v>
      </c>
      <c r="E19" s="39">
        <f>SUM(E7:E18)</f>
        <v>252024.40032548696</v>
      </c>
    </row>
    <row r="20" spans="2:5" ht="13.8" x14ac:dyDescent="0.25">
      <c r="B20" s="38"/>
    </row>
    <row r="21" spans="2:5" ht="13.8" x14ac:dyDescent="0.25">
      <c r="B21" s="38"/>
    </row>
    <row r="22" spans="2:5" ht="13.8" x14ac:dyDescent="0.25">
      <c r="B22" s="38"/>
    </row>
    <row r="23" spans="2:5" ht="13.8" x14ac:dyDescent="0.25">
      <c r="B23" s="38"/>
    </row>
    <row r="24" spans="2:5" ht="13.8" x14ac:dyDescent="0.25">
      <c r="B24" s="38"/>
    </row>
    <row r="25" spans="2:5" ht="13.8" x14ac:dyDescent="0.25">
      <c r="B25" s="38"/>
    </row>
    <row r="26" spans="2:5" ht="13.8" x14ac:dyDescent="0.25">
      <c r="B26" s="38"/>
    </row>
    <row r="27" spans="2:5" ht="13.8" x14ac:dyDescent="0.25">
      <c r="B27" s="38"/>
    </row>
    <row r="28" spans="2:5" ht="13.8" x14ac:dyDescent="0.25">
      <c r="B28" s="38"/>
    </row>
    <row r="29" spans="2:5" ht="13.8" x14ac:dyDescent="0.25">
      <c r="B29" s="38"/>
    </row>
    <row r="30" spans="2:5" ht="13.8" x14ac:dyDescent="0.25">
      <c r="B30" s="38"/>
    </row>
    <row r="31" spans="2:5" ht="13.8" x14ac:dyDescent="0.25">
      <c r="B31" s="38"/>
    </row>
    <row r="32" spans="2:5" ht="13.8" x14ac:dyDescent="0.25">
      <c r="B32" s="38"/>
    </row>
    <row r="33" spans="2:2" ht="13.8" x14ac:dyDescent="0.25">
      <c r="B33" s="38"/>
    </row>
    <row r="34" spans="2:2" ht="13.8" x14ac:dyDescent="0.25">
      <c r="B34" s="38"/>
    </row>
    <row r="35" spans="2:2" ht="13.8" x14ac:dyDescent="0.25">
      <c r="B35" s="38"/>
    </row>
    <row r="36" spans="2:2" ht="13.8" x14ac:dyDescent="0.25">
      <c r="B36" s="38"/>
    </row>
    <row r="37" spans="2:2" ht="13.8" x14ac:dyDescent="0.25">
      <c r="B37" s="38"/>
    </row>
    <row r="38" spans="2:2" ht="13.8" x14ac:dyDescent="0.25">
      <c r="B38" s="38"/>
    </row>
    <row r="39" spans="2:2" ht="13.8" x14ac:dyDescent="0.25">
      <c r="B39" s="38"/>
    </row>
    <row r="40" spans="2:2" ht="13.8" x14ac:dyDescent="0.25">
      <c r="B40" s="38"/>
    </row>
    <row r="41" spans="2:2" ht="13.8" x14ac:dyDescent="0.25">
      <c r="B41" s="38"/>
    </row>
    <row r="42" spans="2:2" ht="13.8" x14ac:dyDescent="0.25">
      <c r="B42" s="38"/>
    </row>
    <row r="43" spans="2:2" ht="13.8" x14ac:dyDescent="0.25">
      <c r="B43" s="38"/>
    </row>
    <row r="44" spans="2:2" ht="13.8" x14ac:dyDescent="0.25">
      <c r="B44" s="38"/>
    </row>
    <row r="45" spans="2:2" ht="13.8" x14ac:dyDescent="0.25">
      <c r="B45" s="38"/>
    </row>
    <row r="46" spans="2:2" ht="13.8" x14ac:dyDescent="0.25">
      <c r="B46" s="38"/>
    </row>
    <row r="47" spans="2:2" ht="13.8" x14ac:dyDescent="0.25">
      <c r="B47" s="38"/>
    </row>
    <row r="48" spans="2:2" ht="13.8" x14ac:dyDescent="0.25">
      <c r="B48" s="38"/>
    </row>
    <row r="49" spans="2:2" ht="13.8" x14ac:dyDescent="0.25">
      <c r="B49" s="38"/>
    </row>
    <row r="50" spans="2:2" ht="13.8" x14ac:dyDescent="0.25">
      <c r="B50" s="38"/>
    </row>
    <row r="51" spans="2:2" ht="13.8" x14ac:dyDescent="0.25">
      <c r="B51" s="38"/>
    </row>
    <row r="52" spans="2:2" ht="13.8" x14ac:dyDescent="0.25">
      <c r="B52" s="38"/>
    </row>
    <row r="53" spans="2:2" ht="13.8" x14ac:dyDescent="0.25">
      <c r="B53" s="38"/>
    </row>
    <row r="54" spans="2:2" ht="13.8" x14ac:dyDescent="0.25">
      <c r="B54" s="38"/>
    </row>
    <row r="55" spans="2:2" ht="13.8" x14ac:dyDescent="0.25">
      <c r="B55" s="38"/>
    </row>
    <row r="56" spans="2:2" ht="13.8" x14ac:dyDescent="0.25">
      <c r="B56" s="38"/>
    </row>
    <row r="57" spans="2:2" ht="13.8" x14ac:dyDescent="0.25">
      <c r="B57" s="38"/>
    </row>
    <row r="58" spans="2:2" ht="13.8" x14ac:dyDescent="0.25">
      <c r="B58" s="38"/>
    </row>
    <row r="59" spans="2:2" ht="13.8" x14ac:dyDescent="0.25">
      <c r="B59" s="38"/>
    </row>
    <row r="60" spans="2:2" ht="13.8" x14ac:dyDescent="0.25">
      <c r="B60" s="38"/>
    </row>
    <row r="61" spans="2:2" ht="13.8" x14ac:dyDescent="0.25">
      <c r="B61" s="38"/>
    </row>
    <row r="62" spans="2:2" ht="13.8" x14ac:dyDescent="0.25">
      <c r="B62" s="38"/>
    </row>
    <row r="63" spans="2:2" ht="13.8" x14ac:dyDescent="0.25">
      <c r="B63" s="38"/>
    </row>
    <row r="64" spans="2:2" ht="13.8" x14ac:dyDescent="0.25">
      <c r="B64" s="38"/>
    </row>
    <row r="65" spans="2:2" ht="13.8" x14ac:dyDescent="0.25">
      <c r="B65" s="38"/>
    </row>
    <row r="66" spans="2:2" ht="13.8" x14ac:dyDescent="0.25">
      <c r="B66" s="38"/>
    </row>
    <row r="67" spans="2:2" ht="13.8" x14ac:dyDescent="0.25">
      <c r="B67" s="38"/>
    </row>
    <row r="68" spans="2:2" ht="13.8" x14ac:dyDescent="0.25">
      <c r="B68" s="38"/>
    </row>
    <row r="69" spans="2:2" ht="13.8" x14ac:dyDescent="0.25">
      <c r="B69" s="38"/>
    </row>
    <row r="70" spans="2:2" ht="13.8" x14ac:dyDescent="0.25">
      <c r="B70" s="38"/>
    </row>
    <row r="71" spans="2:2" ht="13.8" x14ac:dyDescent="0.25">
      <c r="B71" s="38"/>
    </row>
    <row r="72" spans="2:2" ht="13.8" x14ac:dyDescent="0.25">
      <c r="B72" s="38"/>
    </row>
    <row r="73" spans="2:2" ht="13.8" x14ac:dyDescent="0.25">
      <c r="B73" s="38"/>
    </row>
    <row r="74" spans="2:2" ht="13.8" x14ac:dyDescent="0.25">
      <c r="B74" s="38"/>
    </row>
    <row r="75" spans="2:2" ht="13.8" x14ac:dyDescent="0.25">
      <c r="B75" s="38"/>
    </row>
    <row r="76" spans="2:2" ht="13.8" x14ac:dyDescent="0.25">
      <c r="B76" s="38"/>
    </row>
    <row r="77" spans="2:2" ht="13.8" x14ac:dyDescent="0.25">
      <c r="B77" s="38"/>
    </row>
    <row r="78" spans="2:2" ht="13.8" x14ac:dyDescent="0.25">
      <c r="B78" s="38"/>
    </row>
    <row r="79" spans="2:2" ht="13.8" x14ac:dyDescent="0.25">
      <c r="B79" s="38"/>
    </row>
    <row r="80" spans="2:2" ht="13.8" x14ac:dyDescent="0.25">
      <c r="B80" s="38"/>
    </row>
    <row r="81" spans="2:2" ht="13.8" x14ac:dyDescent="0.25">
      <c r="B81" s="38"/>
    </row>
    <row r="82" spans="2:2" ht="13.8" x14ac:dyDescent="0.25">
      <c r="B82" s="38"/>
    </row>
    <row r="83" spans="2:2" ht="13.8" x14ac:dyDescent="0.25">
      <c r="B83" s="38"/>
    </row>
    <row r="84" spans="2:2" ht="13.8" x14ac:dyDescent="0.25">
      <c r="B84" s="38"/>
    </row>
    <row r="85" spans="2:2" ht="13.8" x14ac:dyDescent="0.25">
      <c r="B85" s="38"/>
    </row>
    <row r="86" spans="2:2" ht="13.8" x14ac:dyDescent="0.25">
      <c r="B86" s="38"/>
    </row>
    <row r="87" spans="2:2" ht="13.8" x14ac:dyDescent="0.25">
      <c r="B87" s="38"/>
    </row>
    <row r="88" spans="2:2" ht="13.8" x14ac:dyDescent="0.25">
      <c r="B88" s="38"/>
    </row>
    <row r="89" spans="2:2" ht="13.8" x14ac:dyDescent="0.25">
      <c r="B89" s="38"/>
    </row>
    <row r="90" spans="2:2" ht="13.8" x14ac:dyDescent="0.25">
      <c r="B90" s="38"/>
    </row>
    <row r="91" spans="2:2" ht="13.8" x14ac:dyDescent="0.25">
      <c r="B91" s="38"/>
    </row>
    <row r="92" spans="2:2" ht="13.8" x14ac:dyDescent="0.25">
      <c r="B92" s="38"/>
    </row>
    <row r="93" spans="2:2" ht="13.8" x14ac:dyDescent="0.25">
      <c r="B93" s="38"/>
    </row>
    <row r="94" spans="2:2" ht="13.8" x14ac:dyDescent="0.25">
      <c r="B94" s="38"/>
    </row>
    <row r="95" spans="2:2" ht="13.8" x14ac:dyDescent="0.25">
      <c r="B95" s="38"/>
    </row>
    <row r="96" spans="2:2" ht="13.8" x14ac:dyDescent="0.25">
      <c r="B96" s="38"/>
    </row>
    <row r="97" spans="2:2" ht="13.8" x14ac:dyDescent="0.25">
      <c r="B97" s="38"/>
    </row>
    <row r="98" spans="2:2" ht="13.8" x14ac:dyDescent="0.25">
      <c r="B98" s="38"/>
    </row>
    <row r="99" spans="2:2" ht="13.8" x14ac:dyDescent="0.25">
      <c r="B99" s="38"/>
    </row>
    <row r="100" spans="2:2" ht="13.8" x14ac:dyDescent="0.25">
      <c r="B100" s="38"/>
    </row>
    <row r="101" spans="2:2" ht="13.8" x14ac:dyDescent="0.25">
      <c r="B101" s="38"/>
    </row>
    <row r="102" spans="2:2" ht="13.8" x14ac:dyDescent="0.25">
      <c r="B102" s="38"/>
    </row>
    <row r="103" spans="2:2" ht="13.8" x14ac:dyDescent="0.25">
      <c r="B103" s="38"/>
    </row>
    <row r="104" spans="2:2" ht="13.8" x14ac:dyDescent="0.25">
      <c r="B104" s="38"/>
    </row>
    <row r="105" spans="2:2" ht="13.8" x14ac:dyDescent="0.25">
      <c r="B105" s="38"/>
    </row>
    <row r="106" spans="2:2" ht="13.8" x14ac:dyDescent="0.25">
      <c r="B106" s="38"/>
    </row>
    <row r="107" spans="2:2" ht="13.8" x14ac:dyDescent="0.25">
      <c r="B107" s="38"/>
    </row>
    <row r="108" spans="2:2" ht="13.8" x14ac:dyDescent="0.25">
      <c r="B108" s="38"/>
    </row>
    <row r="109" spans="2:2" ht="13.8" x14ac:dyDescent="0.25">
      <c r="B109" s="38"/>
    </row>
    <row r="110" spans="2:2" ht="13.8" x14ac:dyDescent="0.25">
      <c r="B110" s="38"/>
    </row>
    <row r="111" spans="2:2" ht="13.8" x14ac:dyDescent="0.25">
      <c r="B111" s="38"/>
    </row>
    <row r="112" spans="2:2" ht="13.8" x14ac:dyDescent="0.25">
      <c r="B112" s="38"/>
    </row>
    <row r="113" spans="2:2" ht="13.8" x14ac:dyDescent="0.25">
      <c r="B113" s="38"/>
    </row>
    <row r="114" spans="2:2" ht="13.8" x14ac:dyDescent="0.25">
      <c r="B114" s="38"/>
    </row>
    <row r="115" spans="2:2" ht="13.8" x14ac:dyDescent="0.25">
      <c r="B115" s="38"/>
    </row>
    <row r="116" spans="2:2" ht="13.8" x14ac:dyDescent="0.25">
      <c r="B116" s="38"/>
    </row>
    <row r="117" spans="2:2" ht="13.8" x14ac:dyDescent="0.25">
      <c r="B117" s="38"/>
    </row>
    <row r="118" spans="2:2" ht="13.8" x14ac:dyDescent="0.25">
      <c r="B118" s="38"/>
    </row>
    <row r="119" spans="2:2" ht="13.8" x14ac:dyDescent="0.25">
      <c r="B119" s="38"/>
    </row>
    <row r="120" spans="2:2" ht="13.8" x14ac:dyDescent="0.25">
      <c r="B120" s="38"/>
    </row>
    <row r="121" spans="2:2" ht="13.8" x14ac:dyDescent="0.25">
      <c r="B121" s="38"/>
    </row>
    <row r="122" spans="2:2" ht="13.8" x14ac:dyDescent="0.25">
      <c r="B122" s="38"/>
    </row>
    <row r="123" spans="2:2" ht="13.8" x14ac:dyDescent="0.25">
      <c r="B123" s="38"/>
    </row>
    <row r="124" spans="2:2" ht="13.8" x14ac:dyDescent="0.25">
      <c r="B124" s="38"/>
    </row>
    <row r="125" spans="2:2" ht="13.8" x14ac:dyDescent="0.25">
      <c r="B125" s="38"/>
    </row>
    <row r="126" spans="2:2" ht="13.8" x14ac:dyDescent="0.25">
      <c r="B126" s="38"/>
    </row>
    <row r="127" spans="2:2" ht="13.8" x14ac:dyDescent="0.25">
      <c r="B127" s="38"/>
    </row>
    <row r="128" spans="2:2" ht="13.8" x14ac:dyDescent="0.25">
      <c r="B128" s="38"/>
    </row>
    <row r="129" spans="2:2" ht="13.8" x14ac:dyDescent="0.25">
      <c r="B129" s="38"/>
    </row>
    <row r="130" spans="2:2" ht="13.8" x14ac:dyDescent="0.25">
      <c r="B130" s="38"/>
    </row>
    <row r="131" spans="2:2" ht="13.8" x14ac:dyDescent="0.25">
      <c r="B131" s="38"/>
    </row>
    <row r="132" spans="2:2" ht="13.8" x14ac:dyDescent="0.25">
      <c r="B132" s="38"/>
    </row>
    <row r="133" spans="2:2" ht="13.8" x14ac:dyDescent="0.25">
      <c r="B133" s="38"/>
    </row>
    <row r="134" spans="2:2" ht="13.8" x14ac:dyDescent="0.25">
      <c r="B134" s="38"/>
    </row>
    <row r="135" spans="2:2" ht="13.8" x14ac:dyDescent="0.25">
      <c r="B135" s="38"/>
    </row>
    <row r="136" spans="2:2" ht="13.8" x14ac:dyDescent="0.25">
      <c r="B136" s="38"/>
    </row>
    <row r="137" spans="2:2" ht="13.8" x14ac:dyDescent="0.25">
      <c r="B137" s="38"/>
    </row>
    <row r="138" spans="2:2" ht="13.8" x14ac:dyDescent="0.25">
      <c r="B138" s="38"/>
    </row>
    <row r="139" spans="2:2" ht="13.8" x14ac:dyDescent="0.25">
      <c r="B139" s="38"/>
    </row>
    <row r="140" spans="2:2" ht="13.8" x14ac:dyDescent="0.25">
      <c r="B140" s="38"/>
    </row>
    <row r="141" spans="2:2" ht="13.8" x14ac:dyDescent="0.25">
      <c r="B141" s="38"/>
    </row>
    <row r="142" spans="2:2" ht="13.8" x14ac:dyDescent="0.25">
      <c r="B142" s="38"/>
    </row>
    <row r="143" spans="2:2" ht="13.8" x14ac:dyDescent="0.25">
      <c r="B143" s="38"/>
    </row>
    <row r="144" spans="2:2" ht="13.8" x14ac:dyDescent="0.25">
      <c r="B144" s="38"/>
    </row>
    <row r="145" spans="2:2" ht="13.8" x14ac:dyDescent="0.25">
      <c r="B145" s="38"/>
    </row>
    <row r="146" spans="2:2" ht="13.8" x14ac:dyDescent="0.25">
      <c r="B146" s="38"/>
    </row>
    <row r="147" spans="2:2" ht="13.8" x14ac:dyDescent="0.25">
      <c r="B147" s="38"/>
    </row>
    <row r="148" spans="2:2" ht="13.8" x14ac:dyDescent="0.25">
      <c r="B148" s="38"/>
    </row>
    <row r="149" spans="2:2" ht="13.8" x14ac:dyDescent="0.25">
      <c r="B149" s="38"/>
    </row>
    <row r="150" spans="2:2" ht="13.8" x14ac:dyDescent="0.25">
      <c r="B150" s="38"/>
    </row>
    <row r="151" spans="2:2" ht="13.8" x14ac:dyDescent="0.25">
      <c r="B151" s="38"/>
    </row>
    <row r="152" spans="2:2" ht="13.8" x14ac:dyDescent="0.25">
      <c r="B152" s="38"/>
    </row>
    <row r="153" spans="2:2" ht="13.8" x14ac:dyDescent="0.25">
      <c r="B153" s="38"/>
    </row>
    <row r="154" spans="2:2" ht="13.8" x14ac:dyDescent="0.25">
      <c r="B154" s="38"/>
    </row>
    <row r="155" spans="2:2" ht="13.8" x14ac:dyDescent="0.25">
      <c r="B155" s="38"/>
    </row>
    <row r="156" spans="2:2" ht="13.8" x14ac:dyDescent="0.25">
      <c r="B156" s="38"/>
    </row>
    <row r="157" spans="2:2" ht="13.8" x14ac:dyDescent="0.25">
      <c r="B157" s="38"/>
    </row>
    <row r="158" spans="2:2" ht="13.8" x14ac:dyDescent="0.25">
      <c r="B158" s="38"/>
    </row>
    <row r="159" spans="2:2" ht="13.8" x14ac:dyDescent="0.25">
      <c r="B159" s="38"/>
    </row>
    <row r="160" spans="2:2" ht="13.8" x14ac:dyDescent="0.25">
      <c r="B160" s="38"/>
    </row>
    <row r="161" spans="2:2" ht="13.8" x14ac:dyDescent="0.25">
      <c r="B161" s="38"/>
    </row>
    <row r="162" spans="2:2" ht="13.8" x14ac:dyDescent="0.25">
      <c r="B162" s="38"/>
    </row>
    <row r="163" spans="2:2" ht="13.8" x14ac:dyDescent="0.25">
      <c r="B163" s="38"/>
    </row>
    <row r="164" spans="2:2" ht="13.8" x14ac:dyDescent="0.25">
      <c r="B164" s="38"/>
    </row>
    <row r="165" spans="2:2" ht="13.8" x14ac:dyDescent="0.25">
      <c r="B165" s="38"/>
    </row>
    <row r="166" spans="2:2" ht="13.8" x14ac:dyDescent="0.25">
      <c r="B166" s="38"/>
    </row>
    <row r="167" spans="2:2" ht="13.8" x14ac:dyDescent="0.25">
      <c r="B167" s="38"/>
    </row>
    <row r="168" spans="2:2" ht="13.8" x14ac:dyDescent="0.25">
      <c r="B168" s="38"/>
    </row>
    <row r="169" spans="2:2" ht="13.8" x14ac:dyDescent="0.25">
      <c r="B169" s="38"/>
    </row>
    <row r="170" spans="2:2" ht="13.8" x14ac:dyDescent="0.25">
      <c r="B170" s="38"/>
    </row>
    <row r="171" spans="2:2" ht="13.8" x14ac:dyDescent="0.25">
      <c r="B171" s="38"/>
    </row>
    <row r="172" spans="2:2" ht="13.8" x14ac:dyDescent="0.25">
      <c r="B172" s="38"/>
    </row>
    <row r="173" spans="2:2" ht="13.8" x14ac:dyDescent="0.25">
      <c r="B173" s="38"/>
    </row>
    <row r="174" spans="2:2" ht="13.8" x14ac:dyDescent="0.25">
      <c r="B174" s="38"/>
    </row>
    <row r="175" spans="2:2" ht="13.8" x14ac:dyDescent="0.25">
      <c r="B175" s="38"/>
    </row>
    <row r="176" spans="2:2" ht="13.8" x14ac:dyDescent="0.25">
      <c r="B176" s="38"/>
    </row>
    <row r="177" spans="2:2" ht="13.8" x14ac:dyDescent="0.25">
      <c r="B177" s="38"/>
    </row>
    <row r="178" spans="2:2" ht="13.8" x14ac:dyDescent="0.25">
      <c r="B178" s="38"/>
    </row>
    <row r="179" spans="2:2" ht="13.8" x14ac:dyDescent="0.25">
      <c r="B179" s="38"/>
    </row>
    <row r="180" spans="2:2" ht="13.8" x14ac:dyDescent="0.25">
      <c r="B180" s="38"/>
    </row>
    <row r="181" spans="2:2" ht="13.8" x14ac:dyDescent="0.25">
      <c r="B181" s="38"/>
    </row>
    <row r="182" spans="2:2" ht="13.8" x14ac:dyDescent="0.25">
      <c r="B182" s="38"/>
    </row>
    <row r="183" spans="2:2" ht="13.8" x14ac:dyDescent="0.25">
      <c r="B183" s="38"/>
    </row>
    <row r="184" spans="2:2" ht="13.8" x14ac:dyDescent="0.25">
      <c r="B184" s="38"/>
    </row>
    <row r="185" spans="2:2" ht="13.8" x14ac:dyDescent="0.25">
      <c r="B185" s="38"/>
    </row>
    <row r="186" spans="2:2" ht="13.8" x14ac:dyDescent="0.25">
      <c r="B186" s="38"/>
    </row>
    <row r="187" spans="2:2" ht="13.8" x14ac:dyDescent="0.25">
      <c r="B187" s="38"/>
    </row>
    <row r="188" spans="2:2" ht="13.8" x14ac:dyDescent="0.25">
      <c r="B188" s="38"/>
    </row>
    <row r="189" spans="2:2" ht="13.8" x14ac:dyDescent="0.25">
      <c r="B189" s="38"/>
    </row>
    <row r="190" spans="2:2" ht="13.8" x14ac:dyDescent="0.25">
      <c r="B190" s="38"/>
    </row>
    <row r="191" spans="2:2" ht="13.8" x14ac:dyDescent="0.25">
      <c r="B191" s="38"/>
    </row>
    <row r="192" spans="2:2" ht="13.8" x14ac:dyDescent="0.25">
      <c r="B192" s="38"/>
    </row>
    <row r="193" spans="2:2" ht="13.8" x14ac:dyDescent="0.25">
      <c r="B193" s="38"/>
    </row>
    <row r="194" spans="2:2" ht="13.8" x14ac:dyDescent="0.25">
      <c r="B194" s="38"/>
    </row>
    <row r="195" spans="2:2" ht="13.8" x14ac:dyDescent="0.25">
      <c r="B195" s="38"/>
    </row>
    <row r="196" spans="2:2" ht="13.8" x14ac:dyDescent="0.25">
      <c r="B196" s="38"/>
    </row>
    <row r="197" spans="2:2" ht="13.8" x14ac:dyDescent="0.25">
      <c r="B197" s="38"/>
    </row>
    <row r="198" spans="2:2" ht="13.8" x14ac:dyDescent="0.25">
      <c r="B198" s="3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N18"/>
  <sheetViews>
    <sheetView workbookViewId="0">
      <selection activeCell="C10" sqref="C10:N10"/>
    </sheetView>
  </sheetViews>
  <sheetFormatPr defaultColWidth="9.109375" defaultRowHeight="11.4" x14ac:dyDescent="0.2"/>
  <cols>
    <col min="1" max="1" width="2" style="1" customWidth="1"/>
    <col min="2" max="2" width="12.88671875" style="1" customWidth="1"/>
    <col min="3" max="3" width="11.109375" style="1" bestFit="1" customWidth="1"/>
    <col min="4" max="16384" width="9.109375" style="1"/>
  </cols>
  <sheetData>
    <row r="1" spans="2:14" ht="15.6" x14ac:dyDescent="0.3">
      <c r="B1" s="2" t="s">
        <v>27</v>
      </c>
    </row>
    <row r="3" spans="2:14" x14ac:dyDescent="0.2">
      <c r="B3" s="11" t="s">
        <v>36</v>
      </c>
    </row>
    <row r="4" spans="2:14" x14ac:dyDescent="0.2">
      <c r="B4" s="11" t="s">
        <v>31</v>
      </c>
    </row>
    <row r="7" spans="2:14" ht="12" x14ac:dyDescent="0.25">
      <c r="B7" s="43" t="s">
        <v>14</v>
      </c>
      <c r="C7" s="43" t="s">
        <v>39</v>
      </c>
      <c r="D7" s="43" t="s">
        <v>40</v>
      </c>
      <c r="E7" s="43" t="s">
        <v>41</v>
      </c>
      <c r="F7" s="43" t="s">
        <v>42</v>
      </c>
      <c r="G7" s="43" t="s">
        <v>43</v>
      </c>
      <c r="H7" s="43" t="s">
        <v>44</v>
      </c>
      <c r="I7" s="43" t="s">
        <v>45</v>
      </c>
      <c r="J7" s="43" t="s">
        <v>46</v>
      </c>
      <c r="K7" s="43" t="s">
        <v>47</v>
      </c>
      <c r="L7" s="43" t="s">
        <v>48</v>
      </c>
      <c r="M7" s="43" t="s">
        <v>49</v>
      </c>
      <c r="N7" s="43" t="s">
        <v>50</v>
      </c>
    </row>
    <row r="8" spans="2:14" x14ac:dyDescent="0.2">
      <c r="B8" s="1" t="s">
        <v>18</v>
      </c>
      <c r="C8" s="44">
        <f>SUMIFS(Data!$E:$E,Data!$H:$H,'Task 3'!C$7,Data!$C:$C,$B8)</f>
        <v>24760</v>
      </c>
      <c r="D8" s="44">
        <f>SUMIFS(Data!$E:$E,Data!$H:$H,'Task 3'!D$7,Data!$C:$C,$B8)</f>
        <v>24596</v>
      </c>
      <c r="E8" s="44">
        <f>SUMIFS(Data!$E:$E,Data!$H:$H,'Task 3'!E$7,Data!$C:$C,$B8)</f>
        <v>25828.880000000005</v>
      </c>
      <c r="F8" s="44">
        <f>SUMIFS(Data!$E:$E,Data!$H:$H,'Task 3'!F$7,Data!$C:$C,$B8)</f>
        <v>22126.1656</v>
      </c>
      <c r="G8" s="44">
        <f>SUMIFS(Data!$E:$E,Data!$H:$H,'Task 3'!G$7,Data!$C:$C,$B8)</f>
        <v>19640.004384</v>
      </c>
      <c r="H8" s="44">
        <f>SUMIFS(Data!$E:$E,Data!$H:$H,'Task 3'!H$7,Data!$C:$C,$B8)</f>
        <v>23051.122974880003</v>
      </c>
      <c r="I8" s="44">
        <f>SUMIFS(Data!$E:$E,Data!$H:$H,'Task 3'!I$7,Data!$C:$C,$B8)</f>
        <v>25589.190084057602</v>
      </c>
      <c r="J8" s="44">
        <f>SUMIFS(Data!$E:$E,Data!$H:$H,'Task 3'!J$7,Data!$C:$C,$B8)</f>
        <v>28772.884123087115</v>
      </c>
      <c r="K8" s="44">
        <f>SUMIFS(Data!$E:$E,Data!$H:$H,'Task 3'!K$7,Data!$C:$C,$B8)</f>
        <v>27621.968758163628</v>
      </c>
      <c r="L8" s="44">
        <f>SUMIFS(Data!$E:$E,Data!$H:$H,'Task 3'!L$7,Data!$C:$C,$B8)</f>
        <v>25446.738718458233</v>
      </c>
      <c r="M8" s="44">
        <f>SUMIFS(Data!$E:$E,Data!$H:$H,'Task 3'!M$7,Data!$C:$C,$B8)</f>
        <v>25340.394138739306</v>
      </c>
      <c r="N8" s="44">
        <f>SUMIFS(Data!$E:$E,Data!$H:$H,'Task 3'!N$7,Data!$C:$C,$B8)</f>
        <v>24114.393055408218</v>
      </c>
    </row>
    <row r="9" spans="2:14" x14ac:dyDescent="0.2">
      <c r="B9" s="1" t="s">
        <v>19</v>
      </c>
      <c r="C9" s="44">
        <f>SUMIFS(Data!$E:$E,Data!$H:$H,'Task 3'!C$7,Data!$C:$C,$B9)</f>
        <v>4520</v>
      </c>
      <c r="D9" s="44">
        <f>SUMIFS(Data!$E:$E,Data!$H:$H,'Task 3'!D$7,Data!$C:$C,$B9)</f>
        <v>5852</v>
      </c>
      <c r="E9" s="44">
        <f>SUMIFS(Data!$E:$E,Data!$H:$H,'Task 3'!E$7,Data!$C:$C,$B9)</f>
        <v>4872.5600000000004</v>
      </c>
      <c r="F9" s="44">
        <f>SUMIFS(Data!$E:$E,Data!$H:$H,'Task 3'!F$7,Data!$C:$C,$B9)</f>
        <v>6817.7032000000008</v>
      </c>
      <c r="G9" s="44">
        <f>SUMIFS(Data!$E:$E,Data!$H:$H,'Task 3'!G$7,Data!$C:$C,$B9)</f>
        <v>6318.2959840000003</v>
      </c>
      <c r="H9" s="44">
        <f>SUMIFS(Data!$E:$E,Data!$H:$H,'Task 3'!H$7,Data!$C:$C,$B9)</f>
        <v>6353.3130460800003</v>
      </c>
      <c r="I9" s="44">
        <f>SUMIFS(Data!$E:$E,Data!$H:$H,'Task 3'!I$7,Data!$C:$C,$B9)</f>
        <v>5234.1525171936009</v>
      </c>
      <c r="J9" s="44">
        <f>SUMIFS(Data!$E:$E,Data!$H:$H,'Task 3'!J$7,Data!$C:$C,$B9)</f>
        <v>5011.493330747905</v>
      </c>
      <c r="K9" s="44">
        <f>SUMIFS(Data!$E:$E,Data!$H:$H,'Task 3'!K$7,Data!$C:$C,$B9)</f>
        <v>8440.0460094388854</v>
      </c>
      <c r="L9" s="44">
        <f>SUMIFS(Data!$E:$E,Data!$H:$H,'Task 3'!L$7,Data!$C:$C,$B9)</f>
        <v>9352.6259842094641</v>
      </c>
      <c r="M9" s="44">
        <f>SUMIFS(Data!$E:$E,Data!$H:$H,'Task 3'!M$7,Data!$C:$C,$B9)</f>
        <v>9890.0459138604856</v>
      </c>
      <c r="N9" s="44">
        <f>SUMIFS(Data!$E:$E,Data!$H:$H,'Task 3'!N$7,Data!$C:$C,$B9)</f>
        <v>11380.389238207204</v>
      </c>
    </row>
    <row r="10" spans="2:14" x14ac:dyDescent="0.2">
      <c r="B10" s="1" t="s">
        <v>20</v>
      </c>
      <c r="C10" s="44">
        <f>SUMIFS(Data!$E:$E,Data!$H:$H,'Task 3'!C$7,Data!$C:$C,$B10)</f>
        <v>10720</v>
      </c>
      <c r="D10" s="44">
        <f>SUMIFS(Data!$E:$E,Data!$H:$H,'Task 3'!D$7,Data!$C:$C,$B10)</f>
        <v>13552</v>
      </c>
      <c r="E10" s="44">
        <f>SUMIFS(Data!$E:$E,Data!$H:$H,'Task 3'!E$7,Data!$C:$C,$B10)</f>
        <v>12418.560000000001</v>
      </c>
      <c r="F10" s="44">
        <f>SUMIFS(Data!$E:$E,Data!$H:$H,'Task 3'!F$7,Data!$C:$C,$B10)</f>
        <v>12882.531199999999</v>
      </c>
      <c r="G10" s="44">
        <f>SUMIFS(Data!$E:$E,Data!$H:$H,'Task 3'!G$7,Data!$C:$C,$B10)</f>
        <v>12103.723631999999</v>
      </c>
      <c r="H10" s="44">
        <f>SUMIFS(Data!$E:$E,Data!$H:$H,'Task 3'!H$7,Data!$C:$C,$B10)</f>
        <v>11321.929659040001</v>
      </c>
      <c r="I10" s="44">
        <f>SUMIFS(Data!$E:$E,Data!$H:$H,'Task 3'!I$7,Data!$C:$C,$B10)</f>
        <v>11548.3682522208</v>
      </c>
      <c r="J10" s="44">
        <f>SUMIFS(Data!$E:$E,Data!$H:$H,'Task 3'!J$7,Data!$C:$C,$B10)</f>
        <v>9418.1512595089953</v>
      </c>
      <c r="K10" s="44">
        <f>SUMIFS(Data!$E:$E,Data!$H:$H,'Task 3'!K$7,Data!$C:$C,$B10)</f>
        <v>11892.792104209339</v>
      </c>
      <c r="L10" s="44">
        <f>SUMIFS(Data!$E:$E,Data!$H:$H,'Task 3'!L$7,Data!$C:$C,$B10)</f>
        <v>12675.894100426027</v>
      </c>
      <c r="M10" s="44">
        <f>SUMIFS(Data!$E:$E,Data!$H:$H,'Task 3'!M$7,Data!$C:$C,$B10)</f>
        <v>10345.808398370185</v>
      </c>
      <c r="N10" s="44">
        <f>SUMIFS(Data!$E:$E,Data!$H:$H,'Task 3'!N$7,Data!$C:$C,$B10)</f>
        <v>14639.09100245156</v>
      </c>
    </row>
    <row r="11" spans="2:14" ht="12" x14ac:dyDescent="0.25">
      <c r="B11" s="43" t="s">
        <v>55</v>
      </c>
      <c r="C11" s="45">
        <f t="shared" ref="C11:N11" si="0">SUM(C8:C10)</f>
        <v>40000</v>
      </c>
      <c r="D11" s="45">
        <f t="shared" si="0"/>
        <v>44000</v>
      </c>
      <c r="E11" s="45">
        <f t="shared" si="0"/>
        <v>43120.000000000007</v>
      </c>
      <c r="F11" s="45">
        <f t="shared" si="0"/>
        <v>41826.400000000001</v>
      </c>
      <c r="G11" s="45">
        <f t="shared" si="0"/>
        <v>38062.023999999998</v>
      </c>
      <c r="H11" s="45">
        <f t="shared" si="0"/>
        <v>40726.365680000003</v>
      </c>
      <c r="I11" s="45">
        <f t="shared" si="0"/>
        <v>42371.710853472003</v>
      </c>
      <c r="J11" s="45">
        <f t="shared" si="0"/>
        <v>43202.528713344014</v>
      </c>
      <c r="K11" s="45">
        <f t="shared" si="0"/>
        <v>47954.806871811852</v>
      </c>
      <c r="L11" s="45">
        <f t="shared" si="0"/>
        <v>47475.258803093726</v>
      </c>
      <c r="M11" s="45">
        <f t="shared" si="0"/>
        <v>45576.248450969979</v>
      </c>
      <c r="N11" s="45">
        <f t="shared" si="0"/>
        <v>50133.873296066988</v>
      </c>
    </row>
    <row r="14" spans="2:14" ht="12" x14ac:dyDescent="0.25">
      <c r="B14" s="43" t="s">
        <v>14</v>
      </c>
      <c r="C14" s="43" t="s">
        <v>39</v>
      </c>
      <c r="D14" s="43" t="s">
        <v>40</v>
      </c>
      <c r="E14" s="43" t="s">
        <v>41</v>
      </c>
      <c r="F14" s="43" t="s">
        <v>42</v>
      </c>
      <c r="G14" s="43" t="s">
        <v>43</v>
      </c>
      <c r="H14" s="43" t="s">
        <v>44</v>
      </c>
      <c r="I14" s="43" t="s">
        <v>45</v>
      </c>
      <c r="J14" s="43" t="s">
        <v>46</v>
      </c>
      <c r="K14" s="43" t="s">
        <v>47</v>
      </c>
      <c r="L14" s="43" t="s">
        <v>48</v>
      </c>
      <c r="M14" s="43" t="s">
        <v>49</v>
      </c>
      <c r="N14" s="43" t="s">
        <v>50</v>
      </c>
    </row>
    <row r="15" spans="2:14" x14ac:dyDescent="0.2">
      <c r="B15" s="1" t="s">
        <v>18</v>
      </c>
      <c r="C15" s="46">
        <f>C8/C$11</f>
        <v>0.61899999999999999</v>
      </c>
      <c r="D15" s="46">
        <f t="shared" ref="D15:N15" si="1">D8/D$11</f>
        <v>0.55900000000000005</v>
      </c>
      <c r="E15" s="46">
        <f t="shared" si="1"/>
        <v>0.59899999999999998</v>
      </c>
      <c r="F15" s="46">
        <f t="shared" si="1"/>
        <v>0.52900000000000003</v>
      </c>
      <c r="G15" s="46">
        <f t="shared" si="1"/>
        <v>0.51600000000000001</v>
      </c>
      <c r="H15" s="46">
        <f t="shared" si="1"/>
        <v>0.56600000000000006</v>
      </c>
      <c r="I15" s="46">
        <f t="shared" si="1"/>
        <v>0.60392156862745094</v>
      </c>
      <c r="J15" s="46">
        <f t="shared" si="1"/>
        <v>0.66600000000000004</v>
      </c>
      <c r="K15" s="46">
        <f t="shared" si="1"/>
        <v>0.57600000000000007</v>
      </c>
      <c r="L15" s="46">
        <f t="shared" si="1"/>
        <v>0.53599999999999992</v>
      </c>
      <c r="M15" s="46">
        <f t="shared" si="1"/>
        <v>0.55599999999999994</v>
      </c>
      <c r="N15" s="46">
        <f t="shared" si="1"/>
        <v>0.48099999999999993</v>
      </c>
    </row>
    <row r="16" spans="2:14" x14ac:dyDescent="0.2">
      <c r="B16" s="1" t="s">
        <v>19</v>
      </c>
      <c r="C16" s="46">
        <f t="shared" ref="C16:N16" si="2">C9/C$11</f>
        <v>0.113</v>
      </c>
      <c r="D16" s="46">
        <f t="shared" si="2"/>
        <v>0.13300000000000001</v>
      </c>
      <c r="E16" s="46">
        <f t="shared" si="2"/>
        <v>0.11299999999999999</v>
      </c>
      <c r="F16" s="46">
        <f t="shared" si="2"/>
        <v>0.16300000000000001</v>
      </c>
      <c r="G16" s="46">
        <f t="shared" si="2"/>
        <v>0.16600000000000001</v>
      </c>
      <c r="H16" s="46">
        <f t="shared" si="2"/>
        <v>0.156</v>
      </c>
      <c r="I16" s="46">
        <f t="shared" si="2"/>
        <v>0.1235294117647059</v>
      </c>
      <c r="J16" s="46">
        <f t="shared" si="2"/>
        <v>0.11599999999999999</v>
      </c>
      <c r="K16" s="46">
        <f t="shared" si="2"/>
        <v>0.17599999999999999</v>
      </c>
      <c r="L16" s="46">
        <f t="shared" si="2"/>
        <v>0.19700000000000001</v>
      </c>
      <c r="M16" s="46">
        <f t="shared" si="2"/>
        <v>0.217</v>
      </c>
      <c r="N16" s="46">
        <f t="shared" si="2"/>
        <v>0.22699999999999995</v>
      </c>
    </row>
    <row r="17" spans="2:14" x14ac:dyDescent="0.2">
      <c r="B17" s="1" t="s">
        <v>20</v>
      </c>
      <c r="C17" s="46">
        <f t="shared" ref="C17:N17" si="3">C10/C$11</f>
        <v>0.26800000000000002</v>
      </c>
      <c r="D17" s="46">
        <f t="shared" si="3"/>
        <v>0.308</v>
      </c>
      <c r="E17" s="46">
        <f t="shared" si="3"/>
        <v>0.28799999999999998</v>
      </c>
      <c r="F17" s="46">
        <f t="shared" si="3"/>
        <v>0.308</v>
      </c>
      <c r="G17" s="46">
        <f t="shared" si="3"/>
        <v>0.318</v>
      </c>
      <c r="H17" s="46">
        <f t="shared" si="3"/>
        <v>0.27800000000000002</v>
      </c>
      <c r="I17" s="46">
        <f t="shared" si="3"/>
        <v>0.27254901960784311</v>
      </c>
      <c r="J17" s="46">
        <f t="shared" si="3"/>
        <v>0.218</v>
      </c>
      <c r="K17" s="46">
        <f t="shared" si="3"/>
        <v>0.24799999999999997</v>
      </c>
      <c r="L17" s="46">
        <f t="shared" si="3"/>
        <v>0.26700000000000007</v>
      </c>
      <c r="M17" s="46">
        <f t="shared" si="3"/>
        <v>0.22700000000000001</v>
      </c>
      <c r="N17" s="46">
        <f t="shared" si="3"/>
        <v>0.29199999999999998</v>
      </c>
    </row>
    <row r="18" spans="2:14" ht="12" x14ac:dyDescent="0.25">
      <c r="B18" s="43" t="s">
        <v>55</v>
      </c>
      <c r="C18" s="47">
        <f t="shared" ref="C18:N18" si="4">SUM(C15:C17)</f>
        <v>1</v>
      </c>
      <c r="D18" s="47">
        <f t="shared" si="4"/>
        <v>1</v>
      </c>
      <c r="E18" s="47">
        <f t="shared" si="4"/>
        <v>1</v>
      </c>
      <c r="F18" s="47">
        <f t="shared" si="4"/>
        <v>1</v>
      </c>
      <c r="G18" s="47">
        <f t="shared" si="4"/>
        <v>1</v>
      </c>
      <c r="H18" s="47">
        <f t="shared" si="4"/>
        <v>1</v>
      </c>
      <c r="I18" s="47">
        <f t="shared" si="4"/>
        <v>1</v>
      </c>
      <c r="J18" s="47">
        <f t="shared" si="4"/>
        <v>1</v>
      </c>
      <c r="K18" s="47">
        <f t="shared" si="4"/>
        <v>1</v>
      </c>
      <c r="L18" s="47">
        <f t="shared" si="4"/>
        <v>1</v>
      </c>
      <c r="M18" s="47">
        <f t="shared" si="4"/>
        <v>0.99999999999999989</v>
      </c>
      <c r="N18" s="47">
        <f t="shared" si="4"/>
        <v>0.99999999999999978</v>
      </c>
    </row>
  </sheetData>
  <phoneticPr fontId="1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J218"/>
  <sheetViews>
    <sheetView tabSelected="1" workbookViewId="0">
      <selection activeCell="Q50" sqref="Q50"/>
    </sheetView>
  </sheetViews>
  <sheetFormatPr defaultColWidth="9.109375" defaultRowHeight="11.4" x14ac:dyDescent="0.2"/>
  <cols>
    <col min="1" max="1" width="2" style="1" customWidth="1"/>
    <col min="2" max="2" width="18.33203125" style="1" bestFit="1" customWidth="1"/>
    <col min="3" max="3" width="15.6640625" style="1" bestFit="1" customWidth="1"/>
    <col min="4" max="16" width="12.109375" style="1" bestFit="1" customWidth="1"/>
    <col min="17" max="17" width="12.77734375" style="1" bestFit="1" customWidth="1"/>
    <col min="18" max="18" width="12.109375" style="1" bestFit="1" customWidth="1"/>
    <col min="19" max="19" width="12.44140625" style="1" bestFit="1" customWidth="1"/>
    <col min="20" max="32" width="12" style="1" bestFit="1" customWidth="1"/>
    <col min="33" max="33" width="12.6640625" style="1" bestFit="1" customWidth="1"/>
    <col min="34" max="34" width="12" style="1" bestFit="1" customWidth="1"/>
    <col min="35" max="35" width="26.5546875" style="1" bestFit="1" customWidth="1"/>
    <col min="36" max="36" width="23.109375" style="1" bestFit="1" customWidth="1"/>
    <col min="37" max="16384" width="9.109375" style="1"/>
  </cols>
  <sheetData>
    <row r="1" spans="2:36" ht="15.6" x14ac:dyDescent="0.3">
      <c r="B1" s="2" t="s">
        <v>24</v>
      </c>
    </row>
    <row r="3" spans="2:36" x14ac:dyDescent="0.2">
      <c r="B3" s="1" t="s">
        <v>32</v>
      </c>
    </row>
    <row r="4" spans="2:36" x14ac:dyDescent="0.2">
      <c r="B4" s="1" t="s">
        <v>33</v>
      </c>
    </row>
    <row r="6" spans="2:36" ht="12" x14ac:dyDescent="0.25">
      <c r="B6" s="43"/>
    </row>
    <row r="7" spans="2:36" ht="12" x14ac:dyDescent="0.25">
      <c r="B7" s="34"/>
    </row>
    <row r="8" spans="2:36" ht="14.4" x14ac:dyDescent="0.3">
      <c r="B8" s="12" t="s">
        <v>58</v>
      </c>
      <c r="C8" s="12" t="s">
        <v>60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 spans="2:36" ht="14.4" x14ac:dyDescent="0.3">
      <c r="B9" s="12" t="s">
        <v>56</v>
      </c>
      <c r="C9" s="12" t="s">
        <v>3</v>
      </c>
      <c r="D9" s="12" t="s">
        <v>8</v>
      </c>
      <c r="E9" s="12" t="s">
        <v>11</v>
      </c>
      <c r="F9" s="12" t="s">
        <v>6</v>
      </c>
      <c r="G9" s="12" t="s">
        <v>9</v>
      </c>
      <c r="H9" s="12" t="s">
        <v>7</v>
      </c>
      <c r="I9" s="12" t="s">
        <v>17</v>
      </c>
      <c r="J9" s="12" t="s">
        <v>2</v>
      </c>
      <c r="K9" s="12" t="s">
        <v>12</v>
      </c>
      <c r="L9" s="12" t="s">
        <v>10</v>
      </c>
      <c r="M9" s="12" t="s">
        <v>5</v>
      </c>
      <c r="N9" s="12" t="s">
        <v>20</v>
      </c>
      <c r="O9" s="12" t="s">
        <v>4</v>
      </c>
      <c r="P9" s="12" t="s">
        <v>15</v>
      </c>
      <c r="Q9" s="12" t="s">
        <v>16</v>
      </c>
      <c r="R9" s="12" t="s">
        <v>13</v>
      </c>
      <c r="S9" s="12" t="s">
        <v>57</v>
      </c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</row>
    <row r="10" spans="2:36" ht="14.4" x14ac:dyDescent="0.3">
      <c r="B10" s="48" t="s">
        <v>39</v>
      </c>
      <c r="C10" s="42">
        <v>2600</v>
      </c>
      <c r="D10" s="42">
        <v>3120</v>
      </c>
      <c r="E10" s="42">
        <v>440</v>
      </c>
      <c r="F10" s="42">
        <v>2839.9999999999995</v>
      </c>
      <c r="G10" s="42">
        <v>3360</v>
      </c>
      <c r="H10" s="42">
        <v>3320</v>
      </c>
      <c r="I10" s="42">
        <v>840</v>
      </c>
      <c r="J10" s="42">
        <v>4680</v>
      </c>
      <c r="K10" s="42">
        <v>760</v>
      </c>
      <c r="L10" s="42">
        <v>1520</v>
      </c>
      <c r="M10" s="42">
        <v>1800</v>
      </c>
      <c r="N10" s="42">
        <v>2280</v>
      </c>
      <c r="O10" s="42">
        <v>3040</v>
      </c>
      <c r="P10" s="42">
        <v>2960</v>
      </c>
      <c r="Q10" s="42">
        <v>4640</v>
      </c>
      <c r="R10" s="42">
        <v>1800</v>
      </c>
      <c r="S10" s="42">
        <v>40000</v>
      </c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</row>
    <row r="11" spans="2:36" ht="14.4" x14ac:dyDescent="0.3">
      <c r="B11" s="48" t="s">
        <v>40</v>
      </c>
      <c r="C11" s="42">
        <v>1980</v>
      </c>
      <c r="D11" s="42">
        <v>3652</v>
      </c>
      <c r="E11" s="42">
        <v>924</v>
      </c>
      <c r="F11" s="42">
        <v>924</v>
      </c>
      <c r="G11" s="42">
        <v>3916</v>
      </c>
      <c r="H11" s="42">
        <v>3652</v>
      </c>
      <c r="I11" s="42">
        <v>1804</v>
      </c>
      <c r="J11" s="42">
        <v>4268</v>
      </c>
      <c r="K11" s="42">
        <v>1716</v>
      </c>
      <c r="L11" s="42">
        <v>2112</v>
      </c>
      <c r="M11" s="42">
        <v>2420</v>
      </c>
      <c r="N11" s="42">
        <v>3388</v>
      </c>
      <c r="O11" s="42">
        <v>3783.9999999999995</v>
      </c>
      <c r="P11" s="42">
        <v>1936</v>
      </c>
      <c r="Q11" s="42">
        <v>6424</v>
      </c>
      <c r="R11" s="42">
        <v>1100</v>
      </c>
      <c r="S11" s="42">
        <v>44000</v>
      </c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</row>
    <row r="12" spans="2:36" ht="14.4" x14ac:dyDescent="0.3">
      <c r="B12" s="48" t="s">
        <v>41</v>
      </c>
      <c r="C12" s="42">
        <v>2802.8</v>
      </c>
      <c r="D12" s="42">
        <v>3492.72</v>
      </c>
      <c r="E12" s="42">
        <v>474.32</v>
      </c>
      <c r="F12" s="42">
        <v>1121.1199999999999</v>
      </c>
      <c r="G12" s="42">
        <v>3018.4000000000005</v>
      </c>
      <c r="H12" s="42">
        <v>3492.72</v>
      </c>
      <c r="I12" s="42">
        <v>1336.72</v>
      </c>
      <c r="J12" s="42">
        <v>5045.04</v>
      </c>
      <c r="K12" s="42">
        <v>1250.48</v>
      </c>
      <c r="L12" s="42">
        <v>2500.96</v>
      </c>
      <c r="M12" s="42">
        <v>2285.36</v>
      </c>
      <c r="N12" s="42">
        <v>4182.6400000000003</v>
      </c>
      <c r="O12" s="42">
        <v>4570.72</v>
      </c>
      <c r="P12" s="42">
        <v>1897.28</v>
      </c>
      <c r="Q12" s="42">
        <v>5001.92</v>
      </c>
      <c r="R12" s="42">
        <v>646.79999999999995</v>
      </c>
      <c r="S12" s="42">
        <v>43120</v>
      </c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</row>
    <row r="13" spans="2:36" ht="14.4" x14ac:dyDescent="0.3">
      <c r="B13" s="48" t="s">
        <v>42</v>
      </c>
      <c r="C13" s="42">
        <v>3136.98</v>
      </c>
      <c r="D13" s="42">
        <v>1714.8824000000002</v>
      </c>
      <c r="E13" s="42">
        <v>878.35440000000006</v>
      </c>
      <c r="F13" s="42">
        <v>1505.7503999999999</v>
      </c>
      <c r="G13" s="42">
        <v>1254.7919999999999</v>
      </c>
      <c r="H13" s="42">
        <v>2969.6743999999999</v>
      </c>
      <c r="I13" s="42">
        <v>1296.6183999999998</v>
      </c>
      <c r="J13" s="42">
        <v>5730.2168000000011</v>
      </c>
      <c r="K13" s="42">
        <v>2049.4936000000002</v>
      </c>
      <c r="L13" s="42">
        <v>2425.9312</v>
      </c>
      <c r="M13" s="42">
        <v>1798.5352</v>
      </c>
      <c r="N13" s="42">
        <v>4057.1608000000001</v>
      </c>
      <c r="O13" s="42">
        <v>4015.3343999999997</v>
      </c>
      <c r="P13" s="42">
        <v>3513.4176000000002</v>
      </c>
      <c r="Q13" s="42">
        <v>4015.3343999999997</v>
      </c>
      <c r="R13" s="42">
        <v>1463.9240000000002</v>
      </c>
      <c r="S13" s="42">
        <v>41826.400000000001</v>
      </c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</row>
    <row r="14" spans="2:36" ht="14.4" x14ac:dyDescent="0.3">
      <c r="B14" s="48" t="s">
        <v>43</v>
      </c>
      <c r="C14" s="42">
        <v>1712.7910799999997</v>
      </c>
      <c r="D14" s="42">
        <v>1560.5429840000002</v>
      </c>
      <c r="E14" s="42">
        <v>418.68226399999998</v>
      </c>
      <c r="F14" s="42">
        <v>1370.2328639999998</v>
      </c>
      <c r="G14" s="42">
        <v>1903.1012000000003</v>
      </c>
      <c r="H14" s="42">
        <v>2512.0935840000002</v>
      </c>
      <c r="I14" s="42">
        <v>1941.1632239999999</v>
      </c>
      <c r="J14" s="42">
        <v>5290.6213360000002</v>
      </c>
      <c r="K14" s="42">
        <v>2626.2796560000006</v>
      </c>
      <c r="L14" s="42">
        <v>1941.1632239999999</v>
      </c>
      <c r="M14" s="42">
        <v>1636.6670319999998</v>
      </c>
      <c r="N14" s="42">
        <v>3692.0163280000002</v>
      </c>
      <c r="O14" s="42">
        <v>3653.9543039999999</v>
      </c>
      <c r="P14" s="42">
        <v>2816.5897760000003</v>
      </c>
      <c r="Q14" s="42">
        <v>3653.9543039999999</v>
      </c>
      <c r="R14" s="42">
        <v>1332.17084</v>
      </c>
      <c r="S14" s="42">
        <v>38062.023999999998</v>
      </c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</row>
    <row r="15" spans="2:36" ht="14.4" x14ac:dyDescent="0.3">
      <c r="B15" s="48" t="s">
        <v>44</v>
      </c>
      <c r="C15" s="42">
        <v>3461.7410828000006</v>
      </c>
      <c r="D15" s="42">
        <v>1669.78099288</v>
      </c>
      <c r="E15" s="42">
        <v>855.25367928000003</v>
      </c>
      <c r="F15" s="42">
        <v>2280.6764780800004</v>
      </c>
      <c r="G15" s="42">
        <v>1629.0546271999999</v>
      </c>
      <c r="H15" s="42">
        <v>3095.20379168</v>
      </c>
      <c r="I15" s="42">
        <v>2077.04464968</v>
      </c>
      <c r="J15" s="42">
        <v>6475.49214312</v>
      </c>
      <c r="K15" s="42">
        <v>2402.8555751199997</v>
      </c>
      <c r="L15" s="42">
        <v>1669.78099288</v>
      </c>
      <c r="M15" s="42">
        <v>529.44275384000002</v>
      </c>
      <c r="N15" s="42">
        <v>3950.4574709600001</v>
      </c>
      <c r="O15" s="42">
        <v>3909.7311052800001</v>
      </c>
      <c r="P15" s="42">
        <v>2199.2237467200002</v>
      </c>
      <c r="Q15" s="42">
        <v>3095.20379168</v>
      </c>
      <c r="R15" s="42">
        <v>1425.4227988000002</v>
      </c>
      <c r="S15" s="42">
        <v>40726.36568000001</v>
      </c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</row>
    <row r="16" spans="2:36" ht="14.4" x14ac:dyDescent="0.3">
      <c r="B16" s="48" t="s">
        <v>45</v>
      </c>
      <c r="C16" s="42">
        <v>4361.7937643280002</v>
      </c>
      <c r="D16" s="42">
        <v>1703.1766127376002</v>
      </c>
      <c r="E16" s="42">
        <v>456.94982292960003</v>
      </c>
      <c r="F16" s="42">
        <v>3157.1078675136005</v>
      </c>
      <c r="G16" s="42">
        <v>1246.2267898079999</v>
      </c>
      <c r="H16" s="42">
        <v>3157.1078675136005</v>
      </c>
      <c r="I16" s="42">
        <v>2533.9944726096001</v>
      </c>
      <c r="J16" s="42">
        <v>5774.1841261104009</v>
      </c>
      <c r="K16" s="42">
        <v>2035.5037566864003</v>
      </c>
      <c r="L16" s="42">
        <v>1287.7676828016001</v>
      </c>
      <c r="M16" s="42">
        <v>1370.8494687888001</v>
      </c>
      <c r="N16" s="42">
        <v>4444.8755503152006</v>
      </c>
      <c r="O16" s="42">
        <v>4818.7435872576007</v>
      </c>
      <c r="P16" s="42">
        <v>1412.3903617824001</v>
      </c>
      <c r="Q16" s="42">
        <v>3157.1078675136005</v>
      </c>
      <c r="R16" s="42">
        <v>1453.9312547760003</v>
      </c>
      <c r="S16" s="42">
        <v>42371.71085347201</v>
      </c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</row>
    <row r="17" spans="2:36" ht="14.4" x14ac:dyDescent="0.3">
      <c r="B17" s="48" t="s">
        <v>46</v>
      </c>
      <c r="C17" s="42">
        <v>5400.3160891680009</v>
      </c>
      <c r="D17" s="42">
        <v>1771.3036772471044</v>
      </c>
      <c r="E17" s="42">
        <v>475.22781584678404</v>
      </c>
      <c r="F17" s="42">
        <v>1987.3163208138244</v>
      </c>
      <c r="G17" s="42">
        <v>1296.0758614003203</v>
      </c>
      <c r="H17" s="42">
        <v>3283.3921822141447</v>
      </c>
      <c r="I17" s="42">
        <v>2635.3542515139843</v>
      </c>
      <c r="J17" s="42">
        <v>6869.2020654216976</v>
      </c>
      <c r="K17" s="42">
        <v>2116.9239069538562</v>
      </c>
      <c r="L17" s="42">
        <v>1339.2783901136643</v>
      </c>
      <c r="M17" s="42">
        <v>2289.7340218072322</v>
      </c>
      <c r="N17" s="42">
        <v>2894.5694237940488</v>
      </c>
      <c r="O17" s="42">
        <v>5875.5439050147861</v>
      </c>
      <c r="P17" s="42">
        <v>1036.8606891202562</v>
      </c>
      <c r="Q17" s="42">
        <v>2851.3668950807046</v>
      </c>
      <c r="R17" s="42">
        <v>1080.0632178336002</v>
      </c>
      <c r="S17" s="42">
        <v>43202.528713344014</v>
      </c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</row>
    <row r="18" spans="2:36" ht="14.4" x14ac:dyDescent="0.3">
      <c r="B18" s="48" t="s">
        <v>47</v>
      </c>
      <c r="C18" s="42">
        <v>4555.7066528221258</v>
      </c>
      <c r="D18" s="42">
        <v>1966.147081744286</v>
      </c>
      <c r="E18" s="42">
        <v>1007.0509443080489</v>
      </c>
      <c r="F18" s="42">
        <v>2685.4691848214638</v>
      </c>
      <c r="G18" s="42">
        <v>1438.6442061543555</v>
      </c>
      <c r="H18" s="42">
        <v>2685.4691848214638</v>
      </c>
      <c r="I18" s="42">
        <v>3404.7912878986413</v>
      </c>
      <c r="J18" s="42">
        <v>4747.525880309373</v>
      </c>
      <c r="K18" s="42">
        <v>2829.3336054368992</v>
      </c>
      <c r="L18" s="42">
        <v>2445.6951504624044</v>
      </c>
      <c r="M18" s="42">
        <v>3980.2489703603837</v>
      </c>
      <c r="N18" s="42">
        <v>3212.9720604113941</v>
      </c>
      <c r="O18" s="42">
        <v>5562.7575971301749</v>
      </c>
      <c r="P18" s="42">
        <v>2110.0115023597214</v>
      </c>
      <c r="Q18" s="42">
        <v>3165.0172535395823</v>
      </c>
      <c r="R18" s="42">
        <v>2157.9663092315332</v>
      </c>
      <c r="S18" s="42">
        <v>47954.806871811859</v>
      </c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</row>
    <row r="19" spans="2:36" ht="14.4" x14ac:dyDescent="0.3">
      <c r="B19" s="48" t="s">
        <v>48</v>
      </c>
      <c r="C19" s="42">
        <v>4510.1495862939037</v>
      </c>
      <c r="D19" s="42">
        <v>996.9804348649684</v>
      </c>
      <c r="E19" s="42">
        <v>1329.3072464866245</v>
      </c>
      <c r="F19" s="42">
        <v>2183.8619049423119</v>
      </c>
      <c r="G19" s="42">
        <v>1424.2577640928118</v>
      </c>
      <c r="H19" s="42">
        <v>1709.1093169113742</v>
      </c>
      <c r="I19" s="42">
        <v>3370.7433750196546</v>
      </c>
      <c r="J19" s="42">
        <v>5174.8032095372164</v>
      </c>
      <c r="K19" s="42">
        <v>2801.0402693825299</v>
      </c>
      <c r="L19" s="42">
        <v>2895.9907869887174</v>
      </c>
      <c r="M19" s="42">
        <v>2990.941304594905</v>
      </c>
      <c r="N19" s="42">
        <v>3180.8423398072805</v>
      </c>
      <c r="O19" s="42">
        <v>6456.6351972207485</v>
      </c>
      <c r="P19" s="42">
        <v>2326.2876813515927</v>
      </c>
      <c r="Q19" s="42">
        <v>3798.0207042474985</v>
      </c>
      <c r="R19" s="42">
        <v>2326.2876813515927</v>
      </c>
      <c r="S19" s="42">
        <v>47475.258803093726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</row>
    <row r="20" spans="2:36" ht="14.4" x14ac:dyDescent="0.3">
      <c r="B20" s="48" t="s">
        <v>49</v>
      </c>
      <c r="C20" s="42">
        <v>5241.2685718615476</v>
      </c>
      <c r="D20" s="42">
        <v>957.10121747036965</v>
      </c>
      <c r="E20" s="42">
        <v>2187.6599256465588</v>
      </c>
      <c r="F20" s="42">
        <v>2552.2699132543189</v>
      </c>
      <c r="G20" s="42">
        <v>1367.2874535290991</v>
      </c>
      <c r="H20" s="42">
        <v>1640.7449442349191</v>
      </c>
      <c r="I20" s="42">
        <v>2324.3886709994686</v>
      </c>
      <c r="J20" s="42">
        <v>6335.0985346848274</v>
      </c>
      <c r="K20" s="42">
        <v>2688.9986586072287</v>
      </c>
      <c r="L20" s="42">
        <v>2780.1511555091688</v>
      </c>
      <c r="M20" s="42">
        <v>3327.0661369208083</v>
      </c>
      <c r="N20" s="42">
        <v>2142.0836771955892</v>
      </c>
      <c r="O20" s="42">
        <v>3919.5573667834178</v>
      </c>
      <c r="P20" s="42">
        <v>3144.7611431169285</v>
      </c>
      <c r="Q20" s="42">
        <v>2734.5749070581983</v>
      </c>
      <c r="R20" s="42">
        <v>2233.2361740975293</v>
      </c>
      <c r="S20" s="42">
        <v>45576.248450969972</v>
      </c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</row>
    <row r="21" spans="2:36" ht="14.4" x14ac:dyDescent="0.3">
      <c r="B21" s="48" t="s">
        <v>50</v>
      </c>
      <c r="C21" s="42">
        <v>4762.7179631263634</v>
      </c>
      <c r="D21" s="42">
        <v>551.47260625673675</v>
      </c>
      <c r="E21" s="42">
        <v>2406.425918211215</v>
      </c>
      <c r="F21" s="42">
        <v>1804.8194386584114</v>
      </c>
      <c r="G21" s="42">
        <v>752.00809944100467</v>
      </c>
      <c r="H21" s="42">
        <v>802.1419727370718</v>
      </c>
      <c r="I21" s="42">
        <v>3559.5050040207557</v>
      </c>
      <c r="J21" s="42">
        <v>5965.9309222319716</v>
      </c>
      <c r="K21" s="42">
        <v>3960.5759903892917</v>
      </c>
      <c r="L21" s="42">
        <v>2055.4888051387466</v>
      </c>
      <c r="M21" s="42">
        <v>4161.1114835735598</v>
      </c>
      <c r="N21" s="42">
        <v>3158.4340176522201</v>
      </c>
      <c r="O21" s="42">
        <v>5314.1905693831004</v>
      </c>
      <c r="P21" s="42">
        <v>4461.9147233499616</v>
      </c>
      <c r="Q21" s="42">
        <v>3459.2372574286223</v>
      </c>
      <c r="R21" s="42">
        <v>2957.898524467952</v>
      </c>
      <c r="S21" s="42">
        <v>50133.87329606698</v>
      </c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</row>
    <row r="22" spans="2:36" ht="14.4" x14ac:dyDescent="0.3">
      <c r="B22" s="48" t="s">
        <v>57</v>
      </c>
      <c r="C22" s="42">
        <v>44526.264790399946</v>
      </c>
      <c r="D22" s="42">
        <v>23156.108007201063</v>
      </c>
      <c r="E22" s="42">
        <v>11853.232016708831</v>
      </c>
      <c r="F22" s="42">
        <v>24412.62437208393</v>
      </c>
      <c r="G22" s="42">
        <v>22605.848001625593</v>
      </c>
      <c r="H22" s="42">
        <v>32319.657244112575</v>
      </c>
      <c r="I22" s="42">
        <v>27124.323335742109</v>
      </c>
      <c r="J22" s="42">
        <v>66356.11501741549</v>
      </c>
      <c r="K22" s="42">
        <v>27237.485018576208</v>
      </c>
      <c r="L22" s="42">
        <v>24974.207387894301</v>
      </c>
      <c r="M22" s="42">
        <v>28589.956371885684</v>
      </c>
      <c r="N22" s="42">
        <v>40584.051668135726</v>
      </c>
      <c r="O22" s="42">
        <v>54921.168032069829</v>
      </c>
      <c r="P22" s="42">
        <v>29814.737223800861</v>
      </c>
      <c r="Q22" s="42">
        <v>45995.737380548206</v>
      </c>
      <c r="R22" s="42">
        <v>19977.70080055821</v>
      </c>
      <c r="S22" s="42">
        <v>524449.21666875866</v>
      </c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</row>
    <row r="23" spans="2:36" ht="14.4" x14ac:dyDescent="0.3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</row>
    <row r="24" spans="2:36" ht="14.4" x14ac:dyDescent="0.3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2:36" ht="14.4" x14ac:dyDescent="0.3">
      <c r="B25" s="12" t="s">
        <v>59</v>
      </c>
      <c r="C25" s="12" t="s">
        <v>60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2:36" ht="14.4" x14ac:dyDescent="0.3">
      <c r="B26" s="12" t="s">
        <v>56</v>
      </c>
      <c r="C26" s="12" t="s">
        <v>3</v>
      </c>
      <c r="D26" s="12" t="s">
        <v>8</v>
      </c>
      <c r="E26" s="12" t="s">
        <v>11</v>
      </c>
      <c r="F26" s="12" t="s">
        <v>6</v>
      </c>
      <c r="G26" s="12" t="s">
        <v>9</v>
      </c>
      <c r="H26" s="12" t="s">
        <v>7</v>
      </c>
      <c r="I26" s="12" t="s">
        <v>17</v>
      </c>
      <c r="J26" s="12" t="s">
        <v>2</v>
      </c>
      <c r="K26" s="12" t="s">
        <v>12</v>
      </c>
      <c r="L26" s="12" t="s">
        <v>10</v>
      </c>
      <c r="M26" s="12" t="s">
        <v>5</v>
      </c>
      <c r="N26" s="12" t="s">
        <v>20</v>
      </c>
      <c r="O26" s="12" t="s">
        <v>4</v>
      </c>
      <c r="P26" s="12" t="s">
        <v>15</v>
      </c>
      <c r="Q26" s="12" t="s">
        <v>16</v>
      </c>
      <c r="R26" s="12" t="s">
        <v>13</v>
      </c>
      <c r="S26" s="12" t="s">
        <v>57</v>
      </c>
      <c r="T26" s="12"/>
      <c r="U26" s="12"/>
      <c r="V26" s="12"/>
      <c r="W26" s="12"/>
      <c r="X26" s="12"/>
      <c r="Y26" s="12"/>
      <c r="Z26" s="12"/>
      <c r="AA26" s="12"/>
      <c r="AB26" s="12"/>
    </row>
    <row r="27" spans="2:36" ht="14.4" x14ac:dyDescent="0.3">
      <c r="B27" s="48" t="s">
        <v>39</v>
      </c>
      <c r="C27" s="42">
        <v>1391</v>
      </c>
      <c r="D27" s="42">
        <v>1404</v>
      </c>
      <c r="E27" s="42">
        <v>268.39999999999998</v>
      </c>
      <c r="F27" s="42">
        <v>1533.6</v>
      </c>
      <c r="G27" s="42">
        <v>1811.0400000000002</v>
      </c>
      <c r="H27" s="42">
        <v>1593.6</v>
      </c>
      <c r="I27" s="42">
        <v>352.8</v>
      </c>
      <c r="J27" s="42">
        <v>2569.3200000000002</v>
      </c>
      <c r="K27" s="42">
        <v>418.00000000000006</v>
      </c>
      <c r="L27" s="42">
        <v>820.80000000000007</v>
      </c>
      <c r="M27" s="42">
        <v>882</v>
      </c>
      <c r="N27" s="42">
        <v>889.2</v>
      </c>
      <c r="O27" s="42">
        <v>1605.1200000000001</v>
      </c>
      <c r="P27" s="42">
        <v>1036</v>
      </c>
      <c r="Q27" s="42">
        <v>2041.6</v>
      </c>
      <c r="R27" s="42">
        <v>936</v>
      </c>
      <c r="S27" s="42">
        <v>19552.479999999996</v>
      </c>
      <c r="T27" s="12"/>
      <c r="U27" s="12"/>
      <c r="V27" s="12"/>
      <c r="W27" s="12"/>
      <c r="X27" s="12"/>
      <c r="Y27" s="12"/>
      <c r="Z27" s="12"/>
      <c r="AA27" s="12"/>
      <c r="AB27" s="12"/>
    </row>
    <row r="28" spans="2:36" ht="14.4" x14ac:dyDescent="0.3">
      <c r="B28" s="48" t="s">
        <v>40</v>
      </c>
      <c r="C28" s="42">
        <v>1101.672</v>
      </c>
      <c r="D28" s="42">
        <v>1725.5700000000002</v>
      </c>
      <c r="E28" s="42">
        <v>591.822</v>
      </c>
      <c r="F28" s="42">
        <v>488.98079999999999</v>
      </c>
      <c r="G28" s="42">
        <v>2279.5819200000005</v>
      </c>
      <c r="H28" s="42">
        <v>1893.1967999999999</v>
      </c>
      <c r="I28" s="42">
        <v>780.41039999999998</v>
      </c>
      <c r="J28" s="42">
        <v>2577.4452000000006</v>
      </c>
      <c r="K28" s="42">
        <v>953.23800000000017</v>
      </c>
      <c r="L28" s="42">
        <v>1197.5040000000001</v>
      </c>
      <c r="M28" s="42">
        <v>1114.6519999999998</v>
      </c>
      <c r="N28" s="42">
        <v>1374.1728000000001</v>
      </c>
      <c r="O28" s="42">
        <v>1818.1363199999998</v>
      </c>
      <c r="P28" s="42">
        <v>745.36</v>
      </c>
      <c r="Q28" s="42">
        <v>2770.0288</v>
      </c>
      <c r="R28" s="42">
        <v>566.28000000000009</v>
      </c>
      <c r="S28" s="42">
        <v>21978.051040000002</v>
      </c>
    </row>
    <row r="29" spans="2:36" ht="14.4" x14ac:dyDescent="0.3">
      <c r="B29" s="48" t="s">
        <v>41</v>
      </c>
      <c r="C29" s="42">
        <v>1621.8570368000003</v>
      </c>
      <c r="D29" s="42">
        <v>1683.3164040000001</v>
      </c>
      <c r="E29" s="42">
        <v>312.91601879999996</v>
      </c>
      <c r="F29" s="42">
        <v>581.43076991999988</v>
      </c>
      <c r="G29" s="42">
        <v>1721.9295878400003</v>
      </c>
      <c r="H29" s="42">
        <v>1792.5197875199999</v>
      </c>
      <c r="I29" s="42">
        <v>595.61302416000001</v>
      </c>
      <c r="J29" s="42">
        <v>2955.2986663200004</v>
      </c>
      <c r="K29" s="42">
        <v>701.58805640000014</v>
      </c>
      <c r="L29" s="42">
        <v>1432.2247632000001</v>
      </c>
      <c r="M29" s="42">
        <v>1031.5840796800001</v>
      </c>
      <c r="N29" s="42">
        <v>1713.4435718400002</v>
      </c>
      <c r="O29" s="42">
        <v>2240.062336512</v>
      </c>
      <c r="P29" s="42">
        <v>759.67091200000004</v>
      </c>
      <c r="Q29" s="42">
        <v>2243.1010201600002</v>
      </c>
      <c r="R29" s="42">
        <v>342.96181919999998</v>
      </c>
      <c r="S29" s="42">
        <v>21729.517854352005</v>
      </c>
    </row>
    <row r="30" spans="2:36" ht="14.4" x14ac:dyDescent="0.3">
      <c r="B30" s="48" t="s">
        <v>42</v>
      </c>
      <c r="C30" s="42">
        <v>1851.5369448576002</v>
      </c>
      <c r="D30" s="42">
        <v>843.01732413360014</v>
      </c>
      <c r="E30" s="42">
        <v>561.71330418588002</v>
      </c>
      <c r="F30" s="42">
        <v>765.28812445747189</v>
      </c>
      <c r="G30" s="42">
        <v>701.51411408601598</v>
      </c>
      <c r="H30" s="42">
        <v>1508.8435727016958</v>
      </c>
      <c r="I30" s="42">
        <v>600.85441877260791</v>
      </c>
      <c r="J30" s="42">
        <v>3255.9636801217689</v>
      </c>
      <c r="K30" s="42">
        <v>1161.3774180654802</v>
      </c>
      <c r="L30" s="42">
        <v>1430.93576091312</v>
      </c>
      <c r="M30" s="42">
        <v>795.60046272044792</v>
      </c>
      <c r="N30" s="42">
        <v>1678.6606673316483</v>
      </c>
      <c r="O30" s="42">
        <v>1987.5523662618623</v>
      </c>
      <c r="P30" s="42">
        <v>1463.0433033216002</v>
      </c>
      <c r="Q30" s="42">
        <v>1872.6954282516479</v>
      </c>
      <c r="R30" s="42">
        <v>799.52402497968023</v>
      </c>
      <c r="S30" s="42">
        <v>21278.12091516213</v>
      </c>
    </row>
    <row r="31" spans="2:36" ht="14.4" x14ac:dyDescent="0.3">
      <c r="B31" s="48" t="s">
        <v>43</v>
      </c>
      <c r="C31" s="42">
        <v>1031.1579553300946</v>
      </c>
      <c r="D31" s="42">
        <v>790.16013791042349</v>
      </c>
      <c r="E31" s="42">
        <v>262.3826097241469</v>
      </c>
      <c r="F31" s="42">
        <v>675.51982745861039</v>
      </c>
      <c r="G31" s="42">
        <v>1053.3234423001531</v>
      </c>
      <c r="H31" s="42">
        <v>1301.8812376900441</v>
      </c>
      <c r="I31" s="42">
        <v>908.53258422545491</v>
      </c>
      <c r="J31" s="42">
        <v>2946.0577297856239</v>
      </c>
      <c r="K31" s="42">
        <v>1503.1044277782619</v>
      </c>
      <c r="L31" s="42">
        <v>1122.095415356868</v>
      </c>
      <c r="M31" s="42">
        <v>731.23638528636366</v>
      </c>
      <c r="N31" s="42">
        <v>1588.6844555626722</v>
      </c>
      <c r="O31" s="42">
        <v>1772.4992002323288</v>
      </c>
      <c r="P31" s="42">
        <v>1208.0592396077009</v>
      </c>
      <c r="Q31" s="42">
        <v>1772.3189532973597</v>
      </c>
      <c r="R31" s="42">
        <v>749.39386861345417</v>
      </c>
      <c r="S31" s="42">
        <v>19416.40747015956</v>
      </c>
    </row>
    <row r="32" spans="2:36" ht="14.4" x14ac:dyDescent="0.3">
      <c r="B32" s="48" t="s">
        <v>44</v>
      </c>
      <c r="C32" s="42">
        <v>2042.4031048117042</v>
      </c>
      <c r="D32" s="42">
        <v>837.01663408851152</v>
      </c>
      <c r="E32" s="42">
        <v>550.57261363682369</v>
      </c>
      <c r="F32" s="42">
        <v>1146.8525284040652</v>
      </c>
      <c r="G32" s="42">
        <v>874.5955206106629</v>
      </c>
      <c r="H32" s="42">
        <v>1668.238508165342</v>
      </c>
      <c r="I32" s="42">
        <v>1001.2937610748741</v>
      </c>
      <c r="J32" s="42">
        <v>3750.081393029966</v>
      </c>
      <c r="K32" s="42">
        <v>1416.4885797305926</v>
      </c>
      <c r="L32" s="42">
        <v>994.17873819327406</v>
      </c>
      <c r="M32" s="42">
        <v>241.277397249302</v>
      </c>
      <c r="N32" s="42">
        <v>1767.8880621501416</v>
      </c>
      <c r="O32" s="42">
        <v>1915.5398856910779</v>
      </c>
      <c r="P32" s="42">
        <v>924.4004000978689</v>
      </c>
      <c r="Q32" s="42">
        <v>1516.3148651558615</v>
      </c>
      <c r="R32" s="42">
        <v>785.81441062806823</v>
      </c>
      <c r="S32" s="42">
        <v>21432.956402718133</v>
      </c>
    </row>
    <row r="33" spans="2:19" ht="14.4" x14ac:dyDescent="0.3">
      <c r="B33" s="48" t="s">
        <v>45</v>
      </c>
      <c r="C33" s="42">
        <v>2676.3650285452568</v>
      </c>
      <c r="D33" s="42">
        <v>845.21939710257902</v>
      </c>
      <c r="E33" s="42">
        <v>271.96108163047626</v>
      </c>
      <c r="F33" s="42">
        <v>1651.0744343206866</v>
      </c>
      <c r="G33" s="42">
        <v>655.68426180181393</v>
      </c>
      <c r="H33" s="42">
        <v>1667.5712127620759</v>
      </c>
      <c r="I33" s="42">
        <v>1233.7941723964598</v>
      </c>
      <c r="J33" s="42">
        <v>3377.3799075649467</v>
      </c>
      <c r="K33" s="42">
        <v>1247.9312403988549</v>
      </c>
      <c r="L33" s="42">
        <v>743.72814025905336</v>
      </c>
      <c r="M33" s="42">
        <v>637.21731809536425</v>
      </c>
      <c r="N33" s="42">
        <v>2048.8218783109123</v>
      </c>
      <c r="O33" s="42">
        <v>2408.1209672965392</v>
      </c>
      <c r="P33" s="42">
        <v>611.4805935491836</v>
      </c>
      <c r="Q33" s="42">
        <v>1515.7083392097993</v>
      </c>
      <c r="R33" s="42">
        <v>825.57661980584851</v>
      </c>
      <c r="S33" s="42">
        <v>22417.634593049846</v>
      </c>
    </row>
    <row r="34" spans="2:19" ht="14.4" x14ac:dyDescent="0.3">
      <c r="B34" s="48" t="s">
        <v>46</v>
      </c>
      <c r="C34" s="42">
        <v>3446.1385891363693</v>
      </c>
      <c r="D34" s="42">
        <v>852.65732779708185</v>
      </c>
      <c r="E34" s="42">
        <v>288.85036702148852</v>
      </c>
      <c r="F34" s="42">
        <v>1080.8802233607594</v>
      </c>
      <c r="G34" s="42">
        <v>709.18809756484222</v>
      </c>
      <c r="H34" s="42">
        <v>1751.6168018852845</v>
      </c>
      <c r="I34" s="42">
        <v>1257.4830205064718</v>
      </c>
      <c r="J34" s="42">
        <v>4098.2245492463198</v>
      </c>
      <c r="K34" s="42">
        <v>1271.8915202145129</v>
      </c>
      <c r="L34" s="42">
        <v>796.68158384549804</v>
      </c>
      <c r="M34" s="42">
        <v>1043.0590970287317</v>
      </c>
      <c r="N34" s="42">
        <v>1374.2501470572479</v>
      </c>
      <c r="O34" s="42">
        <v>2994.9717431613021</v>
      </c>
      <c r="P34" s="42">
        <v>453.38768150404417</v>
      </c>
      <c r="Q34" s="42">
        <v>1409.9916712560719</v>
      </c>
      <c r="R34" s="42">
        <v>631.68405366858929</v>
      </c>
      <c r="S34" s="42">
        <v>23460.956474254614</v>
      </c>
    </row>
    <row r="35" spans="2:19" ht="14.4" x14ac:dyDescent="0.3">
      <c r="B35" s="48" t="s">
        <v>47</v>
      </c>
      <c r="C35" s="42">
        <v>2819.9476383815781</v>
      </c>
      <c r="D35" s="42">
        <v>965.37862653185607</v>
      </c>
      <c r="E35" s="42">
        <v>599.85818310595278</v>
      </c>
      <c r="F35" s="42">
        <v>1519.0220711188913</v>
      </c>
      <c r="G35" s="42">
        <v>795.07077617994469</v>
      </c>
      <c r="H35" s="42">
        <v>1475.6173081229601</v>
      </c>
      <c r="I35" s="42">
        <v>1673.3656385491558</v>
      </c>
      <c r="J35" s="42">
        <v>2775.7661497002796</v>
      </c>
      <c r="K35" s="42">
        <v>1750.9196107880391</v>
      </c>
      <c r="L35" s="42">
        <v>1513.0371045146255</v>
      </c>
      <c r="M35" s="42">
        <v>1849.4146283290984</v>
      </c>
      <c r="N35" s="42">
        <v>1494.9093099688741</v>
      </c>
      <c r="O35" s="42">
        <v>2948.9548832016703</v>
      </c>
      <c r="P35" s="42">
        <v>913.41749254212255</v>
      </c>
      <c r="Q35" s="42">
        <v>1612.0434777470671</v>
      </c>
      <c r="R35" s="42">
        <v>1274.7257866221396</v>
      </c>
      <c r="S35" s="42">
        <v>25981.448685404252</v>
      </c>
    </row>
    <row r="36" spans="2:19" ht="14.4" x14ac:dyDescent="0.3">
      <c r="B36" s="48" t="s">
        <v>48</v>
      </c>
      <c r="C36" s="42">
        <v>2509.4472298139281</v>
      </c>
      <c r="D36" s="42">
        <v>471.0732554736976</v>
      </c>
      <c r="E36" s="42">
        <v>851.42129137468294</v>
      </c>
      <c r="F36" s="42">
        <v>1155.6997200954715</v>
      </c>
      <c r="G36" s="42">
        <v>829.08892963370772</v>
      </c>
      <c r="H36" s="42">
        <v>886.00226988685631</v>
      </c>
      <c r="I36" s="42">
        <v>1458.1835840335025</v>
      </c>
      <c r="J36" s="42">
        <v>3125.0636582395255</v>
      </c>
      <c r="K36" s="42">
        <v>1555.9778696419958</v>
      </c>
      <c r="L36" s="42">
        <v>1642.0267762226031</v>
      </c>
      <c r="M36" s="42">
        <v>1377.6275648964131</v>
      </c>
      <c r="N36" s="42">
        <v>1290.149653025833</v>
      </c>
      <c r="O36" s="42">
        <v>3102.2840795606253</v>
      </c>
      <c r="P36" s="42">
        <v>895.62075732036317</v>
      </c>
      <c r="Q36" s="42">
        <v>1637.7065276715214</v>
      </c>
      <c r="R36" s="42">
        <v>1197.5728983598001</v>
      </c>
      <c r="S36" s="42">
        <v>23984.94606525053</v>
      </c>
    </row>
    <row r="37" spans="2:19" ht="14.4" x14ac:dyDescent="0.3">
      <c r="B37" s="48" t="s">
        <v>49</v>
      </c>
      <c r="C37" s="42">
        <v>3155.4203235905684</v>
      </c>
      <c r="D37" s="42">
        <v>484.61544330689281</v>
      </c>
      <c r="E37" s="42">
        <v>1370.9773970269669</v>
      </c>
      <c r="F37" s="42">
        <v>1258.2598014736861</v>
      </c>
      <c r="G37" s="42">
        <v>756.76266042241014</v>
      </c>
      <c r="H37" s="42">
        <v>850.30871156201283</v>
      </c>
      <c r="I37" s="42">
        <v>1087.8955565910298</v>
      </c>
      <c r="J37" s="42">
        <v>3527.6699695110847</v>
      </c>
      <c r="K37" s="42">
        <v>1539.0005328672169</v>
      </c>
      <c r="L37" s="42">
        <v>1607.0749883503549</v>
      </c>
      <c r="M37" s="42">
        <v>1486.4793925724032</v>
      </c>
      <c r="N37" s="42">
        <v>921.74430938084436</v>
      </c>
      <c r="O37" s="42">
        <v>1901.3407721828864</v>
      </c>
      <c r="P37" s="42">
        <v>1348.8147218573445</v>
      </c>
      <c r="Q37" s="42">
        <v>1326.3819231907426</v>
      </c>
      <c r="R37" s="42">
        <v>1256.2754308857691</v>
      </c>
      <c r="S37" s="42">
        <v>23879.021934772216</v>
      </c>
    </row>
    <row r="38" spans="2:19" ht="14.4" x14ac:dyDescent="0.3">
      <c r="B38" s="48" t="s">
        <v>50</v>
      </c>
      <c r="C38" s="42">
        <v>3160.8345375591989</v>
      </c>
      <c r="D38" s="42">
        <v>257.49997016260198</v>
      </c>
      <c r="E38" s="42">
        <v>1448.034009461981</v>
      </c>
      <c r="F38" s="42">
        <v>1020.8869933053431</v>
      </c>
      <c r="G38" s="42">
        <v>427.94393264333848</v>
      </c>
      <c r="H38" s="42">
        <v>432.20417536480119</v>
      </c>
      <c r="I38" s="42">
        <v>1664.4808793218765</v>
      </c>
      <c r="J38" s="42">
        <v>3630.5117855577018</v>
      </c>
      <c r="K38" s="42">
        <v>2332.0037818922497</v>
      </c>
      <c r="L38" s="42">
        <v>1259.4074477802305</v>
      </c>
      <c r="M38" s="42">
        <v>1857.630380842711</v>
      </c>
      <c r="N38" s="42">
        <v>1544.5104646224395</v>
      </c>
      <c r="O38" s="42">
        <v>2763.0067730550536</v>
      </c>
      <c r="P38" s="42">
        <v>1970.5703617106738</v>
      </c>
      <c r="Q38" s="42">
        <v>1761.8990394384348</v>
      </c>
      <c r="R38" s="42">
        <v>1781.8503754296369</v>
      </c>
      <c r="S38" s="42">
        <v>27313.274908148273</v>
      </c>
    </row>
    <row r="39" spans="2:19" ht="14.4" x14ac:dyDescent="0.3">
      <c r="B39" s="48" t="s">
        <v>57</v>
      </c>
      <c r="C39" s="42">
        <v>26807.780388826301</v>
      </c>
      <c r="D39" s="42">
        <v>11159.524520507244</v>
      </c>
      <c r="E39" s="42">
        <v>7378.9088759684</v>
      </c>
      <c r="F39" s="42">
        <v>12877.495293914986</v>
      </c>
      <c r="G39" s="42">
        <v>12615.72324308289</v>
      </c>
      <c r="H39" s="42">
        <v>16821.60038566107</v>
      </c>
      <c r="I39" s="42">
        <v>12614.707039631432</v>
      </c>
      <c r="J39" s="42">
        <v>38588.782689077227</v>
      </c>
      <c r="K39" s="42">
        <v>15851.521037777205</v>
      </c>
      <c r="L39" s="42">
        <v>14559.69471863563</v>
      </c>
      <c r="M39" s="42">
        <v>13047.778706700836</v>
      </c>
      <c r="N39" s="42">
        <v>17686.435319250617</v>
      </c>
      <c r="O39" s="42">
        <v>27457.589327155347</v>
      </c>
      <c r="P39" s="42">
        <v>12329.825463510902</v>
      </c>
      <c r="Q39" s="42">
        <v>21479.790045378508</v>
      </c>
      <c r="R39" s="42">
        <v>11147.659288192985</v>
      </c>
      <c r="S39" s="42">
        <v>272424.81634327152</v>
      </c>
    </row>
    <row r="40" spans="2:19" ht="14.4" x14ac:dyDescent="0.3">
      <c r="B40" s="12"/>
      <c r="C40" s="12"/>
      <c r="D40" s="12"/>
      <c r="I40" s="12"/>
    </row>
    <row r="41" spans="2:19" ht="14.4" x14ac:dyDescent="0.3">
      <c r="B41" s="50" t="s">
        <v>61</v>
      </c>
      <c r="C41" s="12">
        <f>_xlfn.RANK.EQ(C43,$C$43:$R$43,0)</f>
        <v>5</v>
      </c>
      <c r="D41" s="12">
        <f t="shared" ref="D41:R41" si="0">_xlfn.RANK.EQ(D43,$C$43:$R$43,0)</f>
        <v>10</v>
      </c>
      <c r="E41" s="12">
        <f t="shared" si="0"/>
        <v>16</v>
      </c>
      <c r="F41" s="12">
        <f t="shared" si="0"/>
        <v>11</v>
      </c>
      <c r="G41" s="12">
        <f t="shared" si="0"/>
        <v>14</v>
      </c>
      <c r="H41" s="12">
        <f t="shared" si="0"/>
        <v>8</v>
      </c>
      <c r="I41" s="12">
        <f t="shared" si="0"/>
        <v>9</v>
      </c>
      <c r="J41" s="12">
        <f t="shared" si="0"/>
        <v>1</v>
      </c>
      <c r="K41" s="12">
        <f t="shared" si="0"/>
        <v>12</v>
      </c>
      <c r="L41" s="12">
        <f t="shared" si="0"/>
        <v>13</v>
      </c>
      <c r="M41" s="12">
        <f t="shared" si="0"/>
        <v>7</v>
      </c>
      <c r="N41" s="12">
        <f t="shared" si="0"/>
        <v>4</v>
      </c>
      <c r="O41" s="12">
        <f t="shared" si="0"/>
        <v>2</v>
      </c>
      <c r="P41" s="12">
        <f t="shared" si="0"/>
        <v>6</v>
      </c>
      <c r="Q41" s="12">
        <f t="shared" si="0"/>
        <v>3</v>
      </c>
      <c r="R41" s="12">
        <f t="shared" si="0"/>
        <v>15</v>
      </c>
    </row>
    <row r="42" spans="2:19" ht="14.4" x14ac:dyDescent="0.3">
      <c r="B42" s="12"/>
      <c r="C42" s="49" t="s">
        <v>3</v>
      </c>
      <c r="D42" s="49" t="s">
        <v>8</v>
      </c>
      <c r="E42" s="49" t="s">
        <v>11</v>
      </c>
      <c r="F42" s="49" t="s">
        <v>6</v>
      </c>
      <c r="G42" s="49" t="s">
        <v>9</v>
      </c>
      <c r="H42" s="49" t="s">
        <v>7</v>
      </c>
      <c r="I42" s="49" t="s">
        <v>17</v>
      </c>
      <c r="J42" s="49" t="s">
        <v>2</v>
      </c>
      <c r="K42" s="49" t="s">
        <v>12</v>
      </c>
      <c r="L42" s="49" t="s">
        <v>10</v>
      </c>
      <c r="M42" s="49" t="s">
        <v>5</v>
      </c>
      <c r="N42" s="49" t="s">
        <v>20</v>
      </c>
      <c r="O42" s="49" t="s">
        <v>4</v>
      </c>
      <c r="P42" s="49" t="s">
        <v>15</v>
      </c>
      <c r="Q42" s="49" t="s">
        <v>16</v>
      </c>
      <c r="R42" s="49" t="s">
        <v>13</v>
      </c>
    </row>
    <row r="43" spans="2:19" ht="14.4" x14ac:dyDescent="0.3">
      <c r="B43" s="50" t="s">
        <v>63</v>
      </c>
      <c r="C43" s="42">
        <f>C22-C39</f>
        <v>17718.484401573645</v>
      </c>
      <c r="D43" s="42">
        <f t="shared" ref="D43:R43" si="1">D22-D39</f>
        <v>11996.583486693818</v>
      </c>
      <c r="E43" s="42">
        <f t="shared" si="1"/>
        <v>4474.323140740431</v>
      </c>
      <c r="F43" s="42">
        <f t="shared" si="1"/>
        <v>11535.129078168944</v>
      </c>
      <c r="G43" s="42">
        <f t="shared" si="1"/>
        <v>9990.1247585427027</v>
      </c>
      <c r="H43" s="42">
        <f t="shared" si="1"/>
        <v>15498.056858451506</v>
      </c>
      <c r="I43" s="42">
        <f t="shared" si="1"/>
        <v>14509.616296110677</v>
      </c>
      <c r="J43" s="42">
        <f t="shared" si="1"/>
        <v>27767.332328338263</v>
      </c>
      <c r="K43" s="42">
        <f t="shared" si="1"/>
        <v>11385.963980799002</v>
      </c>
      <c r="L43" s="42">
        <f t="shared" si="1"/>
        <v>10414.512669258671</v>
      </c>
      <c r="M43" s="42">
        <f t="shared" si="1"/>
        <v>15542.177665184849</v>
      </c>
      <c r="N43" s="42">
        <f t="shared" si="1"/>
        <v>22897.616348885109</v>
      </c>
      <c r="O43" s="42">
        <f t="shared" si="1"/>
        <v>27463.578704914482</v>
      </c>
      <c r="P43" s="42">
        <f t="shared" si="1"/>
        <v>17484.911760289957</v>
      </c>
      <c r="Q43" s="42">
        <f t="shared" si="1"/>
        <v>24515.947335169698</v>
      </c>
      <c r="R43" s="42">
        <f t="shared" si="1"/>
        <v>8830.0415123652256</v>
      </c>
    </row>
    <row r="44" spans="2:19" ht="14.4" x14ac:dyDescent="0.3">
      <c r="B44" s="12"/>
      <c r="C44" s="12"/>
      <c r="D44" s="12"/>
      <c r="I44" s="12"/>
    </row>
    <row r="45" spans="2:19" ht="14.4" x14ac:dyDescent="0.3">
      <c r="B45" s="12"/>
      <c r="C45" s="12"/>
      <c r="D45" s="12"/>
      <c r="I45" s="12"/>
    </row>
    <row r="46" spans="2:19" ht="14.4" x14ac:dyDescent="0.3">
      <c r="B46" s="12"/>
      <c r="C46" s="12"/>
      <c r="D46" s="12"/>
      <c r="I46" s="12"/>
    </row>
    <row r="47" spans="2:19" ht="14.4" x14ac:dyDescent="0.3">
      <c r="B47" s="12"/>
      <c r="C47" s="49" t="s">
        <v>2</v>
      </c>
      <c r="D47" s="49" t="s">
        <v>2</v>
      </c>
      <c r="E47" s="49" t="s">
        <v>3</v>
      </c>
      <c r="F47" s="49" t="s">
        <v>3</v>
      </c>
      <c r="I47" s="12"/>
    </row>
    <row r="48" spans="2:19" ht="14.4" x14ac:dyDescent="0.3">
      <c r="B48" s="12"/>
      <c r="C48" s="52" t="s">
        <v>53</v>
      </c>
      <c r="D48" s="52" t="s">
        <v>62</v>
      </c>
      <c r="E48" s="52" t="s">
        <v>53</v>
      </c>
      <c r="F48" s="52" t="s">
        <v>62</v>
      </c>
      <c r="I48" s="12"/>
    </row>
    <row r="49" spans="2:9" ht="14.4" x14ac:dyDescent="0.3">
      <c r="B49" s="48" t="s">
        <v>39</v>
      </c>
      <c r="C49" s="51">
        <f>GETPIVOTDATA("Revenue ($ 000')",$B$8,"Client name",C$47,"Month",$B49)-GETPIVOTDATA("Cogs ($ 000')",$B$25,"Client name",C$47,"Month",$B49)</f>
        <v>2110.6799999999998</v>
      </c>
      <c r="D49" s="53">
        <f>(GETPIVOTDATA("Revenue ($ 000')",$B$8,"Client name",D$47,"Month",$B49)-GETPIVOTDATA("Cogs ($ 000')",$B$25,"Client name",D$47,"Month",$B49))/GETPIVOTDATA("Revenue ($ 000')",$B$8,"Client name",D$47,"Month",$B49)</f>
        <v>0.45099999999999996</v>
      </c>
      <c r="E49" s="51">
        <f>GETPIVOTDATA("Revenue ($ 000')",$B$8,"Client name",E$47,"Month",$B49)-GETPIVOTDATA("Cogs ($ 000')",$B$25,"Client name",E$47,"Month",$B49)</f>
        <v>1209</v>
      </c>
      <c r="F49" s="53">
        <f>(GETPIVOTDATA("Revenue ($ 000')",$B$8,"Client name",F$47,"Month",$B49)-GETPIVOTDATA("Cogs ($ 000')",$B$25,"Client name",F$47,"Month",$B49))/GETPIVOTDATA("Revenue ($ 000')",$B$8,"Client name",F$47,"Month",$B49)</f>
        <v>0.46500000000000002</v>
      </c>
      <c r="I49" s="12"/>
    </row>
    <row r="50" spans="2:9" ht="14.4" x14ac:dyDescent="0.3">
      <c r="B50" s="48" t="s">
        <v>40</v>
      </c>
      <c r="C50" s="51">
        <f>GETPIVOTDATA("Revenue ($ 000')",$B$8,"Client name",C$47,"Month",$B50)-GETPIVOTDATA("Cogs ($ 000')",$B$25,"Client name",C$47,"Month",$B50)</f>
        <v>1690.5547999999994</v>
      </c>
      <c r="D50" s="53">
        <f t="shared" ref="D50:D60" si="2">(GETPIVOTDATA("Revenue ($ 000')",$B$8,"Client name",D$47,"Month",$B50)-GETPIVOTDATA("Cogs ($ 000')",$B$25,"Client name",D$47,"Month",$B50))/GETPIVOTDATA("Revenue ($ 000')",$B$8,"Client name",D$47,"Month",$B50)</f>
        <v>0.39609999999999984</v>
      </c>
      <c r="E50" s="51">
        <f>GETPIVOTDATA("Revenue ($ 000')",$B$8,"Client name",E$47,"Month",$B50)-GETPIVOTDATA("Cogs ($ 000')",$B$25,"Client name",E$47,"Month",$B50)</f>
        <v>878.32799999999997</v>
      </c>
      <c r="F50" s="53">
        <f t="shared" ref="F50:F60" si="3">(GETPIVOTDATA("Revenue ($ 000')",$B$8,"Client name",F$47,"Month",$B50)-GETPIVOTDATA("Cogs ($ 000')",$B$25,"Client name",F$47,"Month",$B50))/GETPIVOTDATA("Revenue ($ 000')",$B$8,"Client name",F$47,"Month",$B50)</f>
        <v>0.44359999999999999</v>
      </c>
      <c r="I50" s="12"/>
    </row>
    <row r="51" spans="2:9" ht="14.4" x14ac:dyDescent="0.3">
      <c r="B51" s="48" t="s">
        <v>41</v>
      </c>
      <c r="C51" s="51">
        <f>GETPIVOTDATA("Revenue ($ 000')",$B$8,"Client name",C$47,"Month",$B51)-GETPIVOTDATA("Cogs ($ 000')",$B$25,"Client name",C$47,"Month",$B51)</f>
        <v>2089.7413336799996</v>
      </c>
      <c r="D51" s="53">
        <f t="shared" si="2"/>
        <v>0.41421699999999989</v>
      </c>
      <c r="E51" s="51">
        <f>GETPIVOTDATA("Revenue ($ 000')",$B$8,"Client name",E$47,"Month",$B51)-GETPIVOTDATA("Cogs ($ 000')",$B$25,"Client name",E$47,"Month",$B51)</f>
        <v>1180.9429631999999</v>
      </c>
      <c r="F51" s="53">
        <f t="shared" si="3"/>
        <v>0.42134399999999994</v>
      </c>
      <c r="I51" s="12"/>
    </row>
    <row r="52" spans="2:9" ht="14.4" x14ac:dyDescent="0.3">
      <c r="B52" s="48" t="s">
        <v>42</v>
      </c>
      <c r="C52" s="51">
        <f>GETPIVOTDATA("Revenue ($ 000')",$B$8,"Client name",C$47,"Month",$B52)-GETPIVOTDATA("Cogs ($ 000')",$B$25,"Client name",C$47,"Month",$B52)</f>
        <v>2474.2531198782322</v>
      </c>
      <c r="D52" s="53">
        <f t="shared" si="2"/>
        <v>0.43179048999999997</v>
      </c>
      <c r="E52" s="51">
        <f>GETPIVOTDATA("Revenue ($ 000')",$B$8,"Client name",E$47,"Month",$B52)-GETPIVOTDATA("Cogs ($ 000')",$B$25,"Client name",E$47,"Month",$B52)</f>
        <v>1285.4430551423998</v>
      </c>
      <c r="F52" s="53">
        <f t="shared" si="3"/>
        <v>0.40977087999999995</v>
      </c>
      <c r="I52" s="12"/>
    </row>
    <row r="53" spans="2:9" ht="14.4" x14ac:dyDescent="0.3">
      <c r="B53" s="48" t="s">
        <v>43</v>
      </c>
      <c r="C53" s="51">
        <f>GETPIVOTDATA("Revenue ($ 000')",$B$8,"Client name",C$47,"Month",$B53)-GETPIVOTDATA("Cogs ($ 000')",$B$25,"Client name",C$47,"Month",$B53)</f>
        <v>2344.5636062143763</v>
      </c>
      <c r="D53" s="53">
        <f t="shared" si="2"/>
        <v>0.44315468019999987</v>
      </c>
      <c r="E53" s="51">
        <f>GETPIVOTDATA("Revenue ($ 000')",$B$8,"Client name",E$47,"Month",$B53)-GETPIVOTDATA("Cogs ($ 000')",$B$25,"Client name",E$47,"Month",$B53)</f>
        <v>681.6331246699051</v>
      </c>
      <c r="F53" s="53">
        <f t="shared" si="3"/>
        <v>0.39796629759999991</v>
      </c>
      <c r="I53" s="12"/>
    </row>
    <row r="54" spans="2:9" ht="14.4" x14ac:dyDescent="0.3">
      <c r="B54" s="48" t="s">
        <v>44</v>
      </c>
      <c r="C54" s="51">
        <f>GETPIVOTDATA("Revenue ($ 000')",$B$8,"Client name",C$47,"Month",$B54)-GETPIVOTDATA("Cogs ($ 000')",$B$25,"Client name",C$47,"Month",$B54)</f>
        <v>2725.4107500900341</v>
      </c>
      <c r="D54" s="53">
        <f t="shared" si="2"/>
        <v>0.42088086740799996</v>
      </c>
      <c r="E54" s="51">
        <f>GETPIVOTDATA("Revenue ($ 000')",$B$8,"Client name",E$47,"Month",$B54)-GETPIVOTDATA("Cogs ($ 000')",$B$25,"Client name",E$47,"Month",$B54)</f>
        <v>1419.3379779882964</v>
      </c>
      <c r="F54" s="53">
        <f t="shared" si="3"/>
        <v>0.41000697164799993</v>
      </c>
      <c r="I54" s="12"/>
    </row>
    <row r="55" spans="2:9" ht="14.4" x14ac:dyDescent="0.3">
      <c r="B55" s="48" t="s">
        <v>45</v>
      </c>
      <c r="C55" s="51">
        <f>GETPIVOTDATA("Revenue ($ 000')",$B$8,"Client name",C$47,"Month",$B55)-GETPIVOTDATA("Cogs ($ 000')",$B$25,"Client name",C$47,"Month",$B55)</f>
        <v>2396.8042185454542</v>
      </c>
      <c r="D55" s="53">
        <f t="shared" si="2"/>
        <v>0.41508967608207997</v>
      </c>
      <c r="E55" s="51">
        <f>GETPIVOTDATA("Revenue ($ 000')",$B$8,"Client name",E$47,"Month",$B55)-GETPIVOTDATA("Cogs ($ 000')",$B$25,"Client name",E$47,"Month",$B55)</f>
        <v>1685.4287357827434</v>
      </c>
      <c r="F55" s="53">
        <f t="shared" si="3"/>
        <v>0.38640725051391994</v>
      </c>
      <c r="I55" s="12"/>
    </row>
    <row r="56" spans="2:9" ht="14.4" x14ac:dyDescent="0.3">
      <c r="B56" s="48" t="s">
        <v>46</v>
      </c>
      <c r="C56" s="51">
        <f>GETPIVOTDATA("Revenue ($ 000')",$B$8,"Client name",C$47,"Month",$B56)-GETPIVOTDATA("Cogs ($ 000')",$B$25,"Client name",C$47,"Month",$B56)</f>
        <v>2770.9775161753778</v>
      </c>
      <c r="D56" s="53">
        <f t="shared" si="2"/>
        <v>0.40339146960372152</v>
      </c>
      <c r="E56" s="51">
        <f>GETPIVOTDATA("Revenue ($ 000')",$B$8,"Client name",E$47,"Month",$B56)-GETPIVOTDATA("Cogs ($ 000')",$B$25,"Client name",E$47,"Month",$B56)</f>
        <v>1954.1775000316316</v>
      </c>
      <c r="F56" s="53">
        <f t="shared" si="3"/>
        <v>0.36186354053447667</v>
      </c>
      <c r="I56" s="12"/>
    </row>
    <row r="57" spans="2:9" ht="14.4" x14ac:dyDescent="0.3">
      <c r="B57" s="48" t="s">
        <v>47</v>
      </c>
      <c r="C57" s="51">
        <f>GETPIVOTDATA("Revenue ($ 000')",$B$8,"Client name",C$47,"Month",$B57)-GETPIVOTDATA("Cogs ($ 000')",$B$25,"Client name",C$47,"Month",$B57)</f>
        <v>1971.7597306090934</v>
      </c>
      <c r="D57" s="53">
        <f t="shared" si="2"/>
        <v>0.41532364021164714</v>
      </c>
      <c r="E57" s="51">
        <f>GETPIVOTDATA("Revenue ($ 000')",$B$8,"Client name",E$47,"Month",$B57)-GETPIVOTDATA("Cogs ($ 000')",$B$25,"Client name",E$47,"Month",$B57)</f>
        <v>1735.7590144405476</v>
      </c>
      <c r="F57" s="53">
        <f t="shared" si="3"/>
        <v>0.38100763431844237</v>
      </c>
      <c r="I57" s="12"/>
    </row>
    <row r="58" spans="2:9" ht="14.4" x14ac:dyDescent="0.3">
      <c r="B58" s="48" t="s">
        <v>48</v>
      </c>
      <c r="C58" s="51">
        <f>GETPIVOTDATA("Revenue ($ 000')",$B$8,"Client name",C$47,"Month",$B58)-GETPIVOTDATA("Cogs ($ 000')",$B$25,"Client name",C$47,"Month",$B58)</f>
        <v>2049.7395512976909</v>
      </c>
      <c r="D58" s="53">
        <f t="shared" si="2"/>
        <v>0.3960999999999999</v>
      </c>
      <c r="E58" s="51">
        <f>GETPIVOTDATA("Revenue ($ 000')",$B$8,"Client name",E$47,"Month",$B58)-GETPIVOTDATA("Cogs ($ 000')",$B$25,"Client name",E$47,"Month",$B58)</f>
        <v>2000.7023564799756</v>
      </c>
      <c r="F58" s="53">
        <f t="shared" si="3"/>
        <v>0.44359999999999999</v>
      </c>
      <c r="I58" s="12"/>
    </row>
    <row r="59" spans="2:9" ht="14.4" x14ac:dyDescent="0.3">
      <c r="B59" s="48" t="s">
        <v>49</v>
      </c>
      <c r="C59" s="51">
        <f>GETPIVOTDATA("Revenue ($ 000')",$B$8,"Client name",C$47,"Month",$B59)-GETPIVOTDATA("Cogs ($ 000')",$B$25,"Client name",C$47,"Month",$B59)</f>
        <v>2807.4285651737428</v>
      </c>
      <c r="D59" s="53">
        <f t="shared" si="2"/>
        <v>0.44315468019999993</v>
      </c>
      <c r="E59" s="51">
        <f>GETPIVOTDATA("Revenue ($ 000')",$B$8,"Client name",E$47,"Month",$B59)-GETPIVOTDATA("Cogs ($ 000')",$B$25,"Client name",E$47,"Month",$B59)</f>
        <v>2085.8482482709792</v>
      </c>
      <c r="F59" s="53">
        <f t="shared" si="3"/>
        <v>0.39796629759999991</v>
      </c>
      <c r="I59" s="12"/>
    </row>
    <row r="60" spans="2:9" ht="14.4" x14ac:dyDescent="0.3">
      <c r="B60" s="48" t="s">
        <v>50</v>
      </c>
      <c r="C60" s="51">
        <f>GETPIVOTDATA("Revenue ($ 000')",$B$8,"Client name",C$47,"Month",$B60)-GETPIVOTDATA("Cogs ($ 000')",$B$25,"Client name",C$47,"Month",$B60)</f>
        <v>2335.4191366742698</v>
      </c>
      <c r="D60" s="53">
        <f t="shared" si="2"/>
        <v>0.3914592989957959</v>
      </c>
      <c r="E60" s="51">
        <f>GETPIVOTDATA("Revenue ($ 000')",$B$8,"Client name",E$47,"Month",$B60)-GETPIVOTDATA("Cogs ($ 000')",$B$25,"Client name",E$47,"Month",$B60)</f>
        <v>1601.8834255671645</v>
      </c>
      <c r="F60" s="53">
        <f t="shared" si="3"/>
        <v>0.3363380821558557</v>
      </c>
      <c r="I60" s="12"/>
    </row>
    <row r="61" spans="2:9" ht="14.4" x14ac:dyDescent="0.3">
      <c r="B61" s="12"/>
      <c r="C61" s="12"/>
      <c r="D61" s="12"/>
      <c r="I61" s="12"/>
    </row>
    <row r="62" spans="2:9" ht="14.4" x14ac:dyDescent="0.3">
      <c r="B62" s="12"/>
      <c r="C62" s="12"/>
      <c r="D62" s="12"/>
      <c r="I62" s="12"/>
    </row>
    <row r="63" spans="2:9" ht="14.4" x14ac:dyDescent="0.3">
      <c r="B63" s="12"/>
      <c r="C63" s="12"/>
      <c r="D63" s="12"/>
      <c r="I63" s="12"/>
    </row>
    <row r="64" spans="2:9" ht="14.4" x14ac:dyDescent="0.3">
      <c r="B64" s="12"/>
      <c r="C64" s="12"/>
      <c r="D64" s="12"/>
      <c r="I64" s="12"/>
    </row>
    <row r="65" spans="2:9" ht="14.4" x14ac:dyDescent="0.3">
      <c r="B65" s="12"/>
      <c r="C65" s="12"/>
      <c r="D65" s="12"/>
      <c r="I65" s="12"/>
    </row>
    <row r="66" spans="2:9" ht="14.4" x14ac:dyDescent="0.3">
      <c r="B66" s="12"/>
      <c r="C66" s="12"/>
      <c r="D66" s="12"/>
      <c r="I66" s="12"/>
    </row>
    <row r="67" spans="2:9" ht="14.4" x14ac:dyDescent="0.3">
      <c r="B67" s="12"/>
      <c r="C67" s="12"/>
      <c r="D67" s="12"/>
      <c r="I67" s="12"/>
    </row>
    <row r="68" spans="2:9" ht="14.4" x14ac:dyDescent="0.3">
      <c r="B68" s="12"/>
      <c r="C68" s="12"/>
      <c r="D68" s="12"/>
      <c r="I68" s="12"/>
    </row>
    <row r="69" spans="2:9" ht="14.4" x14ac:dyDescent="0.3">
      <c r="B69" s="12"/>
      <c r="C69" s="12"/>
      <c r="D69" s="12"/>
      <c r="I69" s="12"/>
    </row>
    <row r="70" spans="2:9" ht="14.4" x14ac:dyDescent="0.3">
      <c r="B70" s="12"/>
      <c r="C70" s="12"/>
      <c r="D70" s="12"/>
      <c r="I70" s="12"/>
    </row>
    <row r="71" spans="2:9" ht="14.4" x14ac:dyDescent="0.3">
      <c r="B71" s="12"/>
      <c r="C71" s="12"/>
      <c r="D71" s="12"/>
      <c r="I71" s="12"/>
    </row>
    <row r="72" spans="2:9" ht="14.4" x14ac:dyDescent="0.3">
      <c r="B72" s="12"/>
      <c r="C72" s="12"/>
      <c r="D72" s="12"/>
      <c r="I72" s="12"/>
    </row>
    <row r="73" spans="2:9" ht="14.4" x14ac:dyDescent="0.3">
      <c r="B73" s="12"/>
      <c r="C73" s="12"/>
      <c r="D73" s="12"/>
      <c r="I73" s="12"/>
    </row>
    <row r="74" spans="2:9" ht="14.4" x14ac:dyDescent="0.3">
      <c r="B74" s="12"/>
      <c r="C74" s="12"/>
      <c r="D74" s="12"/>
      <c r="I74" s="12"/>
    </row>
    <row r="75" spans="2:9" ht="14.4" x14ac:dyDescent="0.3">
      <c r="B75" s="12"/>
      <c r="C75" s="12"/>
      <c r="D75" s="12"/>
      <c r="I75" s="12"/>
    </row>
    <row r="76" spans="2:9" ht="14.4" x14ac:dyDescent="0.3">
      <c r="B76" s="12"/>
      <c r="C76" s="12"/>
      <c r="D76" s="12"/>
      <c r="I76" s="12"/>
    </row>
    <row r="77" spans="2:9" ht="14.4" x14ac:dyDescent="0.3">
      <c r="B77" s="12"/>
      <c r="C77" s="12"/>
      <c r="D77" s="12"/>
      <c r="I77" s="12"/>
    </row>
    <row r="78" spans="2:9" ht="14.4" x14ac:dyDescent="0.3">
      <c r="B78" s="12"/>
      <c r="C78" s="12"/>
      <c r="D78" s="12"/>
      <c r="I78" s="12"/>
    </row>
    <row r="79" spans="2:9" ht="14.4" x14ac:dyDescent="0.3">
      <c r="B79" s="12"/>
      <c r="C79" s="12"/>
      <c r="D79" s="12"/>
      <c r="I79" s="12"/>
    </row>
    <row r="80" spans="2:9" ht="14.4" x14ac:dyDescent="0.3">
      <c r="B80" s="12"/>
      <c r="C80" s="12"/>
      <c r="D80" s="12"/>
      <c r="I80" s="12"/>
    </row>
    <row r="81" spans="2:9" ht="14.4" x14ac:dyDescent="0.3">
      <c r="B81" s="12"/>
      <c r="C81" s="12"/>
      <c r="D81" s="12"/>
      <c r="I81" s="12"/>
    </row>
    <row r="82" spans="2:9" ht="14.4" x14ac:dyDescent="0.3">
      <c r="B82" s="12"/>
      <c r="C82" s="12"/>
      <c r="D82" s="12"/>
      <c r="I82" s="12"/>
    </row>
    <row r="83" spans="2:9" ht="14.4" x14ac:dyDescent="0.3">
      <c r="B83" s="12"/>
      <c r="C83" s="12"/>
      <c r="D83" s="12"/>
      <c r="I83" s="12"/>
    </row>
    <row r="84" spans="2:9" ht="14.4" x14ac:dyDescent="0.3">
      <c r="B84" s="12"/>
      <c r="C84" s="12"/>
      <c r="D84" s="12"/>
      <c r="I84" s="12"/>
    </row>
    <row r="85" spans="2:9" ht="14.4" x14ac:dyDescent="0.3">
      <c r="B85" s="12"/>
      <c r="C85" s="12"/>
      <c r="D85" s="12"/>
      <c r="I85" s="12"/>
    </row>
    <row r="86" spans="2:9" ht="14.4" x14ac:dyDescent="0.3">
      <c r="B86" s="12"/>
      <c r="C86" s="12"/>
      <c r="D86" s="12"/>
      <c r="I86" s="12"/>
    </row>
    <row r="87" spans="2:9" ht="14.4" x14ac:dyDescent="0.3">
      <c r="B87" s="12"/>
      <c r="C87" s="12"/>
      <c r="D87" s="12"/>
      <c r="I87" s="12"/>
    </row>
    <row r="88" spans="2:9" ht="14.4" x14ac:dyDescent="0.3">
      <c r="B88" s="12"/>
      <c r="C88" s="12"/>
      <c r="D88" s="12"/>
      <c r="I88" s="12"/>
    </row>
    <row r="89" spans="2:9" ht="14.4" x14ac:dyDescent="0.3">
      <c r="B89" s="12"/>
      <c r="C89" s="12"/>
      <c r="D89" s="12"/>
      <c r="I89" s="12"/>
    </row>
    <row r="90" spans="2:9" ht="14.4" x14ac:dyDescent="0.3">
      <c r="B90" s="12"/>
      <c r="C90" s="12"/>
      <c r="D90" s="12"/>
      <c r="I90" s="12"/>
    </row>
    <row r="91" spans="2:9" ht="14.4" x14ac:dyDescent="0.3">
      <c r="B91" s="12"/>
      <c r="C91" s="12"/>
      <c r="D91" s="12"/>
      <c r="I91" s="12"/>
    </row>
    <row r="92" spans="2:9" ht="14.4" x14ac:dyDescent="0.3">
      <c r="B92" s="12"/>
      <c r="C92" s="12"/>
      <c r="D92" s="12"/>
      <c r="I92" s="12"/>
    </row>
    <row r="93" spans="2:9" ht="14.4" x14ac:dyDescent="0.3">
      <c r="B93" s="12"/>
      <c r="C93" s="12"/>
      <c r="D93" s="12"/>
      <c r="I93" s="12"/>
    </row>
    <row r="94" spans="2:9" ht="14.4" x14ac:dyDescent="0.3">
      <c r="B94" s="12"/>
      <c r="C94" s="12"/>
      <c r="D94" s="12"/>
      <c r="I94" s="12"/>
    </row>
    <row r="95" spans="2:9" ht="14.4" x14ac:dyDescent="0.3">
      <c r="B95" s="12"/>
      <c r="C95" s="12"/>
      <c r="D95" s="12"/>
      <c r="I95" s="12"/>
    </row>
    <row r="96" spans="2:9" ht="14.4" x14ac:dyDescent="0.3">
      <c r="B96" s="12"/>
      <c r="C96" s="12"/>
      <c r="D96" s="12"/>
      <c r="I96" s="12"/>
    </row>
    <row r="97" spans="2:9" ht="14.4" x14ac:dyDescent="0.3">
      <c r="B97" s="12"/>
      <c r="C97" s="12"/>
      <c r="D97" s="12"/>
      <c r="I97" s="12"/>
    </row>
    <row r="98" spans="2:9" ht="14.4" x14ac:dyDescent="0.3">
      <c r="B98" s="12"/>
      <c r="C98" s="12"/>
      <c r="D98" s="12"/>
      <c r="I98" s="12"/>
    </row>
    <row r="99" spans="2:9" ht="14.4" x14ac:dyDescent="0.3">
      <c r="B99" s="12"/>
      <c r="C99" s="12"/>
      <c r="D99" s="12"/>
      <c r="I99" s="12"/>
    </row>
    <row r="100" spans="2:9" ht="14.4" x14ac:dyDescent="0.3">
      <c r="B100" s="12"/>
      <c r="C100" s="12"/>
      <c r="D100" s="12"/>
      <c r="I100" s="12"/>
    </row>
    <row r="101" spans="2:9" ht="14.4" x14ac:dyDescent="0.3">
      <c r="B101" s="12"/>
      <c r="C101" s="12"/>
      <c r="D101" s="12"/>
      <c r="I101" s="12"/>
    </row>
    <row r="102" spans="2:9" ht="14.4" x14ac:dyDescent="0.3">
      <c r="B102" s="12"/>
      <c r="C102" s="12"/>
      <c r="D102" s="12"/>
      <c r="I102" s="12"/>
    </row>
    <row r="103" spans="2:9" ht="14.4" x14ac:dyDescent="0.3">
      <c r="B103" s="12"/>
      <c r="C103" s="12"/>
      <c r="D103" s="12"/>
      <c r="I103" s="12"/>
    </row>
    <row r="104" spans="2:9" ht="14.4" x14ac:dyDescent="0.3">
      <c r="B104" s="12"/>
      <c r="C104" s="12"/>
      <c r="D104" s="12"/>
      <c r="I104" s="12"/>
    </row>
    <row r="105" spans="2:9" ht="14.4" x14ac:dyDescent="0.3">
      <c r="B105" s="12"/>
      <c r="C105" s="12"/>
      <c r="D105" s="12"/>
      <c r="I105" s="12"/>
    </row>
    <row r="106" spans="2:9" ht="14.4" x14ac:dyDescent="0.3">
      <c r="B106" s="12"/>
      <c r="C106" s="12"/>
      <c r="D106" s="12"/>
      <c r="I106" s="12"/>
    </row>
    <row r="107" spans="2:9" ht="14.4" x14ac:dyDescent="0.3">
      <c r="B107" s="12"/>
      <c r="C107" s="12"/>
      <c r="D107" s="12"/>
      <c r="I107" s="12"/>
    </row>
    <row r="108" spans="2:9" ht="14.4" x14ac:dyDescent="0.3">
      <c r="B108" s="12"/>
      <c r="C108" s="12"/>
      <c r="D108" s="12"/>
      <c r="I108" s="12"/>
    </row>
    <row r="109" spans="2:9" ht="14.4" x14ac:dyDescent="0.3">
      <c r="B109" s="12"/>
      <c r="C109" s="12"/>
      <c r="D109" s="12"/>
      <c r="I109" s="12"/>
    </row>
    <row r="110" spans="2:9" ht="14.4" x14ac:dyDescent="0.3">
      <c r="B110" s="12"/>
      <c r="C110" s="12"/>
      <c r="D110" s="12"/>
      <c r="I110" s="12"/>
    </row>
    <row r="111" spans="2:9" ht="14.4" x14ac:dyDescent="0.3">
      <c r="B111" s="12"/>
      <c r="C111" s="12"/>
      <c r="D111" s="12"/>
      <c r="I111" s="12"/>
    </row>
    <row r="112" spans="2:9" ht="14.4" x14ac:dyDescent="0.3">
      <c r="B112" s="12"/>
      <c r="C112" s="12"/>
      <c r="D112" s="12"/>
      <c r="I112" s="12"/>
    </row>
    <row r="113" spans="2:9" ht="14.4" x14ac:dyDescent="0.3">
      <c r="B113" s="12"/>
      <c r="C113" s="12"/>
      <c r="D113" s="12"/>
      <c r="I113" s="12"/>
    </row>
    <row r="114" spans="2:9" ht="14.4" x14ac:dyDescent="0.3">
      <c r="B114" s="12"/>
      <c r="C114" s="12"/>
      <c r="D114" s="12"/>
      <c r="I114" s="12"/>
    </row>
    <row r="115" spans="2:9" ht="14.4" x14ac:dyDescent="0.3">
      <c r="B115" s="12"/>
      <c r="C115" s="12"/>
      <c r="D115" s="12"/>
      <c r="I115" s="12"/>
    </row>
    <row r="116" spans="2:9" ht="14.4" x14ac:dyDescent="0.3">
      <c r="B116" s="12"/>
      <c r="C116" s="12"/>
      <c r="D116" s="12"/>
      <c r="I116" s="12"/>
    </row>
    <row r="117" spans="2:9" ht="14.4" x14ac:dyDescent="0.3">
      <c r="B117" s="12"/>
      <c r="C117" s="12"/>
      <c r="D117" s="12"/>
      <c r="I117" s="12"/>
    </row>
    <row r="118" spans="2:9" ht="14.4" x14ac:dyDescent="0.3">
      <c r="B118" s="12"/>
      <c r="C118" s="12"/>
      <c r="D118" s="12"/>
      <c r="I118" s="12"/>
    </row>
    <row r="119" spans="2:9" ht="14.4" x14ac:dyDescent="0.3">
      <c r="B119" s="12"/>
      <c r="C119" s="12"/>
      <c r="D119" s="12"/>
      <c r="I119" s="12"/>
    </row>
    <row r="120" spans="2:9" ht="14.4" x14ac:dyDescent="0.3">
      <c r="B120" s="12"/>
      <c r="C120" s="12"/>
      <c r="D120" s="12"/>
      <c r="I120" s="12"/>
    </row>
    <row r="121" spans="2:9" ht="14.4" x14ac:dyDescent="0.3">
      <c r="B121" s="12"/>
      <c r="C121" s="12"/>
      <c r="D121" s="12"/>
      <c r="I121" s="12"/>
    </row>
    <row r="122" spans="2:9" ht="14.4" x14ac:dyDescent="0.3">
      <c r="B122" s="12"/>
      <c r="C122" s="12"/>
      <c r="D122" s="12"/>
      <c r="I122" s="12"/>
    </row>
    <row r="123" spans="2:9" ht="14.4" x14ac:dyDescent="0.3">
      <c r="B123" s="12"/>
      <c r="C123" s="12"/>
      <c r="D123" s="12"/>
      <c r="I123" s="12"/>
    </row>
    <row r="124" spans="2:9" ht="14.4" x14ac:dyDescent="0.3">
      <c r="B124" s="12"/>
      <c r="C124" s="12"/>
      <c r="D124" s="12"/>
      <c r="I124" s="12"/>
    </row>
    <row r="125" spans="2:9" ht="14.4" x14ac:dyDescent="0.3">
      <c r="B125" s="12"/>
      <c r="C125" s="12"/>
      <c r="D125" s="12"/>
      <c r="I125" s="12"/>
    </row>
    <row r="126" spans="2:9" ht="14.4" x14ac:dyDescent="0.3">
      <c r="B126" s="12"/>
      <c r="C126" s="12"/>
      <c r="D126" s="12"/>
      <c r="I126" s="12"/>
    </row>
    <row r="127" spans="2:9" ht="14.4" x14ac:dyDescent="0.3">
      <c r="B127" s="12"/>
      <c r="C127" s="12"/>
      <c r="D127" s="12"/>
      <c r="I127" s="12"/>
    </row>
    <row r="128" spans="2:9" ht="14.4" x14ac:dyDescent="0.3">
      <c r="B128" s="12"/>
      <c r="C128" s="12"/>
      <c r="D128" s="12"/>
      <c r="I128" s="12"/>
    </row>
    <row r="129" spans="2:9" ht="14.4" x14ac:dyDescent="0.3">
      <c r="B129" s="12"/>
      <c r="C129" s="12"/>
      <c r="D129" s="12"/>
      <c r="I129" s="12"/>
    </row>
    <row r="130" spans="2:9" ht="14.4" x14ac:dyDescent="0.3">
      <c r="B130" s="12"/>
      <c r="C130" s="12"/>
      <c r="D130" s="12"/>
      <c r="I130" s="12"/>
    </row>
    <row r="131" spans="2:9" ht="14.4" x14ac:dyDescent="0.3">
      <c r="B131" s="12"/>
      <c r="C131" s="12"/>
      <c r="D131" s="12"/>
      <c r="I131" s="12"/>
    </row>
    <row r="132" spans="2:9" ht="14.4" x14ac:dyDescent="0.3">
      <c r="B132" s="12"/>
      <c r="C132" s="12"/>
      <c r="D132" s="12"/>
      <c r="I132" s="12"/>
    </row>
    <row r="133" spans="2:9" ht="14.4" x14ac:dyDescent="0.3">
      <c r="B133" s="12"/>
      <c r="C133" s="12"/>
      <c r="D133" s="12"/>
      <c r="I133" s="12"/>
    </row>
    <row r="134" spans="2:9" ht="14.4" x14ac:dyDescent="0.3">
      <c r="B134" s="12"/>
      <c r="C134" s="12"/>
      <c r="D134" s="12"/>
      <c r="I134" s="12"/>
    </row>
    <row r="135" spans="2:9" ht="14.4" x14ac:dyDescent="0.3">
      <c r="B135" s="12"/>
      <c r="C135" s="12"/>
      <c r="D135" s="12"/>
      <c r="I135" s="12"/>
    </row>
    <row r="136" spans="2:9" ht="14.4" x14ac:dyDescent="0.3">
      <c r="B136" s="12"/>
      <c r="C136" s="12"/>
      <c r="D136" s="12"/>
      <c r="I136" s="12"/>
    </row>
    <row r="137" spans="2:9" ht="14.4" x14ac:dyDescent="0.3">
      <c r="B137" s="12"/>
      <c r="C137" s="12"/>
      <c r="D137" s="12"/>
      <c r="I137" s="12"/>
    </row>
    <row r="138" spans="2:9" ht="14.4" x14ac:dyDescent="0.3">
      <c r="B138" s="12"/>
      <c r="C138" s="12"/>
      <c r="D138" s="12"/>
      <c r="I138" s="12"/>
    </row>
    <row r="139" spans="2:9" ht="14.4" x14ac:dyDescent="0.3">
      <c r="B139" s="12"/>
      <c r="C139" s="12"/>
      <c r="D139" s="12"/>
      <c r="I139" s="12"/>
    </row>
    <row r="140" spans="2:9" ht="14.4" x14ac:dyDescent="0.3">
      <c r="B140" s="12"/>
      <c r="C140" s="12"/>
      <c r="D140" s="12"/>
      <c r="I140" s="12"/>
    </row>
    <row r="141" spans="2:9" ht="14.4" x14ac:dyDescent="0.3">
      <c r="B141" s="12"/>
      <c r="C141" s="12"/>
      <c r="D141" s="12"/>
      <c r="I141" s="12"/>
    </row>
    <row r="142" spans="2:9" ht="14.4" x14ac:dyDescent="0.3">
      <c r="B142" s="12"/>
      <c r="C142" s="12"/>
      <c r="D142" s="12"/>
      <c r="I142" s="12"/>
    </row>
    <row r="143" spans="2:9" ht="14.4" x14ac:dyDescent="0.3">
      <c r="B143" s="12"/>
      <c r="C143" s="12"/>
      <c r="D143" s="12"/>
      <c r="I143" s="12"/>
    </row>
    <row r="144" spans="2:9" ht="14.4" x14ac:dyDescent="0.3">
      <c r="B144" s="12"/>
      <c r="C144" s="12"/>
      <c r="D144" s="12"/>
      <c r="I144" s="12"/>
    </row>
    <row r="145" spans="2:9" ht="14.4" x14ac:dyDescent="0.3">
      <c r="B145" s="12"/>
      <c r="C145" s="12"/>
      <c r="D145" s="12"/>
      <c r="I145" s="12"/>
    </row>
    <row r="146" spans="2:9" ht="14.4" x14ac:dyDescent="0.3">
      <c r="B146" s="12"/>
      <c r="C146" s="12"/>
      <c r="D146" s="12"/>
      <c r="I146" s="12"/>
    </row>
    <row r="147" spans="2:9" ht="14.4" x14ac:dyDescent="0.3">
      <c r="B147" s="12"/>
      <c r="C147" s="12"/>
      <c r="D147" s="12"/>
      <c r="I147" s="12"/>
    </row>
    <row r="148" spans="2:9" ht="14.4" x14ac:dyDescent="0.3">
      <c r="B148" s="12"/>
      <c r="C148" s="12"/>
      <c r="D148" s="12"/>
      <c r="I148" s="12"/>
    </row>
    <row r="149" spans="2:9" ht="14.4" x14ac:dyDescent="0.3">
      <c r="B149" s="12"/>
      <c r="C149" s="12"/>
      <c r="D149" s="12"/>
      <c r="I149" s="12"/>
    </row>
    <row r="150" spans="2:9" ht="14.4" x14ac:dyDescent="0.3">
      <c r="B150" s="12"/>
      <c r="C150" s="12"/>
      <c r="D150" s="12"/>
      <c r="I150" s="12"/>
    </row>
    <row r="151" spans="2:9" ht="14.4" x14ac:dyDescent="0.3">
      <c r="B151" s="12"/>
      <c r="C151" s="12"/>
      <c r="D151" s="12"/>
      <c r="I151" s="12"/>
    </row>
    <row r="152" spans="2:9" ht="14.4" x14ac:dyDescent="0.3">
      <c r="B152" s="12"/>
      <c r="C152" s="12"/>
      <c r="D152" s="12"/>
      <c r="I152" s="12"/>
    </row>
    <row r="153" spans="2:9" ht="14.4" x14ac:dyDescent="0.3">
      <c r="B153" s="12"/>
      <c r="C153" s="12"/>
      <c r="D153" s="12"/>
      <c r="I153" s="12"/>
    </row>
    <row r="154" spans="2:9" ht="14.4" x14ac:dyDescent="0.3">
      <c r="B154" s="12"/>
      <c r="C154" s="12"/>
      <c r="D154" s="12"/>
      <c r="I154" s="12"/>
    </row>
    <row r="155" spans="2:9" ht="14.4" x14ac:dyDescent="0.3">
      <c r="B155" s="12"/>
      <c r="C155" s="12"/>
      <c r="D155" s="12"/>
      <c r="I155" s="12"/>
    </row>
    <row r="156" spans="2:9" ht="14.4" x14ac:dyDescent="0.3">
      <c r="B156" s="12"/>
      <c r="C156" s="12"/>
      <c r="D156" s="12"/>
      <c r="I156" s="12"/>
    </row>
    <row r="157" spans="2:9" ht="14.4" x14ac:dyDescent="0.3">
      <c r="B157" s="12"/>
      <c r="C157" s="12"/>
      <c r="D157" s="12"/>
      <c r="I157" s="12"/>
    </row>
    <row r="158" spans="2:9" ht="14.4" x14ac:dyDescent="0.3">
      <c r="B158" s="12"/>
      <c r="C158" s="12"/>
      <c r="D158" s="12"/>
      <c r="I158" s="12"/>
    </row>
    <row r="159" spans="2:9" ht="14.4" x14ac:dyDescent="0.3">
      <c r="B159" s="12"/>
      <c r="C159" s="12"/>
      <c r="D159" s="12"/>
      <c r="I159" s="12"/>
    </row>
    <row r="160" spans="2:9" ht="14.4" x14ac:dyDescent="0.3">
      <c r="B160" s="12"/>
      <c r="C160" s="12"/>
      <c r="D160" s="12"/>
      <c r="I160" s="12"/>
    </row>
    <row r="161" spans="2:9" ht="14.4" x14ac:dyDescent="0.3">
      <c r="B161" s="12"/>
      <c r="C161" s="12"/>
      <c r="D161" s="12"/>
      <c r="I161" s="12"/>
    </row>
    <row r="162" spans="2:9" ht="14.4" x14ac:dyDescent="0.3">
      <c r="B162" s="12"/>
      <c r="C162" s="12"/>
      <c r="D162" s="12"/>
      <c r="I162" s="12"/>
    </row>
    <row r="163" spans="2:9" ht="14.4" x14ac:dyDescent="0.3">
      <c r="B163" s="12"/>
      <c r="C163" s="12"/>
      <c r="D163" s="12"/>
      <c r="I163" s="12"/>
    </row>
    <row r="164" spans="2:9" ht="14.4" x14ac:dyDescent="0.3">
      <c r="B164" s="12"/>
      <c r="C164" s="12"/>
      <c r="D164" s="12"/>
      <c r="I164" s="12"/>
    </row>
    <row r="165" spans="2:9" ht="14.4" x14ac:dyDescent="0.3">
      <c r="B165" s="12"/>
      <c r="C165" s="12"/>
      <c r="D165" s="12"/>
      <c r="I165" s="12"/>
    </row>
    <row r="166" spans="2:9" ht="14.4" x14ac:dyDescent="0.3">
      <c r="B166" s="12"/>
      <c r="C166" s="12"/>
      <c r="D166" s="12"/>
      <c r="I166" s="12"/>
    </row>
    <row r="167" spans="2:9" ht="14.4" x14ac:dyDescent="0.3">
      <c r="B167" s="12"/>
      <c r="C167" s="12"/>
      <c r="D167" s="12"/>
      <c r="I167" s="12"/>
    </row>
    <row r="168" spans="2:9" ht="14.4" x14ac:dyDescent="0.3">
      <c r="B168" s="12"/>
      <c r="C168" s="12"/>
      <c r="D168" s="12"/>
      <c r="I168" s="12"/>
    </row>
    <row r="169" spans="2:9" ht="14.4" x14ac:dyDescent="0.3">
      <c r="B169" s="12"/>
      <c r="C169" s="12"/>
      <c r="D169" s="12"/>
      <c r="I169" s="12"/>
    </row>
    <row r="170" spans="2:9" ht="14.4" x14ac:dyDescent="0.3">
      <c r="B170" s="12"/>
      <c r="C170" s="12"/>
      <c r="D170" s="12"/>
      <c r="I170" s="12"/>
    </row>
    <row r="171" spans="2:9" ht="14.4" x14ac:dyDescent="0.3">
      <c r="B171" s="12"/>
      <c r="C171" s="12"/>
      <c r="D171" s="12"/>
      <c r="I171" s="12"/>
    </row>
    <row r="172" spans="2:9" ht="14.4" x14ac:dyDescent="0.3">
      <c r="B172" s="12"/>
      <c r="C172" s="12"/>
      <c r="D172" s="12"/>
      <c r="I172" s="12"/>
    </row>
    <row r="173" spans="2:9" ht="14.4" x14ac:dyDescent="0.3">
      <c r="B173" s="12"/>
      <c r="C173" s="12"/>
      <c r="D173" s="12"/>
      <c r="I173" s="12"/>
    </row>
    <row r="174" spans="2:9" ht="14.4" x14ac:dyDescent="0.3">
      <c r="B174" s="12"/>
      <c r="C174" s="12"/>
      <c r="D174" s="12"/>
      <c r="I174" s="12"/>
    </row>
    <row r="175" spans="2:9" ht="14.4" x14ac:dyDescent="0.3">
      <c r="B175" s="12"/>
      <c r="C175" s="12"/>
      <c r="D175" s="12"/>
      <c r="I175" s="12"/>
    </row>
    <row r="176" spans="2:9" ht="14.4" x14ac:dyDescent="0.3">
      <c r="B176" s="12"/>
      <c r="C176" s="12"/>
      <c r="D176" s="12"/>
      <c r="I176" s="12"/>
    </row>
    <row r="177" spans="2:9" ht="14.4" x14ac:dyDescent="0.3">
      <c r="B177" s="12"/>
      <c r="C177" s="12"/>
      <c r="D177" s="12"/>
      <c r="I177" s="12"/>
    </row>
    <row r="178" spans="2:9" ht="14.4" x14ac:dyDescent="0.3">
      <c r="B178" s="12"/>
      <c r="C178" s="12"/>
      <c r="D178" s="12"/>
      <c r="I178" s="12"/>
    </row>
    <row r="179" spans="2:9" ht="14.4" x14ac:dyDescent="0.3">
      <c r="B179" s="12"/>
      <c r="C179" s="12"/>
      <c r="D179" s="12"/>
      <c r="I179" s="12"/>
    </row>
    <row r="180" spans="2:9" ht="14.4" x14ac:dyDescent="0.3">
      <c r="B180" s="12"/>
      <c r="C180" s="12"/>
      <c r="D180" s="12"/>
      <c r="I180" s="12"/>
    </row>
    <row r="181" spans="2:9" ht="14.4" x14ac:dyDescent="0.3">
      <c r="B181" s="12"/>
      <c r="C181" s="12"/>
      <c r="D181" s="12"/>
      <c r="I181" s="12"/>
    </row>
    <row r="182" spans="2:9" ht="14.4" x14ac:dyDescent="0.3">
      <c r="B182" s="12"/>
      <c r="C182" s="12"/>
      <c r="D182" s="12"/>
      <c r="I182" s="12"/>
    </row>
    <row r="183" spans="2:9" ht="14.4" x14ac:dyDescent="0.3">
      <c r="B183" s="12"/>
      <c r="C183" s="12"/>
      <c r="D183" s="12"/>
      <c r="I183" s="12"/>
    </row>
    <row r="184" spans="2:9" ht="14.4" x14ac:dyDescent="0.3">
      <c r="B184" s="12"/>
      <c r="C184" s="12"/>
      <c r="D184" s="12"/>
      <c r="I184" s="12"/>
    </row>
    <row r="185" spans="2:9" ht="14.4" x14ac:dyDescent="0.3">
      <c r="B185" s="12"/>
      <c r="C185" s="12"/>
      <c r="D185" s="12"/>
      <c r="I185" s="12"/>
    </row>
    <row r="186" spans="2:9" ht="14.4" x14ac:dyDescent="0.3">
      <c r="B186" s="12"/>
      <c r="C186" s="12"/>
      <c r="D186" s="12"/>
      <c r="I186" s="12"/>
    </row>
    <row r="187" spans="2:9" ht="14.4" x14ac:dyDescent="0.3">
      <c r="B187" s="12"/>
      <c r="C187" s="12"/>
      <c r="D187" s="12"/>
      <c r="I187" s="12"/>
    </row>
    <row r="188" spans="2:9" ht="14.4" x14ac:dyDescent="0.3">
      <c r="B188" s="12"/>
      <c r="C188" s="12"/>
      <c r="D188" s="12"/>
      <c r="I188" s="12"/>
    </row>
    <row r="189" spans="2:9" ht="14.4" x14ac:dyDescent="0.3">
      <c r="B189" s="12"/>
      <c r="C189" s="12"/>
      <c r="D189" s="12"/>
      <c r="I189" s="12"/>
    </row>
    <row r="190" spans="2:9" ht="14.4" x14ac:dyDescent="0.3">
      <c r="B190" s="12"/>
      <c r="C190" s="12"/>
      <c r="D190" s="12"/>
      <c r="I190" s="12"/>
    </row>
    <row r="191" spans="2:9" ht="14.4" x14ac:dyDescent="0.3">
      <c r="B191" s="12"/>
      <c r="C191" s="12"/>
      <c r="D191" s="12"/>
      <c r="I191" s="12"/>
    </row>
    <row r="192" spans="2:9" ht="14.4" x14ac:dyDescent="0.3">
      <c r="B192" s="12"/>
      <c r="C192" s="12"/>
      <c r="D192" s="12"/>
      <c r="I192" s="12"/>
    </row>
    <row r="193" spans="2:9" ht="14.4" x14ac:dyDescent="0.3">
      <c r="B193" s="12"/>
      <c r="C193" s="12"/>
      <c r="D193" s="12"/>
      <c r="I193" s="12"/>
    </row>
    <row r="194" spans="2:9" ht="14.4" x14ac:dyDescent="0.3">
      <c r="B194" s="12"/>
      <c r="C194" s="12"/>
      <c r="D194" s="12"/>
      <c r="I194" s="12"/>
    </row>
    <row r="195" spans="2:9" ht="14.4" x14ac:dyDescent="0.3">
      <c r="B195" s="12"/>
      <c r="C195" s="12"/>
      <c r="D195" s="12"/>
      <c r="I195" s="12"/>
    </row>
    <row r="196" spans="2:9" ht="14.4" x14ac:dyDescent="0.3">
      <c r="B196" s="12"/>
      <c r="C196" s="12"/>
      <c r="D196" s="12"/>
      <c r="I196" s="12"/>
    </row>
    <row r="197" spans="2:9" ht="14.4" x14ac:dyDescent="0.3">
      <c r="B197" s="12"/>
      <c r="C197" s="12"/>
      <c r="D197" s="12"/>
      <c r="I197" s="12"/>
    </row>
    <row r="198" spans="2:9" ht="14.4" x14ac:dyDescent="0.3">
      <c r="B198" s="12"/>
      <c r="C198" s="12"/>
      <c r="D198" s="12"/>
      <c r="I198" s="12"/>
    </row>
    <row r="199" spans="2:9" ht="14.4" x14ac:dyDescent="0.3">
      <c r="B199" s="12"/>
      <c r="C199" s="12"/>
      <c r="D199" s="12"/>
      <c r="I199" s="12"/>
    </row>
    <row r="200" spans="2:9" ht="14.4" x14ac:dyDescent="0.3">
      <c r="B200" s="12"/>
      <c r="C200" s="12"/>
      <c r="D200" s="12"/>
      <c r="I200" s="12"/>
    </row>
    <row r="201" spans="2:9" ht="14.4" x14ac:dyDescent="0.3">
      <c r="B201" s="12"/>
      <c r="C201" s="12"/>
      <c r="D201" s="12"/>
    </row>
    <row r="202" spans="2:9" ht="14.4" x14ac:dyDescent="0.3">
      <c r="B202" s="12"/>
      <c r="C202" s="12"/>
      <c r="D202" s="12"/>
    </row>
    <row r="203" spans="2:9" ht="14.4" x14ac:dyDescent="0.3">
      <c r="B203" s="12"/>
      <c r="C203" s="12"/>
      <c r="D203" s="12"/>
    </row>
    <row r="204" spans="2:9" ht="14.4" x14ac:dyDescent="0.3">
      <c r="B204" s="12"/>
      <c r="C204" s="12"/>
      <c r="D204" s="12"/>
    </row>
    <row r="205" spans="2:9" ht="14.4" x14ac:dyDescent="0.3">
      <c r="B205" s="12"/>
      <c r="C205" s="12"/>
      <c r="D205" s="12"/>
    </row>
    <row r="206" spans="2:9" ht="14.4" x14ac:dyDescent="0.3">
      <c r="B206" s="12"/>
      <c r="C206" s="12"/>
      <c r="D206" s="12"/>
    </row>
    <row r="207" spans="2:9" ht="14.4" x14ac:dyDescent="0.3">
      <c r="B207" s="12"/>
      <c r="C207" s="12"/>
      <c r="D207" s="12"/>
    </row>
    <row r="208" spans="2:9" ht="14.4" x14ac:dyDescent="0.3">
      <c r="B208" s="12"/>
      <c r="C208" s="12"/>
      <c r="D208" s="12"/>
    </row>
    <row r="209" spans="2:4" ht="14.4" x14ac:dyDescent="0.3">
      <c r="B209" s="12"/>
      <c r="C209" s="12"/>
      <c r="D209" s="12"/>
    </row>
    <row r="210" spans="2:4" ht="14.4" x14ac:dyDescent="0.3">
      <c r="B210" s="12"/>
      <c r="C210" s="12"/>
      <c r="D210" s="12"/>
    </row>
    <row r="211" spans="2:4" ht="14.4" x14ac:dyDescent="0.3">
      <c r="B211" s="12"/>
      <c r="C211" s="12"/>
      <c r="D211" s="12"/>
    </row>
    <row r="212" spans="2:4" ht="14.4" x14ac:dyDescent="0.3">
      <c r="B212" s="12"/>
      <c r="C212" s="12"/>
      <c r="D212" s="12"/>
    </row>
    <row r="213" spans="2:4" ht="14.4" x14ac:dyDescent="0.3">
      <c r="B213" s="12"/>
      <c r="C213" s="12"/>
      <c r="D213" s="12"/>
    </row>
    <row r="214" spans="2:4" ht="14.4" x14ac:dyDescent="0.3">
      <c r="B214" s="12"/>
      <c r="C214" s="12"/>
      <c r="D214" s="12"/>
    </row>
    <row r="215" spans="2:4" ht="14.4" x14ac:dyDescent="0.3">
      <c r="B215" s="12"/>
      <c r="C215" s="12"/>
      <c r="D215" s="12"/>
    </row>
    <row r="216" spans="2:4" ht="14.4" x14ac:dyDescent="0.3">
      <c r="B216" s="12"/>
      <c r="C216" s="12"/>
      <c r="D216" s="12"/>
    </row>
    <row r="217" spans="2:4" ht="14.4" x14ac:dyDescent="0.3">
      <c r="B217" s="12"/>
      <c r="C217" s="12"/>
      <c r="D217" s="12"/>
    </row>
    <row r="218" spans="2:4" ht="14.4" x14ac:dyDescent="0.3">
      <c r="B218" s="12"/>
      <c r="C218" s="12"/>
      <c r="D218" s="12"/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 --&gt;</vt:lpstr>
      <vt:lpstr>Data</vt:lpstr>
      <vt:lpstr>Tasks --&gt;</vt:lpstr>
      <vt:lpstr>Task 1</vt:lpstr>
      <vt:lpstr>Task 2</vt:lpstr>
      <vt:lpstr>Task 3</vt:lpstr>
      <vt:lpstr>Task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Logan Parra Fonseca</cp:lastModifiedBy>
  <dcterms:created xsi:type="dcterms:W3CDTF">2015-12-26T11:23:26Z</dcterms:created>
  <dcterms:modified xsi:type="dcterms:W3CDTF">2021-03-17T22:48:33Z</dcterms:modified>
</cp:coreProperties>
</file>