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20370" windowHeight="8055"/>
  </bookViews>
  <sheets>
    <sheet name="Presupuesto" sheetId="1" r:id="rId1"/>
    <sheet name="Precio Unitario" sheetId="4" r:id="rId2"/>
    <sheet name="Gantt" sheetId="2" r:id="rId3"/>
    <sheet name="Flujo de Caja" sheetId="3" r:id="rId4"/>
  </sheets>
  <externalReferences>
    <externalReference r:id="rId5"/>
  </externalReferences>
  <definedNames>
    <definedName name="_xlnm.Print_Area" localSheetId="1">'Precio Unitario'!$A$1:$J$1022</definedName>
    <definedName name="OLE_LINK1" localSheetId="1">'Precio Unitario'!#REF!</definedName>
  </definedNames>
  <calcPr calcId="124519"/>
</workbook>
</file>

<file path=xl/calcChain.xml><?xml version="1.0" encoding="utf-8"?>
<calcChain xmlns="http://schemas.openxmlformats.org/spreadsheetml/2006/main">
  <c r="C632" i="4"/>
  <c r="C432"/>
  <c r="C446" s="1"/>
  <c r="C11" l="1"/>
  <c r="H11"/>
  <c r="C41"/>
  <c r="C1"/>
  <c r="G1"/>
  <c r="H8" s="1"/>
  <c r="I8" s="1"/>
  <c r="H1"/>
  <c r="G7"/>
  <c r="G8"/>
  <c r="G9" l="1"/>
  <c r="H7"/>
  <c r="I7" s="1"/>
  <c r="I9" s="1"/>
  <c r="I71" i="1"/>
  <c r="I70"/>
  <c r="I72" l="1"/>
  <c r="H980" i="4"/>
  <c r="H979"/>
  <c r="H777"/>
  <c r="H778"/>
  <c r="H779"/>
  <c r="H780"/>
  <c r="H781"/>
  <c r="H782"/>
  <c r="H783"/>
  <c r="H784"/>
  <c r="H688"/>
  <c r="H689"/>
  <c r="H690"/>
  <c r="H691"/>
  <c r="H692"/>
  <c r="H693"/>
  <c r="H694"/>
  <c r="H695"/>
  <c r="H696"/>
  <c r="H593"/>
  <c r="H594"/>
  <c r="H576"/>
  <c r="H577"/>
  <c r="H578"/>
  <c r="H579"/>
  <c r="H580"/>
  <c r="H581"/>
  <c r="H582"/>
  <c r="H583"/>
  <c r="M101" i="3" l="1"/>
  <c r="N101" s="1"/>
  <c r="M85"/>
  <c r="N85" s="1"/>
  <c r="I127"/>
  <c r="I128" s="1"/>
  <c r="G333" i="4"/>
  <c r="C874"/>
  <c r="G873"/>
  <c r="H881" s="1"/>
  <c r="I881" s="1"/>
  <c r="G883"/>
  <c r="G882"/>
  <c r="G881"/>
  <c r="G880"/>
  <c r="G879"/>
  <c r="H873"/>
  <c r="H806"/>
  <c r="I806" s="1"/>
  <c r="H807"/>
  <c r="I807" s="1"/>
  <c r="H808"/>
  <c r="H805"/>
  <c r="I805" s="1"/>
  <c r="H794"/>
  <c r="I794" s="1"/>
  <c r="H795"/>
  <c r="I795" s="1"/>
  <c r="H796"/>
  <c r="H793"/>
  <c r="I793" s="1"/>
  <c r="I778"/>
  <c r="I780"/>
  <c r="I781"/>
  <c r="I782"/>
  <c r="I783"/>
  <c r="H776"/>
  <c r="I776" s="1"/>
  <c r="H759"/>
  <c r="I759" s="1"/>
  <c r="H760"/>
  <c r="I760" s="1"/>
  <c r="H761"/>
  <c r="I761" s="1"/>
  <c r="H762"/>
  <c r="I762" s="1"/>
  <c r="H763"/>
  <c r="I763" s="1"/>
  <c r="H764"/>
  <c r="I764" s="1"/>
  <c r="H765"/>
  <c r="I765" s="1"/>
  <c r="H766"/>
  <c r="H767"/>
  <c r="I767" s="1"/>
  <c r="H758"/>
  <c r="I758" s="1"/>
  <c r="H746"/>
  <c r="I746" s="1"/>
  <c r="H747"/>
  <c r="I747" s="1"/>
  <c r="H748"/>
  <c r="I748" s="1"/>
  <c r="H749"/>
  <c r="H745"/>
  <c r="I745" s="1"/>
  <c r="H728"/>
  <c r="I728" s="1"/>
  <c r="H729"/>
  <c r="I729" s="1"/>
  <c r="H730"/>
  <c r="I730" s="1"/>
  <c r="H731"/>
  <c r="I731" s="1"/>
  <c r="H732"/>
  <c r="I732" s="1"/>
  <c r="H733"/>
  <c r="I733" s="1"/>
  <c r="H734"/>
  <c r="I734" s="1"/>
  <c r="H735"/>
  <c r="H736"/>
  <c r="I736" s="1"/>
  <c r="H727"/>
  <c r="I727" s="1"/>
  <c r="H718"/>
  <c r="H717"/>
  <c r="I717" s="1"/>
  <c r="H706"/>
  <c r="I706" s="1"/>
  <c r="H707"/>
  <c r="I707" s="1"/>
  <c r="H708"/>
  <c r="H705"/>
  <c r="I705" s="1"/>
  <c r="I689"/>
  <c r="I690"/>
  <c r="I691"/>
  <c r="I692"/>
  <c r="I695"/>
  <c r="H687"/>
  <c r="I687" s="1"/>
  <c r="H677"/>
  <c r="I677" s="1"/>
  <c r="H678"/>
  <c r="H676"/>
  <c r="I676" s="1"/>
  <c r="H666"/>
  <c r="I666" s="1"/>
  <c r="H667"/>
  <c r="H665"/>
  <c r="I665" s="1"/>
  <c r="H651"/>
  <c r="G631"/>
  <c r="H639" s="1"/>
  <c r="I639" s="1"/>
  <c r="H652"/>
  <c r="H653"/>
  <c r="H654"/>
  <c r="H655"/>
  <c r="H656"/>
  <c r="G807"/>
  <c r="F808" s="1"/>
  <c r="G806"/>
  <c r="G805"/>
  <c r="H799"/>
  <c r="G795"/>
  <c r="G794"/>
  <c r="G793"/>
  <c r="H787"/>
  <c r="G783"/>
  <c r="G782"/>
  <c r="G781"/>
  <c r="G780"/>
  <c r="I779"/>
  <c r="G779"/>
  <c r="G778"/>
  <c r="I777"/>
  <c r="G777"/>
  <c r="G776"/>
  <c r="H770"/>
  <c r="G767"/>
  <c r="G765"/>
  <c r="G764"/>
  <c r="G763"/>
  <c r="G762"/>
  <c r="G761"/>
  <c r="G760"/>
  <c r="G759"/>
  <c r="G758"/>
  <c r="H752"/>
  <c r="G748"/>
  <c r="F749" s="1"/>
  <c r="G747"/>
  <c r="G746"/>
  <c r="G745"/>
  <c r="H739"/>
  <c r="G736"/>
  <c r="G734"/>
  <c r="G733"/>
  <c r="G732"/>
  <c r="G731"/>
  <c r="G730"/>
  <c r="G729"/>
  <c r="G728"/>
  <c r="G727"/>
  <c r="G717"/>
  <c r="H711"/>
  <c r="G707"/>
  <c r="F708" s="1"/>
  <c r="G706"/>
  <c r="G705"/>
  <c r="H699"/>
  <c r="G695"/>
  <c r="I694"/>
  <c r="G694"/>
  <c r="I693"/>
  <c r="G693"/>
  <c r="G692"/>
  <c r="G691"/>
  <c r="G690"/>
  <c r="G689"/>
  <c r="I688"/>
  <c r="G688"/>
  <c r="G687"/>
  <c r="H681"/>
  <c r="G677"/>
  <c r="F678" s="1"/>
  <c r="G676"/>
  <c r="H670"/>
  <c r="G666"/>
  <c r="F667" s="1"/>
  <c r="G667" s="1"/>
  <c r="G665"/>
  <c r="H659"/>
  <c r="G655"/>
  <c r="G654"/>
  <c r="G653"/>
  <c r="G652"/>
  <c r="G651"/>
  <c r="H645"/>
  <c r="G641"/>
  <c r="G640"/>
  <c r="G639"/>
  <c r="G638"/>
  <c r="G637"/>
  <c r="H631"/>
  <c r="C811"/>
  <c r="G811"/>
  <c r="H811"/>
  <c r="C812"/>
  <c r="G516"/>
  <c r="H524" s="1"/>
  <c r="I524" s="1"/>
  <c r="C516"/>
  <c r="G529"/>
  <c r="G528"/>
  <c r="G527"/>
  <c r="G526"/>
  <c r="G525"/>
  <c r="G524"/>
  <c r="G523"/>
  <c r="G522"/>
  <c r="H516"/>
  <c r="C365"/>
  <c r="G365"/>
  <c r="H373" s="1"/>
  <c r="G384"/>
  <c r="G383"/>
  <c r="G382"/>
  <c r="G381"/>
  <c r="G380"/>
  <c r="G379"/>
  <c r="G378"/>
  <c r="G377"/>
  <c r="G376"/>
  <c r="G375"/>
  <c r="G374"/>
  <c r="G373"/>
  <c r="G372"/>
  <c r="G371"/>
  <c r="H365"/>
  <c r="C279"/>
  <c r="C278"/>
  <c r="G278"/>
  <c r="H285" s="1"/>
  <c r="G293"/>
  <c r="G292"/>
  <c r="G291"/>
  <c r="G290"/>
  <c r="G289"/>
  <c r="G288"/>
  <c r="G287"/>
  <c r="G286"/>
  <c r="G285"/>
  <c r="G284"/>
  <c r="H278"/>
  <c r="G259"/>
  <c r="H266" s="1"/>
  <c r="C260"/>
  <c r="C259"/>
  <c r="G274"/>
  <c r="G273"/>
  <c r="G272"/>
  <c r="G271"/>
  <c r="G270"/>
  <c r="G269"/>
  <c r="G268"/>
  <c r="G267"/>
  <c r="G266"/>
  <c r="G265"/>
  <c r="H259"/>
  <c r="G198"/>
  <c r="H205" s="1"/>
  <c r="G216"/>
  <c r="H225" s="1"/>
  <c r="G239"/>
  <c r="H246" s="1"/>
  <c r="G182"/>
  <c r="H190" s="1"/>
  <c r="G172"/>
  <c r="H179" s="1"/>
  <c r="G152"/>
  <c r="H169" s="1"/>
  <c r="C173"/>
  <c r="C239"/>
  <c r="C216"/>
  <c r="C198"/>
  <c r="C182"/>
  <c r="C172"/>
  <c r="G255"/>
  <c r="G254"/>
  <c r="G253"/>
  <c r="G252"/>
  <c r="G251"/>
  <c r="G250"/>
  <c r="G249"/>
  <c r="G248"/>
  <c r="G247"/>
  <c r="G246"/>
  <c r="G245"/>
  <c r="H239"/>
  <c r="G235"/>
  <c r="G234"/>
  <c r="G233"/>
  <c r="G232"/>
  <c r="G231"/>
  <c r="G230"/>
  <c r="G229"/>
  <c r="G228"/>
  <c r="G227"/>
  <c r="G226"/>
  <c r="G225"/>
  <c r="G224"/>
  <c r="G223"/>
  <c r="G222"/>
  <c r="H216"/>
  <c r="G213"/>
  <c r="G211"/>
  <c r="G210"/>
  <c r="G209"/>
  <c r="G208"/>
  <c r="G207"/>
  <c r="G206"/>
  <c r="G205"/>
  <c r="G204"/>
  <c r="H198"/>
  <c r="G195"/>
  <c r="G193"/>
  <c r="G192"/>
  <c r="G191"/>
  <c r="G190"/>
  <c r="G189"/>
  <c r="G188"/>
  <c r="H182"/>
  <c r="G178"/>
  <c r="H172"/>
  <c r="C153"/>
  <c r="C152"/>
  <c r="G129"/>
  <c r="C131"/>
  <c r="C130"/>
  <c r="C129"/>
  <c r="G168"/>
  <c r="G167"/>
  <c r="G166"/>
  <c r="G165"/>
  <c r="G164"/>
  <c r="G163"/>
  <c r="G162"/>
  <c r="G161"/>
  <c r="G160"/>
  <c r="G159"/>
  <c r="G158"/>
  <c r="H152"/>
  <c r="G148"/>
  <c r="G147"/>
  <c r="G146"/>
  <c r="G145"/>
  <c r="G144"/>
  <c r="G143"/>
  <c r="G142"/>
  <c r="G141"/>
  <c r="G140"/>
  <c r="G139"/>
  <c r="G138"/>
  <c r="G137"/>
  <c r="G136"/>
  <c r="G135"/>
  <c r="H129"/>
  <c r="I667" l="1"/>
  <c r="I668" s="1"/>
  <c r="H206"/>
  <c r="H136"/>
  <c r="I136" s="1"/>
  <c r="H140"/>
  <c r="I140" s="1"/>
  <c r="H144"/>
  <c r="I144" s="1"/>
  <c r="H148"/>
  <c r="I148" s="1"/>
  <c r="H137"/>
  <c r="I137" s="1"/>
  <c r="H141"/>
  <c r="I141" s="1"/>
  <c r="H145"/>
  <c r="I145" s="1"/>
  <c r="H149"/>
  <c r="H138"/>
  <c r="I138" s="1"/>
  <c r="H142"/>
  <c r="I142" s="1"/>
  <c r="H146"/>
  <c r="I146" s="1"/>
  <c r="H139"/>
  <c r="I139" s="1"/>
  <c r="H143"/>
  <c r="I143" s="1"/>
  <c r="H147"/>
  <c r="I147" s="1"/>
  <c r="H223"/>
  <c r="I223" s="1"/>
  <c r="H224"/>
  <c r="I224" s="1"/>
  <c r="F696"/>
  <c r="G696" s="1"/>
  <c r="G697" s="1"/>
  <c r="F735"/>
  <c r="G735" s="1"/>
  <c r="G737" s="1"/>
  <c r="E83" i="1" s="1"/>
  <c r="H160" i="4"/>
  <c r="I160" s="1"/>
  <c r="G668"/>
  <c r="E78" i="1" s="1"/>
  <c r="F766" i="4"/>
  <c r="G766" s="1"/>
  <c r="G768" s="1"/>
  <c r="E85" i="1" s="1"/>
  <c r="F784" i="4"/>
  <c r="G784" s="1"/>
  <c r="G785" s="1"/>
  <c r="E86" i="1" s="1"/>
  <c r="I129" i="3"/>
  <c r="I130" s="1"/>
  <c r="H193" i="4"/>
  <c r="F884"/>
  <c r="G884" s="1"/>
  <c r="G885" s="1"/>
  <c r="E98" i="1" s="1"/>
  <c r="H274" i="4"/>
  <c r="H189"/>
  <c r="H884"/>
  <c r="H882"/>
  <c r="I882" s="1"/>
  <c r="H880"/>
  <c r="I880" s="1"/>
  <c r="F169"/>
  <c r="G169" s="1"/>
  <c r="G170" s="1"/>
  <c r="E17" i="1" s="1"/>
  <c r="H195" i="4"/>
  <c r="H191"/>
  <c r="H231"/>
  <c r="I231" s="1"/>
  <c r="F656"/>
  <c r="G656" s="1"/>
  <c r="G657" s="1"/>
  <c r="E77" i="1" s="1"/>
  <c r="H879" i="4"/>
  <c r="I879" s="1"/>
  <c r="H883"/>
  <c r="I883" s="1"/>
  <c r="H642"/>
  <c r="H640"/>
  <c r="I640" s="1"/>
  <c r="H638"/>
  <c r="I638" s="1"/>
  <c r="G678"/>
  <c r="G679" s="1"/>
  <c r="E79" i="1" s="1"/>
  <c r="I678" i="4"/>
  <c r="I679" s="1"/>
  <c r="G708"/>
  <c r="G709" s="1"/>
  <c r="E81" i="1" s="1"/>
  <c r="I708" i="4"/>
  <c r="I709" s="1"/>
  <c r="G808"/>
  <c r="G809" s="1"/>
  <c r="E88" i="1" s="1"/>
  <c r="I808" i="4"/>
  <c r="I809" s="1"/>
  <c r="G749"/>
  <c r="G750" s="1"/>
  <c r="E84" i="1" s="1"/>
  <c r="F84" s="1"/>
  <c r="I749" i="4"/>
  <c r="I750" s="1"/>
  <c r="F718"/>
  <c r="H637"/>
  <c r="I637" s="1"/>
  <c r="H641"/>
  <c r="I641" s="1"/>
  <c r="F642"/>
  <c r="G642" s="1"/>
  <c r="G643" s="1"/>
  <c r="E76" i="1" s="1"/>
  <c r="F796" i="4"/>
  <c r="G796" s="1"/>
  <c r="G797" s="1"/>
  <c r="E87" i="1" s="1"/>
  <c r="F530" i="4"/>
  <c r="G530" s="1"/>
  <c r="G531" s="1"/>
  <c r="E55" i="1" s="1"/>
  <c r="H530" i="4"/>
  <c r="H528"/>
  <c r="I528" s="1"/>
  <c r="H526"/>
  <c r="I526" s="1"/>
  <c r="H523"/>
  <c r="I523" s="1"/>
  <c r="F256"/>
  <c r="G256" s="1"/>
  <c r="G257" s="1"/>
  <c r="E24" i="1" s="1"/>
  <c r="H188" i="4"/>
  <c r="H194"/>
  <c r="H192"/>
  <c r="H235"/>
  <c r="I235" s="1"/>
  <c r="H227"/>
  <c r="I227" s="1"/>
  <c r="H522"/>
  <c r="I522" s="1"/>
  <c r="H529"/>
  <c r="I529" s="1"/>
  <c r="H527"/>
  <c r="I527" s="1"/>
  <c r="H525"/>
  <c r="I525" s="1"/>
  <c r="F385"/>
  <c r="G385" s="1"/>
  <c r="G386" s="1"/>
  <c r="E40" i="1" s="1"/>
  <c r="H371" i="4"/>
  <c r="I371" s="1"/>
  <c r="H384"/>
  <c r="I384" s="1"/>
  <c r="H382"/>
  <c r="I382" s="1"/>
  <c r="H380"/>
  <c r="I380" s="1"/>
  <c r="H378"/>
  <c r="I378" s="1"/>
  <c r="H376"/>
  <c r="I376" s="1"/>
  <c r="H374"/>
  <c r="I374" s="1"/>
  <c r="H372"/>
  <c r="I372" s="1"/>
  <c r="H385"/>
  <c r="H383"/>
  <c r="I383" s="1"/>
  <c r="H381"/>
  <c r="I381" s="1"/>
  <c r="H379"/>
  <c r="I379" s="1"/>
  <c r="H377"/>
  <c r="I377" s="1"/>
  <c r="H375"/>
  <c r="I375" s="1"/>
  <c r="F236"/>
  <c r="G236" s="1"/>
  <c r="G237" s="1"/>
  <c r="E23" i="1" s="1"/>
  <c r="F149" i="4"/>
  <c r="G149" s="1"/>
  <c r="G150" s="1"/>
  <c r="E16" i="1" s="1"/>
  <c r="F294" i="4"/>
  <c r="G294" s="1"/>
  <c r="G295" s="1"/>
  <c r="E28" i="1" s="1"/>
  <c r="I373" i="4"/>
  <c r="H294"/>
  <c r="H292"/>
  <c r="I292" s="1"/>
  <c r="H290"/>
  <c r="I290" s="1"/>
  <c r="H288"/>
  <c r="I288" s="1"/>
  <c r="H286"/>
  <c r="I286" s="1"/>
  <c r="H284"/>
  <c r="I284" s="1"/>
  <c r="H293"/>
  <c r="I293" s="1"/>
  <c r="H291"/>
  <c r="I291" s="1"/>
  <c r="H289"/>
  <c r="I289" s="1"/>
  <c r="H287"/>
  <c r="I287" s="1"/>
  <c r="I285"/>
  <c r="H178"/>
  <c r="H207"/>
  <c r="H253"/>
  <c r="I253" s="1"/>
  <c r="H211"/>
  <c r="H245"/>
  <c r="I245" s="1"/>
  <c r="H249"/>
  <c r="I249" s="1"/>
  <c r="H213"/>
  <c r="H209"/>
  <c r="H255"/>
  <c r="I255" s="1"/>
  <c r="H251"/>
  <c r="I251" s="1"/>
  <c r="H247"/>
  <c r="I247" s="1"/>
  <c r="H275"/>
  <c r="H273"/>
  <c r="H271"/>
  <c r="H269"/>
  <c r="H267"/>
  <c r="H265"/>
  <c r="H272"/>
  <c r="H270"/>
  <c r="H268"/>
  <c r="F212"/>
  <c r="G212" s="1"/>
  <c r="G214" s="1"/>
  <c r="E22" i="1" s="1"/>
  <c r="F275" i="4"/>
  <c r="G275" s="1"/>
  <c r="F194"/>
  <c r="G194" s="1"/>
  <c r="G196" s="1"/>
  <c r="E21" i="1" s="1"/>
  <c r="H222" i="4"/>
  <c r="I222" s="1"/>
  <c r="H233"/>
  <c r="I233" s="1"/>
  <c r="H229"/>
  <c r="I229" s="1"/>
  <c r="H256"/>
  <c r="H254"/>
  <c r="I254" s="1"/>
  <c r="H252"/>
  <c r="I252" s="1"/>
  <c r="H250"/>
  <c r="I250" s="1"/>
  <c r="H248"/>
  <c r="I248" s="1"/>
  <c r="H236"/>
  <c r="H234"/>
  <c r="I234" s="1"/>
  <c r="H232"/>
  <c r="I232" s="1"/>
  <c r="H230"/>
  <c r="I230" s="1"/>
  <c r="H228"/>
  <c r="I228" s="1"/>
  <c r="H226"/>
  <c r="I226" s="1"/>
  <c r="H204"/>
  <c r="H212"/>
  <c r="H210"/>
  <c r="H208"/>
  <c r="H167"/>
  <c r="I167" s="1"/>
  <c r="I246"/>
  <c r="I225"/>
  <c r="F179"/>
  <c r="G179" s="1"/>
  <c r="G180" s="1"/>
  <c r="E20" i="1" s="1"/>
  <c r="H165" i="4"/>
  <c r="I165" s="1"/>
  <c r="H163"/>
  <c r="I163" s="1"/>
  <c r="H161"/>
  <c r="I161" s="1"/>
  <c r="H159"/>
  <c r="I159" s="1"/>
  <c r="H158"/>
  <c r="I158" s="1"/>
  <c r="H168"/>
  <c r="I168" s="1"/>
  <c r="H166"/>
  <c r="I166" s="1"/>
  <c r="H164"/>
  <c r="I164" s="1"/>
  <c r="H162"/>
  <c r="I162" s="1"/>
  <c r="H135"/>
  <c r="I135" s="1"/>
  <c r="I766" l="1"/>
  <c r="I768" s="1"/>
  <c r="I696"/>
  <c r="I697" s="1"/>
  <c r="E80" i="1"/>
  <c r="I884" i="4"/>
  <c r="I885" s="1"/>
  <c r="I735"/>
  <c r="I737" s="1"/>
  <c r="I149"/>
  <c r="I150" s="1"/>
  <c r="I784"/>
  <c r="I785" s="1"/>
  <c r="I256"/>
  <c r="I257" s="1"/>
  <c r="I131" i="3"/>
  <c r="I133" s="1"/>
  <c r="G276" i="4"/>
  <c r="E25" i="1" s="1"/>
  <c r="I169" i="4"/>
  <c r="I170" s="1"/>
  <c r="I236"/>
  <c r="I237" s="1"/>
  <c r="G718"/>
  <c r="G719" s="1"/>
  <c r="E82" i="1" s="1"/>
  <c r="I718" i="4"/>
  <c r="I719" s="1"/>
  <c r="I530"/>
  <c r="I796"/>
  <c r="I797" s="1"/>
  <c r="I642"/>
  <c r="I643" s="1"/>
  <c r="I294"/>
  <c r="I295" s="1"/>
  <c r="I531"/>
  <c r="I385"/>
  <c r="I386" s="1"/>
  <c r="G993" l="1"/>
  <c r="H993"/>
  <c r="I993" s="1"/>
  <c r="H990"/>
  <c r="I990" s="1"/>
  <c r="H991"/>
  <c r="I991" s="1"/>
  <c r="H992"/>
  <c r="I992" s="1"/>
  <c r="H994"/>
  <c r="I994" s="1"/>
  <c r="H995"/>
  <c r="H989"/>
  <c r="I989" s="1"/>
  <c r="G994"/>
  <c r="F995" s="1"/>
  <c r="G992"/>
  <c r="G991"/>
  <c r="G990"/>
  <c r="G989"/>
  <c r="H983"/>
  <c r="H1005"/>
  <c r="I1005" s="1"/>
  <c r="H1006"/>
  <c r="H1007"/>
  <c r="I1007" s="1"/>
  <c r="H1004"/>
  <c r="I1004" s="1"/>
  <c r="H1017"/>
  <c r="I1017" s="1"/>
  <c r="H1018"/>
  <c r="I1018" s="1"/>
  <c r="H1019"/>
  <c r="I1019" s="1"/>
  <c r="H1020"/>
  <c r="I1020" s="1"/>
  <c r="H1021"/>
  <c r="H1016"/>
  <c r="I1016" s="1"/>
  <c r="C1011"/>
  <c r="C999"/>
  <c r="C998"/>
  <c r="G1020"/>
  <c r="F1021" s="1"/>
  <c r="G1021" s="1"/>
  <c r="G1019"/>
  <c r="G1018"/>
  <c r="G1017"/>
  <c r="G1016"/>
  <c r="H1010"/>
  <c r="G1007"/>
  <c r="G1005"/>
  <c r="F1006" s="1"/>
  <c r="G1004"/>
  <c r="H998"/>
  <c r="I981"/>
  <c r="G980"/>
  <c r="G979"/>
  <c r="G981" l="1"/>
  <c r="G995"/>
  <c r="G996" s="1"/>
  <c r="E112" i="1" s="1"/>
  <c r="I995" i="4"/>
  <c r="I996" s="1"/>
  <c r="G1022"/>
  <c r="E118" i="1" s="1"/>
  <c r="I1006" i="4"/>
  <c r="I1008" s="1"/>
  <c r="G1006"/>
  <c r="I1021"/>
  <c r="I1022" s="1"/>
  <c r="G1008" l="1"/>
  <c r="E115" i="1" s="1"/>
  <c r="G968" i="4"/>
  <c r="G961"/>
  <c r="H967" s="1"/>
  <c r="H968" l="1"/>
  <c r="I968" s="1"/>
  <c r="H969"/>
  <c r="I969" s="1"/>
  <c r="H970"/>
  <c r="G941"/>
  <c r="H949" s="1"/>
  <c r="I949" s="1"/>
  <c r="G928"/>
  <c r="H935" s="1"/>
  <c r="I935" s="1"/>
  <c r="C961"/>
  <c r="C941"/>
  <c r="C928"/>
  <c r="G969"/>
  <c r="F970" s="1"/>
  <c r="I967"/>
  <c r="G967"/>
  <c r="G957"/>
  <c r="G956"/>
  <c r="G955"/>
  <c r="G954"/>
  <c r="G953"/>
  <c r="G952"/>
  <c r="G951"/>
  <c r="G950"/>
  <c r="G949"/>
  <c r="G948"/>
  <c r="G947"/>
  <c r="H941"/>
  <c r="G937"/>
  <c r="G936"/>
  <c r="G935"/>
  <c r="G934"/>
  <c r="H924"/>
  <c r="H925"/>
  <c r="H923"/>
  <c r="I923" s="1"/>
  <c r="C917"/>
  <c r="C923" s="1"/>
  <c r="I924"/>
  <c r="G924"/>
  <c r="F925" s="1"/>
  <c r="G923"/>
  <c r="H917"/>
  <c r="G898"/>
  <c r="C899"/>
  <c r="C898"/>
  <c r="G913"/>
  <c r="G912"/>
  <c r="G911"/>
  <c r="G910"/>
  <c r="G909"/>
  <c r="G908"/>
  <c r="G907"/>
  <c r="G906"/>
  <c r="G905"/>
  <c r="G904"/>
  <c r="H898"/>
  <c r="G887"/>
  <c r="H894" s="1"/>
  <c r="I894" s="1"/>
  <c r="C887"/>
  <c r="G894"/>
  <c r="F895" s="1"/>
  <c r="G895" s="1"/>
  <c r="G893"/>
  <c r="G863"/>
  <c r="H870" s="1"/>
  <c r="C864"/>
  <c r="C863"/>
  <c r="G869"/>
  <c r="F870" s="1"/>
  <c r="G870" s="1"/>
  <c r="G871" s="1"/>
  <c r="E97" i="1" s="1"/>
  <c r="H863" i="4"/>
  <c r="H859"/>
  <c r="H860"/>
  <c r="H858"/>
  <c r="I858" s="1"/>
  <c r="H843"/>
  <c r="I843" s="1"/>
  <c r="H844"/>
  <c r="I844" s="1"/>
  <c r="H845"/>
  <c r="I845" s="1"/>
  <c r="H846"/>
  <c r="H847"/>
  <c r="I847" s="1"/>
  <c r="H848"/>
  <c r="H849"/>
  <c r="I849" s="1"/>
  <c r="H842"/>
  <c r="I842" s="1"/>
  <c r="G823"/>
  <c r="H831" s="1"/>
  <c r="I831" s="1"/>
  <c r="H818"/>
  <c r="C852"/>
  <c r="C836"/>
  <c r="C823"/>
  <c r="I859"/>
  <c r="G859"/>
  <c r="F860" s="1"/>
  <c r="G860" s="1"/>
  <c r="G858"/>
  <c r="H852"/>
  <c r="G849"/>
  <c r="G847"/>
  <c r="I846"/>
  <c r="G846"/>
  <c r="G845"/>
  <c r="G844"/>
  <c r="G843"/>
  <c r="G842"/>
  <c r="G832"/>
  <c r="G831"/>
  <c r="G830"/>
  <c r="G829"/>
  <c r="H823"/>
  <c r="G819"/>
  <c r="G818"/>
  <c r="G817"/>
  <c r="G619"/>
  <c r="H626" s="1"/>
  <c r="I626" s="1"/>
  <c r="C619"/>
  <c r="G627"/>
  <c r="G626"/>
  <c r="G625"/>
  <c r="H619"/>
  <c r="H615"/>
  <c r="I615" s="1"/>
  <c r="H616"/>
  <c r="H614"/>
  <c r="I614" s="1"/>
  <c r="G615"/>
  <c r="F616" s="1"/>
  <c r="G616" s="1"/>
  <c r="G614"/>
  <c r="H608"/>
  <c r="H604"/>
  <c r="I604" s="1"/>
  <c r="H605"/>
  <c r="H603"/>
  <c r="I603" s="1"/>
  <c r="C597"/>
  <c r="G604"/>
  <c r="F605" s="1"/>
  <c r="G605" s="1"/>
  <c r="G603"/>
  <c r="H597"/>
  <c r="I593"/>
  <c r="H592"/>
  <c r="I592" s="1"/>
  <c r="C586"/>
  <c r="G593"/>
  <c r="F594" s="1"/>
  <c r="G594" s="1"/>
  <c r="G592"/>
  <c r="H586"/>
  <c r="I576"/>
  <c r="I577"/>
  <c r="I578"/>
  <c r="I579"/>
  <c r="I580"/>
  <c r="I581"/>
  <c r="I582"/>
  <c r="H575"/>
  <c r="I575" s="1"/>
  <c r="G582"/>
  <c r="G581"/>
  <c r="G580"/>
  <c r="G579"/>
  <c r="G578"/>
  <c r="G577"/>
  <c r="G576"/>
  <c r="G575"/>
  <c r="H569"/>
  <c r="C558"/>
  <c r="G558"/>
  <c r="G565"/>
  <c r="F566" s="1"/>
  <c r="G566" s="1"/>
  <c r="G564"/>
  <c r="H558"/>
  <c r="G546"/>
  <c r="H553" s="1"/>
  <c r="C546"/>
  <c r="G554"/>
  <c r="F555" s="1"/>
  <c r="G555" s="1"/>
  <c r="G553"/>
  <c r="G552"/>
  <c r="H546"/>
  <c r="G541"/>
  <c r="G533"/>
  <c r="C535"/>
  <c r="C533"/>
  <c r="G542"/>
  <c r="G540"/>
  <c r="G539"/>
  <c r="G505"/>
  <c r="H513" s="1"/>
  <c r="C505"/>
  <c r="G512"/>
  <c r="F513" s="1"/>
  <c r="G513" s="1"/>
  <c r="G511"/>
  <c r="G495"/>
  <c r="H501" s="1"/>
  <c r="I501" s="1"/>
  <c r="C495"/>
  <c r="G501"/>
  <c r="F502" s="1"/>
  <c r="G502" s="1"/>
  <c r="H495"/>
  <c r="G489"/>
  <c r="H490"/>
  <c r="H491"/>
  <c r="H492"/>
  <c r="H489"/>
  <c r="G491"/>
  <c r="F492" s="1"/>
  <c r="G492" s="1"/>
  <c r="G490"/>
  <c r="G470"/>
  <c r="H477" s="1"/>
  <c r="G479"/>
  <c r="G478"/>
  <c r="G477"/>
  <c r="G476"/>
  <c r="H470"/>
  <c r="G457"/>
  <c r="G466"/>
  <c r="G465"/>
  <c r="G464"/>
  <c r="G463"/>
  <c r="H457"/>
  <c r="G445"/>
  <c r="C447"/>
  <c r="C445"/>
  <c r="G453"/>
  <c r="F454" s="1"/>
  <c r="G454" s="1"/>
  <c r="G452"/>
  <c r="G451"/>
  <c r="H445"/>
  <c r="G388"/>
  <c r="C390"/>
  <c r="C389"/>
  <c r="C388"/>
  <c r="G399"/>
  <c r="G398"/>
  <c r="G397"/>
  <c r="G396"/>
  <c r="G395"/>
  <c r="G394"/>
  <c r="H388"/>
  <c r="H438"/>
  <c r="H437"/>
  <c r="G413"/>
  <c r="H421" s="1"/>
  <c r="C413"/>
  <c r="G428"/>
  <c r="G426"/>
  <c r="G425"/>
  <c r="G424"/>
  <c r="G423"/>
  <c r="G422"/>
  <c r="G421"/>
  <c r="G420"/>
  <c r="G419"/>
  <c r="H413"/>
  <c r="G403"/>
  <c r="H409" s="1"/>
  <c r="C404"/>
  <c r="C403"/>
  <c r="G409"/>
  <c r="H403"/>
  <c r="G347"/>
  <c r="H354" s="1"/>
  <c r="C348"/>
  <c r="C366" s="1"/>
  <c r="C347"/>
  <c r="G362"/>
  <c r="G360"/>
  <c r="G359"/>
  <c r="G358"/>
  <c r="G357"/>
  <c r="G356"/>
  <c r="G355"/>
  <c r="G354"/>
  <c r="G353"/>
  <c r="H347"/>
  <c r="G337"/>
  <c r="H343" s="1"/>
  <c r="I343" s="1"/>
  <c r="C338"/>
  <c r="C337"/>
  <c r="G343"/>
  <c r="F344" s="1"/>
  <c r="G344" s="1"/>
  <c r="H337"/>
  <c r="G326"/>
  <c r="G311"/>
  <c r="G297"/>
  <c r="H303" s="1"/>
  <c r="C298"/>
  <c r="H334" l="1"/>
  <c r="H333"/>
  <c r="I333" s="1"/>
  <c r="H566"/>
  <c r="H565"/>
  <c r="H541"/>
  <c r="H542"/>
  <c r="I542" s="1"/>
  <c r="H540"/>
  <c r="H543"/>
  <c r="H452"/>
  <c r="H451"/>
  <c r="H453"/>
  <c r="H454"/>
  <c r="G617"/>
  <c r="E72" i="1" s="1"/>
  <c r="H395" i="4"/>
  <c r="H397"/>
  <c r="H399"/>
  <c r="H400"/>
  <c r="H396"/>
  <c r="H398"/>
  <c r="H394"/>
  <c r="H906"/>
  <c r="I906" s="1"/>
  <c r="I275"/>
  <c r="I273"/>
  <c r="I272"/>
  <c r="I269"/>
  <c r="I268"/>
  <c r="I265"/>
  <c r="I274"/>
  <c r="I271"/>
  <c r="I270"/>
  <c r="I267"/>
  <c r="I266"/>
  <c r="F938"/>
  <c r="G938" s="1"/>
  <c r="G939" s="1"/>
  <c r="E104" i="1" s="1"/>
  <c r="H957" i="4"/>
  <c r="I957" s="1"/>
  <c r="H953"/>
  <c r="I953" s="1"/>
  <c r="H950"/>
  <c r="I950" s="1"/>
  <c r="H947"/>
  <c r="I947" s="1"/>
  <c r="H955"/>
  <c r="I955" s="1"/>
  <c r="H951"/>
  <c r="I951" s="1"/>
  <c r="H948"/>
  <c r="I948" s="1"/>
  <c r="H938"/>
  <c r="I938" s="1"/>
  <c r="H936"/>
  <c r="I936" s="1"/>
  <c r="F958"/>
  <c r="G958" s="1"/>
  <c r="G959" s="1"/>
  <c r="E105" i="1" s="1"/>
  <c r="G970" i="4"/>
  <c r="G971" s="1"/>
  <c r="E106" i="1" s="1"/>
  <c r="H934" i="4"/>
  <c r="I934" s="1"/>
  <c r="H937"/>
  <c r="I937" s="1"/>
  <c r="H958"/>
  <c r="H956"/>
  <c r="I956" s="1"/>
  <c r="H954"/>
  <c r="I954" s="1"/>
  <c r="H952"/>
  <c r="I952" s="1"/>
  <c r="I925"/>
  <c r="I926" s="1"/>
  <c r="G925"/>
  <c r="G926" s="1"/>
  <c r="E101" i="1" s="1"/>
  <c r="H910" i="4"/>
  <c r="I910" s="1"/>
  <c r="H907"/>
  <c r="I907" s="1"/>
  <c r="H904"/>
  <c r="I904" s="1"/>
  <c r="H912"/>
  <c r="I912" s="1"/>
  <c r="H908"/>
  <c r="I908" s="1"/>
  <c r="H905"/>
  <c r="I905" s="1"/>
  <c r="F914"/>
  <c r="G914" s="1"/>
  <c r="G915" s="1"/>
  <c r="F833"/>
  <c r="G833" s="1"/>
  <c r="G834" s="1"/>
  <c r="E92" i="1" s="1"/>
  <c r="F92" s="1"/>
  <c r="I870" i="4"/>
  <c r="G896"/>
  <c r="E99" i="1" s="1"/>
  <c r="H914" i="4"/>
  <c r="H913"/>
  <c r="I913" s="1"/>
  <c r="H911"/>
  <c r="I911" s="1"/>
  <c r="H909"/>
  <c r="I909" s="1"/>
  <c r="H869"/>
  <c r="I869" s="1"/>
  <c r="H895"/>
  <c r="I895" s="1"/>
  <c r="H893"/>
  <c r="I893" s="1"/>
  <c r="H829"/>
  <c r="I829" s="1"/>
  <c r="H832"/>
  <c r="I832" s="1"/>
  <c r="H830"/>
  <c r="I830" s="1"/>
  <c r="H833"/>
  <c r="F848"/>
  <c r="G848" s="1"/>
  <c r="H817"/>
  <c r="H819"/>
  <c r="H820"/>
  <c r="G861"/>
  <c r="E94" i="1" s="1"/>
  <c r="I860" i="4"/>
  <c r="I861" s="1"/>
  <c r="F820"/>
  <c r="G820" s="1"/>
  <c r="G821" s="1"/>
  <c r="G606"/>
  <c r="E69" i="1" s="1"/>
  <c r="F628" i="4"/>
  <c r="G628" s="1"/>
  <c r="G629" s="1"/>
  <c r="E73" i="1" s="1"/>
  <c r="H625" i="4"/>
  <c r="I625" s="1"/>
  <c r="H627"/>
  <c r="I627" s="1"/>
  <c r="H628"/>
  <c r="G595"/>
  <c r="E66" i="1" s="1"/>
  <c r="I616" i="4"/>
  <c r="I617" s="1"/>
  <c r="F583"/>
  <c r="G583" s="1"/>
  <c r="G584" s="1"/>
  <c r="E63" i="1" s="1"/>
  <c r="I594" i="4"/>
  <c r="I595" s="1"/>
  <c r="I605"/>
  <c r="I606" s="1"/>
  <c r="H564"/>
  <c r="G567"/>
  <c r="E60" i="1" s="1"/>
  <c r="G556" i="4"/>
  <c r="E59" i="1" s="1"/>
  <c r="H552" i="4"/>
  <c r="H554"/>
  <c r="H555"/>
  <c r="I541"/>
  <c r="H539"/>
  <c r="H512"/>
  <c r="F543"/>
  <c r="G543" s="1"/>
  <c r="G544" s="1"/>
  <c r="H511"/>
  <c r="G503"/>
  <c r="E53" i="1" s="1"/>
  <c r="G514" i="4"/>
  <c r="E54" i="1" s="1"/>
  <c r="H502" i="4"/>
  <c r="I502" s="1"/>
  <c r="I503" s="1"/>
  <c r="F480"/>
  <c r="G480" s="1"/>
  <c r="G481" s="1"/>
  <c r="E49" i="1" s="1"/>
  <c r="H480" i="4"/>
  <c r="H478"/>
  <c r="I478" s="1"/>
  <c r="G493"/>
  <c r="E50" i="1" s="1"/>
  <c r="F50" s="1"/>
  <c r="H476" i="4"/>
  <c r="I476" s="1"/>
  <c r="H479"/>
  <c r="I479" s="1"/>
  <c r="H464"/>
  <c r="H466"/>
  <c r="I477"/>
  <c r="H463"/>
  <c r="H465"/>
  <c r="H467"/>
  <c r="F467"/>
  <c r="G467" s="1"/>
  <c r="G468" s="1"/>
  <c r="E48" i="1" s="1"/>
  <c r="F400" i="4"/>
  <c r="G400" s="1"/>
  <c r="G401" s="1"/>
  <c r="E43" i="1" s="1"/>
  <c r="F43" s="1"/>
  <c r="G455" i="4"/>
  <c r="E47" i="1" s="1"/>
  <c r="F427" i="4"/>
  <c r="G427" s="1"/>
  <c r="G429" s="1"/>
  <c r="E45" i="1" s="1"/>
  <c r="F361" i="4"/>
  <c r="G361" s="1"/>
  <c r="G363" s="1"/>
  <c r="E39" i="1" s="1"/>
  <c r="F410" i="4"/>
  <c r="G410" s="1"/>
  <c r="G411" s="1"/>
  <c r="E44" i="1" s="1"/>
  <c r="H428" i="4"/>
  <c r="H426"/>
  <c r="H424"/>
  <c r="H422"/>
  <c r="H420"/>
  <c r="H419"/>
  <c r="H427"/>
  <c r="H425"/>
  <c r="H423"/>
  <c r="H410"/>
  <c r="I409"/>
  <c r="H353"/>
  <c r="H361"/>
  <c r="H359"/>
  <c r="H357"/>
  <c r="H355"/>
  <c r="H362"/>
  <c r="H360"/>
  <c r="H358"/>
  <c r="H356"/>
  <c r="G345"/>
  <c r="E38" i="1" s="1"/>
  <c r="H344" i="4"/>
  <c r="I344" s="1"/>
  <c r="I345" s="1"/>
  <c r="I410" l="1"/>
  <c r="G850"/>
  <c r="E93" i="1" s="1"/>
  <c r="I914" i="4"/>
  <c r="I915" s="1"/>
  <c r="I848"/>
  <c r="I850" s="1"/>
  <c r="I833"/>
  <c r="I834" s="1"/>
  <c r="I276"/>
  <c r="I939"/>
  <c r="I958"/>
  <c r="I959" s="1"/>
  <c r="I970"/>
  <c r="I971" s="1"/>
  <c r="I871"/>
  <c r="E100" i="1"/>
  <c r="I896" i="4"/>
  <c r="I583"/>
  <c r="I584" s="1"/>
  <c r="I628"/>
  <c r="I629" s="1"/>
  <c r="E58" i="1"/>
  <c r="I480" i="4"/>
  <c r="I481" s="1"/>
  <c r="I411"/>
  <c r="C111" l="1"/>
  <c r="G111"/>
  <c r="C113"/>
  <c r="C112"/>
  <c r="G126"/>
  <c r="G124"/>
  <c r="G123"/>
  <c r="G122"/>
  <c r="G121"/>
  <c r="G120"/>
  <c r="G119"/>
  <c r="G118"/>
  <c r="G117"/>
  <c r="H111"/>
  <c r="H297"/>
  <c r="G95"/>
  <c r="C95"/>
  <c r="C97"/>
  <c r="C96"/>
  <c r="G108"/>
  <c r="G106"/>
  <c r="G105"/>
  <c r="G104"/>
  <c r="G103"/>
  <c r="G102"/>
  <c r="G101"/>
  <c r="H95"/>
  <c r="H103" l="1"/>
  <c r="I103" s="1"/>
  <c r="H107"/>
  <c r="H104"/>
  <c r="I104" s="1"/>
  <c r="H108"/>
  <c r="I108" s="1"/>
  <c r="H105"/>
  <c r="I105" s="1"/>
  <c r="H102"/>
  <c r="I102" s="1"/>
  <c r="H106"/>
  <c r="I106" s="1"/>
  <c r="H120"/>
  <c r="I120" s="1"/>
  <c r="H124"/>
  <c r="I124" s="1"/>
  <c r="H121"/>
  <c r="I121" s="1"/>
  <c r="H125"/>
  <c r="H118"/>
  <c r="I118" s="1"/>
  <c r="H122"/>
  <c r="I122" s="1"/>
  <c r="H126"/>
  <c r="I126" s="1"/>
  <c r="H119"/>
  <c r="I119" s="1"/>
  <c r="H123"/>
  <c r="I123" s="1"/>
  <c r="I213"/>
  <c r="I210"/>
  <c r="I208"/>
  <c r="I206"/>
  <c r="I204"/>
  <c r="I212"/>
  <c r="I211"/>
  <c r="I209"/>
  <c r="I207"/>
  <c r="I205"/>
  <c r="I195"/>
  <c r="I192"/>
  <c r="I190"/>
  <c r="I188"/>
  <c r="I194"/>
  <c r="I193"/>
  <c r="I191"/>
  <c r="I189"/>
  <c r="I820"/>
  <c r="I818"/>
  <c r="I819"/>
  <c r="I817"/>
  <c r="F107"/>
  <c r="G107" s="1"/>
  <c r="G109" s="1"/>
  <c r="F125"/>
  <c r="G125" s="1"/>
  <c r="G127" s="1"/>
  <c r="E15" i="1" s="1"/>
  <c r="H117" i="4"/>
  <c r="I117" s="1"/>
  <c r="H101"/>
  <c r="I101" s="1"/>
  <c r="E14" i="1" l="1"/>
  <c r="I196" i="4"/>
  <c r="I214"/>
  <c r="I821"/>
  <c r="I125"/>
  <c r="I127" s="1"/>
  <c r="I107"/>
  <c r="I109" s="1"/>
  <c r="G85" l="1"/>
  <c r="C87"/>
  <c r="C86"/>
  <c r="C85"/>
  <c r="G91"/>
  <c r="H85"/>
  <c r="G67"/>
  <c r="H73" s="1"/>
  <c r="G49"/>
  <c r="H23"/>
  <c r="H17"/>
  <c r="G39"/>
  <c r="H45" s="1"/>
  <c r="G33"/>
  <c r="G35"/>
  <c r="F36" s="1"/>
  <c r="G36" s="1"/>
  <c r="G34"/>
  <c r="G32"/>
  <c r="H19"/>
  <c r="G26"/>
  <c r="H35" s="1"/>
  <c r="I654" l="1"/>
  <c r="I652"/>
  <c r="I656"/>
  <c r="I655"/>
  <c r="I653"/>
  <c r="I651"/>
  <c r="H60"/>
  <c r="H91"/>
  <c r="I91" s="1"/>
  <c r="I179"/>
  <c r="I178"/>
  <c r="H46"/>
  <c r="H92"/>
  <c r="F92"/>
  <c r="H33"/>
  <c r="I33" s="1"/>
  <c r="H32"/>
  <c r="H36"/>
  <c r="H34"/>
  <c r="G37"/>
  <c r="E5" i="1" s="1"/>
  <c r="I657" i="4" l="1"/>
  <c r="I180"/>
  <c r="I92"/>
  <c r="I93" s="1"/>
  <c r="G92"/>
  <c r="G93" s="1"/>
  <c r="E13" i="1" s="1"/>
  <c r="I23" i="4" l="1"/>
  <c r="G17"/>
  <c r="H18"/>
  <c r="H20"/>
  <c r="C26"/>
  <c r="G23"/>
  <c r="G18"/>
  <c r="G441"/>
  <c r="G440"/>
  <c r="G439"/>
  <c r="G438"/>
  <c r="G437"/>
  <c r="C433"/>
  <c r="H431"/>
  <c r="H442"/>
  <c r="C431"/>
  <c r="G332"/>
  <c r="F334" s="1"/>
  <c r="G334" s="1"/>
  <c r="G335" s="1"/>
  <c r="E35" i="1" s="1"/>
  <c r="H326" i="4"/>
  <c r="C326"/>
  <c r="G322"/>
  <c r="G321"/>
  <c r="G320"/>
  <c r="G319"/>
  <c r="G318"/>
  <c r="G317"/>
  <c r="H311"/>
  <c r="H323"/>
  <c r="G307"/>
  <c r="G306"/>
  <c r="G305"/>
  <c r="G304"/>
  <c r="G303"/>
  <c r="H308"/>
  <c r="G82"/>
  <c r="G80"/>
  <c r="G79"/>
  <c r="G78"/>
  <c r="G77"/>
  <c r="G76"/>
  <c r="G75"/>
  <c r="G74"/>
  <c r="G73"/>
  <c r="C69"/>
  <c r="H67"/>
  <c r="C67"/>
  <c r="G64"/>
  <c r="G62"/>
  <c r="G61"/>
  <c r="G60"/>
  <c r="G59"/>
  <c r="G58"/>
  <c r="G57"/>
  <c r="G56"/>
  <c r="G55"/>
  <c r="C51"/>
  <c r="H49"/>
  <c r="H64"/>
  <c r="I64" s="1"/>
  <c r="C49"/>
  <c r="G45"/>
  <c r="H39"/>
  <c r="C39"/>
  <c r="G22"/>
  <c r="G20"/>
  <c r="G19"/>
  <c r="I566" l="1"/>
  <c r="I565"/>
  <c r="I564"/>
  <c r="I554"/>
  <c r="I552"/>
  <c r="I555"/>
  <c r="I553"/>
  <c r="I539"/>
  <c r="I543"/>
  <c r="I540"/>
  <c r="I513"/>
  <c r="I512"/>
  <c r="I511"/>
  <c r="I491"/>
  <c r="I466"/>
  <c r="I492"/>
  <c r="I490"/>
  <c r="I489"/>
  <c r="I465"/>
  <c r="I463"/>
  <c r="I467"/>
  <c r="I464"/>
  <c r="I454"/>
  <c r="I453"/>
  <c r="I452"/>
  <c r="I451"/>
  <c r="F323"/>
  <c r="G323" s="1"/>
  <c r="G324" s="1"/>
  <c r="E32" i="1" s="1"/>
  <c r="I397" i="4"/>
  <c r="I395"/>
  <c r="I400"/>
  <c r="I399"/>
  <c r="I398"/>
  <c r="I396"/>
  <c r="I394"/>
  <c r="I427"/>
  <c r="I426"/>
  <c r="I424"/>
  <c r="I422"/>
  <c r="I420"/>
  <c r="I428"/>
  <c r="I425"/>
  <c r="I423"/>
  <c r="I421"/>
  <c r="I419"/>
  <c r="F81"/>
  <c r="G81" s="1"/>
  <c r="G83" s="1"/>
  <c r="E10" i="1" s="1"/>
  <c r="I361" i="4"/>
  <c r="I360"/>
  <c r="I358"/>
  <c r="I356"/>
  <c r="I354"/>
  <c r="I362"/>
  <c r="I359"/>
  <c r="I357"/>
  <c r="I355"/>
  <c r="I353"/>
  <c r="F21"/>
  <c r="G21" s="1"/>
  <c r="F63"/>
  <c r="G63" s="1"/>
  <c r="G65" s="1"/>
  <c r="E9" i="1" s="1"/>
  <c r="H306" i="4"/>
  <c r="I306" s="1"/>
  <c r="H304"/>
  <c r="I304" s="1"/>
  <c r="I334"/>
  <c r="F442"/>
  <c r="G442" s="1"/>
  <c r="G443" s="1"/>
  <c r="E46" i="1" s="1"/>
  <c r="I18" i="4"/>
  <c r="I20"/>
  <c r="H21"/>
  <c r="H22"/>
  <c r="I22" s="1"/>
  <c r="I45"/>
  <c r="F46"/>
  <c r="G46" s="1"/>
  <c r="G47" s="1"/>
  <c r="E8" i="1" s="1"/>
  <c r="H56" i="4"/>
  <c r="I56" s="1"/>
  <c r="H58"/>
  <c r="I58" s="1"/>
  <c r="I60"/>
  <c r="H62"/>
  <c r="I62" s="1"/>
  <c r="H63"/>
  <c r="H81"/>
  <c r="H80"/>
  <c r="I80" s="1"/>
  <c r="I73"/>
  <c r="H75"/>
  <c r="I75" s="1"/>
  <c r="H77"/>
  <c r="I77" s="1"/>
  <c r="H79"/>
  <c r="I79" s="1"/>
  <c r="I19"/>
  <c r="I17"/>
  <c r="H55"/>
  <c r="I55" s="1"/>
  <c r="H57"/>
  <c r="I57" s="1"/>
  <c r="H59"/>
  <c r="I59" s="1"/>
  <c r="H61"/>
  <c r="I61" s="1"/>
  <c r="H74"/>
  <c r="I74" s="1"/>
  <c r="H76"/>
  <c r="I76" s="1"/>
  <c r="H78"/>
  <c r="I78" s="1"/>
  <c r="H82"/>
  <c r="I82" s="1"/>
  <c r="I303"/>
  <c r="H305"/>
  <c r="I305" s="1"/>
  <c r="H307"/>
  <c r="I307" s="1"/>
  <c r="F308"/>
  <c r="G308" s="1"/>
  <c r="H318"/>
  <c r="I318" s="1"/>
  <c r="H320"/>
  <c r="I320" s="1"/>
  <c r="H321"/>
  <c r="I321" s="1"/>
  <c r="H317"/>
  <c r="I317" s="1"/>
  <c r="H319"/>
  <c r="I319" s="1"/>
  <c r="H322"/>
  <c r="I322" s="1"/>
  <c r="H332"/>
  <c r="I332" s="1"/>
  <c r="I438"/>
  <c r="H440"/>
  <c r="I440" s="1"/>
  <c r="I437"/>
  <c r="H439"/>
  <c r="I439" s="1"/>
  <c r="H441"/>
  <c r="I441" s="1"/>
  <c r="I567" l="1"/>
  <c r="I556"/>
  <c r="I544"/>
  <c r="I514"/>
  <c r="I493"/>
  <c r="I63"/>
  <c r="I65" s="1"/>
  <c r="I468"/>
  <c r="I455"/>
  <c r="I401"/>
  <c r="I363"/>
  <c r="I81"/>
  <c r="I83" s="1"/>
  <c r="I429"/>
  <c r="E3" i="1"/>
  <c r="G309" i="4"/>
  <c r="E31" i="1" s="1"/>
  <c r="I36" i="4"/>
  <c r="I35"/>
  <c r="F1027" s="1"/>
  <c r="I34"/>
  <c r="F1025" s="1"/>
  <c r="I32"/>
  <c r="F1026" s="1"/>
  <c r="G24"/>
  <c r="E4" i="1" s="1"/>
  <c r="I323" i="4"/>
  <c r="I324" s="1"/>
  <c r="I335"/>
  <c r="I442"/>
  <c r="I443" s="1"/>
  <c r="I308"/>
  <c r="I309" s="1"/>
  <c r="I21"/>
  <c r="I46"/>
  <c r="I47" s="1"/>
  <c r="F1028" l="1"/>
  <c r="F1029" s="1"/>
  <c r="I24"/>
  <c r="I37"/>
  <c r="N105" i="3" l="1"/>
  <c r="N106"/>
  <c r="N107"/>
  <c r="N108"/>
  <c r="N111"/>
  <c r="N112"/>
  <c r="N113"/>
  <c r="N119"/>
  <c r="N122"/>
  <c r="N104"/>
  <c r="M64"/>
  <c r="M65"/>
  <c r="M66"/>
  <c r="M69"/>
  <c r="M72"/>
  <c r="M75"/>
  <c r="M78"/>
  <c r="M79"/>
  <c r="M82"/>
  <c r="M83"/>
  <c r="M84"/>
  <c r="N86"/>
  <c r="N87"/>
  <c r="M88"/>
  <c r="M89"/>
  <c r="N90"/>
  <c r="N92"/>
  <c r="N93"/>
  <c r="N94"/>
  <c r="N95"/>
  <c r="M98"/>
  <c r="M99"/>
  <c r="M100"/>
  <c r="M61"/>
  <c r="L37"/>
  <c r="L38"/>
  <c r="L41"/>
  <c r="L44"/>
  <c r="L45"/>
  <c r="L46"/>
  <c r="L49"/>
  <c r="L50"/>
  <c r="L51"/>
  <c r="L52"/>
  <c r="L53"/>
  <c r="L54"/>
  <c r="L55"/>
  <c r="L56"/>
  <c r="L59"/>
  <c r="L60"/>
  <c r="L34"/>
  <c r="L127" s="1"/>
  <c r="L129" s="1"/>
  <c r="M127" l="1"/>
  <c r="M128" s="1"/>
  <c r="N127"/>
  <c r="N129" s="1"/>
  <c r="L128"/>
  <c r="L130" s="1"/>
  <c r="K116"/>
  <c r="K125"/>
  <c r="K10"/>
  <c r="K11"/>
  <c r="K14"/>
  <c r="K15"/>
  <c r="K16"/>
  <c r="K19"/>
  <c r="K20"/>
  <c r="K21"/>
  <c r="K22"/>
  <c r="K23"/>
  <c r="K26"/>
  <c r="K27"/>
  <c r="K28"/>
  <c r="K29"/>
  <c r="K30"/>
  <c r="K31"/>
  <c r="K9"/>
  <c r="N128" l="1"/>
  <c r="L131"/>
  <c r="L133" s="1"/>
  <c r="K127"/>
  <c r="K129" s="1"/>
  <c r="M129"/>
  <c r="M130" s="1"/>
  <c r="M131" s="1"/>
  <c r="M133" s="1"/>
  <c r="N130"/>
  <c r="N131" s="1"/>
  <c r="N133" s="1"/>
  <c r="I125" i="2"/>
  <c r="I122"/>
  <c r="I119"/>
  <c r="I116"/>
  <c r="I113"/>
  <c r="I112"/>
  <c r="I111"/>
  <c r="I108"/>
  <c r="I107"/>
  <c r="I106"/>
  <c r="I105"/>
  <c r="I104"/>
  <c r="I101"/>
  <c r="I100"/>
  <c r="I99"/>
  <c r="I98"/>
  <c r="I95"/>
  <c r="I94"/>
  <c r="I93"/>
  <c r="I92"/>
  <c r="I90"/>
  <c r="I89"/>
  <c r="I88"/>
  <c r="I87"/>
  <c r="I86"/>
  <c r="I85"/>
  <c r="I84"/>
  <c r="I83"/>
  <c r="I82"/>
  <c r="I79"/>
  <c r="I78"/>
  <c r="I75"/>
  <c r="I72"/>
  <c r="I69"/>
  <c r="I66"/>
  <c r="I65"/>
  <c r="I64"/>
  <c r="I61"/>
  <c r="I60"/>
  <c r="I59"/>
  <c r="I56"/>
  <c r="I55"/>
  <c r="I54"/>
  <c r="I53"/>
  <c r="I52"/>
  <c r="I51"/>
  <c r="I50"/>
  <c r="I49"/>
  <c r="I46"/>
  <c r="I45"/>
  <c r="I44"/>
  <c r="I41"/>
  <c r="I38"/>
  <c r="I37"/>
  <c r="I34"/>
  <c r="I31"/>
  <c r="I30"/>
  <c r="I29"/>
  <c r="I28"/>
  <c r="I27"/>
  <c r="I26"/>
  <c r="I23"/>
  <c r="I22"/>
  <c r="I21"/>
  <c r="I20"/>
  <c r="I19"/>
  <c r="I16"/>
  <c r="I15"/>
  <c r="I14"/>
  <c r="I11"/>
  <c r="I10"/>
  <c r="I9"/>
  <c r="K128" i="3" l="1"/>
  <c r="K130" s="1"/>
  <c r="I127" i="2"/>
  <c r="F109" i="1"/>
  <c r="F105"/>
  <c r="F106"/>
  <c r="F112"/>
  <c r="F115"/>
  <c r="F118"/>
  <c r="F104"/>
  <c r="F98"/>
  <c r="F99"/>
  <c r="F100"/>
  <c r="F101"/>
  <c r="F97"/>
  <c r="F66"/>
  <c r="F69"/>
  <c r="F72"/>
  <c r="F73"/>
  <c r="F76"/>
  <c r="F77"/>
  <c r="F78"/>
  <c r="F79"/>
  <c r="F80"/>
  <c r="F81"/>
  <c r="F82"/>
  <c r="F83"/>
  <c r="F85"/>
  <c r="F86"/>
  <c r="F87"/>
  <c r="F88"/>
  <c r="F91"/>
  <c r="F93"/>
  <c r="F94"/>
  <c r="F63"/>
  <c r="F59"/>
  <c r="F60"/>
  <c r="F58"/>
  <c r="F54"/>
  <c r="F55"/>
  <c r="F53"/>
  <c r="F44"/>
  <c r="F45"/>
  <c r="F46"/>
  <c r="F47"/>
  <c r="F48"/>
  <c r="F49"/>
  <c r="F39"/>
  <c r="F40"/>
  <c r="F38"/>
  <c r="F35"/>
  <c r="F31"/>
  <c r="F32"/>
  <c r="F28"/>
  <c r="F20"/>
  <c r="F21"/>
  <c r="F22"/>
  <c r="F23"/>
  <c r="F24"/>
  <c r="F25"/>
  <c r="F14"/>
  <c r="F15"/>
  <c r="F16"/>
  <c r="F17"/>
  <c r="F13"/>
  <c r="F9"/>
  <c r="F10"/>
  <c r="F8"/>
  <c r="F4"/>
  <c r="F5"/>
  <c r="F3"/>
  <c r="G94" l="1"/>
  <c r="F120"/>
  <c r="K131" i="3"/>
  <c r="N135"/>
  <c r="G132" i="2" s="1"/>
  <c r="L135" i="3"/>
  <c r="G130" i="2" s="1"/>
  <c r="M135" i="3"/>
  <c r="G131" i="2" s="1"/>
  <c r="K133" i="3" l="1"/>
  <c r="K135" s="1"/>
  <c r="G129" i="2" s="1"/>
  <c r="I133"/>
  <c r="F122" i="1"/>
  <c r="F121"/>
  <c r="F123" l="1"/>
  <c r="F124" l="1"/>
  <c r="F125" s="1"/>
</calcChain>
</file>

<file path=xl/sharedStrings.xml><?xml version="1.0" encoding="utf-8"?>
<sst xmlns="http://schemas.openxmlformats.org/spreadsheetml/2006/main" count="3519" uniqueCount="343">
  <si>
    <t>INSTALACIÓN DE FAENA, NIVELACIÓN Y DESPEJE</t>
  </si>
  <si>
    <t>INTALACION DE FAENA</t>
  </si>
  <si>
    <t>NIVELACIÓN DE TERRENO Y DESPEJE</t>
  </si>
  <si>
    <t>RELLENOS Y ESCARPE</t>
  </si>
  <si>
    <t>GL</t>
  </si>
  <si>
    <t>M2</t>
  </si>
  <si>
    <t>M3</t>
  </si>
  <si>
    <t>TOTAL</t>
  </si>
  <si>
    <t>P UNITARIO</t>
  </si>
  <si>
    <t>CANTIDAD</t>
  </si>
  <si>
    <t>UNIDAD</t>
  </si>
  <si>
    <t>MURO DE MAMPOSTERIA</t>
  </si>
  <si>
    <t>EXCAVACIONES</t>
  </si>
  <si>
    <t>CIMIENTOS</t>
  </si>
  <si>
    <t>MUROS DE HORMIGÓN ARMADO (contención)</t>
  </si>
  <si>
    <t>EMPLANTILLADO</t>
  </si>
  <si>
    <t>MURO DE HORMIGÓN ARMADO</t>
  </si>
  <si>
    <t>MOLDAJES</t>
  </si>
  <si>
    <t>ESCENARIO</t>
  </si>
  <si>
    <t>SUELO DE HORMIGÓN PARA ESCENARIO</t>
  </si>
  <si>
    <t>GRADAS DE ACCESO</t>
  </si>
  <si>
    <t>SOLERILLAS</t>
  </si>
  <si>
    <t>PREPARACIÓN DE TERRENO</t>
  </si>
  <si>
    <t>COLOCACIÓN</t>
  </si>
  <si>
    <t>ML</t>
  </si>
  <si>
    <t>SUELOS DE TERRENO NATURAL</t>
  </si>
  <si>
    <t>JARDINERAS DE HORMIGÓN</t>
  </si>
  <si>
    <t>FUNDACIÓN CORRIDA DE JARDINERAS</t>
  </si>
  <si>
    <t>MURO DE HORMIGÓN ARMADO EN JARDINERAS</t>
  </si>
  <si>
    <t>SOMBREADERO DE MADERA</t>
  </si>
  <si>
    <t>PILARES</t>
  </si>
  <si>
    <t>FUNDACIÓN DE PILARES EN DADOS DE HORMIGÓN</t>
  </si>
  <si>
    <t>TRAVESANOS</t>
  </si>
  <si>
    <t>BARNICES</t>
  </si>
  <si>
    <t>PILAR METÁLICO</t>
  </si>
  <si>
    <t>VIGA METÁLICA</t>
  </si>
  <si>
    <t>PINTURA</t>
  </si>
  <si>
    <t>UN</t>
  </si>
  <si>
    <t>DEMARCACIONES DE HORMIGÓN (confinación de adocretos)</t>
  </si>
  <si>
    <t>PREPARACIÓN DE TERRENO (EXCAVACIONES)</t>
  </si>
  <si>
    <t>BASE DE RIPIO</t>
  </si>
  <si>
    <t>HORMIGÓN DEMARCADOR</t>
  </si>
  <si>
    <t>ADOCRETOS RECTANGULARES</t>
  </si>
  <si>
    <t>PREPARACIÓN SUB-BASE</t>
  </si>
  <si>
    <t>PREPARACIÓN BASE</t>
  </si>
  <si>
    <t>COLOCACIÓN DE ADOCRETOS</t>
  </si>
  <si>
    <t>POSTES DE ALUMBRADO</t>
  </si>
  <si>
    <t>ELECTRICIDAD ORNAMENTAL</t>
  </si>
  <si>
    <t>ESCAÑOS DE HORMIGÓN</t>
  </si>
  <si>
    <t>BASUREROS</t>
  </si>
  <si>
    <t>PAPELERA PRAGA</t>
  </si>
  <si>
    <t>JUEGOS INFANTILES</t>
  </si>
  <si>
    <t>JUEGOS INFANTILES (2 PIRÁMIDE DE ESCALA Y JUEGO MODULAR)</t>
  </si>
  <si>
    <t>SUELOS DE ARENA DE PLAYA</t>
  </si>
  <si>
    <t>CANCHA DE PASTO SINTÉTICO</t>
  </si>
  <si>
    <t>BASE</t>
  </si>
  <si>
    <t>DRENAJE PLÁSTICO</t>
  </si>
  <si>
    <t>CARPETA SINTÉTICA</t>
  </si>
  <si>
    <t>CIERRE METÁLICO</t>
  </si>
  <si>
    <t>MALLA ELECTROSOLDADA GALVANIZADA</t>
  </si>
  <si>
    <t>EXCAVACIONES PARA PILARES EN DADOS DE HORMIGÓN</t>
  </si>
  <si>
    <t>ILUMINACIÓN CANCHA</t>
  </si>
  <si>
    <t>FUNDACIÓN</t>
  </si>
  <si>
    <t>ESTRUCTURAS METÁLICAS</t>
  </si>
  <si>
    <t>TABLERO DE ALUMBRADO</t>
  </si>
  <si>
    <t>ARCOS DE FÚTBOL</t>
  </si>
  <si>
    <t>PASTELONES DE HORMIGÓN</t>
  </si>
  <si>
    <t>PREPARACIÓN DE TERRENO DE FUNDACIÓN</t>
  </si>
  <si>
    <t>BASE ESTABILIZADA</t>
  </si>
  <si>
    <t>BASE DE MORTERO</t>
  </si>
  <si>
    <t>PROVISIÓN Y COLOCACIÓN DE PASTELONES</t>
  </si>
  <si>
    <t>PARQUE SKATE</t>
  </si>
  <si>
    <t>PREPARACIÓN DEL TERRENO (EXCAVACIONES)</t>
  </si>
  <si>
    <t>HORMIGÓN</t>
  </si>
  <si>
    <t>MÓDULOS DE SALTO</t>
  </si>
  <si>
    <t>RAMPAS MINUSVALIDOS</t>
  </si>
  <si>
    <t>RIPIO COMPACTADO</t>
  </si>
  <si>
    <t>RADIER RAMPA</t>
  </si>
  <si>
    <t>BARANDA DE RAMPA</t>
  </si>
  <si>
    <t>AGUA POTABLE</t>
  </si>
  <si>
    <t>LETRERO ORNAMENTAL</t>
  </si>
  <si>
    <t>ASEO</t>
  </si>
  <si>
    <t>LETRERO DE OBRA</t>
  </si>
  <si>
    <t xml:space="preserve">SUB TOTAL </t>
  </si>
  <si>
    <t xml:space="preserve">GASTOS GENERALES </t>
  </si>
  <si>
    <t xml:space="preserve">UTILIDADES </t>
  </si>
  <si>
    <t xml:space="preserve">SUBTOTAL </t>
  </si>
  <si>
    <t xml:space="preserve">19% IVA </t>
  </si>
  <si>
    <t xml:space="preserve">Comuna: LA HIGUERA </t>
  </si>
  <si>
    <t>Provincia: ELQUI</t>
  </si>
  <si>
    <t>ITEM</t>
  </si>
  <si>
    <t>DESCRIPCIÓN</t>
  </si>
  <si>
    <t xml:space="preserve"> MURO DE MAMPOSTERIA</t>
  </si>
  <si>
    <t>PROYECTO: "CENTRO DEPORTIVO Y RECREACIONAL, CALETA LOS HORNOS"</t>
  </si>
  <si>
    <t>SUB- BASE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</si>
  <si>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</si>
  <si>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</si>
  <si>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</si>
  <si>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</si>
  <si>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</si>
  <si>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</si>
  <si>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</si>
  <si>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</si>
  <si>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</si>
  <si>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</si>
  <si>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</si>
  <si>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</si>
  <si>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</si>
  <si>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AVANCE</t>
  </si>
  <si>
    <t>E.P.</t>
  </si>
  <si>
    <t>FISICO</t>
  </si>
  <si>
    <t>ESTADO DE PAGO Nº1</t>
  </si>
  <si>
    <t>ESTADO DE PAGO Nº2</t>
  </si>
  <si>
    <t>ESTADO DE PAGO Nº3</t>
  </si>
  <si>
    <t>ESTADO DE PAGO Nº4</t>
  </si>
  <si>
    <t>I.</t>
  </si>
  <si>
    <t>II.</t>
  </si>
  <si>
    <t>III.</t>
  </si>
  <si>
    <t>IV.</t>
  </si>
  <si>
    <t>IX.</t>
  </si>
  <si>
    <t>X.</t>
  </si>
  <si>
    <t>VIII.</t>
  </si>
  <si>
    <t>VII.</t>
  </si>
  <si>
    <t>VI.</t>
  </si>
  <si>
    <t>V.</t>
  </si>
  <si>
    <t>XI.</t>
  </si>
  <si>
    <t>XII.</t>
  </si>
  <si>
    <t>XIII.</t>
  </si>
  <si>
    <t>XIV.</t>
  </si>
  <si>
    <t>XV.</t>
  </si>
  <si>
    <t>XVI.</t>
  </si>
  <si>
    <t>XVII.</t>
  </si>
  <si>
    <t>XVIII.</t>
  </si>
  <si>
    <t>XIX.</t>
  </si>
  <si>
    <t>XX.</t>
  </si>
  <si>
    <t>XXI.</t>
  </si>
  <si>
    <t>XXII.</t>
  </si>
  <si>
    <t>XXIII.</t>
  </si>
  <si>
    <t>PLAN
DE
INVERSION
MENSUAL</t>
  </si>
  <si>
    <t>E.P. N°1</t>
  </si>
  <si>
    <t>E.P. N°2</t>
  </si>
  <si>
    <t>E.P. N°3</t>
  </si>
  <si>
    <t>E.P. N°4</t>
  </si>
  <si>
    <t>PRECIO</t>
  </si>
  <si>
    <t>CUBICACION</t>
  </si>
  <si>
    <t>CODIGO</t>
  </si>
  <si>
    <t>I.-</t>
  </si>
  <si>
    <t>SUBCODIGO</t>
  </si>
  <si>
    <t>NUMERO</t>
  </si>
  <si>
    <t>COSTO</t>
  </si>
  <si>
    <t>PRESUPUESTO</t>
  </si>
  <si>
    <t>unitario</t>
  </si>
  <si>
    <t>por comprar</t>
  </si>
  <si>
    <t>compra</t>
  </si>
  <si>
    <t>MAQ</t>
  </si>
  <si>
    <t xml:space="preserve">Container </t>
  </si>
  <si>
    <t>MES</t>
  </si>
  <si>
    <t>Traslado ida y vuelta contsiner</t>
  </si>
  <si>
    <t>MATERIALES</t>
  </si>
  <si>
    <t>MO</t>
  </si>
  <si>
    <t>TRAZADOR</t>
  </si>
  <si>
    <t>DIA</t>
  </si>
  <si>
    <t>AYUDANTE TRAZADOR</t>
  </si>
  <si>
    <t>JORNAL</t>
  </si>
  <si>
    <t>LS</t>
  </si>
  <si>
    <t>LEYES SOCIAL</t>
  </si>
  <si>
    <t>%</t>
  </si>
  <si>
    <t>MAT</t>
  </si>
  <si>
    <t>MATERIALES DE TRAZADO</t>
  </si>
  <si>
    <t>INSTRUMENTOS TOPOGRAFICOS</t>
  </si>
  <si>
    <t>MAQ DESPEJE Y LIMPIEZA DEL TERRENO</t>
  </si>
  <si>
    <t>II.-</t>
  </si>
  <si>
    <t>EXCAVADORES</t>
  </si>
  <si>
    <t>LEYES SOCIALES</t>
  </si>
  <si>
    <t xml:space="preserve">CEMENTO </t>
  </si>
  <si>
    <t>SACOS</t>
  </si>
  <si>
    <t>RIPIO</t>
  </si>
  <si>
    <t>ARENA GRUESA</t>
  </si>
  <si>
    <t>ADITIVO PLASTIFICANTE</t>
  </si>
  <si>
    <t>LTS</t>
  </si>
  <si>
    <t>CARRERAS O TABLONES</t>
  </si>
  <si>
    <t>PIEZA</t>
  </si>
  <si>
    <t xml:space="preserve">MO ELABORACION HORMIGÓN </t>
  </si>
  <si>
    <t>MO COLOCACION HORMIGÓN</t>
  </si>
  <si>
    <t>MO TRANSLADO HORMIGON CARRETILLA</t>
  </si>
  <si>
    <t>BETONERA, PALAS Y CARRETILLAS</t>
  </si>
  <si>
    <t>CEMENTO</t>
  </si>
  <si>
    <t>ARENA</t>
  </si>
  <si>
    <t>PIEDRA DE CANTO LISO</t>
  </si>
  <si>
    <t>MO MAESTRO 1°</t>
  </si>
  <si>
    <t>MO EXCAVADORES</t>
  </si>
  <si>
    <t>ESTABILIZADO</t>
  </si>
  <si>
    <t>COMPACTADORA</t>
  </si>
  <si>
    <t>MO COMPACTADOR</t>
  </si>
  <si>
    <t>MO AYUDANTE</t>
  </si>
  <si>
    <t>SOLERILLA</t>
  </si>
  <si>
    <t>MO ELABORACION HORMIGÓN</t>
  </si>
  <si>
    <t>MO INSTALACION SOLERAS</t>
  </si>
  <si>
    <t>MO MAESTRO</t>
  </si>
  <si>
    <t xml:space="preserve">PASTELONES HORMIGON VIBRADO  50 x 50 x 4 cm </t>
  </si>
  <si>
    <t>UND</t>
  </si>
  <si>
    <t>M.O. INSTALACION MAEESTRO PRIMERA</t>
  </si>
  <si>
    <t>MO JORNALES</t>
  </si>
  <si>
    <t>PILARES DE MADERA 2"X8"</t>
  </si>
  <si>
    <t>CLAVOS DE 5"</t>
  </si>
  <si>
    <t>KG</t>
  </si>
  <si>
    <t>IGOL PRIMER</t>
  </si>
  <si>
    <t>IGOL DENSO</t>
  </si>
  <si>
    <t>MO COLOCACION</t>
  </si>
  <si>
    <t>MO TRANSLADO</t>
  </si>
  <si>
    <t>MO  MAESTRO 1° - CARPINTERO</t>
  </si>
  <si>
    <t>BARNIZ MARINO - 2 MANOS</t>
  </si>
  <si>
    <t>COMPRESOR Y PISTOLA</t>
  </si>
  <si>
    <t>M.O. PINTOR</t>
  </si>
  <si>
    <t>MATERIALES ASEO Y ACCESORIOS</t>
  </si>
  <si>
    <t>MO JORNAL</t>
  </si>
  <si>
    <t>CAMION A BOTADERO</t>
  </si>
  <si>
    <t>PINO 2"X2"</t>
  </si>
  <si>
    <t>POLINES DE 6"</t>
  </si>
  <si>
    <t>CLAVOS 3"</t>
  </si>
  <si>
    <t>M.O. MONTAJE</t>
  </si>
  <si>
    <t>MAQUINARIA</t>
  </si>
  <si>
    <t>MOTONIVELADORA</t>
  </si>
  <si>
    <t>HRS</t>
  </si>
  <si>
    <t>DIESEL</t>
  </si>
  <si>
    <t>LT</t>
  </si>
  <si>
    <t>OPERADOR MAQUINARIA</t>
  </si>
  <si>
    <t>MAQ RELLENO</t>
  </si>
  <si>
    <t>DÍA</t>
  </si>
  <si>
    <t>HORMIGÓN EMPLANTILLADOS</t>
  </si>
  <si>
    <t>TRASLADO HORMIGÓN EMPLANTILLADOS</t>
  </si>
  <si>
    <t>BETONERA</t>
  </si>
  <si>
    <t>TRAVESAÑO</t>
  </si>
  <si>
    <t>PILARES METÁLICOS</t>
  </si>
  <si>
    <t>SOLDADURA</t>
  </si>
  <si>
    <t>MO  MAESTRO 1° - SOLDADOR</t>
  </si>
  <si>
    <t>VIGAS METÁLICAS</t>
  </si>
  <si>
    <t>MO  PINTURA</t>
  </si>
  <si>
    <t>CHILCORROFIN</t>
  </si>
  <si>
    <t>X</t>
  </si>
  <si>
    <t>MO COLOCACIÓN RIPIO</t>
  </si>
  <si>
    <t>XI</t>
  </si>
  <si>
    <t>RELLENO</t>
  </si>
  <si>
    <t>ADOCRETOS REGTANGULARES</t>
  </si>
  <si>
    <t>M.O. INSTALACION MAESTRO PRIMERA</t>
  </si>
  <si>
    <t>POSTE TUBULAR 6 MTS GALVANIZADO 1 GANCHO</t>
  </si>
  <si>
    <t>CONDUIT 32</t>
  </si>
  <si>
    <t>CONDUCTOR THHNN10MM</t>
  </si>
  <si>
    <t>CONECTORES</t>
  </si>
  <si>
    <t>CAMARILLAS DE HORMIGON</t>
  </si>
  <si>
    <t>MO ELECTRICO</t>
  </si>
  <si>
    <t>MO AYUDANTE ELECTRIO</t>
  </si>
  <si>
    <t>XII</t>
  </si>
  <si>
    <t>LUMINARIA VIAL 250W</t>
  </si>
  <si>
    <t>ESCAÑO DE HORMIGON ANTI VAMDÁLICO</t>
  </si>
  <si>
    <t>XIII</t>
  </si>
  <si>
    <t>BASURERO ANTI VANDALICO</t>
  </si>
  <si>
    <t>XIV</t>
  </si>
  <si>
    <t>XV</t>
  </si>
  <si>
    <t>ARENA BLANCA (EXTRAIDA DE LA PLAYA)</t>
  </si>
  <si>
    <t>TRANSPORTE</t>
  </si>
  <si>
    <t>SACO</t>
  </si>
  <si>
    <t>ENFIERRADURA</t>
  </si>
  <si>
    <t>XIX</t>
  </si>
  <si>
    <t>MO RIPIADO</t>
  </si>
  <si>
    <t>MO COMPACTACION RIPIADO</t>
  </si>
  <si>
    <t>PERFIL TUBULAR CIRCULAR Ø 50 x 2,5mm.</t>
  </si>
  <si>
    <t>CONFECCIÓN Y COLOCACIÓN BARANDA</t>
  </si>
  <si>
    <t xml:space="preserve">PERFIL TUBULAR CIRCULAR </t>
  </si>
  <si>
    <t xml:space="preserve">EMPALME </t>
  </si>
  <si>
    <t>RED DE AGUA POTABLE Y ACCESORIOS</t>
  </si>
  <si>
    <t>XX</t>
  </si>
  <si>
    <t>VINILO PVC</t>
  </si>
  <si>
    <t>PINO OREGÓN 2"X8"</t>
  </si>
  <si>
    <t>PIEZAS PINO OREGÓN</t>
  </si>
  <si>
    <t>PIEZAS METÁLICAS 100X100X3</t>
  </si>
  <si>
    <t>LETRAS</t>
  </si>
  <si>
    <t>INSTALACIÓN AGUA POTABLE</t>
  </si>
  <si>
    <t>ADITIVO IMPERMEABILIZANTE</t>
  </si>
  <si>
    <t>PIEZAS</t>
  </si>
  <si>
    <t>MO LIMPIEZA Y PREPARACIÓN CANCHA MURO H=1,5 M.</t>
  </si>
  <si>
    <t>MO ELABORACION HORMIGÓN MURO H=1,5 M.</t>
  </si>
  <si>
    <t>MO COLOCACION HORMIGÓN MURO H=1,5 M.</t>
  </si>
  <si>
    <t>FIERRO DE CONSTRUCCION</t>
  </si>
  <si>
    <t>ALAMBRE NEGRO Nº 18</t>
  </si>
  <si>
    <t>SEPARADOR DE MOLDAJE TIPO RUEDA</t>
  </si>
  <si>
    <t>C/U</t>
  </si>
  <si>
    <t>MO CONFECCIÓN Y COLOCACIÓN ENFIERRADURA MURO H=2,5 M.</t>
  </si>
  <si>
    <t>PLACA CARPINTERA MUROS CONTENCION</t>
  </si>
  <si>
    <t>PLANCHA</t>
  </si>
  <si>
    <t>PINO 2" x 2" x 3,20m BRUTO</t>
  </si>
  <si>
    <t xml:space="preserve">PINO 3" x 3" x 3,20m. BRUTO </t>
  </si>
  <si>
    <t>CLAVOS CORRIENTE DE 4" x 8</t>
  </si>
  <si>
    <t>DESMOLDANTE</t>
  </si>
  <si>
    <t>MO CONFECCIÓN MOLDAJE MURO H=1,5 M.</t>
  </si>
  <si>
    <t>MO COLOCACIÓN Y DESCIMBRE MOLDAJE MURO H=1,5 M.</t>
  </si>
  <si>
    <t>MO LIMPIEZA Y ORDENAMIENTO MOLDAJE MURO H=1,5 M.</t>
  </si>
  <si>
    <t>MO TRASLADO MOLDAJE MURO H=1,5 M.</t>
  </si>
  <si>
    <t>RODILLO CHIPORRO 8"</t>
  </si>
  <si>
    <t xml:space="preserve">ENFIERRADURA </t>
  </si>
  <si>
    <t>PREPARACIÓN DE TERRENO SOLERILLA</t>
  </si>
  <si>
    <t>COLOCACIÓN SOLERILLA</t>
  </si>
  <si>
    <t>SUB-BASE</t>
  </si>
  <si>
    <t>MATERIAL DE RELLENO</t>
  </si>
  <si>
    <t>COMPACTADOR</t>
  </si>
  <si>
    <t>MAESTRO</t>
  </si>
  <si>
    <t>CAMA DE ARENA PARA BASE</t>
  </si>
  <si>
    <t>CARPETA SINTETICA</t>
  </si>
  <si>
    <t>PASTO SINTETICO MAS MATERIALES DE UNION</t>
  </si>
  <si>
    <t>CIERRE METALICO</t>
  </si>
  <si>
    <t>PERFIL RECTANGULAR METALICO 80 x 50 x 3 mm.</t>
  </si>
  <si>
    <t>TIRA</t>
  </si>
  <si>
    <t>PERFIL CUADRADO METALICO 50 x 50 x 2 mm.</t>
  </si>
  <si>
    <t>PERFIL CUADRADO METALICO 50 x 50 x 3 mm.</t>
  </si>
  <si>
    <t>DISCO DE CORTE 7"</t>
  </si>
  <si>
    <t>ELECTRODO</t>
  </si>
  <si>
    <t>CONFECCIÓN Y COLOCACIÓN DE PERFILES</t>
  </si>
  <si>
    <t>SUB.</t>
  </si>
  <si>
    <t>CERRAJERO</t>
  </si>
  <si>
    <t>MALLA ELECTROSOLDADA</t>
  </si>
  <si>
    <t>COLOCACIÓN DE MALLA</t>
  </si>
  <si>
    <t>EXCAVACIONES PARA PILARES EN DADOS DE HORMIGON</t>
  </si>
  <si>
    <t>FUNDACION DE PILARES EN DADOS DE HORMIGON</t>
  </si>
  <si>
    <t>IMPRIMANTE ASFALTICO IGOL PRIMER</t>
  </si>
  <si>
    <t>PINTURA ANTICORROSIVA</t>
  </si>
  <si>
    <t>ESMALTE COLOR VERDE MUSGO</t>
  </si>
  <si>
    <t>PINTOR</t>
  </si>
  <si>
    <t>FUNDACION</t>
  </si>
  <si>
    <t>OK</t>
  </si>
  <si>
    <t>ESTRUCTURA METALICA</t>
  </si>
  <si>
    <t>ESTRUCTURA METALICA DE FIERRO GALVANIZADO DE 4" DE DIAMETRO</t>
  </si>
  <si>
    <t>LUMINARIA HALURO METALICO DE 400 W</t>
  </si>
  <si>
    <t>TABLERO DE ALUMBRADO Y COMANDO DE ILUMINACION MAS MATERIALES</t>
  </si>
  <si>
    <t>ARCOS DE FUTBOL</t>
  </si>
  <si>
    <t>ARCOS DE BABY - FUTBOL (PERFILERIA METALICA TUBULAR DE 70 X 3 MM)</t>
  </si>
  <si>
    <t>MEMBRANA GEO TEXTIL (MALLA)</t>
  </si>
  <si>
    <t>CONFECCIÓN Y COLOCACIÓN DE MEMBRANA</t>
  </si>
  <si>
    <t>PLAZO DE EJECUCION 119 DIAS CORRIDOS</t>
  </si>
  <si>
    <t>RESUMEN GLOBAL</t>
  </si>
  <si>
    <t>$</t>
  </si>
  <si>
    <t>MANO DE OBRA</t>
  </si>
  <si>
    <t>SUB TOTAL</t>
  </si>
  <si>
    <t>VALOR NETO</t>
  </si>
</sst>
</file>

<file path=xl/styles.xml><?xml version="1.0" encoding="utf-8"?>
<styleSheet xmlns="http://schemas.openxmlformats.org/spreadsheetml/2006/main">
  <numFmts count="11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-[$$-340A]\ * #,##0_-;\-[$$-340A]\ * #,##0_-;_-[$$-340A]\ * &quot;-&quot;_-;_-@_-"/>
    <numFmt numFmtId="169" formatCode="&quot;$&quot;\ #,##0"/>
    <numFmt numFmtId="170" formatCode="_-&quot;$&quot;\ * #,##0_-;\-&quot;$&quot;\ * #,##0_-;_-&quot;$&quot;\ * &quot;-&quot;??_-;_-@_-"/>
    <numFmt numFmtId="171" formatCode="0.0000"/>
    <numFmt numFmtId="172" formatCode="#,##0.0"/>
    <numFmt numFmtId="173" formatCode="0.000"/>
    <numFmt numFmtId="17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theme="9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15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3" fillId="0" borderId="0"/>
    <xf numFmtId="9" fontId="15" fillId="0" borderId="0" applyFont="0" applyFill="0" applyBorder="0" applyAlignment="0" applyProtection="0"/>
  </cellStyleXfs>
  <cellXfs count="3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5" fillId="0" borderId="13" xfId="3" applyFill="1" applyBorder="1"/>
    <xf numFmtId="0" fontId="5" fillId="5" borderId="13" xfId="3" applyFill="1" applyBorder="1"/>
    <xf numFmtId="0" fontId="0" fillId="4" borderId="13" xfId="0" applyFont="1" applyFill="1" applyBorder="1"/>
    <xf numFmtId="0" fontId="0" fillId="0" borderId="13" xfId="0" applyFont="1" applyFill="1" applyBorder="1"/>
    <xf numFmtId="0" fontId="6" fillId="0" borderId="13" xfId="3" applyFont="1" applyFill="1" applyBorder="1"/>
    <xf numFmtId="0" fontId="7" fillId="4" borderId="13" xfId="0" applyFont="1" applyFill="1" applyBorder="1"/>
    <xf numFmtId="0" fontId="5" fillId="0" borderId="14" xfId="3" applyFill="1" applyBorder="1"/>
    <xf numFmtId="0" fontId="8" fillId="0" borderId="13" xfId="3" applyFont="1" applyFill="1" applyBorder="1"/>
    <xf numFmtId="0" fontId="0" fillId="0" borderId="14" xfId="0" applyFont="1" applyFill="1" applyBorder="1"/>
    <xf numFmtId="0" fontId="0" fillId="5" borderId="13" xfId="0" applyFont="1" applyFill="1" applyBorder="1"/>
    <xf numFmtId="0" fontId="9" fillId="0" borderId="13" xfId="0" applyFont="1" applyFill="1" applyBorder="1"/>
    <xf numFmtId="0" fontId="0" fillId="5" borderId="14" xfId="0" applyFont="1" applyFill="1" applyBorder="1"/>
    <xf numFmtId="0" fontId="7" fillId="0" borderId="13" xfId="0" applyFont="1" applyFill="1" applyBorder="1"/>
    <xf numFmtId="0" fontId="5" fillId="0" borderId="15" xfId="3" applyFill="1" applyBorder="1"/>
    <xf numFmtId="0" fontId="5" fillId="0" borderId="16" xfId="3" applyFill="1" applyBorder="1"/>
    <xf numFmtId="0" fontId="5" fillId="0" borderId="18" xfId="3" applyFill="1" applyBorder="1"/>
    <xf numFmtId="0" fontId="0" fillId="0" borderId="18" xfId="0" applyFont="1" applyFill="1" applyBorder="1"/>
    <xf numFmtId="0" fontId="0" fillId="0" borderId="0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4" borderId="24" xfId="0" applyFont="1" applyFill="1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167" fontId="0" fillId="0" borderId="18" xfId="1" applyNumberFormat="1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3" xfId="0" applyFill="1" applyBorder="1"/>
    <xf numFmtId="0" fontId="0" fillId="4" borderId="13" xfId="0" applyFill="1" applyBorder="1"/>
    <xf numFmtId="0" fontId="0" fillId="4" borderId="16" xfId="0" applyFont="1" applyFill="1" applyBorder="1"/>
    <xf numFmtId="0" fontId="0" fillId="0" borderId="16" xfId="0" applyBorder="1"/>
    <xf numFmtId="0" fontId="0" fillId="0" borderId="17" xfId="0" applyBorder="1"/>
    <xf numFmtId="0" fontId="0" fillId="0" borderId="19" xfId="0" applyFill="1" applyBorder="1"/>
    <xf numFmtId="0" fontId="5" fillId="5" borderId="18" xfId="3" applyFill="1" applyBorder="1"/>
    <xf numFmtId="0" fontId="0" fillId="5" borderId="13" xfId="0" applyFill="1" applyBorder="1"/>
    <xf numFmtId="0" fontId="0" fillId="3" borderId="13" xfId="0" applyFill="1" applyBorder="1"/>
    <xf numFmtId="0" fontId="0" fillId="5" borderId="21" xfId="0" applyFill="1" applyBorder="1"/>
    <xf numFmtId="0" fontId="0" fillId="5" borderId="20" xfId="0" applyFill="1" applyBorder="1"/>
    <xf numFmtId="0" fontId="0" fillId="0" borderId="0" xfId="0" applyBorder="1"/>
    <xf numFmtId="0" fontId="0" fillId="5" borderId="0" xfId="0" applyFill="1" applyBorder="1"/>
    <xf numFmtId="3" fontId="10" fillId="0" borderId="24" xfId="2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25" xfId="0" applyBorder="1"/>
    <xf numFmtId="3" fontId="10" fillId="0" borderId="13" xfId="2" applyNumberFormat="1" applyFont="1" applyBorder="1" applyAlignment="1">
      <alignment horizontal="center"/>
    </xf>
    <xf numFmtId="9" fontId="4" fillId="0" borderId="13" xfId="2" applyNumberFormat="1" applyFont="1" applyBorder="1" applyAlignment="1">
      <alignment horizontal="center"/>
    </xf>
    <xf numFmtId="167" fontId="0" fillId="0" borderId="0" xfId="1" applyNumberFormat="1" applyFont="1" applyFill="1" applyAlignment="1">
      <alignment horizontal="right"/>
    </xf>
    <xf numFmtId="3" fontId="0" fillId="0" borderId="0" xfId="0" applyNumberFormat="1" applyFill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8" fontId="12" fillId="0" borderId="13" xfId="0" applyNumberFormat="1" applyFont="1" applyFill="1" applyBorder="1" applyAlignment="1">
      <alignment horizontal="left"/>
    </xf>
    <xf numFmtId="169" fontId="13" fillId="0" borderId="15" xfId="2" applyNumberFormat="1" applyFont="1" applyBorder="1" applyAlignment="1">
      <alignment horizontal="center"/>
    </xf>
    <xf numFmtId="169" fontId="13" fillId="0" borderId="16" xfId="2" applyNumberFormat="1" applyFont="1" applyBorder="1" applyAlignment="1">
      <alignment horizontal="center"/>
    </xf>
    <xf numFmtId="169" fontId="11" fillId="0" borderId="17" xfId="0" applyNumberFormat="1" applyFont="1" applyFill="1" applyBorder="1" applyAlignment="1">
      <alignment horizontal="center"/>
    </xf>
    <xf numFmtId="170" fontId="0" fillId="0" borderId="18" xfId="1" applyNumberFormat="1" applyFont="1" applyBorder="1"/>
    <xf numFmtId="170" fontId="0" fillId="0" borderId="13" xfId="1" applyNumberFormat="1" applyFont="1" applyBorder="1"/>
    <xf numFmtId="170" fontId="0" fillId="0" borderId="19" xfId="1" applyNumberFormat="1" applyFont="1" applyBorder="1"/>
    <xf numFmtId="170" fontId="0" fillId="0" borderId="18" xfId="1" applyNumberFormat="1" applyFont="1" applyBorder="1" applyAlignment="1">
      <alignment horizontal="center"/>
    </xf>
    <xf numFmtId="170" fontId="0" fillId="0" borderId="13" xfId="1" applyNumberFormat="1" applyFont="1" applyBorder="1" applyAlignment="1">
      <alignment horizontal="center"/>
    </xf>
    <xf numFmtId="170" fontId="0" fillId="0" borderId="19" xfId="1" applyNumberFormat="1" applyFont="1" applyBorder="1" applyAlignment="1">
      <alignment horizontal="center"/>
    </xf>
    <xf numFmtId="0" fontId="0" fillId="4" borderId="0" xfId="0" applyFill="1"/>
    <xf numFmtId="167" fontId="0" fillId="0" borderId="0" xfId="1" applyNumberFormat="1" applyFont="1" applyBorder="1" applyAlignment="1">
      <alignment horizontal="center"/>
    </xf>
    <xf numFmtId="170" fontId="2" fillId="4" borderId="13" xfId="1" applyNumberFormat="1" applyFont="1" applyFill="1" applyBorder="1"/>
    <xf numFmtId="169" fontId="11" fillId="0" borderId="16" xfId="0" applyNumberFormat="1" applyFont="1" applyFill="1" applyBorder="1" applyAlignment="1">
      <alignment horizontal="center"/>
    </xf>
    <xf numFmtId="0" fontId="0" fillId="0" borderId="30" xfId="0" applyBorder="1"/>
    <xf numFmtId="0" fontId="2" fillId="0" borderId="33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35" xfId="0" applyFont="1" applyBorder="1"/>
    <xf numFmtId="167" fontId="0" fillId="0" borderId="36" xfId="1" applyNumberFormat="1" applyFont="1" applyBorder="1" applyAlignment="1">
      <alignment horizontal="center"/>
    </xf>
    <xf numFmtId="0" fontId="2" fillId="0" borderId="37" xfId="0" applyFont="1" applyBorder="1"/>
    <xf numFmtId="0" fontId="0" fillId="0" borderId="38" xfId="0" applyBorder="1"/>
    <xf numFmtId="0" fontId="0" fillId="0" borderId="38" xfId="0" applyBorder="1" applyAlignment="1">
      <alignment horizontal="center"/>
    </xf>
    <xf numFmtId="167" fontId="0" fillId="0" borderId="39" xfId="1" applyNumberFormat="1" applyFont="1" applyBorder="1" applyAlignment="1">
      <alignment horizontal="center"/>
    </xf>
    <xf numFmtId="167" fontId="2" fillId="0" borderId="34" xfId="1" applyNumberFormat="1" applyFont="1" applyBorder="1" applyAlignment="1">
      <alignment horizontal="center"/>
    </xf>
    <xf numFmtId="167" fontId="2" fillId="0" borderId="36" xfId="0" applyNumberFormat="1" applyFont="1" applyBorder="1" applyAlignment="1">
      <alignment horizontal="center"/>
    </xf>
    <xf numFmtId="167" fontId="0" fillId="4" borderId="13" xfId="0" applyNumberFormat="1" applyFont="1" applyFill="1" applyBorder="1"/>
    <xf numFmtId="170" fontId="2" fillId="4" borderId="18" xfId="1" applyNumberFormat="1" applyFont="1" applyFill="1" applyBorder="1"/>
    <xf numFmtId="170" fontId="2" fillId="4" borderId="19" xfId="1" applyNumberFormat="1" applyFont="1" applyFill="1" applyBorder="1"/>
    <xf numFmtId="170" fontId="0" fillId="4" borderId="20" xfId="0" applyNumberFormat="1" applyFont="1" applyFill="1" applyBorder="1"/>
    <xf numFmtId="170" fontId="1" fillId="4" borderId="21" xfId="1" applyNumberFormat="1" applyFont="1" applyFill="1" applyBorder="1"/>
    <xf numFmtId="170" fontId="1" fillId="4" borderId="22" xfId="1" applyNumberFormat="1" applyFont="1" applyFill="1" applyBorder="1"/>
    <xf numFmtId="170" fontId="0" fillId="4" borderId="9" xfId="0" applyNumberFormat="1" applyFill="1" applyBorder="1" applyAlignment="1">
      <alignment horizontal="center"/>
    </xf>
    <xf numFmtId="170" fontId="0" fillId="4" borderId="10" xfId="0" applyNumberFormat="1" applyFill="1" applyBorder="1" applyAlignment="1">
      <alignment horizontal="center"/>
    </xf>
    <xf numFmtId="170" fontId="0" fillId="4" borderId="11" xfId="0" applyNumberFormat="1" applyFill="1" applyBorder="1" applyAlignment="1">
      <alignment horizontal="center"/>
    </xf>
    <xf numFmtId="9" fontId="0" fillId="0" borderId="32" xfId="4" applyFon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  <xf numFmtId="9" fontId="0" fillId="0" borderId="0" xfId="0" applyNumberFormat="1"/>
    <xf numFmtId="0" fontId="0" fillId="0" borderId="15" xfId="0" applyBorder="1"/>
    <xf numFmtId="0" fontId="0" fillId="0" borderId="29" xfId="0" applyBorder="1"/>
    <xf numFmtId="0" fontId="0" fillId="0" borderId="31" xfId="0" applyBorder="1"/>
    <xf numFmtId="168" fontId="12" fillId="0" borderId="18" xfId="0" applyNumberFormat="1" applyFont="1" applyFill="1" applyBorder="1" applyAlignment="1">
      <alignment horizontal="left"/>
    </xf>
    <xf numFmtId="168" fontId="12" fillId="0" borderId="19" xfId="0" applyNumberFormat="1" applyFont="1" applyFill="1" applyBorder="1" applyAlignment="1">
      <alignment horizontal="left"/>
    </xf>
    <xf numFmtId="0" fontId="0" fillId="4" borderId="19" xfId="0" applyFont="1" applyFill="1" applyBorder="1"/>
    <xf numFmtId="167" fontId="0" fillId="4" borderId="19" xfId="0" applyNumberFormat="1" applyFont="1" applyFill="1" applyBorder="1"/>
    <xf numFmtId="0" fontId="0" fillId="0" borderId="18" xfId="0" applyFill="1" applyBorder="1"/>
    <xf numFmtId="167" fontId="0" fillId="0" borderId="18" xfId="1" applyNumberFormat="1" applyFont="1" applyFill="1" applyBorder="1" applyAlignment="1">
      <alignment horizontal="center"/>
    </xf>
    <xf numFmtId="167" fontId="0" fillId="0" borderId="19" xfId="0" applyNumberFormat="1" applyBorder="1"/>
    <xf numFmtId="167" fontId="0" fillId="0" borderId="18" xfId="0" applyNumberFormat="1" applyBorder="1"/>
    <xf numFmtId="167" fontId="0" fillId="0" borderId="20" xfId="0" applyNumberFormat="1" applyBorder="1"/>
    <xf numFmtId="167" fontId="0" fillId="0" borderId="22" xfId="0" applyNumberFormat="1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0" xfId="2" applyFont="1"/>
    <xf numFmtId="0" fontId="3" fillId="0" borderId="0" xfId="2" applyFont="1" applyAlignment="1"/>
    <xf numFmtId="0" fontId="3" fillId="6" borderId="0" xfId="2" applyFont="1" applyFill="1" applyBorder="1"/>
    <xf numFmtId="0" fontId="13" fillId="6" borderId="0" xfId="2" applyFont="1" applyFill="1" applyBorder="1"/>
    <xf numFmtId="0" fontId="3" fillId="6" borderId="0" xfId="2" applyFont="1" applyFill="1"/>
    <xf numFmtId="4" fontId="13" fillId="6" borderId="0" xfId="2" applyNumberFormat="1" applyFont="1" applyFill="1" applyBorder="1" applyAlignment="1">
      <alignment horizontal="center"/>
    </xf>
    <xf numFmtId="0" fontId="13" fillId="6" borderId="0" xfId="2" applyFont="1" applyFill="1" applyBorder="1" applyAlignment="1">
      <alignment horizontal="right"/>
    </xf>
    <xf numFmtId="2" fontId="13" fillId="6" borderId="0" xfId="2" applyNumberFormat="1" applyFont="1" applyFill="1" applyBorder="1"/>
    <xf numFmtId="0" fontId="3" fillId="0" borderId="0" xfId="2" applyFont="1" applyFill="1" applyBorder="1"/>
    <xf numFmtId="0" fontId="13" fillId="0" borderId="0" xfId="2" applyFont="1" applyFill="1" applyBorder="1" applyAlignment="1">
      <alignment horizontal="left"/>
    </xf>
    <xf numFmtId="0" fontId="13" fillId="0" borderId="0" xfId="2" applyFont="1" applyFill="1" applyBorder="1"/>
    <xf numFmtId="0" fontId="3" fillId="0" borderId="0" xfId="2" applyFont="1" applyFill="1" applyAlignment="1"/>
    <xf numFmtId="4" fontId="13" fillId="0" borderId="0" xfId="2" applyNumberFormat="1" applyFont="1" applyFill="1" applyBorder="1" applyAlignment="1"/>
    <xf numFmtId="0" fontId="13" fillId="0" borderId="0" xfId="2" applyFont="1" applyFill="1" applyBorder="1" applyAlignment="1"/>
    <xf numFmtId="0" fontId="3" fillId="0" borderId="0" xfId="2" applyFont="1" applyFill="1"/>
    <xf numFmtId="171" fontId="13" fillId="0" borderId="0" xfId="2" applyNumberFormat="1" applyFont="1" applyFill="1" applyBorder="1"/>
    <xf numFmtId="4" fontId="13" fillId="0" borderId="0" xfId="2" applyNumberFormat="1" applyFont="1" applyFill="1" applyBorder="1"/>
    <xf numFmtId="3" fontId="3" fillId="0" borderId="0" xfId="2" applyNumberFormat="1" applyFont="1" applyFill="1" applyBorder="1"/>
    <xf numFmtId="0" fontId="3" fillId="0" borderId="0" xfId="2" applyFont="1" applyFill="1" applyBorder="1" applyAlignment="1"/>
    <xf numFmtId="4" fontId="3" fillId="0" borderId="0" xfId="2" applyNumberFormat="1" applyFont="1" applyFill="1" applyBorder="1"/>
    <xf numFmtId="171" fontId="13" fillId="0" borderId="0" xfId="2" applyNumberFormat="1" applyFont="1" applyFill="1" applyBorder="1" applyAlignment="1"/>
    <xf numFmtId="171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4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13" fillId="0" borderId="0" xfId="2" applyFont="1" applyFill="1" applyBorder="1" applyAlignment="1">
      <alignment horizontal="center"/>
    </xf>
    <xf numFmtId="171" fontId="13" fillId="0" borderId="0" xfId="2" applyNumberFormat="1" applyFont="1" applyFill="1" applyBorder="1" applyAlignment="1">
      <alignment horizontal="center"/>
    </xf>
    <xf numFmtId="171" fontId="13" fillId="0" borderId="0" xfId="0" applyNumberFormat="1" applyFont="1" applyFill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4" fontId="3" fillId="0" borderId="0" xfId="0" applyNumberFormat="1" applyFont="1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71" fontId="3" fillId="0" borderId="0" xfId="2" applyNumberFormat="1" applyFont="1" applyFill="1" applyBorder="1" applyAlignment="1">
      <alignment horizontal="center"/>
    </xf>
    <xf numFmtId="3" fontId="3" fillId="0" borderId="0" xfId="2" applyNumberFormat="1" applyFont="1" applyFill="1" applyBorder="1" applyAlignment="1">
      <alignment horizontal="right"/>
    </xf>
    <xf numFmtId="4" fontId="13" fillId="0" borderId="0" xfId="2" applyNumberFormat="1" applyFont="1" applyFill="1" applyBorder="1" applyAlignment="1">
      <alignment horizontal="center"/>
    </xf>
    <xf numFmtId="0" fontId="13" fillId="0" borderId="0" xfId="2" applyFont="1" applyFill="1" applyBorder="1" applyAlignment="1">
      <alignment horizontal="right"/>
    </xf>
    <xf numFmtId="3" fontId="3" fillId="0" borderId="0" xfId="2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Continuous"/>
    </xf>
    <xf numFmtId="171" fontId="3" fillId="0" borderId="0" xfId="0" applyNumberFormat="1" applyFont="1" applyFill="1" applyBorder="1" applyAlignment="1">
      <alignment horizontal="right"/>
    </xf>
    <xf numFmtId="171" fontId="3" fillId="0" borderId="0" xfId="0" applyNumberFormat="1" applyFont="1" applyFill="1" applyBorder="1"/>
    <xf numFmtId="0" fontId="3" fillId="0" borderId="0" xfId="0" applyFont="1" applyAlignment="1"/>
    <xf numFmtId="0" fontId="13" fillId="0" borderId="0" xfId="0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4" fontId="3" fillId="0" borderId="0" xfId="2" applyNumberFormat="1" applyFont="1" applyFill="1" applyBorder="1" applyAlignment="1"/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3" fontId="3" fillId="0" borderId="0" xfId="0" applyNumberFormat="1" applyFont="1"/>
    <xf numFmtId="2" fontId="3" fillId="0" borderId="0" xfId="0" applyNumberFormat="1" applyFont="1" applyFill="1" applyBorder="1"/>
    <xf numFmtId="0" fontId="14" fillId="0" borderId="0" xfId="0" applyFont="1" applyFill="1" applyAlignment="1">
      <alignment horizontal="left"/>
    </xf>
    <xf numFmtId="172" fontId="3" fillId="0" borderId="0" xfId="0" applyNumberFormat="1" applyFont="1" applyFill="1" applyBorder="1"/>
    <xf numFmtId="0" fontId="14" fillId="0" borderId="0" xfId="0" applyFont="1" applyFill="1"/>
    <xf numFmtId="0" fontId="3" fillId="0" borderId="0" xfId="2" applyFont="1" applyFill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173" fontId="3" fillId="0" borderId="0" xfId="0" applyNumberFormat="1" applyFont="1" applyFill="1" applyBorder="1" applyAlignment="1">
      <alignment horizontal="right"/>
    </xf>
    <xf numFmtId="2" fontId="13" fillId="0" borderId="0" xfId="2" applyNumberFormat="1" applyFont="1" applyFill="1" applyBorder="1"/>
    <xf numFmtId="0" fontId="3" fillId="6" borderId="0" xfId="2" applyFont="1" applyFill="1" applyAlignment="1">
      <alignment horizontal="center"/>
    </xf>
    <xf numFmtId="0" fontId="13" fillId="6" borderId="0" xfId="2" applyFont="1" applyFill="1" applyBorder="1" applyAlignment="1">
      <alignment horizontal="center"/>
    </xf>
    <xf numFmtId="0" fontId="14" fillId="0" borderId="0" xfId="0" applyFont="1"/>
    <xf numFmtId="173" fontId="3" fillId="0" borderId="0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174" fontId="3" fillId="0" borderId="0" xfId="0" applyNumberFormat="1" applyFont="1" applyFill="1" applyBorder="1" applyAlignment="1">
      <alignment horizontal="right"/>
    </xf>
    <xf numFmtId="0" fontId="13" fillId="6" borderId="0" xfId="2" applyFont="1" applyFill="1" applyBorder="1" applyAlignment="1">
      <alignment horizontal="left"/>
    </xf>
    <xf numFmtId="172" fontId="13" fillId="6" borderId="0" xfId="2" applyNumberFormat="1" applyFont="1" applyFill="1" applyBorder="1"/>
    <xf numFmtId="172" fontId="13" fillId="0" borderId="0" xfId="2" applyNumberFormat="1" applyFont="1" applyFill="1" applyBorder="1"/>
    <xf numFmtId="172" fontId="3" fillId="0" borderId="0" xfId="2" applyNumberFormat="1" applyFont="1"/>
    <xf numFmtId="172" fontId="13" fillId="0" borderId="0" xfId="0" applyNumberFormat="1" applyFont="1" applyFill="1" applyBorder="1" applyAlignment="1">
      <alignment horizontal="center"/>
    </xf>
    <xf numFmtId="0" fontId="3" fillId="0" borderId="0" xfId="2" applyFont="1" applyAlignment="1">
      <alignment horizontal="left"/>
    </xf>
    <xf numFmtId="2" fontId="13" fillId="6" borderId="0" xfId="2" applyNumberFormat="1" applyFont="1" applyFill="1" applyBorder="1" applyAlignment="1">
      <alignment horizontal="right"/>
    </xf>
    <xf numFmtId="0" fontId="3" fillId="0" borderId="0" xfId="0" applyFont="1" applyFill="1"/>
    <xf numFmtId="3" fontId="3" fillId="0" borderId="0" xfId="0" applyNumberFormat="1" applyFont="1" applyFill="1"/>
    <xf numFmtId="1" fontId="13" fillId="0" borderId="0" xfId="2" applyNumberFormat="1" applyFont="1" applyFill="1" applyBorder="1" applyAlignment="1">
      <alignment horizontal="left"/>
    </xf>
    <xf numFmtId="173" fontId="0" fillId="0" borderId="0" xfId="0" applyNumberFormat="1" applyAlignment="1">
      <alignment horizontal="right"/>
    </xf>
    <xf numFmtId="173" fontId="3" fillId="0" borderId="0" xfId="2" applyNumberFormat="1" applyFont="1" applyAlignment="1">
      <alignment horizontal="right"/>
    </xf>
    <xf numFmtId="3" fontId="0" fillId="0" borderId="0" xfId="0" applyNumberFormat="1"/>
    <xf numFmtId="0" fontId="14" fillId="0" borderId="0" xfId="5" applyFont="1"/>
    <xf numFmtId="0" fontId="14" fillId="0" borderId="0" xfId="5" applyFont="1" applyAlignment="1">
      <alignment horizontal="left"/>
    </xf>
    <xf numFmtId="0" fontId="14" fillId="0" borderId="0" xfId="5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center"/>
    </xf>
    <xf numFmtId="0" fontId="13" fillId="6" borderId="0" xfId="2" applyFont="1" applyFill="1" applyBorder="1"/>
    <xf numFmtId="0" fontId="3" fillId="6" borderId="0" xfId="2" applyFont="1" applyFill="1"/>
    <xf numFmtId="0" fontId="13" fillId="6" borderId="0" xfId="2" applyFont="1" applyFill="1" applyBorder="1" applyAlignment="1">
      <alignment horizontal="right"/>
    </xf>
    <xf numFmtId="2" fontId="13" fillId="6" borderId="0" xfId="2" applyNumberFormat="1" applyFont="1" applyFill="1" applyBorder="1"/>
    <xf numFmtId="0" fontId="3" fillId="0" borderId="0" xfId="2" applyFont="1" applyFill="1" applyBorder="1" applyAlignment="1">
      <alignment horizontal="left"/>
    </xf>
    <xf numFmtId="0" fontId="13" fillId="0" borderId="0" xfId="2" applyFont="1" applyFill="1" applyBorder="1" applyAlignment="1">
      <alignment horizontal="left"/>
    </xf>
    <xf numFmtId="4" fontId="13" fillId="0" borderId="0" xfId="2" applyNumberFormat="1" applyFont="1" applyFill="1" applyBorder="1" applyAlignment="1">
      <alignment horizontal="center"/>
    </xf>
    <xf numFmtId="0" fontId="13" fillId="0" borderId="0" xfId="2" applyFont="1" applyFill="1" applyBorder="1" applyAlignment="1"/>
    <xf numFmtId="0" fontId="13" fillId="0" borderId="0" xfId="2" applyFont="1" applyFill="1" applyBorder="1"/>
    <xf numFmtId="0" fontId="3" fillId="0" borderId="0" xfId="2" applyFont="1" applyFill="1"/>
    <xf numFmtId="171" fontId="13" fillId="0" borderId="0" xfId="2" applyNumberFormat="1" applyFont="1" applyFill="1" applyBorder="1" applyAlignment="1">
      <alignment horizontal="center"/>
    </xf>
    <xf numFmtId="4" fontId="13" fillId="0" borderId="0" xfId="2" applyNumberFormat="1" applyFont="1" applyFill="1" applyBorder="1"/>
    <xf numFmtId="3" fontId="3" fillId="0" borderId="0" xfId="2" applyNumberFormat="1" applyFont="1" applyFill="1" applyBorder="1"/>
    <xf numFmtId="4" fontId="3" fillId="0" borderId="0" xfId="2" applyNumberFormat="1" applyFont="1" applyFill="1" applyBorder="1"/>
    <xf numFmtId="0" fontId="13" fillId="0" borderId="0" xfId="2" applyFont="1" applyFill="1" applyBorder="1" applyAlignment="1">
      <alignment horizontal="center"/>
    </xf>
    <xf numFmtId="171" fontId="13" fillId="0" borderId="0" xfId="5" applyNumberFormat="1" applyFont="1" applyFill="1" applyBorder="1" applyAlignment="1">
      <alignment horizontal="center"/>
    </xf>
    <xf numFmtId="3" fontId="13" fillId="0" borderId="0" xfId="5" applyNumberFormat="1" applyFont="1" applyFill="1" applyBorder="1" applyAlignment="1">
      <alignment horizontal="center"/>
    </xf>
    <xf numFmtId="4" fontId="13" fillId="0" borderId="0" xfId="5" applyNumberFormat="1" applyFont="1" applyFill="1" applyBorder="1" applyAlignment="1">
      <alignment horizontal="center"/>
    </xf>
    <xf numFmtId="3" fontId="3" fillId="0" borderId="0" xfId="5" applyNumberFormat="1" applyFont="1" applyFill="1" applyBorder="1"/>
    <xf numFmtId="0" fontId="3" fillId="0" borderId="0" xfId="5" applyFont="1" applyFill="1" applyBorder="1" applyAlignment="1">
      <alignment horizontal="center"/>
    </xf>
    <xf numFmtId="0" fontId="3" fillId="0" borderId="0" xfId="5" applyFont="1" applyFill="1" applyBorder="1"/>
    <xf numFmtId="0" fontId="3" fillId="0" borderId="0" xfId="5" applyFont="1" applyBorder="1"/>
    <xf numFmtId="0" fontId="3" fillId="0" borderId="0" xfId="2" applyFont="1" applyFill="1" applyBorder="1"/>
    <xf numFmtId="0" fontId="13" fillId="0" borderId="0" xfId="2" applyFont="1" applyFill="1" applyBorder="1" applyAlignment="1">
      <alignment horizontal="right"/>
    </xf>
    <xf numFmtId="171" fontId="13" fillId="0" borderId="0" xfId="2" applyNumberFormat="1" applyFont="1" applyFill="1" applyBorder="1" applyAlignment="1"/>
    <xf numFmtId="3" fontId="3" fillId="0" borderId="0" xfId="2" applyNumberFormat="1" applyFont="1" applyFill="1" applyBorder="1" applyAlignment="1"/>
    <xf numFmtId="171" fontId="13" fillId="0" borderId="0" xfId="2" applyNumberFormat="1" applyFont="1" applyFill="1" applyBorder="1"/>
    <xf numFmtId="0" fontId="13" fillId="0" borderId="0" xfId="5" applyFont="1" applyFill="1" applyBorder="1" applyAlignment="1">
      <alignment horizontal="left"/>
    </xf>
    <xf numFmtId="0" fontId="13" fillId="0" borderId="0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left"/>
    </xf>
    <xf numFmtId="0" fontId="13" fillId="6" borderId="0" xfId="2" applyFont="1" applyFill="1" applyBorder="1" applyAlignment="1">
      <alignment horizontal="left"/>
    </xf>
    <xf numFmtId="0" fontId="13" fillId="6" borderId="0" xfId="2" applyFont="1" applyFill="1" applyBorder="1" applyAlignment="1">
      <alignment horizontal="center"/>
    </xf>
    <xf numFmtId="0" fontId="3" fillId="6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3" fillId="0" borderId="0" xfId="2" applyFont="1" applyFill="1" applyAlignment="1">
      <alignment horizontal="center"/>
    </xf>
    <xf numFmtId="4" fontId="3" fillId="0" borderId="0" xfId="5" applyNumberFormat="1" applyFont="1" applyBorder="1" applyAlignment="1">
      <alignment horizontal="right"/>
    </xf>
    <xf numFmtId="3" fontId="14" fillId="0" borderId="0" xfId="5" applyNumberFormat="1" applyFont="1"/>
    <xf numFmtId="0" fontId="3" fillId="0" borderId="0" xfId="5" applyFont="1" applyBorder="1" applyAlignment="1">
      <alignment horizontal="center"/>
    </xf>
    <xf numFmtId="172" fontId="3" fillId="0" borderId="0" xfId="2" applyNumberFormat="1" applyFont="1"/>
    <xf numFmtId="172" fontId="13" fillId="6" borderId="0" xfId="2" applyNumberFormat="1" applyFont="1" applyFill="1" applyBorder="1"/>
    <xf numFmtId="172" fontId="13" fillId="0" borderId="0" xfId="2" applyNumberFormat="1" applyFont="1" applyFill="1" applyBorder="1"/>
    <xf numFmtId="172" fontId="13" fillId="0" borderId="0" xfId="5" applyNumberFormat="1" applyFont="1" applyFill="1" applyBorder="1" applyAlignment="1">
      <alignment horizontal="center"/>
    </xf>
    <xf numFmtId="172" fontId="14" fillId="0" borderId="0" xfId="5" applyNumberFormat="1" applyFont="1"/>
    <xf numFmtId="0" fontId="17" fillId="0" borderId="0" xfId="0" applyFont="1"/>
    <xf numFmtId="3" fontId="14" fillId="0" borderId="0" xfId="0" applyNumberFormat="1" applyFont="1"/>
    <xf numFmtId="171" fontId="4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167" fontId="0" fillId="2" borderId="0" xfId="1" applyNumberFormat="1" applyFont="1" applyFill="1" applyAlignment="1">
      <alignment horizontal="right"/>
    </xf>
    <xf numFmtId="167" fontId="0" fillId="2" borderId="0" xfId="1" applyNumberFormat="1" applyFont="1" applyFill="1"/>
    <xf numFmtId="167" fontId="0" fillId="0" borderId="0" xfId="1" applyNumberFormat="1" applyFont="1" applyFill="1"/>
    <xf numFmtId="167" fontId="0" fillId="0" borderId="0" xfId="1" applyNumberFormat="1" applyFont="1"/>
    <xf numFmtId="0" fontId="3" fillId="6" borderId="0" xfId="0" applyFont="1" applyFill="1"/>
    <xf numFmtId="0" fontId="18" fillId="6" borderId="0" xfId="0" applyFont="1" applyFill="1"/>
    <xf numFmtId="0" fontId="3" fillId="6" borderId="0" xfId="0" applyFont="1" applyFill="1" applyAlignment="1">
      <alignment horizontal="center"/>
    </xf>
    <xf numFmtId="0" fontId="3" fillId="0" borderId="0" xfId="0" applyFont="1" applyBorder="1"/>
    <xf numFmtId="3" fontId="3" fillId="0" borderId="0" xfId="0" applyNumberFormat="1" applyFont="1" applyBorder="1" applyAlignment="1">
      <alignment horizontal="center"/>
    </xf>
    <xf numFmtId="0" fontId="10" fillId="0" borderId="13" xfId="2" applyFont="1" applyBorder="1" applyAlignment="1">
      <alignment horizontal="left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8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0">
    <cellStyle name="Millares 2" xfId="6"/>
    <cellStyle name="Moneda" xfId="1" builtinId="4"/>
    <cellStyle name="Moneda 2" xfId="7"/>
    <cellStyle name="Normal" xfId="0" builtinId="0"/>
    <cellStyle name="Normal 2" xfId="2"/>
    <cellStyle name="Normal 2 2" xfId="8"/>
    <cellStyle name="Normal 3" xfId="5"/>
    <cellStyle name="Normal_presupuesto_loteo_pavimentacion_final" xfId="3"/>
    <cellStyle name="Porcentaje 2" xfId="9"/>
    <cellStyle name="Porcentual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SAREY%20EJEMPLOS/PRESUP%20GYM%20ess%20-%20GANT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UP"/>
      <sheetName val="P.U."/>
      <sheetName val="GANTT"/>
      <sheetName val="FLUJO DE CAJA"/>
      <sheetName val="Anexo 6"/>
    </sheetNames>
    <sheetDataSet>
      <sheetData sheetId="0">
        <row r="16">
          <cell r="E16">
            <v>1</v>
          </cell>
        </row>
        <row r="19">
          <cell r="B19" t="str">
            <v xml:space="preserve">1.- </v>
          </cell>
          <cell r="C19" t="str">
            <v xml:space="preserve">EXCAVACIONES </v>
          </cell>
        </row>
        <row r="20">
          <cell r="B20" t="str">
            <v xml:space="preserve">2.- </v>
          </cell>
          <cell r="C20" t="str">
            <v>CIMIENTOS</v>
          </cell>
        </row>
        <row r="21">
          <cell r="B21" t="str">
            <v xml:space="preserve">3.- </v>
          </cell>
          <cell r="C21" t="str">
            <v>MURO DE MAMPOSTERIA</v>
          </cell>
        </row>
        <row r="32">
          <cell r="C32" t="str">
            <v>SUELO DE TERRENO NATURAL</v>
          </cell>
        </row>
        <row r="37">
          <cell r="B37" t="str">
            <v>4.-</v>
          </cell>
          <cell r="C37" t="str">
            <v>TRAVESAÑOS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32"/>
  <sheetViews>
    <sheetView tabSelected="1" topLeftCell="A115" workbookViewId="0">
      <selection activeCell="C126" sqref="C126"/>
    </sheetView>
  </sheetViews>
  <sheetFormatPr baseColWidth="10" defaultRowHeight="15"/>
  <cols>
    <col min="1" max="1" width="8" customWidth="1"/>
    <col min="2" max="2" width="57.85546875" customWidth="1"/>
    <col min="3" max="4" width="11.42578125" style="2"/>
    <col min="5" max="5" width="12.5703125" style="2" bestFit="1" customWidth="1"/>
    <col min="6" max="6" width="15.140625" style="2" bestFit="1" customWidth="1"/>
    <col min="7" max="7" width="13.85546875" customWidth="1"/>
    <col min="8" max="8" width="11.5703125" customWidth="1"/>
    <col min="9" max="9" width="14.140625" bestFit="1" customWidth="1"/>
  </cols>
  <sheetData>
    <row r="1" spans="1:6" ht="15.75" thickBot="1">
      <c r="A1" s="1" t="s">
        <v>90</v>
      </c>
      <c r="B1" s="1" t="s">
        <v>91</v>
      </c>
      <c r="C1" s="13" t="s">
        <v>10</v>
      </c>
      <c r="D1" s="13" t="s">
        <v>9</v>
      </c>
      <c r="E1" s="13" t="s">
        <v>8</v>
      </c>
      <c r="F1" s="13" t="s">
        <v>7</v>
      </c>
    </row>
    <row r="2" spans="1:6" ht="15.75" thickBot="1">
      <c r="A2" t="s">
        <v>115</v>
      </c>
      <c r="B2" s="3" t="s">
        <v>0</v>
      </c>
      <c r="C2" s="5"/>
      <c r="D2" s="5"/>
      <c r="E2" s="5"/>
      <c r="F2" s="6"/>
    </row>
    <row r="3" spans="1:6">
      <c r="A3" s="2">
        <v>1</v>
      </c>
      <c r="B3" t="s">
        <v>1</v>
      </c>
      <c r="C3" s="2" t="s">
        <v>4</v>
      </c>
      <c r="D3" s="2">
        <v>1</v>
      </c>
      <c r="E3" s="7">
        <f>+'Precio Unitario'!I9</f>
        <v>330000</v>
      </c>
      <c r="F3" s="7">
        <f>+E3*D3</f>
        <v>330000</v>
      </c>
    </row>
    <row r="4" spans="1:6">
      <c r="A4" s="2">
        <v>2</v>
      </c>
      <c r="B4" t="s">
        <v>2</v>
      </c>
      <c r="C4" s="2" t="s">
        <v>5</v>
      </c>
      <c r="D4" s="2">
        <v>3395.29</v>
      </c>
      <c r="E4" s="7">
        <f>+'Precio Unitario'!G24</f>
        <v>384</v>
      </c>
      <c r="F4" s="7">
        <f t="shared" ref="F4:F5" si="0">+E4*D4</f>
        <v>1303791.3599999999</v>
      </c>
    </row>
    <row r="5" spans="1:6">
      <c r="A5" s="2">
        <v>3</v>
      </c>
      <c r="B5" t="s">
        <v>3</v>
      </c>
      <c r="C5" s="2" t="s">
        <v>6</v>
      </c>
      <c r="D5" s="2">
        <v>394</v>
      </c>
      <c r="E5" s="7">
        <f>+'Precio Unitario'!G37</f>
        <v>2498.6</v>
      </c>
      <c r="F5" s="7">
        <f t="shared" si="0"/>
        <v>984448.39999999991</v>
      </c>
    </row>
    <row r="6" spans="1:6" ht="15.75" thickBot="1">
      <c r="E6" s="7"/>
      <c r="F6" s="7"/>
    </row>
    <row r="7" spans="1:6" ht="15.75" thickBot="1">
      <c r="A7" t="s">
        <v>116</v>
      </c>
      <c r="B7" s="3" t="s">
        <v>92</v>
      </c>
      <c r="C7" s="5"/>
      <c r="D7" s="5"/>
      <c r="E7" s="9"/>
      <c r="F7" s="8"/>
    </row>
    <row r="8" spans="1:6">
      <c r="A8" s="2">
        <v>1</v>
      </c>
      <c r="B8" t="s">
        <v>12</v>
      </c>
      <c r="C8" s="2" t="s">
        <v>6</v>
      </c>
      <c r="D8" s="2">
        <v>23.4</v>
      </c>
      <c r="E8" s="7">
        <f>+'Precio Unitario'!G47</f>
        <v>4050</v>
      </c>
      <c r="F8" s="7">
        <f>+E8*D8</f>
        <v>94770</v>
      </c>
    </row>
    <row r="9" spans="1:6">
      <c r="A9" s="2">
        <v>2</v>
      </c>
      <c r="B9" t="s">
        <v>13</v>
      </c>
      <c r="C9" s="2" t="s">
        <v>6</v>
      </c>
      <c r="D9" s="2">
        <v>23.4</v>
      </c>
      <c r="E9" s="7">
        <f>+'Precio Unitario'!G65</f>
        <v>61025</v>
      </c>
      <c r="F9" s="7">
        <f t="shared" ref="F9:F10" si="1">+E9*D9</f>
        <v>1427985</v>
      </c>
    </row>
    <row r="10" spans="1:6">
      <c r="A10" s="2">
        <v>3</v>
      </c>
      <c r="B10" t="s">
        <v>11</v>
      </c>
      <c r="C10" s="2" t="s">
        <v>6</v>
      </c>
      <c r="D10" s="2">
        <v>39</v>
      </c>
      <c r="E10" s="7">
        <f>+'Precio Unitario'!G83</f>
        <v>87100</v>
      </c>
      <c r="F10" s="7">
        <f t="shared" si="1"/>
        <v>3396900</v>
      </c>
    </row>
    <row r="11" spans="1:6" ht="15.75" thickBot="1">
      <c r="E11" s="7"/>
      <c r="F11" s="7"/>
    </row>
    <row r="12" spans="1:6" ht="15.75" thickBot="1">
      <c r="A12" t="s">
        <v>117</v>
      </c>
      <c r="B12" s="3" t="s">
        <v>14</v>
      </c>
      <c r="C12" s="5"/>
      <c r="D12" s="5"/>
      <c r="E12" s="9"/>
      <c r="F12" s="8"/>
    </row>
    <row r="13" spans="1:6">
      <c r="A13" s="2">
        <v>1</v>
      </c>
      <c r="B13" t="s">
        <v>12</v>
      </c>
      <c r="C13" s="2" t="s">
        <v>6</v>
      </c>
      <c r="D13" s="2">
        <v>41.52</v>
      </c>
      <c r="E13" s="7">
        <f>+'Precio Unitario'!G93</f>
        <v>4050</v>
      </c>
      <c r="F13" s="7">
        <f>+E13*D13</f>
        <v>168156</v>
      </c>
    </row>
    <row r="14" spans="1:6">
      <c r="A14" s="2">
        <v>2</v>
      </c>
      <c r="B14" t="s">
        <v>15</v>
      </c>
      <c r="C14" s="2" t="s">
        <v>6</v>
      </c>
      <c r="D14" s="2">
        <v>4.32</v>
      </c>
      <c r="E14" s="7">
        <f>+'Precio Unitario'!G109</f>
        <v>33200</v>
      </c>
      <c r="F14" s="7">
        <f t="shared" ref="F14:F35" si="2">+E14*D14</f>
        <v>143424</v>
      </c>
    </row>
    <row r="15" spans="1:6">
      <c r="A15" s="2">
        <v>3</v>
      </c>
      <c r="B15" t="s">
        <v>13</v>
      </c>
      <c r="C15" s="2" t="s">
        <v>6</v>
      </c>
      <c r="D15" s="2">
        <v>41.52</v>
      </c>
      <c r="E15" s="7">
        <f>+'Precio Unitario'!G127</f>
        <v>61025</v>
      </c>
      <c r="F15" s="7">
        <f t="shared" si="2"/>
        <v>2533758</v>
      </c>
    </row>
    <row r="16" spans="1:6">
      <c r="A16" s="272">
        <v>4</v>
      </c>
      <c r="B16" s="273" t="s">
        <v>16</v>
      </c>
      <c r="C16" s="274" t="s">
        <v>6</v>
      </c>
      <c r="D16" s="274">
        <v>54.7</v>
      </c>
      <c r="E16" s="275">
        <f>+'Precio Unitario'!G150</f>
        <v>153307.20000000001</v>
      </c>
      <c r="F16" s="275">
        <f t="shared" si="2"/>
        <v>8385903.8400000008</v>
      </c>
    </row>
    <row r="17" spans="1:8">
      <c r="A17" s="272">
        <v>5</v>
      </c>
      <c r="B17" s="273" t="s">
        <v>17</v>
      </c>
      <c r="C17" s="274" t="s">
        <v>5</v>
      </c>
      <c r="D17" s="274">
        <v>550</v>
      </c>
      <c r="E17" s="275">
        <f>+'Precio Unitario'!G170</f>
        <v>5283.7359999999999</v>
      </c>
      <c r="F17" s="275">
        <f t="shared" si="2"/>
        <v>2906054.8</v>
      </c>
    </row>
    <row r="18" spans="1:8" ht="15.75" thickBot="1">
      <c r="E18" s="7"/>
      <c r="F18" s="7"/>
    </row>
    <row r="19" spans="1:8" ht="15.75" thickBot="1">
      <c r="A19" t="s">
        <v>118</v>
      </c>
      <c r="B19" s="3" t="s">
        <v>18</v>
      </c>
      <c r="C19" s="5"/>
      <c r="D19" s="5"/>
      <c r="E19" s="9"/>
      <c r="F19" s="8"/>
    </row>
    <row r="20" spans="1:8">
      <c r="A20" s="2">
        <v>1</v>
      </c>
      <c r="B20" t="s">
        <v>12</v>
      </c>
      <c r="C20" s="2" t="s">
        <v>6</v>
      </c>
      <c r="D20" s="2">
        <v>5.7</v>
      </c>
      <c r="E20" s="7">
        <f>+'Precio Unitario'!G180</f>
        <v>4050</v>
      </c>
      <c r="F20" s="7">
        <f t="shared" si="2"/>
        <v>23085</v>
      </c>
    </row>
    <row r="21" spans="1:8">
      <c r="A21" s="2">
        <v>2</v>
      </c>
      <c r="B21" t="s">
        <v>15</v>
      </c>
      <c r="C21" s="2" t="s">
        <v>6</v>
      </c>
      <c r="D21" s="2">
        <v>0.47</v>
      </c>
      <c r="E21" s="7">
        <f>+'Precio Unitario'!G196</f>
        <v>33200</v>
      </c>
      <c r="F21" s="7">
        <f t="shared" si="2"/>
        <v>15604</v>
      </c>
    </row>
    <row r="22" spans="1:8">
      <c r="A22" s="2">
        <v>3</v>
      </c>
      <c r="B22" t="s">
        <v>13</v>
      </c>
      <c r="C22" s="2" t="s">
        <v>6</v>
      </c>
      <c r="D22" s="2">
        <v>5.7</v>
      </c>
      <c r="E22" s="7">
        <f>+'Precio Unitario'!G214</f>
        <v>61025</v>
      </c>
      <c r="F22" s="7">
        <f t="shared" si="2"/>
        <v>347842.5</v>
      </c>
    </row>
    <row r="23" spans="1:8" s="273" customFormat="1">
      <c r="A23" s="127">
        <v>4</v>
      </c>
      <c r="B23" t="s">
        <v>16</v>
      </c>
      <c r="C23" s="2" t="s">
        <v>6</v>
      </c>
      <c r="D23" s="2">
        <v>2.23</v>
      </c>
      <c r="E23" s="7">
        <f>+'Precio Unitario'!G237</f>
        <v>153307.20000000001</v>
      </c>
      <c r="F23" s="7">
        <f t="shared" si="2"/>
        <v>341875.05600000004</v>
      </c>
      <c r="H23" s="276"/>
    </row>
    <row r="24" spans="1:8" s="273" customFormat="1">
      <c r="A24" s="127">
        <v>5</v>
      </c>
      <c r="B24" t="s">
        <v>17</v>
      </c>
      <c r="C24" s="2" t="s">
        <v>5</v>
      </c>
      <c r="D24" s="2">
        <v>20</v>
      </c>
      <c r="E24" s="7">
        <f>+'Precio Unitario'!G257</f>
        <v>5283.7359999999999</v>
      </c>
      <c r="F24" s="7">
        <f t="shared" si="2"/>
        <v>105674.72</v>
      </c>
    </row>
    <row r="25" spans="1:8">
      <c r="A25" s="127">
        <v>6</v>
      </c>
      <c r="B25" t="s">
        <v>19</v>
      </c>
      <c r="C25" s="2" t="s">
        <v>6</v>
      </c>
      <c r="D25" s="2">
        <v>3.84</v>
      </c>
      <c r="E25" s="7">
        <f>+'Precio Unitario'!G276</f>
        <v>139450</v>
      </c>
      <c r="F25" s="7">
        <f t="shared" si="2"/>
        <v>535488</v>
      </c>
      <c r="H25" s="17"/>
    </row>
    <row r="26" spans="1:8" ht="15.75" thickBot="1">
      <c r="E26" s="7"/>
      <c r="F26" s="7"/>
      <c r="H26" s="17"/>
    </row>
    <row r="27" spans="1:8" ht="15.75" thickBot="1">
      <c r="A27" t="s">
        <v>124</v>
      </c>
      <c r="B27" s="3" t="s">
        <v>20</v>
      </c>
      <c r="C27" s="5"/>
      <c r="D27" s="5"/>
      <c r="E27" s="9"/>
      <c r="F27" s="8"/>
      <c r="H27" s="17"/>
    </row>
    <row r="28" spans="1:8">
      <c r="A28" s="127">
        <v>1</v>
      </c>
      <c r="B28" t="s">
        <v>20</v>
      </c>
      <c r="C28" s="2" t="s">
        <v>6</v>
      </c>
      <c r="D28" s="2">
        <v>6</v>
      </c>
      <c r="E28" s="7">
        <f>+'Precio Unitario'!G295</f>
        <v>139450</v>
      </c>
      <c r="F28" s="7">
        <f t="shared" si="2"/>
        <v>836700</v>
      </c>
      <c r="H28" s="17"/>
    </row>
    <row r="29" spans="1:8" ht="15.75" thickBot="1">
      <c r="E29" s="7"/>
      <c r="F29" s="7"/>
      <c r="H29" s="17"/>
    </row>
    <row r="30" spans="1:8" ht="15.75" thickBot="1">
      <c r="A30" t="s">
        <v>123</v>
      </c>
      <c r="B30" s="3" t="s">
        <v>21</v>
      </c>
      <c r="C30" s="5"/>
      <c r="D30" s="5"/>
      <c r="E30" s="9"/>
      <c r="F30" s="8"/>
      <c r="H30" s="70"/>
    </row>
    <row r="31" spans="1:8">
      <c r="A31" s="18">
        <v>1</v>
      </c>
      <c r="B31" s="17" t="s">
        <v>22</v>
      </c>
      <c r="C31" s="18" t="s">
        <v>6</v>
      </c>
      <c r="D31" s="18">
        <v>16</v>
      </c>
      <c r="E31" s="19">
        <f>+'Precio Unitario'!G309</f>
        <v>17700</v>
      </c>
      <c r="F31" s="19">
        <f t="shared" si="2"/>
        <v>283200</v>
      </c>
      <c r="H31" s="17"/>
    </row>
    <row r="32" spans="1:8">
      <c r="A32" s="2">
        <v>2</v>
      </c>
      <c r="B32" t="s">
        <v>23</v>
      </c>
      <c r="C32" s="2" t="s">
        <v>24</v>
      </c>
      <c r="D32" s="2">
        <v>160</v>
      </c>
      <c r="E32" s="7">
        <f>+'Precio Unitario'!G324</f>
        <v>4087</v>
      </c>
      <c r="F32" s="7">
        <f t="shared" si="2"/>
        <v>653920</v>
      </c>
      <c r="H32" s="17"/>
    </row>
    <row r="33" spans="1:8" ht="15.75" thickBot="1">
      <c r="E33" s="7"/>
      <c r="F33" s="7"/>
      <c r="H33" s="17"/>
    </row>
    <row r="34" spans="1:8" ht="15.75" thickBot="1">
      <c r="A34" t="s">
        <v>122</v>
      </c>
      <c r="B34" s="3" t="s">
        <v>25</v>
      </c>
      <c r="C34" s="5"/>
      <c r="D34" s="5"/>
      <c r="E34" s="9"/>
      <c r="F34" s="8"/>
      <c r="H34" s="17"/>
    </row>
    <row r="35" spans="1:8">
      <c r="A35" s="18">
        <v>1</v>
      </c>
      <c r="B35" s="17" t="s">
        <v>25</v>
      </c>
      <c r="C35" s="18" t="s">
        <v>5</v>
      </c>
      <c r="D35" s="18">
        <v>1072</v>
      </c>
      <c r="E35" s="19">
        <f>+'Precio Unitario'!G335</f>
        <v>345</v>
      </c>
      <c r="F35" s="19">
        <f t="shared" si="2"/>
        <v>369840</v>
      </c>
      <c r="H35" s="17"/>
    </row>
    <row r="36" spans="1:8" ht="15.75" thickBot="1">
      <c r="E36" s="7"/>
      <c r="F36" s="7"/>
      <c r="H36" s="17"/>
    </row>
    <row r="37" spans="1:8" ht="15.75" thickBot="1">
      <c r="A37" t="s">
        <v>121</v>
      </c>
      <c r="B37" s="3" t="s">
        <v>26</v>
      </c>
      <c r="C37" s="5"/>
      <c r="D37" s="5"/>
      <c r="E37" s="9"/>
      <c r="F37" s="8"/>
      <c r="H37" s="17"/>
    </row>
    <row r="38" spans="1:8" s="17" customFormat="1">
      <c r="A38" s="2">
        <v>1</v>
      </c>
      <c r="B38" t="s">
        <v>12</v>
      </c>
      <c r="C38" s="2" t="s">
        <v>6</v>
      </c>
      <c r="D38" s="2">
        <v>8.42</v>
      </c>
      <c r="E38" s="7">
        <f>+'Precio Unitario'!G345</f>
        <v>4050</v>
      </c>
      <c r="F38" s="7">
        <f>+E38*D38</f>
        <v>34101</v>
      </c>
    </row>
    <row r="39" spans="1:8">
      <c r="A39" s="2">
        <v>2</v>
      </c>
      <c r="B39" t="s">
        <v>27</v>
      </c>
      <c r="C39" s="2" t="s">
        <v>6</v>
      </c>
      <c r="D39" s="2">
        <v>8.42</v>
      </c>
      <c r="E39" s="7">
        <f>+'Precio Unitario'!G363</f>
        <v>58950</v>
      </c>
      <c r="F39" s="7">
        <f t="shared" ref="F39:F40" si="3">+E39*D39</f>
        <v>496359</v>
      </c>
      <c r="H39" s="17"/>
    </row>
    <row r="40" spans="1:8">
      <c r="A40" s="274">
        <v>3</v>
      </c>
      <c r="B40" s="273" t="s">
        <v>28</v>
      </c>
      <c r="C40" s="274" t="s">
        <v>6</v>
      </c>
      <c r="D40" s="274">
        <v>14.04</v>
      </c>
      <c r="E40" s="275">
        <f>+'Precio Unitario'!G386</f>
        <v>153307.20000000001</v>
      </c>
      <c r="F40" s="275">
        <f t="shared" si="3"/>
        <v>2152433.088</v>
      </c>
      <c r="H40" s="17"/>
    </row>
    <row r="41" spans="1:8" ht="15.75" thickBot="1">
      <c r="E41" s="7"/>
      <c r="F41" s="7"/>
      <c r="H41" s="17"/>
    </row>
    <row r="42" spans="1:8" s="17" customFormat="1" ht="15.75" thickBot="1">
      <c r="A42" t="s">
        <v>119</v>
      </c>
      <c r="B42" s="3" t="s">
        <v>29</v>
      </c>
      <c r="C42" s="5"/>
      <c r="D42" s="5"/>
      <c r="E42" s="9"/>
      <c r="F42" s="8"/>
    </row>
    <row r="43" spans="1:8">
      <c r="A43" s="2">
        <v>1</v>
      </c>
      <c r="B43" t="s">
        <v>30</v>
      </c>
      <c r="C43" s="2" t="s">
        <v>37</v>
      </c>
      <c r="D43" s="2">
        <v>16</v>
      </c>
      <c r="E43" s="7">
        <f>+'Precio Unitario'!G401</f>
        <v>24930</v>
      </c>
      <c r="F43" s="7">
        <f>+E43*D43</f>
        <v>398880</v>
      </c>
      <c r="H43" s="17"/>
    </row>
    <row r="44" spans="1:8">
      <c r="A44" s="2">
        <v>2</v>
      </c>
      <c r="B44" t="s">
        <v>12</v>
      </c>
      <c r="C44" s="2" t="s">
        <v>6</v>
      </c>
      <c r="D44" s="2">
        <v>9.36</v>
      </c>
      <c r="E44" s="7">
        <f>+'Precio Unitario'!G411</f>
        <v>4050</v>
      </c>
      <c r="F44" s="7">
        <f t="shared" ref="F44:F49" si="4">+E44*D44</f>
        <v>37908</v>
      </c>
      <c r="H44" s="17"/>
    </row>
    <row r="45" spans="1:8">
      <c r="A45" s="2">
        <v>3</v>
      </c>
      <c r="B45" t="s">
        <v>31</v>
      </c>
      <c r="C45" s="2" t="s">
        <v>6</v>
      </c>
      <c r="D45" s="2">
        <v>9.36</v>
      </c>
      <c r="E45" s="7">
        <f>+'Precio Unitario'!G429</f>
        <v>58950</v>
      </c>
      <c r="F45" s="7">
        <f t="shared" si="4"/>
        <v>551772</v>
      </c>
      <c r="H45" s="17"/>
    </row>
    <row r="46" spans="1:8">
      <c r="A46" s="2">
        <v>4</v>
      </c>
      <c r="B46" t="s">
        <v>32</v>
      </c>
      <c r="C46" s="2" t="s">
        <v>37</v>
      </c>
      <c r="D46" s="2">
        <v>94</v>
      </c>
      <c r="E46" s="7">
        <f>+'Precio Unitario'!G443</f>
        <v>5292</v>
      </c>
      <c r="F46" s="7">
        <f t="shared" si="4"/>
        <v>497448</v>
      </c>
      <c r="H46" s="17"/>
    </row>
    <row r="47" spans="1:8" s="273" customFormat="1">
      <c r="A47" s="2">
        <v>5</v>
      </c>
      <c r="B47" t="s">
        <v>33</v>
      </c>
      <c r="C47" s="2" t="s">
        <v>4</v>
      </c>
      <c r="D47" s="2">
        <v>1</v>
      </c>
      <c r="E47" s="7">
        <f>+'Precio Unitario'!G455</f>
        <v>191250</v>
      </c>
      <c r="F47" s="7">
        <f t="shared" si="4"/>
        <v>191250</v>
      </c>
      <c r="H47" s="275"/>
    </row>
    <row r="48" spans="1:8">
      <c r="A48" s="2">
        <v>6</v>
      </c>
      <c r="B48" t="s">
        <v>34</v>
      </c>
      <c r="C48" s="2" t="s">
        <v>37</v>
      </c>
      <c r="D48" s="2">
        <v>13</v>
      </c>
      <c r="E48" s="7">
        <f>+'Precio Unitario'!G468</f>
        <v>25600</v>
      </c>
      <c r="F48" s="7">
        <f t="shared" si="4"/>
        <v>332800</v>
      </c>
      <c r="H48" s="17"/>
    </row>
    <row r="49" spans="1:8">
      <c r="A49" s="2">
        <v>7</v>
      </c>
      <c r="B49" t="s">
        <v>35</v>
      </c>
      <c r="C49" s="2" t="s">
        <v>37</v>
      </c>
      <c r="D49" s="2">
        <v>13</v>
      </c>
      <c r="E49" s="7">
        <f>+'Precio Unitario'!G481</f>
        <v>18100</v>
      </c>
      <c r="F49" s="7">
        <f t="shared" si="4"/>
        <v>235300</v>
      </c>
      <c r="H49" s="17"/>
    </row>
    <row r="50" spans="1:8">
      <c r="A50" s="2">
        <v>8</v>
      </c>
      <c r="B50" t="s">
        <v>36</v>
      </c>
      <c r="C50" s="2" t="s">
        <v>4</v>
      </c>
      <c r="D50" s="2">
        <v>1</v>
      </c>
      <c r="E50" s="7">
        <f>+'Precio Unitario'!G493</f>
        <v>47975</v>
      </c>
      <c r="F50" s="7">
        <f>+E50*D50</f>
        <v>47975</v>
      </c>
      <c r="H50" s="18"/>
    </row>
    <row r="51" spans="1:8" ht="15.75" thickBot="1">
      <c r="E51" s="7"/>
      <c r="F51" s="7"/>
      <c r="H51" s="18"/>
    </row>
    <row r="52" spans="1:8" ht="15.75" thickBot="1">
      <c r="A52" t="s">
        <v>120</v>
      </c>
      <c r="B52" s="3" t="s">
        <v>38</v>
      </c>
      <c r="C52" s="5"/>
      <c r="D52" s="5"/>
      <c r="E52" s="9"/>
      <c r="F52" s="8"/>
      <c r="H52" s="18"/>
    </row>
    <row r="53" spans="1:8">
      <c r="A53" s="2">
        <v>1</v>
      </c>
      <c r="B53" t="s">
        <v>39</v>
      </c>
      <c r="C53" s="2" t="s">
        <v>6</v>
      </c>
      <c r="D53" s="2">
        <v>32.200000000000003</v>
      </c>
      <c r="E53" s="7">
        <f>+'Precio Unitario'!G503</f>
        <v>4050</v>
      </c>
      <c r="F53" s="7">
        <f>+E53*D53</f>
        <v>130410.00000000001</v>
      </c>
      <c r="H53" s="18"/>
    </row>
    <row r="54" spans="1:8">
      <c r="A54" s="2">
        <v>2</v>
      </c>
      <c r="B54" t="s">
        <v>40</v>
      </c>
      <c r="C54" s="2" t="s">
        <v>5</v>
      </c>
      <c r="D54" s="2">
        <v>156</v>
      </c>
      <c r="E54" s="7">
        <f>+'Precio Unitario'!G514</f>
        <v>1575</v>
      </c>
      <c r="F54" s="7">
        <f t="shared" ref="F54:F55" si="5">+E54*D54</f>
        <v>245700</v>
      </c>
      <c r="H54" s="18"/>
    </row>
    <row r="55" spans="1:8">
      <c r="A55" s="274">
        <v>3</v>
      </c>
      <c r="B55" s="273" t="s">
        <v>41</v>
      </c>
      <c r="C55" s="274" t="s">
        <v>6</v>
      </c>
      <c r="D55" s="274">
        <v>15.6</v>
      </c>
      <c r="E55" s="275">
        <f>+'Precio Unitario'!G531</f>
        <v>69750</v>
      </c>
      <c r="F55" s="275">
        <f t="shared" si="5"/>
        <v>1088100</v>
      </c>
      <c r="H55" s="18"/>
    </row>
    <row r="56" spans="1:8" ht="15.75" thickBot="1">
      <c r="E56" s="7"/>
      <c r="F56" s="7"/>
      <c r="H56" s="18"/>
    </row>
    <row r="57" spans="1:8" ht="15.75" thickBot="1">
      <c r="A57" t="s">
        <v>125</v>
      </c>
      <c r="B57" s="3" t="s">
        <v>42</v>
      </c>
      <c r="C57" s="5"/>
      <c r="D57" s="5"/>
      <c r="E57" s="9"/>
      <c r="F57" s="8"/>
      <c r="H57" s="18"/>
    </row>
    <row r="58" spans="1:8">
      <c r="A58" s="274">
        <v>1</v>
      </c>
      <c r="B58" s="273" t="s">
        <v>43</v>
      </c>
      <c r="C58" s="274" t="s">
        <v>5</v>
      </c>
      <c r="D58" s="274">
        <v>983</v>
      </c>
      <c r="E58" s="275">
        <f>+'Precio Unitario'!G544</f>
        <v>1925</v>
      </c>
      <c r="F58" s="275">
        <f>+E58*D58</f>
        <v>1892275</v>
      </c>
      <c r="H58" s="17"/>
    </row>
    <row r="59" spans="1:8">
      <c r="A59" s="2">
        <v>2</v>
      </c>
      <c r="B59" t="s">
        <v>44</v>
      </c>
      <c r="C59" s="2" t="s">
        <v>6</v>
      </c>
      <c r="D59" s="2">
        <v>29.4</v>
      </c>
      <c r="E59" s="7">
        <f>+'Precio Unitario'!G556</f>
        <v>14500</v>
      </c>
      <c r="F59" s="7">
        <f t="shared" ref="F59:F60" si="6">+E59*D59</f>
        <v>426300</v>
      </c>
      <c r="H59" s="17"/>
    </row>
    <row r="60" spans="1:8">
      <c r="A60" s="274">
        <v>3</v>
      </c>
      <c r="B60" s="273" t="s">
        <v>45</v>
      </c>
      <c r="C60" s="274" t="s">
        <v>5</v>
      </c>
      <c r="D60" s="274">
        <v>983</v>
      </c>
      <c r="E60" s="275">
        <f>+'Precio Unitario'!G567</f>
        <v>8300</v>
      </c>
      <c r="F60" s="275">
        <f t="shared" si="6"/>
        <v>8158900</v>
      </c>
      <c r="H60" s="71"/>
    </row>
    <row r="61" spans="1:8" ht="15.75" thickBot="1">
      <c r="E61" s="7"/>
      <c r="F61" s="7"/>
      <c r="H61" s="18"/>
    </row>
    <row r="62" spans="1:8" s="273" customFormat="1" ht="15.75" thickBot="1">
      <c r="A62" t="s">
        <v>126</v>
      </c>
      <c r="B62" s="3" t="s">
        <v>46</v>
      </c>
      <c r="C62" s="5"/>
      <c r="D62" s="5"/>
      <c r="E62" s="9"/>
      <c r="F62" s="8"/>
      <c r="H62" s="274"/>
    </row>
    <row r="63" spans="1:8">
      <c r="A63" s="274">
        <v>1</v>
      </c>
      <c r="B63" s="273" t="s">
        <v>47</v>
      </c>
      <c r="C63" s="274" t="s">
        <v>37</v>
      </c>
      <c r="D63" s="274">
        <v>18</v>
      </c>
      <c r="E63" s="275">
        <f>+'Precio Unitario'!G584</f>
        <v>229450</v>
      </c>
      <c r="F63" s="275">
        <f>+E63*D63</f>
        <v>4130100</v>
      </c>
      <c r="H63" s="17"/>
    </row>
    <row r="64" spans="1:8" ht="15.75" thickBot="1">
      <c r="E64" s="7"/>
      <c r="F64" s="7"/>
      <c r="H64" s="17"/>
    </row>
    <row r="65" spans="1:9" s="273" customFormat="1" ht="15.75" thickBot="1">
      <c r="A65" t="s">
        <v>127</v>
      </c>
      <c r="B65" s="3" t="s">
        <v>48</v>
      </c>
      <c r="C65" s="5"/>
      <c r="D65" s="5"/>
      <c r="E65" s="9"/>
      <c r="F65" s="8"/>
    </row>
    <row r="66" spans="1:9">
      <c r="A66" s="274">
        <v>1</v>
      </c>
      <c r="B66" s="273" t="s">
        <v>48</v>
      </c>
      <c r="C66" s="274" t="s">
        <v>37</v>
      </c>
      <c r="D66" s="274">
        <v>13</v>
      </c>
      <c r="E66" s="275">
        <f>+'Precio Unitario'!G595</f>
        <v>115000</v>
      </c>
      <c r="F66" s="275">
        <f t="shared" ref="F66:F94" si="7">+E66*D66</f>
        <v>1495000</v>
      </c>
      <c r="H66" s="17"/>
    </row>
    <row r="67" spans="1:9" s="273" customFormat="1" ht="15.75" thickBot="1">
      <c r="A67"/>
      <c r="B67"/>
      <c r="C67" s="2"/>
      <c r="D67" s="2"/>
      <c r="E67" s="7"/>
      <c r="F67" s="7"/>
    </row>
    <row r="68" spans="1:9" ht="15.75" thickBot="1">
      <c r="A68" t="s">
        <v>128</v>
      </c>
      <c r="B68" s="3" t="s">
        <v>49</v>
      </c>
      <c r="C68" s="5"/>
      <c r="D68" s="5"/>
      <c r="E68" s="9"/>
      <c r="F68" s="8"/>
      <c r="H68" s="17"/>
    </row>
    <row r="69" spans="1:9">
      <c r="A69" s="2">
        <v>1</v>
      </c>
      <c r="B69" t="s">
        <v>50</v>
      </c>
      <c r="C69" s="2" t="s">
        <v>37</v>
      </c>
      <c r="D69" s="2">
        <v>4</v>
      </c>
      <c r="E69" s="7">
        <f>+'Precio Unitario'!G606</f>
        <v>55000</v>
      </c>
      <c r="F69" s="7">
        <f t="shared" si="7"/>
        <v>220000</v>
      </c>
      <c r="H69" s="17"/>
    </row>
    <row r="70" spans="1:9" s="273" customFormat="1" ht="15.75" thickBot="1">
      <c r="A70"/>
      <c r="B70"/>
      <c r="C70" s="2"/>
      <c r="D70" s="2"/>
      <c r="E70" s="7"/>
      <c r="F70" s="7"/>
      <c r="H70" s="277">
        <v>94567</v>
      </c>
      <c r="I70" s="277">
        <f>+H70*D63</f>
        <v>1702206</v>
      </c>
    </row>
    <row r="71" spans="1:9" ht="15.75" thickBot="1">
      <c r="A71" t="s">
        <v>129</v>
      </c>
      <c r="B71" s="3" t="s">
        <v>51</v>
      </c>
      <c r="C71" s="5"/>
      <c r="D71" s="5"/>
      <c r="E71" s="9"/>
      <c r="F71" s="8"/>
      <c r="H71" s="278">
        <v>132000</v>
      </c>
      <c r="I71" s="279">
        <f>4*H71</f>
        <v>528000</v>
      </c>
    </row>
    <row r="72" spans="1:9">
      <c r="A72" s="274">
        <v>1</v>
      </c>
      <c r="B72" s="273" t="s">
        <v>52</v>
      </c>
      <c r="C72" s="274" t="s">
        <v>37</v>
      </c>
      <c r="D72" s="274">
        <v>3</v>
      </c>
      <c r="E72" s="275">
        <f>+'Precio Unitario'!G617</f>
        <v>618000</v>
      </c>
      <c r="F72" s="275">
        <f t="shared" si="7"/>
        <v>1854000</v>
      </c>
      <c r="H72" s="278"/>
      <c r="I72" s="279">
        <f>SUM(I70:I71)</f>
        <v>2230206</v>
      </c>
    </row>
    <row r="73" spans="1:9" s="273" customFormat="1">
      <c r="A73" s="18">
        <v>2</v>
      </c>
      <c r="B73" s="17" t="s">
        <v>53</v>
      </c>
      <c r="C73" s="18" t="s">
        <v>5</v>
      </c>
      <c r="D73" s="18">
        <v>157</v>
      </c>
      <c r="E73" s="19">
        <f>+'Precio Unitario'!G629</f>
        <v>3637.5</v>
      </c>
      <c r="F73" s="19">
        <f t="shared" si="7"/>
        <v>571087.5</v>
      </c>
    </row>
    <row r="74" spans="1:9" ht="15.75" thickBot="1">
      <c r="A74" s="2"/>
      <c r="E74" s="7"/>
      <c r="F74" s="7"/>
      <c r="H74" s="17"/>
    </row>
    <row r="75" spans="1:9" ht="15.75" thickBot="1">
      <c r="A75" t="s">
        <v>130</v>
      </c>
      <c r="B75" s="3" t="s">
        <v>54</v>
      </c>
      <c r="C75" s="5"/>
      <c r="D75" s="5"/>
      <c r="E75" s="9"/>
      <c r="F75" s="8"/>
      <c r="H75" s="17"/>
    </row>
    <row r="76" spans="1:9">
      <c r="A76" s="2">
        <v>1</v>
      </c>
      <c r="B76" t="s">
        <v>94</v>
      </c>
      <c r="C76" s="2" t="s">
        <v>5</v>
      </c>
      <c r="D76" s="2">
        <v>714</v>
      </c>
      <c r="E76" s="7">
        <f>+'Precio Unitario'!G643</f>
        <v>1135</v>
      </c>
      <c r="F76" s="7">
        <f t="shared" si="7"/>
        <v>810390</v>
      </c>
      <c r="H76" s="17"/>
    </row>
    <row r="77" spans="1:9">
      <c r="A77" s="2">
        <v>2</v>
      </c>
      <c r="B77" t="s">
        <v>55</v>
      </c>
      <c r="C77" s="2" t="s">
        <v>5</v>
      </c>
      <c r="D77" s="2">
        <v>714</v>
      </c>
      <c r="E77" s="7">
        <f>+'Precio Unitario'!G657</f>
        <v>1561</v>
      </c>
      <c r="F77" s="7">
        <f t="shared" si="7"/>
        <v>1114554</v>
      </c>
      <c r="H77" s="17"/>
    </row>
    <row r="78" spans="1:9">
      <c r="A78" s="274">
        <v>3</v>
      </c>
      <c r="B78" s="273" t="s">
        <v>56</v>
      </c>
      <c r="C78" s="274" t="s">
        <v>5</v>
      </c>
      <c r="D78" s="274">
        <v>714</v>
      </c>
      <c r="E78" s="275">
        <f>+'Precio Unitario'!G668</f>
        <v>4480</v>
      </c>
      <c r="F78" s="275">
        <f t="shared" si="7"/>
        <v>3198720</v>
      </c>
      <c r="H78" s="17"/>
    </row>
    <row r="79" spans="1:9" s="273" customFormat="1">
      <c r="A79" s="274">
        <v>4</v>
      </c>
      <c r="B79" s="273" t="s">
        <v>57</v>
      </c>
      <c r="C79" s="274" t="s">
        <v>5</v>
      </c>
      <c r="D79" s="274">
        <v>714</v>
      </c>
      <c r="E79" s="275">
        <f>+'Precio Unitario'!G679</f>
        <v>16610</v>
      </c>
      <c r="F79" s="275">
        <f t="shared" si="7"/>
        <v>11859540</v>
      </c>
    </row>
    <row r="80" spans="1:9" s="17" customFormat="1">
      <c r="A80" s="2">
        <v>5</v>
      </c>
      <c r="B80" t="s">
        <v>58</v>
      </c>
      <c r="C80" s="2" t="s">
        <v>24</v>
      </c>
      <c r="D80" s="2">
        <v>114</v>
      </c>
      <c r="E80" s="7">
        <f>+'Precio Unitario'!G697</f>
        <v>17162.25</v>
      </c>
      <c r="F80" s="7">
        <f t="shared" si="7"/>
        <v>1956496.5</v>
      </c>
    </row>
    <row r="81" spans="1:8">
      <c r="A81" s="274">
        <v>6</v>
      </c>
      <c r="B81" s="273" t="s">
        <v>59</v>
      </c>
      <c r="C81" s="274" t="s">
        <v>5</v>
      </c>
      <c r="D81" s="274">
        <v>307.8</v>
      </c>
      <c r="E81" s="275">
        <f>+'Precio Unitario'!G709</f>
        <v>13976</v>
      </c>
      <c r="F81" s="275">
        <f t="shared" si="7"/>
        <v>4301812.8</v>
      </c>
      <c r="H81" s="17"/>
    </row>
    <row r="82" spans="1:8">
      <c r="A82" s="2">
        <v>7</v>
      </c>
      <c r="B82" t="s">
        <v>60</v>
      </c>
      <c r="C82" s="2" t="s">
        <v>6</v>
      </c>
      <c r="D82" s="2">
        <v>10.1</v>
      </c>
      <c r="E82" s="7">
        <f>+'Precio Unitario'!G719</f>
        <v>4050</v>
      </c>
      <c r="F82" s="7">
        <f t="shared" si="7"/>
        <v>40905</v>
      </c>
      <c r="H82" s="17"/>
    </row>
    <row r="83" spans="1:8">
      <c r="A83" s="2">
        <v>8</v>
      </c>
      <c r="B83" t="s">
        <v>31</v>
      </c>
      <c r="C83" s="2" t="s">
        <v>6</v>
      </c>
      <c r="D83" s="2">
        <v>10.1</v>
      </c>
      <c r="E83" s="7">
        <f>+'Precio Unitario'!G737</f>
        <v>65300</v>
      </c>
      <c r="F83" s="7">
        <f t="shared" si="7"/>
        <v>659530</v>
      </c>
      <c r="H83" s="17"/>
    </row>
    <row r="84" spans="1:8">
      <c r="A84" s="2">
        <v>9</v>
      </c>
      <c r="B84" t="s">
        <v>36</v>
      </c>
      <c r="C84" s="2" t="s">
        <v>4</v>
      </c>
      <c r="D84" s="2">
        <v>1</v>
      </c>
      <c r="E84" s="7">
        <f>+'Precio Unitario'!G750</f>
        <v>300000</v>
      </c>
      <c r="F84" s="7">
        <f t="shared" si="7"/>
        <v>300000</v>
      </c>
    </row>
    <row r="85" spans="1:8" s="273" customFormat="1">
      <c r="A85" s="2">
        <v>11</v>
      </c>
      <c r="B85" t="s">
        <v>62</v>
      </c>
      <c r="C85" s="2" t="s">
        <v>6</v>
      </c>
      <c r="D85" s="2">
        <v>1.8</v>
      </c>
      <c r="E85" s="7">
        <f>+'Precio Unitario'!G768</f>
        <v>60275</v>
      </c>
      <c r="F85" s="7">
        <f t="shared" si="7"/>
        <v>108495</v>
      </c>
    </row>
    <row r="86" spans="1:8">
      <c r="A86" s="274">
        <v>12</v>
      </c>
      <c r="B86" s="273" t="s">
        <v>63</v>
      </c>
      <c r="C86" s="274" t="s">
        <v>37</v>
      </c>
      <c r="D86" s="274">
        <v>4</v>
      </c>
      <c r="E86" s="275">
        <f>+'Precio Unitario'!G785</f>
        <v>251000</v>
      </c>
      <c r="F86" s="275">
        <f t="shared" si="7"/>
        <v>1004000</v>
      </c>
    </row>
    <row r="87" spans="1:8" s="273" customFormat="1">
      <c r="A87" s="2">
        <v>13</v>
      </c>
      <c r="B87" t="s">
        <v>64</v>
      </c>
      <c r="C87" s="2" t="s">
        <v>37</v>
      </c>
      <c r="D87" s="2">
        <v>1</v>
      </c>
      <c r="E87" s="7">
        <f>+'Precio Unitario'!G797</f>
        <v>340000</v>
      </c>
      <c r="F87" s="7">
        <f t="shared" si="7"/>
        <v>340000</v>
      </c>
    </row>
    <row r="88" spans="1:8">
      <c r="A88" s="2">
        <v>14</v>
      </c>
      <c r="B88" t="s">
        <v>65</v>
      </c>
      <c r="C88" s="2" t="s">
        <v>37</v>
      </c>
      <c r="D88" s="2">
        <v>2</v>
      </c>
      <c r="E88" s="7">
        <f>+'Precio Unitario'!G809</f>
        <v>50000</v>
      </c>
      <c r="F88" s="7">
        <f t="shared" si="7"/>
        <v>100000</v>
      </c>
    </row>
    <row r="89" spans="1:8" ht="15.75" thickBot="1">
      <c r="E89" s="7"/>
      <c r="F89" s="7"/>
    </row>
    <row r="90" spans="1:8" ht="15.75" thickBot="1">
      <c r="A90" t="s">
        <v>131</v>
      </c>
      <c r="B90" s="3" t="s">
        <v>66</v>
      </c>
      <c r="C90" s="5"/>
      <c r="D90" s="5"/>
      <c r="E90" s="9"/>
      <c r="F90" s="8"/>
    </row>
    <row r="91" spans="1:8">
      <c r="A91" s="2">
        <v>1</v>
      </c>
      <c r="B91" t="s">
        <v>67</v>
      </c>
      <c r="C91" s="2" t="s">
        <v>5</v>
      </c>
      <c r="D91" s="2">
        <v>114</v>
      </c>
      <c r="E91" s="7">
        <v>4000</v>
      </c>
      <c r="F91" s="7">
        <f t="shared" si="7"/>
        <v>456000</v>
      </c>
    </row>
    <row r="92" spans="1:8">
      <c r="A92" s="2">
        <v>2</v>
      </c>
      <c r="B92" t="s">
        <v>68</v>
      </c>
      <c r="C92" s="2" t="s">
        <v>6</v>
      </c>
      <c r="D92" s="2">
        <v>9.1199999999999992</v>
      </c>
      <c r="E92" s="7">
        <f>+'Precio Unitario'!G834</f>
        <v>11750</v>
      </c>
      <c r="F92" s="7">
        <f>+E92*D92</f>
        <v>107159.99999999999</v>
      </c>
    </row>
    <row r="93" spans="1:8" s="273" customFormat="1">
      <c r="A93" s="2">
        <v>3</v>
      </c>
      <c r="B93" t="s">
        <v>69</v>
      </c>
      <c r="C93" s="2" t="s">
        <v>5</v>
      </c>
      <c r="D93" s="2">
        <v>114</v>
      </c>
      <c r="E93" s="7">
        <f>+'Precio Unitario'!G850</f>
        <v>6440</v>
      </c>
      <c r="F93" s="7">
        <f t="shared" si="7"/>
        <v>734160</v>
      </c>
    </row>
    <row r="94" spans="1:8">
      <c r="A94" s="274">
        <v>4</v>
      </c>
      <c r="B94" s="273" t="s">
        <v>70</v>
      </c>
      <c r="C94" s="274" t="s">
        <v>5</v>
      </c>
      <c r="D94" s="274">
        <v>114</v>
      </c>
      <c r="E94" s="275">
        <f>+'Precio Unitario'!G861</f>
        <v>9035</v>
      </c>
      <c r="F94" s="275">
        <f t="shared" si="7"/>
        <v>1029990</v>
      </c>
      <c r="G94" s="10">
        <f>+F87+F86+F63</f>
        <v>5474100</v>
      </c>
    </row>
    <row r="95" spans="1:8" ht="15.75" thickBot="1">
      <c r="E95" s="7"/>
      <c r="F95" s="7"/>
    </row>
    <row r="96" spans="1:8" ht="15.75" thickBot="1">
      <c r="A96" t="s">
        <v>132</v>
      </c>
      <c r="B96" s="3" t="s">
        <v>71</v>
      </c>
      <c r="C96" s="5"/>
      <c r="D96" s="5"/>
      <c r="E96" s="9"/>
      <c r="F96" s="8"/>
    </row>
    <row r="97" spans="1:8">
      <c r="A97" s="274">
        <v>1</v>
      </c>
      <c r="B97" s="273" t="s">
        <v>72</v>
      </c>
      <c r="C97" s="274" t="s">
        <v>5</v>
      </c>
      <c r="D97" s="274">
        <v>360</v>
      </c>
      <c r="E97" s="275">
        <f>+'Precio Unitario'!G871</f>
        <v>4050</v>
      </c>
      <c r="F97" s="275">
        <f>+E97*D97</f>
        <v>1458000</v>
      </c>
    </row>
    <row r="98" spans="1:8">
      <c r="A98" s="2">
        <v>2</v>
      </c>
      <c r="B98" t="s">
        <v>55</v>
      </c>
      <c r="C98" s="2" t="s">
        <v>6</v>
      </c>
      <c r="D98" s="2">
        <v>43.2</v>
      </c>
      <c r="E98" s="7">
        <f>+'Precio Unitario'!G885</f>
        <v>1561</v>
      </c>
      <c r="F98" s="7">
        <f t="shared" ref="F98:F101" si="8">+E98*D98</f>
        <v>67435.200000000012</v>
      </c>
    </row>
    <row r="99" spans="1:8">
      <c r="A99" s="2">
        <v>3</v>
      </c>
      <c r="B99" t="s">
        <v>40</v>
      </c>
      <c r="C99" s="2" t="s">
        <v>5</v>
      </c>
      <c r="D99" s="2">
        <v>360</v>
      </c>
      <c r="E99" s="7">
        <f>+'Precio Unitario'!G896</f>
        <v>1575</v>
      </c>
      <c r="F99" s="7">
        <f t="shared" si="8"/>
        <v>567000</v>
      </c>
    </row>
    <row r="100" spans="1:8">
      <c r="A100" s="274">
        <v>4</v>
      </c>
      <c r="B100" s="273" t="s">
        <v>73</v>
      </c>
      <c r="C100" s="274" t="s">
        <v>6</v>
      </c>
      <c r="D100" s="274">
        <v>28.8</v>
      </c>
      <c r="E100" s="275">
        <f>+'Precio Unitario'!G915</f>
        <v>130450</v>
      </c>
      <c r="F100" s="275">
        <f t="shared" si="8"/>
        <v>3756960</v>
      </c>
      <c r="H100" s="7"/>
    </row>
    <row r="101" spans="1:8" s="273" customFormat="1">
      <c r="A101" s="127">
        <v>5</v>
      </c>
      <c r="B101" t="s">
        <v>74</v>
      </c>
      <c r="C101" s="2" t="s">
        <v>37</v>
      </c>
      <c r="D101" s="2">
        <v>6</v>
      </c>
      <c r="E101" s="7">
        <f>+'Precio Unitario'!G926</f>
        <v>119500</v>
      </c>
      <c r="F101" s="7">
        <f t="shared" si="8"/>
        <v>717000</v>
      </c>
    </row>
    <row r="102" spans="1:8" ht="15.75" thickBot="1">
      <c r="E102" s="7"/>
      <c r="F102" s="7"/>
    </row>
    <row r="103" spans="1:8" ht="15.75" thickBot="1">
      <c r="A103" t="s">
        <v>133</v>
      </c>
      <c r="B103" s="3" t="s">
        <v>75</v>
      </c>
      <c r="C103" s="5"/>
      <c r="D103" s="5"/>
      <c r="E103" s="9"/>
      <c r="F103" s="8"/>
    </row>
    <row r="104" spans="1:8" s="273" customFormat="1">
      <c r="A104" s="2">
        <v>1</v>
      </c>
      <c r="B104" t="s">
        <v>76</v>
      </c>
      <c r="C104" s="2" t="s">
        <v>5</v>
      </c>
      <c r="D104" s="2">
        <v>72</v>
      </c>
      <c r="E104" s="7">
        <f>+'Precio Unitario'!G939</f>
        <v>2445</v>
      </c>
      <c r="F104" s="7">
        <f>+E104*D104</f>
        <v>176040</v>
      </c>
    </row>
    <row r="105" spans="1:8">
      <c r="A105" s="2">
        <v>2</v>
      </c>
      <c r="B105" t="s">
        <v>77</v>
      </c>
      <c r="C105" s="2" t="s">
        <v>6</v>
      </c>
      <c r="D105" s="2">
        <v>6</v>
      </c>
      <c r="E105" s="7">
        <f>+'Precio Unitario'!G959</f>
        <v>137950</v>
      </c>
      <c r="F105" s="7">
        <f t="shared" ref="F105:F118" si="9">+E105*D105</f>
        <v>827700</v>
      </c>
    </row>
    <row r="106" spans="1:8">
      <c r="A106" s="2">
        <v>3</v>
      </c>
      <c r="B106" t="s">
        <v>78</v>
      </c>
      <c r="C106" s="2" t="s">
        <v>24</v>
      </c>
      <c r="D106" s="2">
        <v>29</v>
      </c>
      <c r="E106" s="7">
        <f>+'Precio Unitario'!G971</f>
        <v>16100</v>
      </c>
      <c r="F106" s="7">
        <f t="shared" si="9"/>
        <v>466900</v>
      </c>
    </row>
    <row r="107" spans="1:8" s="273" customFormat="1" ht="15.75" thickBot="1">
      <c r="A107"/>
      <c r="B107"/>
      <c r="C107" s="2"/>
      <c r="D107" s="2"/>
      <c r="E107" s="7"/>
      <c r="F107" s="7"/>
    </row>
    <row r="108" spans="1:8" ht="15.75" thickBot="1">
      <c r="A108" t="s">
        <v>134</v>
      </c>
      <c r="B108" s="3" t="s">
        <v>79</v>
      </c>
      <c r="C108" s="5"/>
      <c r="D108" s="5"/>
      <c r="E108" s="9"/>
      <c r="F108" s="8"/>
    </row>
    <row r="109" spans="1:8">
      <c r="A109" s="127">
        <v>1</v>
      </c>
      <c r="B109" t="s">
        <v>79</v>
      </c>
      <c r="C109" s="2" t="s">
        <v>4</v>
      </c>
      <c r="D109" s="2">
        <v>1</v>
      </c>
      <c r="E109" s="7">
        <v>350000</v>
      </c>
      <c r="F109" s="7">
        <f t="shared" si="9"/>
        <v>350000</v>
      </c>
    </row>
    <row r="110" spans="1:8" ht="15.75" thickBot="1">
      <c r="E110" s="7"/>
      <c r="F110" s="7"/>
    </row>
    <row r="111" spans="1:8" ht="15.75" thickBot="1">
      <c r="A111" t="s">
        <v>135</v>
      </c>
      <c r="B111" s="3" t="s">
        <v>80</v>
      </c>
      <c r="C111" s="5"/>
      <c r="D111" s="5"/>
      <c r="E111" s="9"/>
      <c r="F111" s="8"/>
    </row>
    <row r="112" spans="1:8">
      <c r="A112" s="2">
        <v>1</v>
      </c>
      <c r="B112" t="s">
        <v>80</v>
      </c>
      <c r="C112" s="2" t="s">
        <v>37</v>
      </c>
      <c r="D112" s="2">
        <v>1</v>
      </c>
      <c r="E112" s="7">
        <f>+'Precio Unitario'!G996</f>
        <v>308580</v>
      </c>
      <c r="F112" s="7">
        <f t="shared" si="9"/>
        <v>308580</v>
      </c>
    </row>
    <row r="113" spans="1:6" ht="15.75" thickBot="1">
      <c r="E113" s="7"/>
      <c r="F113" s="7"/>
    </row>
    <row r="114" spans="1:6" ht="15.75" thickBot="1">
      <c r="A114" t="s">
        <v>136</v>
      </c>
      <c r="B114" s="3" t="s">
        <v>81</v>
      </c>
      <c r="C114" s="5"/>
      <c r="D114" s="5"/>
      <c r="E114" s="9"/>
      <c r="F114" s="8"/>
    </row>
    <row r="115" spans="1:6">
      <c r="A115" s="2">
        <v>1</v>
      </c>
      <c r="B115" t="s">
        <v>81</v>
      </c>
      <c r="C115" s="2" t="s">
        <v>4</v>
      </c>
      <c r="D115" s="2">
        <v>1</v>
      </c>
      <c r="E115" s="7">
        <f>+'Precio Unitario'!G1008</f>
        <v>163750</v>
      </c>
      <c r="F115" s="7">
        <f t="shared" si="9"/>
        <v>163750</v>
      </c>
    </row>
    <row r="116" spans="1:6" ht="15.75" thickBot="1">
      <c r="E116" s="7"/>
      <c r="F116" s="7"/>
    </row>
    <row r="117" spans="1:6" ht="15.75" thickBot="1">
      <c r="A117" t="s">
        <v>137</v>
      </c>
      <c r="B117" s="3" t="s">
        <v>82</v>
      </c>
      <c r="C117" s="5"/>
      <c r="D117" s="5"/>
      <c r="E117" s="9"/>
      <c r="F117" s="8"/>
    </row>
    <row r="118" spans="1:6">
      <c r="A118" s="2">
        <v>1</v>
      </c>
      <c r="B118" t="s">
        <v>82</v>
      </c>
      <c r="C118" s="2" t="s">
        <v>37</v>
      </c>
      <c r="D118" s="2">
        <v>1</v>
      </c>
      <c r="E118" s="7">
        <f>+'Precio Unitario'!G1022</f>
        <v>315120</v>
      </c>
      <c r="F118" s="7">
        <f t="shared" si="9"/>
        <v>315120</v>
      </c>
    </row>
    <row r="119" spans="1:6">
      <c r="F119" s="7"/>
    </row>
    <row r="120" spans="1:6">
      <c r="B120" s="1" t="s">
        <v>342</v>
      </c>
      <c r="F120" s="7">
        <f>SUM(F3:F119)</f>
        <v>87672757.763999999</v>
      </c>
    </row>
    <row r="121" spans="1:6">
      <c r="B121" s="1" t="s">
        <v>84</v>
      </c>
      <c r="F121" s="7">
        <f>+F120*5%</f>
        <v>4383637.8881999999</v>
      </c>
    </row>
    <row r="122" spans="1:6">
      <c r="B122" s="1" t="s">
        <v>85</v>
      </c>
      <c r="F122" s="7">
        <f>+F120*10%</f>
        <v>8767275.7763999999</v>
      </c>
    </row>
    <row r="123" spans="1:6">
      <c r="B123" s="1" t="s">
        <v>86</v>
      </c>
      <c r="F123" s="12">
        <f>SUM(F120:F122)</f>
        <v>100823671.4286</v>
      </c>
    </row>
    <row r="124" spans="1:6" ht="15.75" thickBot="1">
      <c r="B124" s="1" t="s">
        <v>87</v>
      </c>
      <c r="F124" s="7">
        <f>+F123*19%</f>
        <v>19156497.571433999</v>
      </c>
    </row>
    <row r="125" spans="1:6" ht="15.75" thickBot="1">
      <c r="B125" s="3" t="s">
        <v>7</v>
      </c>
      <c r="C125" s="5"/>
      <c r="D125" s="5"/>
      <c r="E125" s="5"/>
      <c r="F125" s="14">
        <f>SUM(F123:F124)</f>
        <v>119980169.000034</v>
      </c>
    </row>
    <row r="126" spans="1:6">
      <c r="C126"/>
      <c r="D126"/>
      <c r="E126"/>
      <c r="F126"/>
    </row>
    <row r="127" spans="1:6">
      <c r="C127"/>
      <c r="D127"/>
      <c r="E127"/>
      <c r="F127"/>
    </row>
    <row r="128" spans="1:6">
      <c r="C128"/>
      <c r="D128"/>
      <c r="E128"/>
      <c r="F128"/>
    </row>
    <row r="129" spans="3:6">
      <c r="C129"/>
      <c r="D129"/>
      <c r="E129"/>
      <c r="F129"/>
    </row>
    <row r="130" spans="3:6">
      <c r="C130"/>
      <c r="D130"/>
      <c r="E130"/>
      <c r="F130"/>
    </row>
    <row r="131" spans="3:6">
      <c r="C131"/>
      <c r="D131"/>
      <c r="E131"/>
      <c r="F131"/>
    </row>
    <row r="132" spans="3:6">
      <c r="C132"/>
      <c r="D132"/>
      <c r="E132"/>
      <c r="F132"/>
    </row>
  </sheetData>
  <pageMargins left="0.7" right="0.7" top="0.75" bottom="0.75" header="0.3" footer="0.3"/>
  <pageSetup scale="75" fitToHeight="0" orientation="portrait" r:id="rId1"/>
  <rowBreaks count="2" manualBreakCount="2">
    <brk id="48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46"/>
  <sheetViews>
    <sheetView topLeftCell="A1013" workbookViewId="0">
      <selection activeCell="A1024" sqref="A1024"/>
    </sheetView>
  </sheetViews>
  <sheetFormatPr baseColWidth="10" defaultRowHeight="12.75"/>
  <cols>
    <col min="1" max="1" width="7" style="128" customWidth="1"/>
    <col min="2" max="2" width="12.28515625" style="128" bestFit="1" customWidth="1"/>
    <col min="3" max="3" width="48.42578125" style="128" bestFit="1" customWidth="1"/>
    <col min="4" max="4" width="8" style="128" bestFit="1" customWidth="1"/>
    <col min="5" max="5" width="10.42578125" style="128" bestFit="1" customWidth="1"/>
    <col min="6" max="6" width="12.5703125" style="128" bestFit="1" customWidth="1"/>
    <col min="7" max="7" width="10.140625" style="128" bestFit="1" customWidth="1"/>
    <col min="8" max="8" width="12.140625" style="128" bestFit="1" customWidth="1"/>
    <col min="9" max="9" width="14.85546875" style="128" bestFit="1" customWidth="1"/>
    <col min="10" max="10" width="2.140625" style="128" customWidth="1"/>
    <col min="11" max="11" width="11.42578125" style="210"/>
    <col min="12" max="16384" width="11.42578125" style="128"/>
  </cols>
  <sheetData>
    <row r="1" spans="1:9">
      <c r="A1" s="131"/>
      <c r="B1" s="132" t="s">
        <v>90</v>
      </c>
      <c r="C1" s="132" t="str">
        <f>+Presupuesto!B3</f>
        <v>INTALACION DE FAENA</v>
      </c>
      <c r="D1" s="133"/>
      <c r="E1" s="134"/>
      <c r="F1" s="135" t="s">
        <v>144</v>
      </c>
      <c r="G1" s="136">
        <f>+[1]PRESUP!E16</f>
        <v>1</v>
      </c>
      <c r="H1" s="132" t="str">
        <f>+C4</f>
        <v>GL</v>
      </c>
      <c r="I1" s="133"/>
    </row>
    <row r="2" spans="1:9">
      <c r="A2" s="137"/>
      <c r="B2" s="138" t="s">
        <v>145</v>
      </c>
      <c r="C2" s="139" t="s">
        <v>146</v>
      </c>
      <c r="D2" s="140"/>
      <c r="E2" s="141"/>
      <c r="F2" s="142"/>
      <c r="G2" s="139"/>
      <c r="H2" s="139"/>
      <c r="I2" s="143"/>
    </row>
    <row r="3" spans="1:9">
      <c r="A3" s="137"/>
      <c r="B3" s="138" t="s">
        <v>147</v>
      </c>
      <c r="C3" s="138">
        <v>1</v>
      </c>
      <c r="D3" s="138"/>
      <c r="E3" s="144"/>
      <c r="F3" s="145"/>
      <c r="G3" s="146"/>
      <c r="H3" s="129"/>
      <c r="I3" s="129"/>
    </row>
    <row r="4" spans="1:9">
      <c r="A4" s="147"/>
      <c r="B4" s="142" t="s">
        <v>10</v>
      </c>
      <c r="C4" s="139" t="s">
        <v>4</v>
      </c>
      <c r="D4" s="139"/>
      <c r="E4" s="144"/>
      <c r="F4" s="148"/>
      <c r="G4" s="146"/>
      <c r="H4" s="129"/>
      <c r="I4" s="129"/>
    </row>
    <row r="5" spans="1:9">
      <c r="A5" s="147"/>
      <c r="B5" s="142" t="s">
        <v>148</v>
      </c>
      <c r="C5" s="142" t="s">
        <v>90</v>
      </c>
      <c r="D5" s="142" t="s">
        <v>10</v>
      </c>
      <c r="E5" s="149" t="s">
        <v>9</v>
      </c>
      <c r="F5" s="150" t="s">
        <v>143</v>
      </c>
      <c r="G5" s="151" t="s">
        <v>149</v>
      </c>
      <c r="H5" s="152" t="s">
        <v>9</v>
      </c>
      <c r="I5" s="153" t="s">
        <v>150</v>
      </c>
    </row>
    <row r="6" spans="1:9">
      <c r="A6" s="147"/>
      <c r="B6" s="142"/>
      <c r="C6" s="155"/>
      <c r="D6" s="155"/>
      <c r="E6" s="156" t="s">
        <v>151</v>
      </c>
      <c r="F6" s="157" t="s">
        <v>151</v>
      </c>
      <c r="G6" s="151" t="s">
        <v>151</v>
      </c>
      <c r="H6" s="152" t="s">
        <v>152</v>
      </c>
      <c r="I6" s="158" t="s">
        <v>153</v>
      </c>
    </row>
    <row r="7" spans="1:9">
      <c r="A7" s="137" t="s">
        <v>154</v>
      </c>
      <c r="B7" s="159">
        <v>1</v>
      </c>
      <c r="C7" s="160" t="s">
        <v>155</v>
      </c>
      <c r="D7" s="161" t="s">
        <v>156</v>
      </c>
      <c r="E7" s="162">
        <v>3</v>
      </c>
      <c r="F7" s="163">
        <v>80000</v>
      </c>
      <c r="G7" s="163">
        <f>+F7*E7</f>
        <v>240000</v>
      </c>
      <c r="H7" s="164">
        <f>+$G$1*E7</f>
        <v>3</v>
      </c>
      <c r="I7" s="163">
        <f>+H7*F7</f>
        <v>240000</v>
      </c>
    </row>
    <row r="8" spans="1:9">
      <c r="A8" s="137" t="s">
        <v>154</v>
      </c>
      <c r="B8" s="159">
        <v>2</v>
      </c>
      <c r="C8" s="160" t="s">
        <v>157</v>
      </c>
      <c r="D8" s="161" t="s">
        <v>4</v>
      </c>
      <c r="E8" s="162">
        <v>1</v>
      </c>
      <c r="F8" s="163">
        <v>90000</v>
      </c>
      <c r="G8" s="163">
        <f>+F8*E8</f>
        <v>90000</v>
      </c>
      <c r="H8" s="164">
        <f>+$G$1*E8</f>
        <v>1</v>
      </c>
      <c r="I8" s="163">
        <f>+H8*F8</f>
        <v>90000</v>
      </c>
    </row>
    <row r="9" spans="1:9">
      <c r="A9" s="137"/>
      <c r="B9" s="165"/>
      <c r="C9" s="166" t="s">
        <v>7</v>
      </c>
      <c r="D9" s="165"/>
      <c r="E9" s="167"/>
      <c r="F9" s="148"/>
      <c r="G9" s="168">
        <f>SUM(G7:G8)</f>
        <v>330000</v>
      </c>
      <c r="H9" s="143"/>
      <c r="I9" s="168">
        <f>SUM(I7:I8)</f>
        <v>330000</v>
      </c>
    </row>
    <row r="10" spans="1:9">
      <c r="A10" s="244"/>
      <c r="B10" s="165"/>
      <c r="C10" s="226"/>
      <c r="D10" s="165"/>
      <c r="E10" s="167"/>
      <c r="F10" s="235"/>
      <c r="G10" s="168"/>
      <c r="H10" s="231"/>
      <c r="I10" s="168"/>
    </row>
    <row r="11" spans="1:9">
      <c r="A11" s="131"/>
      <c r="B11" s="132" t="s">
        <v>90</v>
      </c>
      <c r="C11" s="132" t="str">
        <f>+Presupuesto!B4</f>
        <v>NIVELACIÓN DE TERRENO Y DESPEJE</v>
      </c>
      <c r="D11" s="133"/>
      <c r="E11" s="134"/>
      <c r="F11" s="135" t="s">
        <v>144</v>
      </c>
      <c r="G11" s="136">
        <v>3395.29</v>
      </c>
      <c r="H11" s="132" t="str">
        <f>+C14</f>
        <v>M2</v>
      </c>
      <c r="I11" s="133"/>
    </row>
    <row r="12" spans="1:9" ht="16.5" customHeight="1">
      <c r="A12" s="137"/>
      <c r="B12" s="227" t="s">
        <v>145</v>
      </c>
      <c r="C12" s="139" t="s">
        <v>146</v>
      </c>
      <c r="D12" s="143"/>
      <c r="E12" s="169"/>
      <c r="F12" s="170"/>
      <c r="G12" s="139"/>
      <c r="H12" s="139"/>
      <c r="I12" s="143"/>
    </row>
    <row r="13" spans="1:9" ht="16.5" customHeight="1">
      <c r="A13" s="137"/>
      <c r="B13" s="142" t="s">
        <v>147</v>
      </c>
      <c r="C13" s="138">
        <v>2</v>
      </c>
      <c r="D13" s="142"/>
      <c r="E13" s="149"/>
      <c r="F13" s="141"/>
      <c r="G13" s="171"/>
      <c r="H13" s="130"/>
      <c r="I13" s="129"/>
    </row>
    <row r="14" spans="1:9" ht="16.5" customHeight="1">
      <c r="A14" s="137"/>
      <c r="B14" s="138" t="s">
        <v>10</v>
      </c>
      <c r="C14" s="139" t="s">
        <v>5</v>
      </c>
      <c r="D14" s="139"/>
      <c r="E14" s="144"/>
      <c r="F14" s="148"/>
      <c r="G14" s="146"/>
      <c r="H14" s="129"/>
      <c r="I14" s="129"/>
    </row>
    <row r="15" spans="1:9" ht="16.5" customHeight="1">
      <c r="A15" s="137"/>
      <c r="B15" s="172" t="s">
        <v>148</v>
      </c>
      <c r="C15" s="173" t="s">
        <v>158</v>
      </c>
      <c r="D15" s="173" t="s">
        <v>10</v>
      </c>
      <c r="E15" s="157" t="s">
        <v>9</v>
      </c>
      <c r="F15" s="157" t="s">
        <v>143</v>
      </c>
      <c r="G15" s="153" t="s">
        <v>149</v>
      </c>
      <c r="H15" s="158" t="s">
        <v>9</v>
      </c>
      <c r="I15" s="153" t="s">
        <v>150</v>
      </c>
    </row>
    <row r="16" spans="1:9" ht="16.5" customHeight="1">
      <c r="A16" s="137"/>
      <c r="B16" s="173"/>
      <c r="C16" s="173"/>
      <c r="D16" s="173"/>
      <c r="E16" s="157" t="s">
        <v>151</v>
      </c>
      <c r="F16" s="157" t="s">
        <v>151</v>
      </c>
      <c r="G16" s="153" t="s">
        <v>151</v>
      </c>
      <c r="H16" s="158" t="s">
        <v>152</v>
      </c>
      <c r="I16" s="158" t="s">
        <v>153</v>
      </c>
    </row>
    <row r="17" spans="1:9">
      <c r="A17" s="137" t="s">
        <v>167</v>
      </c>
      <c r="B17" s="174">
        <v>1</v>
      </c>
      <c r="C17" s="175" t="s">
        <v>168</v>
      </c>
      <c r="D17" s="176" t="s">
        <v>4</v>
      </c>
      <c r="E17" s="177">
        <v>5.0000000000000001E-3</v>
      </c>
      <c r="F17" s="163">
        <v>1100</v>
      </c>
      <c r="G17" s="163">
        <f>+F17*E17</f>
        <v>5.5</v>
      </c>
      <c r="H17" s="164">
        <f t="shared" ref="H17:H23" si="0">+$G$11*E17</f>
        <v>16.97645</v>
      </c>
      <c r="I17" s="163">
        <f>+H17*F17</f>
        <v>18674.095000000001</v>
      </c>
    </row>
    <row r="18" spans="1:9">
      <c r="A18" s="137" t="s">
        <v>159</v>
      </c>
      <c r="B18" s="174">
        <v>2</v>
      </c>
      <c r="C18" s="175" t="s">
        <v>160</v>
      </c>
      <c r="D18" s="176" t="s">
        <v>161</v>
      </c>
      <c r="E18" s="177">
        <v>1E-3</v>
      </c>
      <c r="F18" s="163">
        <v>20000</v>
      </c>
      <c r="G18" s="163">
        <f t="shared" ref="G18:G23" si="1">+F18*E18</f>
        <v>20</v>
      </c>
      <c r="H18" s="164">
        <f t="shared" si="0"/>
        <v>3.3952900000000001</v>
      </c>
      <c r="I18" s="163">
        <f t="shared" ref="I18:I23" si="2">+H18*F18</f>
        <v>67905.8</v>
      </c>
    </row>
    <row r="19" spans="1:9">
      <c r="A19" s="137" t="s">
        <v>159</v>
      </c>
      <c r="B19" s="174">
        <v>3</v>
      </c>
      <c r="C19" s="175" t="s">
        <v>162</v>
      </c>
      <c r="D19" s="176" t="s">
        <v>161</v>
      </c>
      <c r="E19" s="177">
        <v>1E-3</v>
      </c>
      <c r="F19" s="163">
        <v>18000</v>
      </c>
      <c r="G19" s="163">
        <f t="shared" si="1"/>
        <v>18</v>
      </c>
      <c r="H19" s="164">
        <f t="shared" si="0"/>
        <v>3.3952900000000001</v>
      </c>
      <c r="I19" s="163">
        <f t="shared" si="2"/>
        <v>61115.22</v>
      </c>
    </row>
    <row r="20" spans="1:9">
      <c r="A20" s="137" t="s">
        <v>159</v>
      </c>
      <c r="B20" s="174">
        <v>4</v>
      </c>
      <c r="C20" s="175" t="s">
        <v>163</v>
      </c>
      <c r="D20" s="176" t="s">
        <v>161</v>
      </c>
      <c r="E20" s="177">
        <v>1E-3</v>
      </c>
      <c r="F20" s="163">
        <v>15000</v>
      </c>
      <c r="G20" s="163">
        <f t="shared" si="1"/>
        <v>15</v>
      </c>
      <c r="H20" s="164">
        <f t="shared" si="0"/>
        <v>3.3952900000000001</v>
      </c>
      <c r="I20" s="163">
        <f t="shared" si="2"/>
        <v>50929.35</v>
      </c>
    </row>
    <row r="21" spans="1:9">
      <c r="A21" s="137" t="s">
        <v>164</v>
      </c>
      <c r="B21" s="174">
        <v>5</v>
      </c>
      <c r="C21" s="175" t="s">
        <v>165</v>
      </c>
      <c r="D21" s="176" t="s">
        <v>166</v>
      </c>
      <c r="E21" s="177">
        <v>0.5</v>
      </c>
      <c r="F21" s="163">
        <f>SUM(G18:G20)</f>
        <v>53</v>
      </c>
      <c r="G21" s="163">
        <f>+F21*E21</f>
        <v>26.5</v>
      </c>
      <c r="H21" s="164">
        <f t="shared" si="0"/>
        <v>1697.645</v>
      </c>
      <c r="I21" s="163">
        <f>+H21*F21</f>
        <v>89975.184999999998</v>
      </c>
    </row>
    <row r="22" spans="1:9">
      <c r="A22" s="137" t="s">
        <v>154</v>
      </c>
      <c r="B22" s="174">
        <v>6</v>
      </c>
      <c r="C22" s="175" t="s">
        <v>169</v>
      </c>
      <c r="D22" s="176" t="s">
        <v>161</v>
      </c>
      <c r="E22" s="177">
        <v>5.9999999999999995E-4</v>
      </c>
      <c r="F22" s="163">
        <v>15000</v>
      </c>
      <c r="G22" s="163">
        <f t="shared" si="1"/>
        <v>9</v>
      </c>
      <c r="H22" s="164">
        <f t="shared" si="0"/>
        <v>2.0371739999999998</v>
      </c>
      <c r="I22" s="163">
        <f t="shared" si="2"/>
        <v>30557.609999999997</v>
      </c>
    </row>
    <row r="23" spans="1:9">
      <c r="A23" s="137" t="s">
        <v>154</v>
      </c>
      <c r="B23" s="174">
        <v>7</v>
      </c>
      <c r="C23" s="175" t="s">
        <v>170</v>
      </c>
      <c r="D23" s="176" t="s">
        <v>5</v>
      </c>
      <c r="E23" s="177">
        <v>1</v>
      </c>
      <c r="F23" s="163">
        <v>290</v>
      </c>
      <c r="G23" s="163">
        <f t="shared" si="1"/>
        <v>290</v>
      </c>
      <c r="H23" s="164">
        <f t="shared" si="0"/>
        <v>3395.29</v>
      </c>
      <c r="I23" s="163">
        <f t="shared" si="2"/>
        <v>984634.1</v>
      </c>
    </row>
    <row r="24" spans="1:9">
      <c r="A24" s="129"/>
      <c r="B24" s="161"/>
      <c r="C24" s="160" t="s">
        <v>7</v>
      </c>
      <c r="D24" s="161"/>
      <c r="E24" s="178"/>
      <c r="F24" s="164"/>
      <c r="G24" s="163">
        <f>SUM(G17:G23)</f>
        <v>384</v>
      </c>
      <c r="H24" s="164"/>
      <c r="I24" s="163">
        <f>SUM(I17:I23)</f>
        <v>1303791.3599999999</v>
      </c>
    </row>
    <row r="25" spans="1:9">
      <c r="B25" s="179"/>
      <c r="C25" s="179"/>
      <c r="D25" s="161"/>
      <c r="E25" s="179"/>
      <c r="F25" s="179"/>
      <c r="G25" s="179"/>
      <c r="H25" s="179"/>
    </row>
    <row r="26" spans="1:9">
      <c r="A26" s="131"/>
      <c r="B26" s="132" t="s">
        <v>90</v>
      </c>
      <c r="C26" s="132" t="str">
        <f>+Presupuesto!B5</f>
        <v>RELLENOS Y ESCARPE</v>
      </c>
      <c r="D26" s="133"/>
      <c r="E26" s="134"/>
      <c r="F26" s="135" t="s">
        <v>144</v>
      </c>
      <c r="G26" s="136">
        <f>+Presupuesto!D5</f>
        <v>394</v>
      </c>
      <c r="H26" s="132" t="s">
        <v>6</v>
      </c>
      <c r="I26" s="133"/>
    </row>
    <row r="27" spans="1:9">
      <c r="A27" s="137"/>
      <c r="B27" s="227" t="s">
        <v>145</v>
      </c>
      <c r="C27" s="139" t="s">
        <v>146</v>
      </c>
      <c r="D27" s="143"/>
      <c r="E27" s="169"/>
      <c r="F27" s="170"/>
      <c r="G27" s="139"/>
      <c r="H27" s="139"/>
      <c r="I27" s="143"/>
    </row>
    <row r="28" spans="1:9">
      <c r="A28" s="137"/>
      <c r="B28" s="142" t="s">
        <v>147</v>
      </c>
      <c r="C28" s="138">
        <v>3</v>
      </c>
      <c r="D28" s="142"/>
      <c r="E28" s="149"/>
      <c r="F28" s="141"/>
      <c r="G28" s="171"/>
      <c r="H28" s="130"/>
      <c r="I28" s="129"/>
    </row>
    <row r="29" spans="1:9">
      <c r="A29" s="137"/>
      <c r="B29" s="138" t="s">
        <v>10</v>
      </c>
      <c r="C29" s="139" t="s">
        <v>6</v>
      </c>
      <c r="D29" s="139"/>
      <c r="E29" s="144"/>
      <c r="F29" s="148"/>
      <c r="G29" s="146"/>
      <c r="H29" s="129"/>
      <c r="I29" s="129"/>
    </row>
    <row r="30" spans="1:9">
      <c r="A30" s="137"/>
      <c r="B30" s="172" t="s">
        <v>148</v>
      </c>
      <c r="C30" s="173" t="s">
        <v>158</v>
      </c>
      <c r="D30" s="173" t="s">
        <v>10</v>
      </c>
      <c r="E30" s="157" t="s">
        <v>9</v>
      </c>
      <c r="F30" s="157" t="s">
        <v>143</v>
      </c>
      <c r="G30" s="153" t="s">
        <v>149</v>
      </c>
      <c r="H30" s="158" t="s">
        <v>9</v>
      </c>
      <c r="I30" s="153" t="s">
        <v>150</v>
      </c>
    </row>
    <row r="31" spans="1:9">
      <c r="A31" s="137"/>
      <c r="B31" s="173"/>
      <c r="C31" s="173"/>
      <c r="D31" s="173"/>
      <c r="E31" s="157" t="s">
        <v>151</v>
      </c>
      <c r="F31" s="157" t="s">
        <v>151</v>
      </c>
      <c r="G31" s="153" t="s">
        <v>151</v>
      </c>
      <c r="H31" s="158" t="s">
        <v>152</v>
      </c>
      <c r="I31" s="158" t="s">
        <v>153</v>
      </c>
    </row>
    <row r="32" spans="1:9">
      <c r="A32" s="190" t="s">
        <v>154</v>
      </c>
      <c r="B32" s="174">
        <v>1</v>
      </c>
      <c r="C32" s="175" t="s">
        <v>222</v>
      </c>
      <c r="D32" s="161" t="s">
        <v>223</v>
      </c>
      <c r="E32" s="162">
        <v>0.05</v>
      </c>
      <c r="F32" s="163">
        <v>20000</v>
      </c>
      <c r="G32" s="163">
        <f>+F32*E32</f>
        <v>1000</v>
      </c>
      <c r="H32" s="191">
        <f>+$G$26*E32</f>
        <v>19.700000000000003</v>
      </c>
      <c r="I32" s="163">
        <f t="shared" ref="I32:I36" si="3">+H32*F32</f>
        <v>394000.00000000006</v>
      </c>
    </row>
    <row r="33" spans="1:11">
      <c r="A33" s="137" t="s">
        <v>154</v>
      </c>
      <c r="B33" s="174">
        <v>2</v>
      </c>
      <c r="C33" s="175" t="s">
        <v>227</v>
      </c>
      <c r="D33" s="176" t="s">
        <v>6</v>
      </c>
      <c r="E33" s="177">
        <v>1</v>
      </c>
      <c r="F33" s="163">
        <v>520</v>
      </c>
      <c r="G33" s="163">
        <f t="shared" ref="G33" si="4">+F33*E33</f>
        <v>520</v>
      </c>
      <c r="H33" s="164">
        <f>+$G$26*E33</f>
        <v>394</v>
      </c>
      <c r="I33" s="163">
        <f t="shared" si="3"/>
        <v>204880</v>
      </c>
    </row>
    <row r="34" spans="1:11">
      <c r="A34" s="192" t="s">
        <v>167</v>
      </c>
      <c r="B34" s="129">
        <v>3</v>
      </c>
      <c r="C34" s="175" t="s">
        <v>224</v>
      </c>
      <c r="D34" s="161" t="s">
        <v>225</v>
      </c>
      <c r="E34" s="162">
        <v>0.6</v>
      </c>
      <c r="F34" s="163">
        <v>1006</v>
      </c>
      <c r="G34" s="163">
        <f>+F34*E34</f>
        <v>603.6</v>
      </c>
      <c r="H34" s="191">
        <f>+$G$26*E34</f>
        <v>236.39999999999998</v>
      </c>
      <c r="I34" s="163">
        <f t="shared" si="3"/>
        <v>237818.39999999997</v>
      </c>
    </row>
    <row r="35" spans="1:11">
      <c r="A35" s="166" t="s">
        <v>159</v>
      </c>
      <c r="B35" s="174">
        <v>4</v>
      </c>
      <c r="C35" s="175" t="s">
        <v>226</v>
      </c>
      <c r="D35" s="161" t="s">
        <v>228</v>
      </c>
      <c r="E35" s="162">
        <v>0.01</v>
      </c>
      <c r="F35" s="163">
        <v>25000</v>
      </c>
      <c r="G35" s="163">
        <f>+F35*E35</f>
        <v>250</v>
      </c>
      <c r="H35" s="191">
        <f t="shared" ref="H35:H36" si="5">+$G$26*E35</f>
        <v>3.94</v>
      </c>
      <c r="I35" s="163">
        <f t="shared" si="3"/>
        <v>98500</v>
      </c>
    </row>
    <row r="36" spans="1:11">
      <c r="A36" s="166" t="s">
        <v>164</v>
      </c>
      <c r="B36" s="129">
        <v>5</v>
      </c>
      <c r="C36" s="175" t="s">
        <v>173</v>
      </c>
      <c r="D36" s="161" t="s">
        <v>166</v>
      </c>
      <c r="E36" s="162">
        <v>0.5</v>
      </c>
      <c r="F36" s="163">
        <f>+G35</f>
        <v>250</v>
      </c>
      <c r="G36" s="163">
        <f>+F36*E36</f>
        <v>125</v>
      </c>
      <c r="H36" s="191">
        <f t="shared" si="5"/>
        <v>197</v>
      </c>
      <c r="I36" s="163">
        <f t="shared" si="3"/>
        <v>49250</v>
      </c>
    </row>
    <row r="37" spans="1:11">
      <c r="A37" s="193"/>
      <c r="B37" s="143"/>
      <c r="C37" s="175" t="s">
        <v>7</v>
      </c>
      <c r="D37" s="161"/>
      <c r="E37" s="194"/>
      <c r="F37" s="163"/>
      <c r="G37" s="163">
        <f>SUM(G32:G36)</f>
        <v>2498.6</v>
      </c>
      <c r="H37" s="164"/>
      <c r="I37" s="163">
        <f>SUM(I32:I36)</f>
        <v>984448.39999999991</v>
      </c>
    </row>
    <row r="38" spans="1:11">
      <c r="A38" s="129"/>
      <c r="B38" s="161"/>
      <c r="C38" s="160"/>
      <c r="D38" s="161"/>
      <c r="E38" s="178"/>
      <c r="F38" s="164"/>
      <c r="G38" s="163"/>
      <c r="H38" s="164"/>
      <c r="I38" s="163"/>
    </row>
    <row r="39" spans="1:11">
      <c r="A39" s="132"/>
      <c r="B39" s="132" t="s">
        <v>90</v>
      </c>
      <c r="C39" s="132" t="str">
        <f>+[1]PRESUP!C19</f>
        <v xml:space="preserve">EXCAVACIONES </v>
      </c>
      <c r="D39" s="133"/>
      <c r="E39" s="132"/>
      <c r="F39" s="135" t="s">
        <v>144</v>
      </c>
      <c r="G39" s="136">
        <f>+Presupuesto!D8</f>
        <v>23.4</v>
      </c>
      <c r="H39" s="132" t="str">
        <f>+C42</f>
        <v>M3</v>
      </c>
      <c r="I39" s="132"/>
      <c r="K39" s="128"/>
    </row>
    <row r="40" spans="1:11">
      <c r="A40" s="137"/>
      <c r="B40" s="227" t="s">
        <v>145</v>
      </c>
      <c r="C40" s="139" t="s">
        <v>171</v>
      </c>
      <c r="D40" s="161"/>
      <c r="E40" s="169"/>
      <c r="F40" s="170"/>
      <c r="G40" s="139"/>
      <c r="H40" s="139"/>
      <c r="I40" s="143"/>
      <c r="K40" s="128"/>
    </row>
    <row r="41" spans="1:11">
      <c r="A41" s="137"/>
      <c r="B41" s="227" t="s">
        <v>147</v>
      </c>
      <c r="C41" s="139" t="str">
        <f>+[1]PRESUP!B19</f>
        <v xml:space="preserve">1.- </v>
      </c>
      <c r="D41" s="161"/>
      <c r="E41" s="144"/>
      <c r="F41" s="145"/>
      <c r="G41" s="146"/>
      <c r="H41" s="129"/>
      <c r="I41" s="129"/>
      <c r="K41" s="128"/>
    </row>
    <row r="42" spans="1:11">
      <c r="A42" s="137"/>
      <c r="B42" s="138" t="s">
        <v>10</v>
      </c>
      <c r="C42" s="139" t="s">
        <v>6</v>
      </c>
      <c r="D42" s="161"/>
      <c r="E42" s="144"/>
      <c r="F42" s="148"/>
      <c r="G42" s="146"/>
      <c r="H42" s="129"/>
      <c r="I42" s="129"/>
      <c r="K42" s="128"/>
    </row>
    <row r="43" spans="1:11">
      <c r="A43" s="137"/>
      <c r="B43" s="180" t="s">
        <v>148</v>
      </c>
      <c r="C43" s="173" t="s">
        <v>158</v>
      </c>
      <c r="D43" s="173" t="s">
        <v>10</v>
      </c>
      <c r="E43" s="150" t="s">
        <v>9</v>
      </c>
      <c r="F43" s="150" t="s">
        <v>143</v>
      </c>
      <c r="G43" s="151" t="s">
        <v>149</v>
      </c>
      <c r="H43" s="152" t="s">
        <v>9</v>
      </c>
      <c r="I43" s="153" t="s">
        <v>150</v>
      </c>
      <c r="K43" s="128"/>
    </row>
    <row r="44" spans="1:11">
      <c r="A44" s="137"/>
      <c r="B44" s="173"/>
      <c r="C44" s="173"/>
      <c r="D44" s="161"/>
      <c r="E44" s="157" t="s">
        <v>151</v>
      </c>
      <c r="F44" s="157" t="s">
        <v>151</v>
      </c>
      <c r="G44" s="153" t="s">
        <v>151</v>
      </c>
      <c r="H44" s="158" t="s">
        <v>152</v>
      </c>
      <c r="I44" s="158" t="s">
        <v>153</v>
      </c>
      <c r="K44" s="128"/>
    </row>
    <row r="45" spans="1:11">
      <c r="A45" s="129" t="s">
        <v>159</v>
      </c>
      <c r="B45" s="181">
        <v>1</v>
      </c>
      <c r="C45" s="181" t="s">
        <v>172</v>
      </c>
      <c r="D45" s="161" t="s">
        <v>6</v>
      </c>
      <c r="E45" s="182">
        <v>1</v>
      </c>
      <c r="F45" s="183">
        <v>2700</v>
      </c>
      <c r="G45" s="183">
        <f>+F45*E45</f>
        <v>2700</v>
      </c>
      <c r="H45" s="184">
        <f>+$G$39*E45</f>
        <v>23.4</v>
      </c>
      <c r="I45" s="163">
        <f>+H45*F45</f>
        <v>63179.999999999993</v>
      </c>
      <c r="K45" s="128"/>
    </row>
    <row r="46" spans="1:11">
      <c r="A46" s="129" t="s">
        <v>164</v>
      </c>
      <c r="B46" s="174">
        <v>2</v>
      </c>
      <c r="C46" s="160" t="s">
        <v>173</v>
      </c>
      <c r="D46" s="161" t="s">
        <v>166</v>
      </c>
      <c r="E46" s="162">
        <v>0.5</v>
      </c>
      <c r="F46" s="163">
        <f>+G45</f>
        <v>2700</v>
      </c>
      <c r="G46" s="163">
        <f>+F46*E46</f>
        <v>1350</v>
      </c>
      <c r="H46" s="184">
        <f>+$G$39*E46</f>
        <v>11.7</v>
      </c>
      <c r="I46" s="163">
        <f>+H46*F46</f>
        <v>31589.999999999996</v>
      </c>
      <c r="K46" s="128"/>
    </row>
    <row r="47" spans="1:11">
      <c r="A47" s="129"/>
      <c r="B47" s="129"/>
      <c r="C47" s="160" t="s">
        <v>7</v>
      </c>
      <c r="D47" s="129"/>
      <c r="E47" s="129"/>
      <c r="F47" s="129"/>
      <c r="G47" s="163">
        <f>SUM(G45:G46)</f>
        <v>4050</v>
      </c>
      <c r="H47" s="164"/>
      <c r="I47" s="163">
        <f>SUM(I45:I46)</f>
        <v>94769.999999999985</v>
      </c>
      <c r="K47" s="128"/>
    </row>
    <row r="49" spans="1:11">
      <c r="A49" s="132"/>
      <c r="B49" s="132" t="s">
        <v>90</v>
      </c>
      <c r="C49" s="132" t="str">
        <f>+[1]PRESUP!C20</f>
        <v>CIMIENTOS</v>
      </c>
      <c r="D49" s="132"/>
      <c r="E49" s="132"/>
      <c r="F49" s="135" t="s">
        <v>144</v>
      </c>
      <c r="G49" s="136">
        <f>+Presupuesto!D9</f>
        <v>23.4</v>
      </c>
      <c r="H49" s="132" t="str">
        <f>+C52</f>
        <v>M3</v>
      </c>
      <c r="I49" s="132"/>
      <c r="K49" s="128"/>
    </row>
    <row r="50" spans="1:11">
      <c r="A50" s="137"/>
      <c r="B50" s="138" t="s">
        <v>145</v>
      </c>
      <c r="C50" s="139" t="s">
        <v>171</v>
      </c>
      <c r="D50" s="143"/>
      <c r="E50" s="169"/>
      <c r="F50" s="170"/>
      <c r="G50" s="139"/>
      <c r="H50" s="139"/>
      <c r="I50" s="143"/>
      <c r="K50" s="128"/>
    </row>
    <row r="51" spans="1:11">
      <c r="A51" s="137"/>
      <c r="B51" s="138" t="s">
        <v>147</v>
      </c>
      <c r="C51" s="139" t="str">
        <f>+[1]PRESUP!B20</f>
        <v xml:space="preserve">2.- </v>
      </c>
      <c r="D51" s="138"/>
      <c r="E51" s="144"/>
      <c r="F51" s="145"/>
      <c r="G51" s="146"/>
      <c r="H51" s="129"/>
      <c r="I51" s="129"/>
      <c r="K51" s="128"/>
    </row>
    <row r="52" spans="1:11">
      <c r="A52" s="137"/>
      <c r="B52" s="142" t="s">
        <v>10</v>
      </c>
      <c r="C52" s="142" t="s">
        <v>6</v>
      </c>
      <c r="D52" s="142"/>
      <c r="E52" s="149"/>
      <c r="F52" s="185"/>
      <c r="G52" s="171"/>
      <c r="H52" s="130"/>
      <c r="I52" s="129"/>
      <c r="K52" s="128"/>
    </row>
    <row r="53" spans="1:11">
      <c r="A53" s="137"/>
      <c r="B53" s="172" t="s">
        <v>148</v>
      </c>
      <c r="C53" s="173" t="s">
        <v>158</v>
      </c>
      <c r="D53" s="173" t="s">
        <v>10</v>
      </c>
      <c r="E53" s="157" t="s">
        <v>9</v>
      </c>
      <c r="F53" s="157" t="s">
        <v>143</v>
      </c>
      <c r="G53" s="153" t="s">
        <v>149</v>
      </c>
      <c r="H53" s="158" t="s">
        <v>9</v>
      </c>
      <c r="I53" s="153" t="s">
        <v>150</v>
      </c>
      <c r="K53" s="128"/>
    </row>
    <row r="54" spans="1:11">
      <c r="A54" s="137"/>
      <c r="B54" s="173"/>
      <c r="C54" s="173"/>
      <c r="D54" s="173"/>
      <c r="E54" s="157" t="s">
        <v>151</v>
      </c>
      <c r="F54" s="157" t="s">
        <v>151</v>
      </c>
      <c r="G54" s="153" t="s">
        <v>151</v>
      </c>
      <c r="H54" s="158" t="s">
        <v>152</v>
      </c>
      <c r="I54" s="158" t="s">
        <v>153</v>
      </c>
      <c r="K54" s="128"/>
    </row>
    <row r="55" spans="1:11">
      <c r="A55" s="129" t="s">
        <v>167</v>
      </c>
      <c r="B55" s="181">
        <v>1</v>
      </c>
      <c r="C55" s="181" t="s">
        <v>174</v>
      </c>
      <c r="D55" s="161" t="s">
        <v>175</v>
      </c>
      <c r="E55" s="182">
        <v>6</v>
      </c>
      <c r="F55" s="183">
        <v>3350</v>
      </c>
      <c r="G55" s="183">
        <f>+F55*E55</f>
        <v>20100</v>
      </c>
      <c r="H55" s="184">
        <f>+$G$49*E55</f>
        <v>140.39999999999998</v>
      </c>
      <c r="I55" s="163">
        <f>+H55*F55</f>
        <v>470339.99999999994</v>
      </c>
      <c r="K55" s="128"/>
    </row>
    <row r="56" spans="1:11">
      <c r="A56" s="129" t="s">
        <v>167</v>
      </c>
      <c r="B56" s="174">
        <v>2</v>
      </c>
      <c r="C56" s="175" t="s">
        <v>176</v>
      </c>
      <c r="D56" s="161" t="s">
        <v>6</v>
      </c>
      <c r="E56" s="162">
        <v>0.8</v>
      </c>
      <c r="F56" s="163">
        <v>9000</v>
      </c>
      <c r="G56" s="163">
        <f t="shared" ref="G56:G64" si="6">+F56*E56</f>
        <v>7200</v>
      </c>
      <c r="H56" s="184">
        <f t="shared" ref="H56:H64" si="7">+$G$49*E56</f>
        <v>18.72</v>
      </c>
      <c r="I56" s="163">
        <f t="shared" ref="I56:I64" si="8">+H56*F56</f>
        <v>168480</v>
      </c>
      <c r="K56" s="128"/>
    </row>
    <row r="57" spans="1:11">
      <c r="A57" s="129" t="s">
        <v>167</v>
      </c>
      <c r="B57" s="181">
        <v>3</v>
      </c>
      <c r="C57" s="160" t="s">
        <v>177</v>
      </c>
      <c r="D57" s="161" t="s">
        <v>6</v>
      </c>
      <c r="E57" s="162">
        <v>0.6</v>
      </c>
      <c r="F57" s="163">
        <v>14000</v>
      </c>
      <c r="G57" s="163">
        <f t="shared" si="6"/>
        <v>8400</v>
      </c>
      <c r="H57" s="184">
        <f t="shared" si="7"/>
        <v>14.04</v>
      </c>
      <c r="I57" s="163">
        <f t="shared" si="8"/>
        <v>196560</v>
      </c>
      <c r="K57" s="128"/>
    </row>
    <row r="58" spans="1:11">
      <c r="A58" s="129" t="s">
        <v>167</v>
      </c>
      <c r="B58" s="174">
        <v>4</v>
      </c>
      <c r="C58" s="175" t="s">
        <v>178</v>
      </c>
      <c r="D58" s="161" t="s">
        <v>179</v>
      </c>
      <c r="E58" s="162">
        <v>1.85</v>
      </c>
      <c r="F58" s="163">
        <v>500</v>
      </c>
      <c r="G58" s="163">
        <f t="shared" si="6"/>
        <v>925</v>
      </c>
      <c r="H58" s="184">
        <f t="shared" si="7"/>
        <v>43.29</v>
      </c>
      <c r="I58" s="163">
        <f t="shared" si="8"/>
        <v>21645</v>
      </c>
      <c r="K58" s="128"/>
    </row>
    <row r="59" spans="1:11">
      <c r="A59" s="129" t="s">
        <v>167</v>
      </c>
      <c r="B59" s="181">
        <v>5</v>
      </c>
      <c r="C59" s="181" t="s">
        <v>180</v>
      </c>
      <c r="D59" s="161" t="s">
        <v>181</v>
      </c>
      <c r="E59" s="182">
        <v>0.2</v>
      </c>
      <c r="F59" s="183">
        <v>5000</v>
      </c>
      <c r="G59" s="183">
        <f t="shared" si="6"/>
        <v>1000</v>
      </c>
      <c r="H59" s="184">
        <f t="shared" si="7"/>
        <v>4.68</v>
      </c>
      <c r="I59" s="163">
        <f t="shared" si="8"/>
        <v>23400</v>
      </c>
      <c r="K59" s="128"/>
    </row>
    <row r="60" spans="1:11">
      <c r="A60" s="129" t="s">
        <v>159</v>
      </c>
      <c r="B60" s="174">
        <v>6</v>
      </c>
      <c r="C60" s="160" t="s">
        <v>182</v>
      </c>
      <c r="D60" s="161" t="s">
        <v>6</v>
      </c>
      <c r="E60" s="162">
        <v>1</v>
      </c>
      <c r="F60" s="163">
        <v>4000</v>
      </c>
      <c r="G60" s="163">
        <f t="shared" si="6"/>
        <v>4000</v>
      </c>
      <c r="H60" s="184">
        <f>+$G$49*E60</f>
        <v>23.4</v>
      </c>
      <c r="I60" s="163">
        <f t="shared" si="8"/>
        <v>93600</v>
      </c>
      <c r="K60" s="128"/>
    </row>
    <row r="61" spans="1:11">
      <c r="A61" s="129" t="s">
        <v>159</v>
      </c>
      <c r="B61" s="181">
        <v>7</v>
      </c>
      <c r="C61" s="181" t="s">
        <v>183</v>
      </c>
      <c r="D61" s="161" t="s">
        <v>6</v>
      </c>
      <c r="E61" s="182">
        <v>1</v>
      </c>
      <c r="F61" s="183">
        <v>10000</v>
      </c>
      <c r="G61" s="183">
        <f t="shared" si="6"/>
        <v>10000</v>
      </c>
      <c r="H61" s="184">
        <f t="shared" si="7"/>
        <v>23.4</v>
      </c>
      <c r="I61" s="163">
        <f t="shared" si="8"/>
        <v>234000</v>
      </c>
      <c r="K61" s="128"/>
    </row>
    <row r="62" spans="1:11">
      <c r="A62" s="129" t="s">
        <v>159</v>
      </c>
      <c r="B62" s="174">
        <v>8</v>
      </c>
      <c r="C62" s="175" t="s">
        <v>184</v>
      </c>
      <c r="D62" s="161" t="s">
        <v>6</v>
      </c>
      <c r="E62" s="162">
        <v>1</v>
      </c>
      <c r="F62" s="163">
        <v>800</v>
      </c>
      <c r="G62" s="163">
        <f t="shared" si="6"/>
        <v>800</v>
      </c>
      <c r="H62" s="184">
        <f t="shared" si="7"/>
        <v>23.4</v>
      </c>
      <c r="I62" s="163">
        <f t="shared" si="8"/>
        <v>18720</v>
      </c>
      <c r="K62" s="128"/>
    </row>
    <row r="63" spans="1:11">
      <c r="A63" s="129" t="s">
        <v>164</v>
      </c>
      <c r="B63" s="181">
        <v>9</v>
      </c>
      <c r="C63" s="160" t="s">
        <v>173</v>
      </c>
      <c r="D63" s="161" t="s">
        <v>166</v>
      </c>
      <c r="E63" s="162">
        <v>0.5</v>
      </c>
      <c r="F63" s="163">
        <f>SUM(G60:G62)</f>
        <v>14800</v>
      </c>
      <c r="G63" s="163">
        <f t="shared" si="6"/>
        <v>7400</v>
      </c>
      <c r="H63" s="184">
        <f t="shared" si="7"/>
        <v>11.7</v>
      </c>
      <c r="I63" s="163">
        <f t="shared" si="8"/>
        <v>173160</v>
      </c>
      <c r="K63" s="128"/>
    </row>
    <row r="64" spans="1:11">
      <c r="A64" s="129" t="s">
        <v>154</v>
      </c>
      <c r="B64" s="174">
        <v>10</v>
      </c>
      <c r="C64" s="175" t="s">
        <v>185</v>
      </c>
      <c r="D64" s="161" t="s">
        <v>6</v>
      </c>
      <c r="E64" s="162">
        <v>1</v>
      </c>
      <c r="F64" s="163">
        <v>1200</v>
      </c>
      <c r="G64" s="163">
        <f t="shared" si="6"/>
        <v>1200</v>
      </c>
      <c r="H64" s="184">
        <f t="shared" si="7"/>
        <v>23.4</v>
      </c>
      <c r="I64" s="163">
        <f t="shared" si="8"/>
        <v>28080</v>
      </c>
      <c r="K64" s="128"/>
    </row>
    <row r="65" spans="1:11">
      <c r="A65" s="129"/>
      <c r="B65" s="129"/>
      <c r="C65" s="160" t="s">
        <v>7</v>
      </c>
      <c r="D65" s="129"/>
      <c r="E65" s="129"/>
      <c r="F65" s="129"/>
      <c r="G65" s="163">
        <f>SUM(G55:G64)</f>
        <v>61025</v>
      </c>
      <c r="H65" s="164"/>
      <c r="I65" s="163">
        <f>SUM(I55:I64)</f>
        <v>1427985</v>
      </c>
      <c r="K65" s="128"/>
    </row>
    <row r="67" spans="1:11">
      <c r="A67" s="132"/>
      <c r="B67" s="132" t="s">
        <v>90</v>
      </c>
      <c r="C67" s="132" t="str">
        <f>+[1]PRESUP!C21</f>
        <v>MURO DE MAMPOSTERIA</v>
      </c>
      <c r="D67" s="132"/>
      <c r="E67" s="132"/>
      <c r="F67" s="135" t="s">
        <v>144</v>
      </c>
      <c r="G67" s="136">
        <f>+Presupuesto!D10</f>
        <v>39</v>
      </c>
      <c r="H67" s="132" t="str">
        <f>+C70</f>
        <v>M3</v>
      </c>
      <c r="I67" s="132"/>
      <c r="K67" s="128"/>
    </row>
    <row r="68" spans="1:11">
      <c r="A68" s="137"/>
      <c r="B68" s="138" t="s">
        <v>145</v>
      </c>
      <c r="C68" s="139" t="s">
        <v>171</v>
      </c>
      <c r="D68" s="143"/>
      <c r="E68" s="169"/>
      <c r="F68" s="170"/>
      <c r="G68" s="139"/>
      <c r="H68" s="139"/>
      <c r="I68" s="143"/>
      <c r="K68" s="128"/>
    </row>
    <row r="69" spans="1:11">
      <c r="A69" s="137"/>
      <c r="B69" s="138" t="s">
        <v>147</v>
      </c>
      <c r="C69" s="139" t="str">
        <f>+[1]PRESUP!B21</f>
        <v xml:space="preserve">3.- </v>
      </c>
      <c r="D69" s="138"/>
      <c r="E69" s="144"/>
      <c r="F69" s="145"/>
      <c r="G69" s="146"/>
      <c r="H69" s="129"/>
      <c r="I69" s="129"/>
      <c r="K69" s="128"/>
    </row>
    <row r="70" spans="1:11">
      <c r="A70" s="137"/>
      <c r="B70" s="138" t="s">
        <v>10</v>
      </c>
      <c r="C70" s="139" t="s">
        <v>6</v>
      </c>
      <c r="D70" s="139"/>
      <c r="E70" s="144"/>
      <c r="F70" s="148"/>
      <c r="G70" s="146"/>
      <c r="H70" s="129"/>
      <c r="I70" s="129"/>
      <c r="K70" s="128"/>
    </row>
    <row r="71" spans="1:11">
      <c r="A71" s="137"/>
      <c r="B71" s="172" t="s">
        <v>148</v>
      </c>
      <c r="C71" s="173" t="s">
        <v>158</v>
      </c>
      <c r="D71" s="173" t="s">
        <v>10</v>
      </c>
      <c r="E71" s="157" t="s">
        <v>9</v>
      </c>
      <c r="F71" s="157" t="s">
        <v>143</v>
      </c>
      <c r="G71" s="153" t="s">
        <v>149</v>
      </c>
      <c r="H71" s="158" t="s">
        <v>9</v>
      </c>
      <c r="I71" s="153" t="s">
        <v>150</v>
      </c>
      <c r="K71" s="128"/>
    </row>
    <row r="72" spans="1:11">
      <c r="A72" s="137"/>
      <c r="B72" s="173"/>
      <c r="C72" s="173"/>
      <c r="D72" s="173"/>
      <c r="E72" s="157" t="s">
        <v>151</v>
      </c>
      <c r="F72" s="157" t="s">
        <v>151</v>
      </c>
      <c r="G72" s="153" t="s">
        <v>151</v>
      </c>
      <c r="H72" s="158" t="s">
        <v>152</v>
      </c>
      <c r="I72" s="158" t="s">
        <v>153</v>
      </c>
      <c r="K72" s="128"/>
    </row>
    <row r="73" spans="1:11">
      <c r="A73" s="137" t="s">
        <v>167</v>
      </c>
      <c r="B73" s="129">
        <v>1</v>
      </c>
      <c r="C73" s="129" t="s">
        <v>186</v>
      </c>
      <c r="D73" s="161" t="s">
        <v>175</v>
      </c>
      <c r="E73" s="162">
        <v>8</v>
      </c>
      <c r="F73" s="163">
        <v>3350</v>
      </c>
      <c r="G73" s="163">
        <f>+F73*E73</f>
        <v>26800</v>
      </c>
      <c r="H73" s="164">
        <f>+$G$67*E73</f>
        <v>312</v>
      </c>
      <c r="I73" s="163">
        <f>+H73*F73</f>
        <v>1045200</v>
      </c>
      <c r="K73" s="128"/>
    </row>
    <row r="74" spans="1:11">
      <c r="A74" s="137" t="s">
        <v>167</v>
      </c>
      <c r="B74" s="129">
        <v>2</v>
      </c>
      <c r="C74" s="129" t="s">
        <v>187</v>
      </c>
      <c r="D74" s="161" t="s">
        <v>6</v>
      </c>
      <c r="E74" s="162">
        <v>0.6</v>
      </c>
      <c r="F74" s="163">
        <v>14000</v>
      </c>
      <c r="G74" s="163">
        <f t="shared" ref="G74:G82" si="9">+F74*E74</f>
        <v>8400</v>
      </c>
      <c r="H74" s="164">
        <f t="shared" ref="H74:H82" si="10">+$G$67*E74</f>
        <v>23.4</v>
      </c>
      <c r="I74" s="163">
        <f t="shared" ref="I74:I82" si="11">+H74*F74</f>
        <v>327600</v>
      </c>
      <c r="K74" s="128"/>
    </row>
    <row r="75" spans="1:11">
      <c r="A75" s="137" t="s">
        <v>167</v>
      </c>
      <c r="B75" s="129">
        <v>3</v>
      </c>
      <c r="C75" s="129" t="s">
        <v>188</v>
      </c>
      <c r="D75" s="161" t="s">
        <v>6</v>
      </c>
      <c r="E75" s="162">
        <v>0.8</v>
      </c>
      <c r="F75" s="163">
        <v>25000</v>
      </c>
      <c r="G75" s="163">
        <f t="shared" si="9"/>
        <v>20000</v>
      </c>
      <c r="H75" s="164">
        <f t="shared" si="10"/>
        <v>31.200000000000003</v>
      </c>
      <c r="I75" s="163">
        <f t="shared" si="11"/>
        <v>780000.00000000012</v>
      </c>
      <c r="K75" s="128"/>
    </row>
    <row r="76" spans="1:11">
      <c r="A76" s="137" t="s">
        <v>167</v>
      </c>
      <c r="B76" s="129">
        <v>4</v>
      </c>
      <c r="C76" s="175" t="s">
        <v>180</v>
      </c>
      <c r="D76" s="161" t="s">
        <v>181</v>
      </c>
      <c r="E76" s="162">
        <v>0.2</v>
      </c>
      <c r="F76" s="163">
        <v>5000</v>
      </c>
      <c r="G76" s="163">
        <f t="shared" si="9"/>
        <v>1000</v>
      </c>
      <c r="H76" s="164">
        <f t="shared" si="10"/>
        <v>7.8000000000000007</v>
      </c>
      <c r="I76" s="163">
        <f t="shared" si="11"/>
        <v>39000</v>
      </c>
      <c r="K76" s="128"/>
    </row>
    <row r="77" spans="1:11">
      <c r="A77" s="129" t="s">
        <v>159</v>
      </c>
      <c r="B77" s="129">
        <v>5</v>
      </c>
      <c r="C77" s="160" t="s">
        <v>182</v>
      </c>
      <c r="D77" s="161" t="s">
        <v>6</v>
      </c>
      <c r="E77" s="162">
        <v>1</v>
      </c>
      <c r="F77" s="163">
        <v>4000</v>
      </c>
      <c r="G77" s="163">
        <f t="shared" si="9"/>
        <v>4000</v>
      </c>
      <c r="H77" s="164">
        <f t="shared" si="10"/>
        <v>39</v>
      </c>
      <c r="I77" s="163">
        <f t="shared" si="11"/>
        <v>156000</v>
      </c>
      <c r="K77" s="128"/>
    </row>
    <row r="78" spans="1:11">
      <c r="A78" s="129" t="s">
        <v>159</v>
      </c>
      <c r="B78" s="129">
        <v>6</v>
      </c>
      <c r="C78" s="160" t="s">
        <v>183</v>
      </c>
      <c r="D78" s="161" t="s">
        <v>6</v>
      </c>
      <c r="E78" s="162">
        <v>1</v>
      </c>
      <c r="F78" s="163">
        <v>10000</v>
      </c>
      <c r="G78" s="163">
        <f t="shared" si="9"/>
        <v>10000</v>
      </c>
      <c r="H78" s="164">
        <f t="shared" si="10"/>
        <v>39</v>
      </c>
      <c r="I78" s="163">
        <f t="shared" si="11"/>
        <v>390000</v>
      </c>
      <c r="K78" s="128"/>
    </row>
    <row r="79" spans="1:11">
      <c r="A79" s="129" t="s">
        <v>159</v>
      </c>
      <c r="B79" s="129">
        <v>7</v>
      </c>
      <c r="C79" s="175" t="s">
        <v>184</v>
      </c>
      <c r="D79" s="161" t="s">
        <v>6</v>
      </c>
      <c r="E79" s="162">
        <v>1</v>
      </c>
      <c r="F79" s="163">
        <v>800</v>
      </c>
      <c r="G79" s="163">
        <f t="shared" si="9"/>
        <v>800</v>
      </c>
      <c r="H79" s="164">
        <f t="shared" si="10"/>
        <v>39</v>
      </c>
      <c r="I79" s="163">
        <f t="shared" si="11"/>
        <v>31200</v>
      </c>
      <c r="K79" s="128"/>
    </row>
    <row r="80" spans="1:11">
      <c r="A80" s="129" t="s">
        <v>159</v>
      </c>
      <c r="B80" s="129">
        <v>8</v>
      </c>
      <c r="C80" s="160" t="s">
        <v>189</v>
      </c>
      <c r="D80" s="161" t="s">
        <v>161</v>
      </c>
      <c r="E80" s="162">
        <v>0.2</v>
      </c>
      <c r="F80" s="163">
        <v>25000</v>
      </c>
      <c r="G80" s="163">
        <f>+F80*E80</f>
        <v>5000</v>
      </c>
      <c r="H80" s="164">
        <f t="shared" si="10"/>
        <v>7.8000000000000007</v>
      </c>
      <c r="I80" s="163">
        <f>+H80*F80</f>
        <v>195000.00000000003</v>
      </c>
      <c r="K80" s="128"/>
    </row>
    <row r="81" spans="1:11">
      <c r="A81" s="137" t="s">
        <v>164</v>
      </c>
      <c r="B81" s="129">
        <v>9</v>
      </c>
      <c r="C81" s="129" t="s">
        <v>173</v>
      </c>
      <c r="D81" s="161" t="s">
        <v>166</v>
      </c>
      <c r="E81" s="162">
        <v>0.5</v>
      </c>
      <c r="F81" s="163">
        <f>SUM(G77:G80)</f>
        <v>19800</v>
      </c>
      <c r="G81" s="163">
        <f t="shared" si="9"/>
        <v>9900</v>
      </c>
      <c r="H81" s="164">
        <f t="shared" si="10"/>
        <v>19.5</v>
      </c>
      <c r="I81" s="163">
        <f t="shared" si="11"/>
        <v>386100</v>
      </c>
      <c r="K81" s="128"/>
    </row>
    <row r="82" spans="1:11">
      <c r="A82" s="137" t="s">
        <v>154</v>
      </c>
      <c r="B82" s="129">
        <v>10</v>
      </c>
      <c r="C82" s="129" t="s">
        <v>185</v>
      </c>
      <c r="D82" s="161" t="s">
        <v>6</v>
      </c>
      <c r="E82" s="162">
        <v>1</v>
      </c>
      <c r="F82" s="163">
        <v>1200</v>
      </c>
      <c r="G82" s="163">
        <f t="shared" si="9"/>
        <v>1200</v>
      </c>
      <c r="H82" s="164">
        <f t="shared" si="10"/>
        <v>39</v>
      </c>
      <c r="I82" s="163">
        <f t="shared" si="11"/>
        <v>46800</v>
      </c>
      <c r="K82" s="128"/>
    </row>
    <row r="83" spans="1:11">
      <c r="A83" s="129"/>
      <c r="B83" s="129"/>
      <c r="C83" s="160" t="s">
        <v>7</v>
      </c>
      <c r="D83" s="129"/>
      <c r="E83" s="129"/>
      <c r="F83" s="129"/>
      <c r="G83" s="163">
        <f>SUM(G73:G82)</f>
        <v>87100</v>
      </c>
      <c r="H83" s="164"/>
      <c r="I83" s="163">
        <f>SUM(I73:I82)</f>
        <v>3396900</v>
      </c>
      <c r="K83" s="128"/>
    </row>
    <row r="85" spans="1:11">
      <c r="A85" s="132"/>
      <c r="B85" s="132" t="s">
        <v>90</v>
      </c>
      <c r="C85" s="132" t="str">
        <f>+Presupuesto!B13</f>
        <v>EXCAVACIONES</v>
      </c>
      <c r="D85" s="133"/>
      <c r="E85" s="132"/>
      <c r="F85" s="135" t="s">
        <v>144</v>
      </c>
      <c r="G85" s="136">
        <f>+Presupuesto!D13</f>
        <v>41.52</v>
      </c>
      <c r="H85" s="132" t="str">
        <f>+C88</f>
        <v>M3</v>
      </c>
      <c r="I85" s="132"/>
      <c r="K85" s="128"/>
    </row>
    <row r="86" spans="1:11">
      <c r="A86" s="137"/>
      <c r="B86" s="138" t="s">
        <v>145</v>
      </c>
      <c r="C86" s="139" t="str">
        <f>+Presupuesto!A12</f>
        <v>III.</v>
      </c>
      <c r="D86" s="161"/>
      <c r="E86" s="169"/>
      <c r="F86" s="170"/>
      <c r="G86" s="139"/>
      <c r="H86" s="139"/>
      <c r="I86" s="143"/>
      <c r="K86" s="128"/>
    </row>
    <row r="87" spans="1:11">
      <c r="A87" s="137"/>
      <c r="B87" s="138" t="s">
        <v>147</v>
      </c>
      <c r="C87" s="138">
        <f>+Presupuesto!A13</f>
        <v>1</v>
      </c>
      <c r="D87" s="161"/>
      <c r="E87" s="144"/>
      <c r="F87" s="145"/>
      <c r="G87" s="146"/>
      <c r="H87" s="129"/>
      <c r="I87" s="129"/>
      <c r="K87" s="128"/>
    </row>
    <row r="88" spans="1:11">
      <c r="A88" s="137"/>
      <c r="B88" s="138" t="s">
        <v>10</v>
      </c>
      <c r="C88" s="139" t="s">
        <v>6</v>
      </c>
      <c r="D88" s="161"/>
      <c r="E88" s="144"/>
      <c r="F88" s="148"/>
      <c r="G88" s="146"/>
      <c r="H88" s="129"/>
      <c r="I88" s="129"/>
      <c r="K88" s="128"/>
    </row>
    <row r="89" spans="1:11">
      <c r="A89" s="137"/>
      <c r="B89" s="180" t="s">
        <v>148</v>
      </c>
      <c r="C89" s="173" t="s">
        <v>158</v>
      </c>
      <c r="D89" s="173" t="s">
        <v>10</v>
      </c>
      <c r="E89" s="150" t="s">
        <v>9</v>
      </c>
      <c r="F89" s="150" t="s">
        <v>143</v>
      </c>
      <c r="G89" s="151" t="s">
        <v>149</v>
      </c>
      <c r="H89" s="152" t="s">
        <v>9</v>
      </c>
      <c r="I89" s="153" t="s">
        <v>150</v>
      </c>
      <c r="K89" s="128"/>
    </row>
    <row r="90" spans="1:11">
      <c r="A90" s="137"/>
      <c r="B90" s="173"/>
      <c r="C90" s="173"/>
      <c r="D90" s="161"/>
      <c r="E90" s="157" t="s">
        <v>151</v>
      </c>
      <c r="F90" s="157" t="s">
        <v>151</v>
      </c>
      <c r="G90" s="153" t="s">
        <v>151</v>
      </c>
      <c r="H90" s="158" t="s">
        <v>152</v>
      </c>
      <c r="I90" s="158" t="s">
        <v>153</v>
      </c>
      <c r="K90" s="128"/>
    </row>
    <row r="91" spans="1:11">
      <c r="A91" s="129" t="s">
        <v>159</v>
      </c>
      <c r="B91" s="181">
        <v>1</v>
      </c>
      <c r="C91" s="181" t="s">
        <v>172</v>
      </c>
      <c r="D91" s="161" t="s">
        <v>6</v>
      </c>
      <c r="E91" s="182">
        <v>1</v>
      </c>
      <c r="F91" s="183">
        <v>2700</v>
      </c>
      <c r="G91" s="183">
        <f>+F91*E91</f>
        <v>2700</v>
      </c>
      <c r="H91" s="184">
        <f>+$G$85*E91</f>
        <v>41.52</v>
      </c>
      <c r="I91" s="163">
        <f>+H91*F91</f>
        <v>112104.00000000001</v>
      </c>
      <c r="K91" s="128"/>
    </row>
    <row r="92" spans="1:11">
      <c r="A92" s="129" t="s">
        <v>164</v>
      </c>
      <c r="B92" s="174">
        <v>2</v>
      </c>
      <c r="C92" s="160" t="s">
        <v>173</v>
      </c>
      <c r="D92" s="161" t="s">
        <v>166</v>
      </c>
      <c r="E92" s="162">
        <v>0.5</v>
      </c>
      <c r="F92" s="163">
        <f>+G91</f>
        <v>2700</v>
      </c>
      <c r="G92" s="163">
        <f>+F92*E92</f>
        <v>1350</v>
      </c>
      <c r="H92" s="184">
        <f>+$G$85*E92</f>
        <v>20.76</v>
      </c>
      <c r="I92" s="163">
        <f>+H92*F92</f>
        <v>56052.000000000007</v>
      </c>
      <c r="K92" s="128"/>
    </row>
    <row r="93" spans="1:11">
      <c r="A93" s="129"/>
      <c r="B93" s="129"/>
      <c r="C93" s="160" t="s">
        <v>7</v>
      </c>
      <c r="D93" s="129"/>
      <c r="E93" s="129"/>
      <c r="F93" s="129"/>
      <c r="G93" s="163">
        <f>SUM(G91:G92)</f>
        <v>4050</v>
      </c>
      <c r="H93" s="164"/>
      <c r="I93" s="163">
        <f>SUM(I91:I92)</f>
        <v>168156.00000000003</v>
      </c>
      <c r="K93" s="128"/>
    </row>
    <row r="94" spans="1:11">
      <c r="A94" s="129"/>
      <c r="B94" s="129"/>
      <c r="C94" s="160"/>
      <c r="D94" s="129"/>
      <c r="E94" s="129"/>
      <c r="F94" s="129"/>
      <c r="G94" s="163"/>
      <c r="H94" s="164"/>
      <c r="I94" s="163"/>
      <c r="K94" s="128"/>
    </row>
    <row r="95" spans="1:11">
      <c r="A95" s="132"/>
      <c r="B95" s="132" t="s">
        <v>90</v>
      </c>
      <c r="C95" s="132" t="str">
        <f>+Presupuesto!B14</f>
        <v>EMPLANTILLADO</v>
      </c>
      <c r="D95" s="197"/>
      <c r="E95" s="198"/>
      <c r="F95" s="135" t="s">
        <v>144</v>
      </c>
      <c r="G95" s="136">
        <f>+Presupuesto!D14</f>
        <v>4.32</v>
      </c>
      <c r="H95" s="132" t="str">
        <f>+C98</f>
        <v>M3</v>
      </c>
      <c r="I95" s="132"/>
      <c r="K95" s="128"/>
    </row>
    <row r="96" spans="1:11">
      <c r="A96" s="137"/>
      <c r="B96" s="138" t="s">
        <v>145</v>
      </c>
      <c r="C96" s="139" t="str">
        <f>+Presupuesto!A12</f>
        <v>III.</v>
      </c>
      <c r="D96" s="161"/>
      <c r="E96" s="169"/>
      <c r="F96" s="170"/>
      <c r="G96" s="139"/>
      <c r="H96" s="139"/>
      <c r="I96" s="143"/>
      <c r="K96" s="128"/>
    </row>
    <row r="97" spans="1:11">
      <c r="A97" s="137"/>
      <c r="B97" s="138" t="s">
        <v>147</v>
      </c>
      <c r="C97" s="138">
        <f>+Presupuesto!A14</f>
        <v>2</v>
      </c>
      <c r="D97" s="161"/>
      <c r="E97" s="156"/>
      <c r="F97" s="145"/>
      <c r="G97" s="146"/>
      <c r="H97" s="129"/>
      <c r="I97" s="129"/>
      <c r="K97" s="128"/>
    </row>
    <row r="98" spans="1:11">
      <c r="A98" s="137"/>
      <c r="B98" s="138" t="s">
        <v>10</v>
      </c>
      <c r="C98" s="139" t="s">
        <v>6</v>
      </c>
      <c r="D98" s="161"/>
      <c r="E98" s="156"/>
      <c r="F98" s="148"/>
      <c r="G98" s="146"/>
      <c r="H98" s="129"/>
      <c r="I98" s="129"/>
      <c r="K98" s="128"/>
    </row>
    <row r="99" spans="1:11">
      <c r="A99" s="137"/>
      <c r="B99" s="180" t="s">
        <v>148</v>
      </c>
      <c r="C99" s="172" t="s">
        <v>158</v>
      </c>
      <c r="D99" s="173" t="s">
        <v>10</v>
      </c>
      <c r="E99" s="157" t="s">
        <v>9</v>
      </c>
      <c r="F99" s="150" t="s">
        <v>143</v>
      </c>
      <c r="G99" s="151" t="s">
        <v>149</v>
      </c>
      <c r="H99" s="152" t="s">
        <v>9</v>
      </c>
      <c r="I99" s="153" t="s">
        <v>150</v>
      </c>
      <c r="K99" s="128"/>
    </row>
    <row r="100" spans="1:11">
      <c r="A100" s="137"/>
      <c r="B100" s="173"/>
      <c r="C100" s="173"/>
      <c r="D100" s="161"/>
      <c r="E100" s="157" t="s">
        <v>151</v>
      </c>
      <c r="F100" s="157" t="s">
        <v>151</v>
      </c>
      <c r="G100" s="153" t="s">
        <v>151</v>
      </c>
      <c r="H100" s="158" t="s">
        <v>152</v>
      </c>
      <c r="I100" s="158" t="s">
        <v>153</v>
      </c>
      <c r="K100" s="128"/>
    </row>
    <row r="101" spans="1:11">
      <c r="A101" s="199" t="s">
        <v>167</v>
      </c>
      <c r="B101" s="199">
        <v>1</v>
      </c>
      <c r="C101" s="181" t="s">
        <v>174</v>
      </c>
      <c r="D101" s="161" t="s">
        <v>175</v>
      </c>
      <c r="E101" s="200">
        <v>2</v>
      </c>
      <c r="F101" s="183">
        <v>3350</v>
      </c>
      <c r="G101" s="183">
        <f>+F101*E101</f>
        <v>6700</v>
      </c>
      <c r="H101" s="191">
        <f>+$G$95*E101</f>
        <v>8.64</v>
      </c>
      <c r="I101" s="163">
        <f>+H101*F101</f>
        <v>28944.000000000004</v>
      </c>
      <c r="K101" s="128"/>
    </row>
    <row r="102" spans="1:11">
      <c r="A102" s="199" t="s">
        <v>167</v>
      </c>
      <c r="B102" s="199">
        <v>2</v>
      </c>
      <c r="C102" s="181" t="s">
        <v>176</v>
      </c>
      <c r="D102" s="161" t="s">
        <v>6</v>
      </c>
      <c r="E102" s="200">
        <v>0.8</v>
      </c>
      <c r="F102" s="183">
        <v>9000</v>
      </c>
      <c r="G102" s="183">
        <f t="shared" ref="G102:G108" si="12">+F102*E102</f>
        <v>7200</v>
      </c>
      <c r="H102" s="191">
        <f t="shared" ref="H102:H108" si="13">+$G$95*E102</f>
        <v>3.4560000000000004</v>
      </c>
      <c r="I102" s="163">
        <f t="shared" ref="I102:I108" si="14">+H102*F102</f>
        <v>31104.000000000004</v>
      </c>
      <c r="K102" s="128"/>
    </row>
    <row r="103" spans="1:11">
      <c r="A103" s="199" t="s">
        <v>167</v>
      </c>
      <c r="B103" s="199">
        <v>3</v>
      </c>
      <c r="C103" s="181" t="s">
        <v>177</v>
      </c>
      <c r="D103" s="161" t="s">
        <v>6</v>
      </c>
      <c r="E103" s="200">
        <v>0.6</v>
      </c>
      <c r="F103" s="183">
        <v>14000</v>
      </c>
      <c r="G103" s="183">
        <f t="shared" si="12"/>
        <v>8400</v>
      </c>
      <c r="H103" s="191">
        <f t="shared" si="13"/>
        <v>2.5920000000000001</v>
      </c>
      <c r="I103" s="163">
        <f t="shared" si="14"/>
        <v>36288</v>
      </c>
      <c r="K103" s="128"/>
    </row>
    <row r="104" spans="1:11">
      <c r="A104" s="199" t="s">
        <v>167</v>
      </c>
      <c r="B104" s="199">
        <v>5</v>
      </c>
      <c r="C104" s="181" t="s">
        <v>180</v>
      </c>
      <c r="D104" s="161" t="s">
        <v>181</v>
      </c>
      <c r="E104" s="200">
        <v>0.1</v>
      </c>
      <c r="F104" s="183">
        <v>4000</v>
      </c>
      <c r="G104" s="183">
        <f t="shared" si="12"/>
        <v>400</v>
      </c>
      <c r="H104" s="191">
        <f t="shared" si="13"/>
        <v>0.43200000000000005</v>
      </c>
      <c r="I104" s="163">
        <f t="shared" si="14"/>
        <v>1728.0000000000002</v>
      </c>
      <c r="K104" s="128"/>
    </row>
    <row r="105" spans="1:11">
      <c r="A105" s="199" t="s">
        <v>159</v>
      </c>
      <c r="B105" s="199">
        <v>6</v>
      </c>
      <c r="C105" s="181" t="s">
        <v>229</v>
      </c>
      <c r="D105" s="161" t="s">
        <v>4</v>
      </c>
      <c r="E105" s="200">
        <v>1</v>
      </c>
      <c r="F105" s="183">
        <v>6000</v>
      </c>
      <c r="G105" s="183">
        <f t="shared" si="12"/>
        <v>6000</v>
      </c>
      <c r="H105" s="191">
        <f t="shared" si="13"/>
        <v>4.32</v>
      </c>
      <c r="I105" s="163">
        <f t="shared" si="14"/>
        <v>25920</v>
      </c>
      <c r="K105" s="128"/>
    </row>
    <row r="106" spans="1:11">
      <c r="A106" s="199" t="s">
        <v>159</v>
      </c>
      <c r="B106" s="199">
        <v>7</v>
      </c>
      <c r="C106" s="181" t="s">
        <v>230</v>
      </c>
      <c r="D106" s="161" t="s">
        <v>6</v>
      </c>
      <c r="E106" s="200">
        <v>1</v>
      </c>
      <c r="F106" s="183">
        <v>200</v>
      </c>
      <c r="G106" s="183">
        <f t="shared" si="12"/>
        <v>200</v>
      </c>
      <c r="H106" s="191">
        <f t="shared" si="13"/>
        <v>4.32</v>
      </c>
      <c r="I106" s="163">
        <f t="shared" si="14"/>
        <v>864</v>
      </c>
      <c r="K106" s="128"/>
    </row>
    <row r="107" spans="1:11">
      <c r="A107" s="199" t="s">
        <v>164</v>
      </c>
      <c r="B107" s="199">
        <v>8</v>
      </c>
      <c r="C107" s="181" t="s">
        <v>173</v>
      </c>
      <c r="D107" s="161" t="s">
        <v>6</v>
      </c>
      <c r="E107" s="200">
        <v>0.5</v>
      </c>
      <c r="F107" s="183">
        <f>+SUM(G105:G106)</f>
        <v>6200</v>
      </c>
      <c r="G107" s="183">
        <f t="shared" si="12"/>
        <v>3100</v>
      </c>
      <c r="H107" s="191">
        <f t="shared" si="13"/>
        <v>2.16</v>
      </c>
      <c r="I107" s="163">
        <f t="shared" si="14"/>
        <v>13392</v>
      </c>
      <c r="K107" s="128"/>
    </row>
    <row r="108" spans="1:11">
      <c r="A108" s="199" t="s">
        <v>154</v>
      </c>
      <c r="B108" s="199">
        <v>9</v>
      </c>
      <c r="C108" s="181" t="s">
        <v>231</v>
      </c>
      <c r="D108" s="161" t="s">
        <v>6</v>
      </c>
      <c r="E108" s="200">
        <v>1</v>
      </c>
      <c r="F108" s="163">
        <v>1200</v>
      </c>
      <c r="G108" s="183">
        <f t="shared" si="12"/>
        <v>1200</v>
      </c>
      <c r="H108" s="191">
        <f t="shared" si="13"/>
        <v>4.32</v>
      </c>
      <c r="I108" s="163">
        <f t="shared" si="14"/>
        <v>5184</v>
      </c>
      <c r="K108" s="128"/>
    </row>
    <row r="109" spans="1:11">
      <c r="A109" s="199"/>
      <c r="B109" s="199"/>
      <c r="C109" s="160" t="s">
        <v>7</v>
      </c>
      <c r="D109" s="201"/>
      <c r="E109" s="201"/>
      <c r="F109" s="129"/>
      <c r="G109" s="163">
        <f>SUM(G101:G108)</f>
        <v>33200</v>
      </c>
      <c r="H109" s="164"/>
      <c r="I109" s="163">
        <f>SUM(I101:I108)</f>
        <v>143424</v>
      </c>
      <c r="K109" s="128"/>
    </row>
    <row r="110" spans="1:11">
      <c r="A110" s="199"/>
      <c r="B110" s="199"/>
      <c r="C110" s="160"/>
      <c r="D110" s="201"/>
      <c r="E110" s="201"/>
      <c r="F110" s="129"/>
      <c r="G110" s="163"/>
      <c r="H110" s="164"/>
      <c r="I110" s="163"/>
      <c r="K110" s="128"/>
    </row>
    <row r="111" spans="1:11">
      <c r="A111" s="132"/>
      <c r="B111" s="132" t="s">
        <v>90</v>
      </c>
      <c r="C111" s="132" t="str">
        <f>+Presupuesto!B15</f>
        <v>CIMIENTOS</v>
      </c>
      <c r="D111" s="132"/>
      <c r="E111" s="132"/>
      <c r="F111" s="135" t="s">
        <v>144</v>
      </c>
      <c r="G111" s="136">
        <f>+Presupuesto!D15</f>
        <v>41.52</v>
      </c>
      <c r="H111" s="132" t="str">
        <f>+C114</f>
        <v>M3</v>
      </c>
      <c r="I111" s="132"/>
      <c r="K111" s="128"/>
    </row>
    <row r="112" spans="1:11">
      <c r="A112" s="137"/>
      <c r="B112" s="138" t="s">
        <v>145</v>
      </c>
      <c r="C112" s="139" t="str">
        <f>+Presupuesto!A12</f>
        <v>III.</v>
      </c>
      <c r="D112" s="143"/>
      <c r="E112" s="169"/>
      <c r="F112" s="170"/>
      <c r="G112" s="139"/>
      <c r="H112" s="139"/>
      <c r="I112" s="143"/>
      <c r="K112" s="128"/>
    </row>
    <row r="113" spans="1:11">
      <c r="A113" s="137"/>
      <c r="B113" s="138" t="s">
        <v>147</v>
      </c>
      <c r="C113" s="138">
        <f>+Presupuesto!A15</f>
        <v>3</v>
      </c>
      <c r="D113" s="138"/>
      <c r="E113" s="144"/>
      <c r="F113" s="145"/>
      <c r="G113" s="146"/>
      <c r="H113" s="129"/>
      <c r="I113" s="129"/>
      <c r="K113" s="128"/>
    </row>
    <row r="114" spans="1:11">
      <c r="A114" s="137"/>
      <c r="B114" s="142" t="s">
        <v>10</v>
      </c>
      <c r="C114" s="142" t="s">
        <v>6</v>
      </c>
      <c r="D114" s="142"/>
      <c r="E114" s="149"/>
      <c r="F114" s="185"/>
      <c r="G114" s="171"/>
      <c r="H114" s="130"/>
      <c r="I114" s="129"/>
      <c r="K114" s="128"/>
    </row>
    <row r="115" spans="1:11">
      <c r="A115" s="137"/>
      <c r="B115" s="172" t="s">
        <v>148</v>
      </c>
      <c r="C115" s="173" t="s">
        <v>158</v>
      </c>
      <c r="D115" s="173" t="s">
        <v>10</v>
      </c>
      <c r="E115" s="157" t="s">
        <v>9</v>
      </c>
      <c r="F115" s="157" t="s">
        <v>143</v>
      </c>
      <c r="G115" s="153" t="s">
        <v>149</v>
      </c>
      <c r="H115" s="158" t="s">
        <v>9</v>
      </c>
      <c r="I115" s="153" t="s">
        <v>150</v>
      </c>
      <c r="K115" s="128"/>
    </row>
    <row r="116" spans="1:11">
      <c r="A116" s="137"/>
      <c r="B116" s="173"/>
      <c r="C116" s="173"/>
      <c r="D116" s="173"/>
      <c r="E116" s="157" t="s">
        <v>151</v>
      </c>
      <c r="F116" s="157" t="s">
        <v>151</v>
      </c>
      <c r="G116" s="153" t="s">
        <v>151</v>
      </c>
      <c r="H116" s="158" t="s">
        <v>152</v>
      </c>
      <c r="I116" s="158" t="s">
        <v>153</v>
      </c>
      <c r="K116" s="128"/>
    </row>
    <row r="117" spans="1:11">
      <c r="A117" s="129" t="s">
        <v>167</v>
      </c>
      <c r="B117" s="181">
        <v>1</v>
      </c>
      <c r="C117" s="181" t="s">
        <v>174</v>
      </c>
      <c r="D117" s="161" t="s">
        <v>175</v>
      </c>
      <c r="E117" s="182">
        <v>6</v>
      </c>
      <c r="F117" s="183">
        <v>3350</v>
      </c>
      <c r="G117" s="183">
        <f>+F117*E117</f>
        <v>20100</v>
      </c>
      <c r="H117" s="184">
        <f>+$G$111*E117</f>
        <v>249.12</v>
      </c>
      <c r="I117" s="163">
        <f>+H117*F117</f>
        <v>834552</v>
      </c>
      <c r="K117" s="128"/>
    </row>
    <row r="118" spans="1:11">
      <c r="A118" s="129" t="s">
        <v>167</v>
      </c>
      <c r="B118" s="174">
        <v>2</v>
      </c>
      <c r="C118" s="175" t="s">
        <v>176</v>
      </c>
      <c r="D118" s="161" t="s">
        <v>6</v>
      </c>
      <c r="E118" s="162">
        <v>0.8</v>
      </c>
      <c r="F118" s="163">
        <v>9000</v>
      </c>
      <c r="G118" s="163">
        <f t="shared" ref="G118:G126" si="15">+F118*E118</f>
        <v>7200</v>
      </c>
      <c r="H118" s="184">
        <f t="shared" ref="H118:H126" si="16">+$G$111*E118</f>
        <v>33.216000000000001</v>
      </c>
      <c r="I118" s="163">
        <f t="shared" ref="I118:I126" si="17">+H118*F118</f>
        <v>298944</v>
      </c>
      <c r="K118" s="128"/>
    </row>
    <row r="119" spans="1:11">
      <c r="A119" s="129" t="s">
        <v>167</v>
      </c>
      <c r="B119" s="181">
        <v>3</v>
      </c>
      <c r="C119" s="160" t="s">
        <v>177</v>
      </c>
      <c r="D119" s="161" t="s">
        <v>6</v>
      </c>
      <c r="E119" s="162">
        <v>0.6</v>
      </c>
      <c r="F119" s="163">
        <v>14000</v>
      </c>
      <c r="G119" s="163">
        <f t="shared" si="15"/>
        <v>8400</v>
      </c>
      <c r="H119" s="184">
        <f t="shared" si="16"/>
        <v>24.912000000000003</v>
      </c>
      <c r="I119" s="163">
        <f t="shared" si="17"/>
        <v>348768.00000000006</v>
      </c>
      <c r="K119" s="128"/>
    </row>
    <row r="120" spans="1:11">
      <c r="A120" s="129" t="s">
        <v>167</v>
      </c>
      <c r="B120" s="174">
        <v>4</v>
      </c>
      <c r="C120" s="175" t="s">
        <v>178</v>
      </c>
      <c r="D120" s="161" t="s">
        <v>179</v>
      </c>
      <c r="E120" s="162">
        <v>1.85</v>
      </c>
      <c r="F120" s="163">
        <v>500</v>
      </c>
      <c r="G120" s="163">
        <f t="shared" si="15"/>
        <v>925</v>
      </c>
      <c r="H120" s="184">
        <f t="shared" si="16"/>
        <v>76.812000000000012</v>
      </c>
      <c r="I120" s="163">
        <f t="shared" si="17"/>
        <v>38406.000000000007</v>
      </c>
      <c r="K120" s="128"/>
    </row>
    <row r="121" spans="1:11">
      <c r="A121" s="129" t="s">
        <v>167</v>
      </c>
      <c r="B121" s="181">
        <v>5</v>
      </c>
      <c r="C121" s="181" t="s">
        <v>180</v>
      </c>
      <c r="D121" s="161" t="s">
        <v>181</v>
      </c>
      <c r="E121" s="182">
        <v>0.2</v>
      </c>
      <c r="F121" s="183">
        <v>5000</v>
      </c>
      <c r="G121" s="183">
        <f t="shared" si="15"/>
        <v>1000</v>
      </c>
      <c r="H121" s="184">
        <f t="shared" si="16"/>
        <v>8.3040000000000003</v>
      </c>
      <c r="I121" s="163">
        <f t="shared" si="17"/>
        <v>41520</v>
      </c>
      <c r="K121" s="128"/>
    </row>
    <row r="122" spans="1:11">
      <c r="A122" s="129" t="s">
        <v>159</v>
      </c>
      <c r="B122" s="174">
        <v>6</v>
      </c>
      <c r="C122" s="160" t="s">
        <v>182</v>
      </c>
      <c r="D122" s="161" t="s">
        <v>6</v>
      </c>
      <c r="E122" s="162">
        <v>1</v>
      </c>
      <c r="F122" s="163">
        <v>4000</v>
      </c>
      <c r="G122" s="163">
        <f t="shared" si="15"/>
        <v>4000</v>
      </c>
      <c r="H122" s="184">
        <f t="shared" si="16"/>
        <v>41.52</v>
      </c>
      <c r="I122" s="163">
        <f t="shared" si="17"/>
        <v>166080</v>
      </c>
      <c r="K122" s="128"/>
    </row>
    <row r="123" spans="1:11">
      <c r="A123" s="129" t="s">
        <v>159</v>
      </c>
      <c r="B123" s="181">
        <v>7</v>
      </c>
      <c r="C123" s="181" t="s">
        <v>183</v>
      </c>
      <c r="D123" s="161" t="s">
        <v>6</v>
      </c>
      <c r="E123" s="182">
        <v>1</v>
      </c>
      <c r="F123" s="183">
        <v>10000</v>
      </c>
      <c r="G123" s="183">
        <f t="shared" si="15"/>
        <v>10000</v>
      </c>
      <c r="H123" s="184">
        <f t="shared" si="16"/>
        <v>41.52</v>
      </c>
      <c r="I123" s="163">
        <f t="shared" si="17"/>
        <v>415200.00000000006</v>
      </c>
      <c r="K123" s="128"/>
    </row>
    <row r="124" spans="1:11">
      <c r="A124" s="129" t="s">
        <v>159</v>
      </c>
      <c r="B124" s="174">
        <v>8</v>
      </c>
      <c r="C124" s="175" t="s">
        <v>184</v>
      </c>
      <c r="D124" s="161" t="s">
        <v>6</v>
      </c>
      <c r="E124" s="162">
        <v>1</v>
      </c>
      <c r="F124" s="163">
        <v>800</v>
      </c>
      <c r="G124" s="163">
        <f t="shared" si="15"/>
        <v>800</v>
      </c>
      <c r="H124" s="184">
        <f t="shared" si="16"/>
        <v>41.52</v>
      </c>
      <c r="I124" s="163">
        <f t="shared" si="17"/>
        <v>33216</v>
      </c>
      <c r="K124" s="128"/>
    </row>
    <row r="125" spans="1:11">
      <c r="A125" s="129" t="s">
        <v>164</v>
      </c>
      <c r="B125" s="181">
        <v>9</v>
      </c>
      <c r="C125" s="160" t="s">
        <v>173</v>
      </c>
      <c r="D125" s="161" t="s">
        <v>166</v>
      </c>
      <c r="E125" s="162">
        <v>0.5</v>
      </c>
      <c r="F125" s="163">
        <f>SUM(G122:G124)</f>
        <v>14800</v>
      </c>
      <c r="G125" s="163">
        <f t="shared" si="15"/>
        <v>7400</v>
      </c>
      <c r="H125" s="184">
        <f t="shared" si="16"/>
        <v>20.76</v>
      </c>
      <c r="I125" s="163">
        <f t="shared" si="17"/>
        <v>307248</v>
      </c>
      <c r="K125" s="128"/>
    </row>
    <row r="126" spans="1:11">
      <c r="A126" s="129" t="s">
        <v>154</v>
      </c>
      <c r="B126" s="174">
        <v>10</v>
      </c>
      <c r="C126" s="175" t="s">
        <v>185</v>
      </c>
      <c r="D126" s="161" t="s">
        <v>6</v>
      </c>
      <c r="E126" s="162">
        <v>1</v>
      </c>
      <c r="F126" s="163">
        <v>1200</v>
      </c>
      <c r="G126" s="163">
        <f t="shared" si="15"/>
        <v>1200</v>
      </c>
      <c r="H126" s="184">
        <f t="shared" si="16"/>
        <v>41.52</v>
      </c>
      <c r="I126" s="163">
        <f t="shared" si="17"/>
        <v>49824.000000000007</v>
      </c>
      <c r="K126" s="128"/>
    </row>
    <row r="127" spans="1:11">
      <c r="A127" s="129"/>
      <c r="B127" s="129"/>
      <c r="C127" s="160" t="s">
        <v>7</v>
      </c>
      <c r="D127" s="129"/>
      <c r="E127" s="129"/>
      <c r="F127" s="129"/>
      <c r="G127" s="163">
        <f>SUM(G117:G126)</f>
        <v>61025</v>
      </c>
      <c r="H127" s="164"/>
      <c r="I127" s="163">
        <f>SUM(I117:I126)</f>
        <v>2533758</v>
      </c>
      <c r="K127" s="128"/>
    </row>
    <row r="128" spans="1:11">
      <c r="A128" s="129"/>
      <c r="B128" s="129"/>
      <c r="C128" s="160"/>
      <c r="D128" s="129"/>
      <c r="E128" s="129"/>
      <c r="F128" s="129"/>
      <c r="G128" s="163"/>
      <c r="H128" s="164"/>
      <c r="I128" s="163"/>
      <c r="K128" s="128"/>
    </row>
    <row r="129" spans="1:11">
      <c r="A129" s="222"/>
      <c r="B129" s="222" t="s">
        <v>90</v>
      </c>
      <c r="C129" s="222" t="str">
        <f>+Presupuesto!B16</f>
        <v>MURO DE HORMIGÓN ARMADO</v>
      </c>
      <c r="D129" s="254"/>
      <c r="E129" s="253"/>
      <c r="F129" s="224" t="s">
        <v>144</v>
      </c>
      <c r="G129" s="225">
        <f>+Presupuesto!D16</f>
        <v>54.7</v>
      </c>
      <c r="H129" s="261" t="str">
        <f>+C132</f>
        <v>M3</v>
      </c>
      <c r="I129" s="222"/>
      <c r="K129" s="128"/>
    </row>
    <row r="130" spans="1:11">
      <c r="A130" s="244"/>
      <c r="B130" s="227" t="s">
        <v>145</v>
      </c>
      <c r="C130" s="227" t="str">
        <f>+Presupuesto!A12</f>
        <v>III.</v>
      </c>
      <c r="D130" s="161"/>
      <c r="E130" s="228"/>
      <c r="F130" s="245"/>
      <c r="G130" s="230"/>
      <c r="H130" s="262"/>
      <c r="I130" s="231"/>
      <c r="K130" s="128"/>
    </row>
    <row r="131" spans="1:11">
      <c r="A131" s="244"/>
      <c r="B131" s="227" t="s">
        <v>147</v>
      </c>
      <c r="C131" s="212">
        <f>+Presupuesto!A16</f>
        <v>4</v>
      </c>
      <c r="D131" s="161"/>
      <c r="E131" s="232"/>
      <c r="F131" s="233"/>
      <c r="G131" s="234"/>
      <c r="H131" s="260"/>
      <c r="I131" s="220"/>
      <c r="K131" s="128"/>
    </row>
    <row r="132" spans="1:11">
      <c r="A132" s="244"/>
      <c r="B132" s="227" t="s">
        <v>10</v>
      </c>
      <c r="C132" s="230" t="s">
        <v>6</v>
      </c>
      <c r="D132" s="161"/>
      <c r="E132" s="232"/>
      <c r="F132" s="235"/>
      <c r="G132" s="234"/>
      <c r="H132" s="260"/>
      <c r="I132" s="220"/>
      <c r="K132" s="128"/>
    </row>
    <row r="133" spans="1:11">
      <c r="A133" s="244"/>
      <c r="B133" s="180" t="s">
        <v>148</v>
      </c>
      <c r="C133" s="173" t="s">
        <v>158</v>
      </c>
      <c r="D133" s="173" t="s">
        <v>10</v>
      </c>
      <c r="E133" s="157" t="s">
        <v>9</v>
      </c>
      <c r="F133" s="157" t="s">
        <v>143</v>
      </c>
      <c r="G133" s="153" t="s">
        <v>149</v>
      </c>
      <c r="H133" s="158" t="s">
        <v>9</v>
      </c>
      <c r="I133" s="153" t="s">
        <v>150</v>
      </c>
      <c r="K133" s="128"/>
    </row>
    <row r="134" spans="1:11">
      <c r="A134" s="244"/>
      <c r="B134" s="173"/>
      <c r="C134" s="173"/>
      <c r="D134" s="161"/>
      <c r="E134" s="157" t="s">
        <v>151</v>
      </c>
      <c r="F134" s="157" t="s">
        <v>151</v>
      </c>
      <c r="G134" s="153" t="s">
        <v>151</v>
      </c>
      <c r="H134" s="158" t="s">
        <v>152</v>
      </c>
      <c r="I134" s="158" t="s">
        <v>153</v>
      </c>
      <c r="K134" s="128"/>
    </row>
    <row r="135" spans="1:11">
      <c r="A135" s="226" t="s">
        <v>167</v>
      </c>
      <c r="B135" s="199">
        <v>1</v>
      </c>
      <c r="C135" s="175" t="s">
        <v>174</v>
      </c>
      <c r="D135" s="161" t="s">
        <v>175</v>
      </c>
      <c r="E135" s="162">
        <v>6</v>
      </c>
      <c r="F135" s="163">
        <v>3350</v>
      </c>
      <c r="G135" s="183">
        <f>+F135*E135</f>
        <v>20100</v>
      </c>
      <c r="H135" s="191">
        <f>+$G$129*E135</f>
        <v>328.20000000000005</v>
      </c>
      <c r="I135" s="163">
        <f>+H135*F135</f>
        <v>1099470.0000000002</v>
      </c>
      <c r="K135" s="128"/>
    </row>
    <row r="136" spans="1:11">
      <c r="A136" s="226" t="s">
        <v>167</v>
      </c>
      <c r="B136" s="199">
        <v>2</v>
      </c>
      <c r="C136" s="175" t="s">
        <v>177</v>
      </c>
      <c r="D136" s="161" t="s">
        <v>6</v>
      </c>
      <c r="E136" s="162">
        <v>0.7</v>
      </c>
      <c r="F136" s="163">
        <v>14000</v>
      </c>
      <c r="G136" s="183">
        <f t="shared" ref="G136:G143" si="18">+F136*E136</f>
        <v>9800</v>
      </c>
      <c r="H136" s="191">
        <f t="shared" ref="H136:H149" si="19">+$G$129*E136</f>
        <v>38.29</v>
      </c>
      <c r="I136" s="163">
        <f t="shared" ref="I136:I144" si="20">+H136*F136</f>
        <v>536060</v>
      </c>
      <c r="K136" s="128"/>
    </row>
    <row r="137" spans="1:11">
      <c r="A137" s="226" t="s">
        <v>167</v>
      </c>
      <c r="B137" s="199">
        <v>3</v>
      </c>
      <c r="C137" s="175" t="s">
        <v>176</v>
      </c>
      <c r="D137" s="161" t="s">
        <v>6</v>
      </c>
      <c r="E137" s="162">
        <v>0.7</v>
      </c>
      <c r="F137" s="183">
        <v>9000</v>
      </c>
      <c r="G137" s="183">
        <f t="shared" si="18"/>
        <v>6300</v>
      </c>
      <c r="H137" s="191">
        <f t="shared" si="19"/>
        <v>38.29</v>
      </c>
      <c r="I137" s="163">
        <f t="shared" si="20"/>
        <v>344610</v>
      </c>
      <c r="K137" s="128"/>
    </row>
    <row r="138" spans="1:11">
      <c r="A138" s="226" t="s">
        <v>167</v>
      </c>
      <c r="B138" s="199">
        <v>4</v>
      </c>
      <c r="C138" s="175" t="s">
        <v>178</v>
      </c>
      <c r="D138" s="161" t="s">
        <v>179</v>
      </c>
      <c r="E138" s="162">
        <v>1.85</v>
      </c>
      <c r="F138" s="163">
        <v>500</v>
      </c>
      <c r="G138" s="183">
        <f t="shared" si="18"/>
        <v>925</v>
      </c>
      <c r="H138" s="191">
        <f t="shared" si="19"/>
        <v>101.19500000000001</v>
      </c>
      <c r="I138" s="163">
        <f t="shared" si="20"/>
        <v>50597.500000000007</v>
      </c>
      <c r="K138" s="128"/>
    </row>
    <row r="139" spans="1:11">
      <c r="A139" s="226" t="s">
        <v>167</v>
      </c>
      <c r="B139" s="199">
        <v>5</v>
      </c>
      <c r="C139" s="175" t="s">
        <v>278</v>
      </c>
      <c r="D139" s="161" t="s">
        <v>179</v>
      </c>
      <c r="E139" s="162">
        <v>6.38</v>
      </c>
      <c r="F139" s="163">
        <v>190</v>
      </c>
      <c r="G139" s="183">
        <f t="shared" si="18"/>
        <v>1212.2</v>
      </c>
      <c r="H139" s="191">
        <f t="shared" si="19"/>
        <v>348.98599999999999</v>
      </c>
      <c r="I139" s="163">
        <f t="shared" si="20"/>
        <v>66307.34</v>
      </c>
      <c r="K139" s="128"/>
    </row>
    <row r="140" spans="1:11">
      <c r="A140" s="226" t="s">
        <v>167</v>
      </c>
      <c r="B140" s="199">
        <v>6</v>
      </c>
      <c r="C140" s="175" t="s">
        <v>180</v>
      </c>
      <c r="D140" s="161" t="s">
        <v>279</v>
      </c>
      <c r="E140" s="162">
        <v>0.2</v>
      </c>
      <c r="F140" s="183">
        <v>5000</v>
      </c>
      <c r="G140" s="183">
        <f t="shared" si="18"/>
        <v>1000</v>
      </c>
      <c r="H140" s="191">
        <f t="shared" si="19"/>
        <v>10.940000000000001</v>
      </c>
      <c r="I140" s="163">
        <f t="shared" si="20"/>
        <v>54700.000000000007</v>
      </c>
      <c r="K140" s="128"/>
    </row>
    <row r="141" spans="1:11">
      <c r="A141" s="199" t="s">
        <v>159</v>
      </c>
      <c r="B141" s="199">
        <v>7</v>
      </c>
      <c r="C141" s="175" t="s">
        <v>280</v>
      </c>
      <c r="D141" s="161" t="s">
        <v>6</v>
      </c>
      <c r="E141" s="162">
        <v>1</v>
      </c>
      <c r="F141" s="163">
        <v>2000</v>
      </c>
      <c r="G141" s="183">
        <f t="shared" si="18"/>
        <v>2000</v>
      </c>
      <c r="H141" s="191">
        <f t="shared" si="19"/>
        <v>54.7</v>
      </c>
      <c r="I141" s="163">
        <f t="shared" si="20"/>
        <v>109400</v>
      </c>
      <c r="K141" s="128"/>
    </row>
    <row r="142" spans="1:11">
      <c r="A142" s="199" t="s">
        <v>159</v>
      </c>
      <c r="B142" s="199">
        <v>8</v>
      </c>
      <c r="C142" s="175" t="s">
        <v>281</v>
      </c>
      <c r="D142" s="161" t="s">
        <v>6</v>
      </c>
      <c r="E142" s="162">
        <v>1</v>
      </c>
      <c r="F142" s="163">
        <v>3500</v>
      </c>
      <c r="G142" s="183">
        <f t="shared" si="18"/>
        <v>3500</v>
      </c>
      <c r="H142" s="191">
        <f t="shared" si="19"/>
        <v>54.7</v>
      </c>
      <c r="I142" s="163">
        <f t="shared" si="20"/>
        <v>191450</v>
      </c>
      <c r="K142" s="128"/>
    </row>
    <row r="143" spans="1:11">
      <c r="A143" s="199" t="s">
        <v>159</v>
      </c>
      <c r="B143" s="199">
        <v>9</v>
      </c>
      <c r="C143" s="175" t="s">
        <v>282</v>
      </c>
      <c r="D143" s="161" t="s">
        <v>6</v>
      </c>
      <c r="E143" s="162">
        <v>1</v>
      </c>
      <c r="F143" s="163">
        <v>5500</v>
      </c>
      <c r="G143" s="183">
        <f t="shared" si="18"/>
        <v>5500</v>
      </c>
      <c r="H143" s="191">
        <f t="shared" si="19"/>
        <v>54.7</v>
      </c>
      <c r="I143" s="163">
        <f t="shared" si="20"/>
        <v>300850</v>
      </c>
      <c r="K143" s="128"/>
    </row>
    <row r="144" spans="1:11">
      <c r="A144" s="199" t="s">
        <v>154</v>
      </c>
      <c r="B144" s="199">
        <v>10</v>
      </c>
      <c r="C144" s="175" t="s">
        <v>185</v>
      </c>
      <c r="D144" s="161" t="s">
        <v>6</v>
      </c>
      <c r="E144" s="162">
        <v>1</v>
      </c>
      <c r="F144" s="163">
        <v>3000</v>
      </c>
      <c r="G144" s="183">
        <f>+F144*E144</f>
        <v>3000</v>
      </c>
      <c r="H144" s="191">
        <f t="shared" si="19"/>
        <v>54.7</v>
      </c>
      <c r="I144" s="163">
        <f t="shared" si="20"/>
        <v>164100</v>
      </c>
      <c r="K144" s="128"/>
    </row>
    <row r="145" spans="1:11">
      <c r="A145" s="199" t="s">
        <v>167</v>
      </c>
      <c r="B145" s="199">
        <v>11</v>
      </c>
      <c r="C145" s="175" t="s">
        <v>283</v>
      </c>
      <c r="D145" s="161" t="s">
        <v>205</v>
      </c>
      <c r="E145" s="162">
        <v>100</v>
      </c>
      <c r="F145" s="163">
        <v>650</v>
      </c>
      <c r="G145" s="183">
        <f>+F145*E145</f>
        <v>65000</v>
      </c>
      <c r="H145" s="191">
        <f t="shared" si="19"/>
        <v>5470</v>
      </c>
      <c r="I145" s="163">
        <f>+H145*F145</f>
        <v>3555500</v>
      </c>
      <c r="K145" s="128"/>
    </row>
    <row r="146" spans="1:11">
      <c r="A146" s="199" t="s">
        <v>167</v>
      </c>
      <c r="B146" s="199">
        <v>12</v>
      </c>
      <c r="C146" s="175" t="s">
        <v>284</v>
      </c>
      <c r="D146" s="161" t="s">
        <v>205</v>
      </c>
      <c r="E146" s="162">
        <v>2</v>
      </c>
      <c r="F146" s="163">
        <v>710</v>
      </c>
      <c r="G146" s="183">
        <f t="shared" ref="G146:G149" si="21">+F146*E146</f>
        <v>1420</v>
      </c>
      <c r="H146" s="191">
        <f t="shared" si="19"/>
        <v>109.4</v>
      </c>
      <c r="I146" s="163">
        <f t="shared" ref="I146:I149" si="22">+H146*F146</f>
        <v>77674</v>
      </c>
      <c r="K146" s="128"/>
    </row>
    <row r="147" spans="1:11">
      <c r="A147" s="199" t="s">
        <v>167</v>
      </c>
      <c r="B147" s="199">
        <v>13</v>
      </c>
      <c r="C147" s="175" t="s">
        <v>285</v>
      </c>
      <c r="D147" s="161" t="s">
        <v>286</v>
      </c>
      <c r="E147" s="162">
        <v>50</v>
      </c>
      <c r="F147" s="183">
        <v>6</v>
      </c>
      <c r="G147" s="183">
        <f t="shared" si="21"/>
        <v>300</v>
      </c>
      <c r="H147" s="191">
        <f t="shared" si="19"/>
        <v>2735</v>
      </c>
      <c r="I147" s="163">
        <f t="shared" si="22"/>
        <v>16410</v>
      </c>
      <c r="K147" s="128"/>
    </row>
    <row r="148" spans="1:11">
      <c r="A148" s="199" t="s">
        <v>159</v>
      </c>
      <c r="B148" s="199">
        <v>14</v>
      </c>
      <c r="C148" s="175" t="s">
        <v>287</v>
      </c>
      <c r="D148" s="161" t="s">
        <v>205</v>
      </c>
      <c r="E148" s="162">
        <v>100</v>
      </c>
      <c r="F148" s="163">
        <v>185</v>
      </c>
      <c r="G148" s="183">
        <f t="shared" si="21"/>
        <v>18500</v>
      </c>
      <c r="H148" s="191">
        <f t="shared" si="19"/>
        <v>5470</v>
      </c>
      <c r="I148" s="163">
        <f t="shared" si="22"/>
        <v>1011950</v>
      </c>
      <c r="K148" s="128"/>
    </row>
    <row r="149" spans="1:11">
      <c r="A149" s="226" t="s">
        <v>164</v>
      </c>
      <c r="B149" s="199">
        <v>15</v>
      </c>
      <c r="C149" s="175" t="s">
        <v>173</v>
      </c>
      <c r="D149" s="161" t="s">
        <v>166</v>
      </c>
      <c r="E149" s="162">
        <v>0.5</v>
      </c>
      <c r="F149" s="183">
        <f>+SUM(G141:G143)+G148</f>
        <v>29500</v>
      </c>
      <c r="G149" s="183">
        <f t="shared" si="21"/>
        <v>14750</v>
      </c>
      <c r="H149" s="191">
        <f t="shared" si="19"/>
        <v>27.35</v>
      </c>
      <c r="I149" s="163">
        <f t="shared" si="22"/>
        <v>806825</v>
      </c>
      <c r="K149" s="128"/>
    </row>
    <row r="150" spans="1:11">
      <c r="A150" s="199"/>
      <c r="B150" s="199"/>
      <c r="C150" s="160" t="s">
        <v>7</v>
      </c>
      <c r="D150" s="221"/>
      <c r="E150" s="221"/>
      <c r="F150" s="220"/>
      <c r="G150" s="163">
        <f>SUM(G135:G149)</f>
        <v>153307.20000000001</v>
      </c>
      <c r="H150" s="191"/>
      <c r="I150" s="163">
        <f>SUM(I135:I149)</f>
        <v>8385903.8399999999</v>
      </c>
      <c r="K150" s="128"/>
    </row>
    <row r="151" spans="1:11" ht="15">
      <c r="A151"/>
      <c r="B151"/>
      <c r="C151"/>
      <c r="D151"/>
      <c r="E151"/>
      <c r="F151"/>
      <c r="G151"/>
      <c r="H151"/>
      <c r="I151"/>
      <c r="K151" s="128"/>
    </row>
    <row r="152" spans="1:11">
      <c r="A152" s="222"/>
      <c r="B152" s="222" t="s">
        <v>90</v>
      </c>
      <c r="C152" s="222" t="str">
        <f>+Presupuesto!B17</f>
        <v>MOLDAJES</v>
      </c>
      <c r="D152" s="254"/>
      <c r="E152" s="253"/>
      <c r="F152" s="224" t="s">
        <v>144</v>
      </c>
      <c r="G152" s="225">
        <f>+Presupuesto!D17</f>
        <v>550</v>
      </c>
      <c r="H152" s="261" t="str">
        <f>+C155</f>
        <v>M2</v>
      </c>
      <c r="I152" s="222"/>
      <c r="K152" s="128"/>
    </row>
    <row r="153" spans="1:11">
      <c r="A153" s="244"/>
      <c r="B153" s="227" t="s">
        <v>145</v>
      </c>
      <c r="C153" s="227" t="str">
        <f>+Presupuesto!A12</f>
        <v>III.</v>
      </c>
      <c r="D153" s="161"/>
      <c r="E153" s="228"/>
      <c r="F153" s="245"/>
      <c r="G153" s="230"/>
      <c r="H153" s="262"/>
      <c r="I153" s="231"/>
      <c r="K153" s="128"/>
    </row>
    <row r="154" spans="1:11">
      <c r="A154" s="244"/>
      <c r="B154" s="227" t="s">
        <v>147</v>
      </c>
      <c r="C154" s="212">
        <v>5</v>
      </c>
      <c r="D154" s="161"/>
      <c r="E154" s="232"/>
      <c r="F154" s="233"/>
      <c r="G154" s="234"/>
      <c r="H154" s="260"/>
      <c r="I154" s="220"/>
      <c r="K154" s="128"/>
    </row>
    <row r="155" spans="1:11">
      <c r="A155" s="244"/>
      <c r="B155" s="227" t="s">
        <v>10</v>
      </c>
      <c r="C155" s="230" t="s">
        <v>5</v>
      </c>
      <c r="D155" s="161"/>
      <c r="E155" s="232"/>
      <c r="F155" s="235"/>
      <c r="G155" s="234"/>
      <c r="H155" s="260"/>
      <c r="I155" s="220"/>
      <c r="K155" s="128"/>
    </row>
    <row r="156" spans="1:11">
      <c r="A156" s="244"/>
      <c r="B156" s="180" t="s">
        <v>148</v>
      </c>
      <c r="C156" s="173" t="s">
        <v>158</v>
      </c>
      <c r="D156" s="173" t="s">
        <v>10</v>
      </c>
      <c r="E156" s="157" t="s">
        <v>9</v>
      </c>
      <c r="F156" s="157" t="s">
        <v>143</v>
      </c>
      <c r="G156" s="153" t="s">
        <v>149</v>
      </c>
      <c r="H156" s="158" t="s">
        <v>9</v>
      </c>
      <c r="I156" s="153" t="s">
        <v>150</v>
      </c>
      <c r="K156" s="128"/>
    </row>
    <row r="157" spans="1:11">
      <c r="A157" s="244"/>
      <c r="B157" s="173"/>
      <c r="C157" s="173"/>
      <c r="D157" s="161"/>
      <c r="E157" s="157" t="s">
        <v>151</v>
      </c>
      <c r="F157" s="157" t="s">
        <v>151</v>
      </c>
      <c r="G157" s="153" t="s">
        <v>151</v>
      </c>
      <c r="H157" s="158" t="s">
        <v>152</v>
      </c>
      <c r="I157" s="158" t="s">
        <v>153</v>
      </c>
      <c r="K157" s="128"/>
    </row>
    <row r="158" spans="1:11">
      <c r="A158" s="226" t="s">
        <v>167</v>
      </c>
      <c r="B158" s="199">
        <v>1</v>
      </c>
      <c r="C158" s="175" t="s">
        <v>288</v>
      </c>
      <c r="D158" s="161" t="s">
        <v>289</v>
      </c>
      <c r="E158" s="195">
        <v>0.17</v>
      </c>
      <c r="F158" s="163">
        <v>15000</v>
      </c>
      <c r="G158" s="183">
        <f>+F158*E158</f>
        <v>2550</v>
      </c>
      <c r="H158" s="191">
        <f>+$G$152*E158</f>
        <v>93.5</v>
      </c>
      <c r="I158" s="163">
        <f>+H158*F158</f>
        <v>1402500</v>
      </c>
      <c r="K158" s="128"/>
    </row>
    <row r="159" spans="1:11">
      <c r="A159" s="226" t="s">
        <v>167</v>
      </c>
      <c r="B159" s="199">
        <v>2</v>
      </c>
      <c r="C159" s="175" t="s">
        <v>290</v>
      </c>
      <c r="D159" s="161" t="s">
        <v>181</v>
      </c>
      <c r="E159" s="195">
        <v>0.63</v>
      </c>
      <c r="F159" s="163">
        <v>730</v>
      </c>
      <c r="G159" s="183">
        <f t="shared" ref="G159:G169" si="23">+F159*E159</f>
        <v>459.9</v>
      </c>
      <c r="H159" s="191">
        <f t="shared" ref="H159:H169" si="24">+$G$152*E159</f>
        <v>346.5</v>
      </c>
      <c r="I159" s="163">
        <f t="shared" ref="I159:I169" si="25">+H159*F159</f>
        <v>252945</v>
      </c>
      <c r="K159" s="128"/>
    </row>
    <row r="160" spans="1:11">
      <c r="A160" s="226" t="s">
        <v>167</v>
      </c>
      <c r="B160" s="199">
        <v>3</v>
      </c>
      <c r="C160" s="175" t="s">
        <v>291</v>
      </c>
      <c r="D160" s="161" t="s">
        <v>181</v>
      </c>
      <c r="E160" s="195">
        <v>0.21</v>
      </c>
      <c r="F160" s="183">
        <v>1650</v>
      </c>
      <c r="G160" s="183">
        <f t="shared" si="23"/>
        <v>346.5</v>
      </c>
      <c r="H160" s="191">
        <f t="shared" si="24"/>
        <v>115.5</v>
      </c>
      <c r="I160" s="163">
        <f t="shared" si="25"/>
        <v>190575</v>
      </c>
      <c r="K160" s="128"/>
    </row>
    <row r="161" spans="1:11">
      <c r="A161" s="226" t="s">
        <v>167</v>
      </c>
      <c r="B161" s="199">
        <v>4</v>
      </c>
      <c r="C161" s="175" t="s">
        <v>292</v>
      </c>
      <c r="D161" s="161" t="s">
        <v>205</v>
      </c>
      <c r="E161" s="195">
        <v>0.08</v>
      </c>
      <c r="F161" s="163">
        <v>620</v>
      </c>
      <c r="G161" s="183">
        <f t="shared" si="23"/>
        <v>49.6</v>
      </c>
      <c r="H161" s="191">
        <f t="shared" si="24"/>
        <v>44</v>
      </c>
      <c r="I161" s="163">
        <f t="shared" si="25"/>
        <v>27280</v>
      </c>
      <c r="K161" s="128"/>
    </row>
    <row r="162" spans="1:11">
      <c r="A162" s="226" t="s">
        <v>167</v>
      </c>
      <c r="B162" s="199">
        <v>5</v>
      </c>
      <c r="C162" s="175" t="s">
        <v>293</v>
      </c>
      <c r="D162" s="161" t="s">
        <v>179</v>
      </c>
      <c r="E162" s="195">
        <v>0.1</v>
      </c>
      <c r="F162" s="183">
        <v>540</v>
      </c>
      <c r="G162" s="183">
        <f t="shared" si="23"/>
        <v>54</v>
      </c>
      <c r="H162" s="191">
        <f t="shared" si="24"/>
        <v>55</v>
      </c>
      <c r="I162" s="163">
        <f t="shared" si="25"/>
        <v>29700</v>
      </c>
      <c r="K162" s="128"/>
    </row>
    <row r="163" spans="1:11">
      <c r="A163" s="199" t="s">
        <v>167</v>
      </c>
      <c r="B163" s="199">
        <v>6</v>
      </c>
      <c r="C163" s="160" t="s">
        <v>284</v>
      </c>
      <c r="D163" s="221" t="s">
        <v>205</v>
      </c>
      <c r="E163" s="214">
        <v>0.15</v>
      </c>
      <c r="F163" s="220">
        <v>710</v>
      </c>
      <c r="G163" s="183">
        <f t="shared" si="23"/>
        <v>106.5</v>
      </c>
      <c r="H163" s="191">
        <f t="shared" si="24"/>
        <v>82.5</v>
      </c>
      <c r="I163" s="163">
        <f t="shared" si="25"/>
        <v>58575</v>
      </c>
      <c r="K163" s="128"/>
    </row>
    <row r="164" spans="1:11" ht="15">
      <c r="A164" s="226" t="s">
        <v>159</v>
      </c>
      <c r="B164" s="199">
        <v>7</v>
      </c>
      <c r="C164" t="s">
        <v>294</v>
      </c>
      <c r="D164" s="2" t="s">
        <v>5</v>
      </c>
      <c r="E164" s="213">
        <v>1</v>
      </c>
      <c r="F164">
        <v>300</v>
      </c>
      <c r="G164" s="183">
        <f t="shared" si="23"/>
        <v>300</v>
      </c>
      <c r="H164" s="191">
        <f t="shared" si="24"/>
        <v>550</v>
      </c>
      <c r="I164" s="163">
        <f t="shared" si="25"/>
        <v>165000</v>
      </c>
      <c r="K164" s="128"/>
    </row>
    <row r="165" spans="1:11" ht="15">
      <c r="A165" s="226" t="s">
        <v>159</v>
      </c>
      <c r="B165" s="199">
        <v>8</v>
      </c>
      <c r="C165" t="s">
        <v>295</v>
      </c>
      <c r="D165" s="2" t="s">
        <v>5</v>
      </c>
      <c r="E165" s="213">
        <v>1</v>
      </c>
      <c r="F165">
        <v>600</v>
      </c>
      <c r="G165" s="183">
        <f t="shared" si="23"/>
        <v>600</v>
      </c>
      <c r="H165" s="191">
        <f t="shared" si="24"/>
        <v>550</v>
      </c>
      <c r="I165" s="163">
        <f t="shared" si="25"/>
        <v>330000</v>
      </c>
      <c r="K165" s="128"/>
    </row>
    <row r="166" spans="1:11" ht="15">
      <c r="A166" s="226" t="s">
        <v>159</v>
      </c>
      <c r="B166" s="199">
        <v>9</v>
      </c>
      <c r="C166" t="s">
        <v>296</v>
      </c>
      <c r="D166" s="2" t="s">
        <v>5</v>
      </c>
      <c r="E166" s="213">
        <v>1</v>
      </c>
      <c r="F166">
        <v>100</v>
      </c>
      <c r="G166" s="183">
        <f t="shared" si="23"/>
        <v>100</v>
      </c>
      <c r="H166" s="191">
        <f t="shared" si="24"/>
        <v>550</v>
      </c>
      <c r="I166" s="163">
        <f t="shared" si="25"/>
        <v>55000</v>
      </c>
      <c r="K166" s="128"/>
    </row>
    <row r="167" spans="1:11" ht="15">
      <c r="A167" s="226" t="s">
        <v>159</v>
      </c>
      <c r="B167" s="199">
        <v>10</v>
      </c>
      <c r="C167" t="s">
        <v>297</v>
      </c>
      <c r="D167" s="2" t="s">
        <v>5</v>
      </c>
      <c r="E167" s="213">
        <v>1</v>
      </c>
      <c r="F167">
        <v>140</v>
      </c>
      <c r="G167" s="183">
        <f t="shared" si="23"/>
        <v>140</v>
      </c>
      <c r="H167" s="191">
        <f t="shared" si="24"/>
        <v>550</v>
      </c>
      <c r="I167" s="163">
        <f t="shared" si="25"/>
        <v>77000</v>
      </c>
      <c r="K167" s="128"/>
    </row>
    <row r="168" spans="1:11" ht="15">
      <c r="A168" s="226" t="s">
        <v>167</v>
      </c>
      <c r="B168" s="199">
        <v>11</v>
      </c>
      <c r="C168" t="s">
        <v>298</v>
      </c>
      <c r="D168" s="2" t="s">
        <v>286</v>
      </c>
      <c r="E168" s="213">
        <v>4.0200000000000001E-3</v>
      </c>
      <c r="F168">
        <v>1200</v>
      </c>
      <c r="G168" s="183">
        <f t="shared" si="23"/>
        <v>4.8239999999999998</v>
      </c>
      <c r="H168" s="191">
        <f t="shared" si="24"/>
        <v>2.2109999999999999</v>
      </c>
      <c r="I168" s="163">
        <f t="shared" si="25"/>
        <v>2653.2</v>
      </c>
      <c r="K168" s="128"/>
    </row>
    <row r="169" spans="1:11" ht="15">
      <c r="A169" s="226" t="s">
        <v>164</v>
      </c>
      <c r="B169" s="199">
        <v>12</v>
      </c>
      <c r="C169" t="s">
        <v>173</v>
      </c>
      <c r="D169" s="2" t="s">
        <v>166</v>
      </c>
      <c r="E169" s="213">
        <v>0.5</v>
      </c>
      <c r="F169" s="215">
        <f>+SUM(G164:G168)</f>
        <v>1144.8240000000001</v>
      </c>
      <c r="G169" s="183">
        <f t="shared" si="23"/>
        <v>572.41200000000003</v>
      </c>
      <c r="H169" s="191">
        <f t="shared" si="24"/>
        <v>275</v>
      </c>
      <c r="I169" s="163">
        <f t="shared" si="25"/>
        <v>314826.60000000003</v>
      </c>
      <c r="K169" s="128"/>
    </row>
    <row r="170" spans="1:11" ht="15">
      <c r="A170" s="226"/>
      <c r="B170"/>
      <c r="C170" t="s">
        <v>7</v>
      </c>
      <c r="D170"/>
      <c r="E170"/>
      <c r="F170"/>
      <c r="G170" s="163">
        <f>SUM(G158:G169)</f>
        <v>5283.7359999999999</v>
      </c>
      <c r="H170" s="163"/>
      <c r="I170" s="163">
        <f>SUM(I158:I169)</f>
        <v>2906054.8000000003</v>
      </c>
      <c r="K170" s="128"/>
    </row>
    <row r="171" spans="1:11">
      <c r="A171" s="220"/>
      <c r="B171" s="220"/>
      <c r="C171" s="160"/>
      <c r="D171" s="220"/>
      <c r="E171" s="220"/>
      <c r="F171" s="220"/>
      <c r="G171" s="163"/>
      <c r="H171" s="164"/>
      <c r="I171" s="163"/>
      <c r="K171" s="128"/>
    </row>
    <row r="172" spans="1:11">
      <c r="A172" s="222"/>
      <c r="B172" s="222" t="s">
        <v>90</v>
      </c>
      <c r="C172" s="222" t="str">
        <f>+Presupuesto!B20</f>
        <v>EXCAVACIONES</v>
      </c>
      <c r="D172" s="223"/>
      <c r="E172" s="222"/>
      <c r="F172" s="224" t="s">
        <v>144</v>
      </c>
      <c r="G172" s="225">
        <f>+Presupuesto!D20</f>
        <v>5.7</v>
      </c>
      <c r="H172" s="222" t="str">
        <f>+C175</f>
        <v>M3</v>
      </c>
      <c r="I172" s="222"/>
      <c r="K172" s="128"/>
    </row>
    <row r="173" spans="1:11">
      <c r="A173" s="244"/>
      <c r="B173" s="227" t="s">
        <v>145</v>
      </c>
      <c r="C173" s="230" t="str">
        <f>+Presupuesto!A19</f>
        <v>IV.</v>
      </c>
      <c r="D173" s="161"/>
      <c r="E173" s="228"/>
      <c r="F173" s="245"/>
      <c r="G173" s="230"/>
      <c r="H173" s="230"/>
      <c r="I173" s="231"/>
      <c r="K173" s="128"/>
    </row>
    <row r="174" spans="1:11">
      <c r="A174" s="244"/>
      <c r="B174" s="227" t="s">
        <v>147</v>
      </c>
      <c r="C174" s="227">
        <v>1</v>
      </c>
      <c r="D174" s="161"/>
      <c r="E174" s="248"/>
      <c r="F174" s="233"/>
      <c r="G174" s="234"/>
      <c r="H174" s="220"/>
      <c r="I174" s="220"/>
      <c r="K174" s="128"/>
    </row>
    <row r="175" spans="1:11">
      <c r="A175" s="244"/>
      <c r="B175" s="227" t="s">
        <v>10</v>
      </c>
      <c r="C175" s="230" t="s">
        <v>6</v>
      </c>
      <c r="D175" s="161"/>
      <c r="E175" s="248"/>
      <c r="F175" s="235"/>
      <c r="G175" s="234"/>
      <c r="H175" s="220"/>
      <c r="I175" s="220"/>
      <c r="K175" s="128"/>
    </row>
    <row r="176" spans="1:11">
      <c r="A176" s="244"/>
      <c r="B176" s="180" t="s">
        <v>148</v>
      </c>
      <c r="C176" s="173" t="s">
        <v>158</v>
      </c>
      <c r="D176" s="173" t="s">
        <v>10</v>
      </c>
      <c r="E176" s="150" t="s">
        <v>9</v>
      </c>
      <c r="F176" s="150" t="s">
        <v>143</v>
      </c>
      <c r="G176" s="151" t="s">
        <v>149</v>
      </c>
      <c r="H176" s="152" t="s">
        <v>9</v>
      </c>
      <c r="I176" s="153" t="s">
        <v>150</v>
      </c>
      <c r="K176" s="128"/>
    </row>
    <row r="177" spans="1:11">
      <c r="A177" s="244"/>
      <c r="B177" s="173"/>
      <c r="C177" s="173"/>
      <c r="D177" s="161"/>
      <c r="E177" s="157" t="s">
        <v>151</v>
      </c>
      <c r="F177" s="157" t="s">
        <v>151</v>
      </c>
      <c r="G177" s="153" t="s">
        <v>151</v>
      </c>
      <c r="H177" s="158" t="s">
        <v>152</v>
      </c>
      <c r="I177" s="158" t="s">
        <v>153</v>
      </c>
      <c r="K177" s="128"/>
    </row>
    <row r="178" spans="1:11">
      <c r="A178" s="220" t="s">
        <v>159</v>
      </c>
      <c r="B178" s="181">
        <v>1</v>
      </c>
      <c r="C178" s="181" t="s">
        <v>172</v>
      </c>
      <c r="D178" s="161" t="s">
        <v>6</v>
      </c>
      <c r="E178" s="182">
        <v>1</v>
      </c>
      <c r="F178" s="183">
        <v>2700</v>
      </c>
      <c r="G178" s="183">
        <f>+F178*E178</f>
        <v>2700</v>
      </c>
      <c r="H178" s="184">
        <f>+$G$172*E178</f>
        <v>5.7</v>
      </c>
      <c r="I178" s="163">
        <f>+H178*F178</f>
        <v>15390</v>
      </c>
      <c r="K178" s="128"/>
    </row>
    <row r="179" spans="1:11">
      <c r="A179" s="220" t="s">
        <v>164</v>
      </c>
      <c r="B179" s="174">
        <v>2</v>
      </c>
      <c r="C179" s="160" t="s">
        <v>173</v>
      </c>
      <c r="D179" s="161" t="s">
        <v>166</v>
      </c>
      <c r="E179" s="162">
        <v>0.5</v>
      </c>
      <c r="F179" s="163">
        <f>+G178</f>
        <v>2700</v>
      </c>
      <c r="G179" s="163">
        <f>+F179*E179</f>
        <v>1350</v>
      </c>
      <c r="H179" s="184">
        <f>+$G$172*E179</f>
        <v>2.85</v>
      </c>
      <c r="I179" s="163">
        <f>+H179*F179</f>
        <v>7695</v>
      </c>
      <c r="K179" s="128"/>
    </row>
    <row r="180" spans="1:11">
      <c r="A180" s="220"/>
      <c r="B180" s="220"/>
      <c r="C180" s="160" t="s">
        <v>7</v>
      </c>
      <c r="D180" s="220"/>
      <c r="E180" s="220"/>
      <c r="F180" s="220"/>
      <c r="G180" s="163">
        <f>SUM(G178:G179)</f>
        <v>4050</v>
      </c>
      <c r="H180" s="164"/>
      <c r="I180" s="163">
        <f>SUM(I178:I179)</f>
        <v>23085</v>
      </c>
      <c r="K180" s="128"/>
    </row>
    <row r="181" spans="1:11">
      <c r="A181" s="220"/>
      <c r="B181" s="220"/>
      <c r="C181" s="160"/>
      <c r="D181" s="220"/>
      <c r="E181" s="220"/>
      <c r="F181" s="220"/>
      <c r="G181" s="163"/>
      <c r="H181" s="164"/>
      <c r="I181" s="163"/>
      <c r="K181" s="128"/>
    </row>
    <row r="182" spans="1:11">
      <c r="A182" s="222"/>
      <c r="B182" s="222" t="s">
        <v>90</v>
      </c>
      <c r="C182" s="222" t="str">
        <f>+Presupuesto!B21</f>
        <v>EMPLANTILLADO</v>
      </c>
      <c r="D182" s="254"/>
      <c r="E182" s="253"/>
      <c r="F182" s="224" t="s">
        <v>144</v>
      </c>
      <c r="G182" s="225">
        <f>+Presupuesto!D21</f>
        <v>0.47</v>
      </c>
      <c r="H182" s="222" t="str">
        <f>+C185</f>
        <v>M3</v>
      </c>
      <c r="I182" s="222"/>
      <c r="K182" s="128"/>
    </row>
    <row r="183" spans="1:11">
      <c r="A183" s="244"/>
      <c r="B183" s="227" t="s">
        <v>145</v>
      </c>
      <c r="C183" s="230" t="s">
        <v>118</v>
      </c>
      <c r="D183" s="161"/>
      <c r="E183" s="228"/>
      <c r="F183" s="245"/>
      <c r="G183" s="230"/>
      <c r="H183" s="230"/>
      <c r="I183" s="231"/>
      <c r="K183" s="128"/>
    </row>
    <row r="184" spans="1:11">
      <c r="A184" s="244"/>
      <c r="B184" s="227" t="s">
        <v>147</v>
      </c>
      <c r="C184" s="227">
        <v>2</v>
      </c>
      <c r="D184" s="161"/>
      <c r="E184" s="232"/>
      <c r="F184" s="233"/>
      <c r="G184" s="234"/>
      <c r="H184" s="220"/>
      <c r="I184" s="220"/>
      <c r="K184" s="128"/>
    </row>
    <row r="185" spans="1:11">
      <c r="A185" s="244"/>
      <c r="B185" s="227" t="s">
        <v>10</v>
      </c>
      <c r="C185" s="230" t="s">
        <v>6</v>
      </c>
      <c r="D185" s="161"/>
      <c r="E185" s="232"/>
      <c r="F185" s="235"/>
      <c r="G185" s="234"/>
      <c r="H185" s="220"/>
      <c r="I185" s="220"/>
      <c r="K185" s="128"/>
    </row>
    <row r="186" spans="1:11">
      <c r="A186" s="244"/>
      <c r="B186" s="180" t="s">
        <v>148</v>
      </c>
      <c r="C186" s="172" t="s">
        <v>158</v>
      </c>
      <c r="D186" s="173" t="s">
        <v>10</v>
      </c>
      <c r="E186" s="157" t="s">
        <v>9</v>
      </c>
      <c r="F186" s="150" t="s">
        <v>143</v>
      </c>
      <c r="G186" s="151" t="s">
        <v>149</v>
      </c>
      <c r="H186" s="152" t="s">
        <v>9</v>
      </c>
      <c r="I186" s="153" t="s">
        <v>150</v>
      </c>
      <c r="K186" s="128"/>
    </row>
    <row r="187" spans="1:11">
      <c r="A187" s="244"/>
      <c r="B187" s="173"/>
      <c r="C187" s="173"/>
      <c r="D187" s="161"/>
      <c r="E187" s="157" t="s">
        <v>151</v>
      </c>
      <c r="F187" s="157" t="s">
        <v>151</v>
      </c>
      <c r="G187" s="153" t="s">
        <v>151</v>
      </c>
      <c r="H187" s="158" t="s">
        <v>152</v>
      </c>
      <c r="I187" s="158" t="s">
        <v>153</v>
      </c>
      <c r="K187" s="128"/>
    </row>
    <row r="188" spans="1:11">
      <c r="A188" s="199" t="s">
        <v>167</v>
      </c>
      <c r="B188" s="199">
        <v>1</v>
      </c>
      <c r="C188" s="181" t="s">
        <v>174</v>
      </c>
      <c r="D188" s="161" t="s">
        <v>175</v>
      </c>
      <c r="E188" s="200">
        <v>2</v>
      </c>
      <c r="F188" s="183">
        <v>3350</v>
      </c>
      <c r="G188" s="183">
        <f>+F188*E188</f>
        <v>6700</v>
      </c>
      <c r="H188" s="191">
        <f>+$G$182*E188</f>
        <v>0.94</v>
      </c>
      <c r="I188" s="163">
        <f>+H188*F188</f>
        <v>3149</v>
      </c>
      <c r="K188" s="128"/>
    </row>
    <row r="189" spans="1:11">
      <c r="A189" s="199" t="s">
        <v>167</v>
      </c>
      <c r="B189" s="199">
        <v>2</v>
      </c>
      <c r="C189" s="181" t="s">
        <v>176</v>
      </c>
      <c r="D189" s="161" t="s">
        <v>6</v>
      </c>
      <c r="E189" s="200">
        <v>0.8</v>
      </c>
      <c r="F189" s="183">
        <v>9000</v>
      </c>
      <c r="G189" s="183">
        <f t="shared" ref="G189:G195" si="26">+F189*E189</f>
        <v>7200</v>
      </c>
      <c r="H189" s="191">
        <f t="shared" ref="H189:H195" si="27">+$G$182*E189</f>
        <v>0.376</v>
      </c>
      <c r="I189" s="163">
        <f t="shared" ref="I189:I195" si="28">+H189*F189</f>
        <v>3384</v>
      </c>
      <c r="K189" s="128"/>
    </row>
    <row r="190" spans="1:11">
      <c r="A190" s="199" t="s">
        <v>167</v>
      </c>
      <c r="B190" s="199">
        <v>3</v>
      </c>
      <c r="C190" s="181" t="s">
        <v>177</v>
      </c>
      <c r="D190" s="161" t="s">
        <v>6</v>
      </c>
      <c r="E190" s="200">
        <v>0.6</v>
      </c>
      <c r="F190" s="183">
        <v>14000</v>
      </c>
      <c r="G190" s="183">
        <f t="shared" si="26"/>
        <v>8400</v>
      </c>
      <c r="H190" s="191">
        <f t="shared" si="27"/>
        <v>0.28199999999999997</v>
      </c>
      <c r="I190" s="163">
        <f t="shared" si="28"/>
        <v>3947.9999999999995</v>
      </c>
      <c r="K190" s="128"/>
    </row>
    <row r="191" spans="1:11">
      <c r="A191" s="199" t="s">
        <v>167</v>
      </c>
      <c r="B191" s="199">
        <v>5</v>
      </c>
      <c r="C191" s="181" t="s">
        <v>180</v>
      </c>
      <c r="D191" s="161" t="s">
        <v>181</v>
      </c>
      <c r="E191" s="200">
        <v>0.1</v>
      </c>
      <c r="F191" s="183">
        <v>4000</v>
      </c>
      <c r="G191" s="183">
        <f t="shared" si="26"/>
        <v>400</v>
      </c>
      <c r="H191" s="191">
        <f t="shared" si="27"/>
        <v>4.7E-2</v>
      </c>
      <c r="I191" s="163">
        <f t="shared" si="28"/>
        <v>188</v>
      </c>
      <c r="K191" s="128"/>
    </row>
    <row r="192" spans="1:11">
      <c r="A192" s="199" t="s">
        <v>159</v>
      </c>
      <c r="B192" s="199">
        <v>6</v>
      </c>
      <c r="C192" s="181" t="s">
        <v>229</v>
      </c>
      <c r="D192" s="161" t="s">
        <v>4</v>
      </c>
      <c r="E192" s="200">
        <v>1</v>
      </c>
      <c r="F192" s="183">
        <v>6000</v>
      </c>
      <c r="G192" s="183">
        <f t="shared" si="26"/>
        <v>6000</v>
      </c>
      <c r="H192" s="191">
        <f t="shared" si="27"/>
        <v>0.47</v>
      </c>
      <c r="I192" s="163">
        <f t="shared" si="28"/>
        <v>2820</v>
      </c>
      <c r="K192" s="128"/>
    </row>
    <row r="193" spans="1:11">
      <c r="A193" s="199" t="s">
        <v>159</v>
      </c>
      <c r="B193" s="199">
        <v>7</v>
      </c>
      <c r="C193" s="181" t="s">
        <v>230</v>
      </c>
      <c r="D193" s="161" t="s">
        <v>6</v>
      </c>
      <c r="E193" s="200">
        <v>1</v>
      </c>
      <c r="F193" s="183">
        <v>200</v>
      </c>
      <c r="G193" s="183">
        <f t="shared" si="26"/>
        <v>200</v>
      </c>
      <c r="H193" s="191">
        <f t="shared" si="27"/>
        <v>0.47</v>
      </c>
      <c r="I193" s="163">
        <f t="shared" si="28"/>
        <v>94</v>
      </c>
      <c r="K193" s="128"/>
    </row>
    <row r="194" spans="1:11">
      <c r="A194" s="199" t="s">
        <v>164</v>
      </c>
      <c r="B194" s="199">
        <v>8</v>
      </c>
      <c r="C194" s="181" t="s">
        <v>173</v>
      </c>
      <c r="D194" s="161" t="s">
        <v>6</v>
      </c>
      <c r="E194" s="200">
        <v>0.5</v>
      </c>
      <c r="F194" s="183">
        <f>+SUM(G192:G193)</f>
        <v>6200</v>
      </c>
      <c r="G194" s="183">
        <f t="shared" si="26"/>
        <v>3100</v>
      </c>
      <c r="H194" s="191">
        <f t="shared" si="27"/>
        <v>0.23499999999999999</v>
      </c>
      <c r="I194" s="163">
        <f t="shared" si="28"/>
        <v>1457</v>
      </c>
      <c r="K194" s="128"/>
    </row>
    <row r="195" spans="1:11">
      <c r="A195" s="199" t="s">
        <v>154</v>
      </c>
      <c r="B195" s="199">
        <v>9</v>
      </c>
      <c r="C195" s="181" t="s">
        <v>231</v>
      </c>
      <c r="D195" s="161" t="s">
        <v>6</v>
      </c>
      <c r="E195" s="200">
        <v>1</v>
      </c>
      <c r="F195" s="163">
        <v>1200</v>
      </c>
      <c r="G195" s="183">
        <f t="shared" si="26"/>
        <v>1200</v>
      </c>
      <c r="H195" s="191">
        <f t="shared" si="27"/>
        <v>0.47</v>
      </c>
      <c r="I195" s="163">
        <f t="shared" si="28"/>
        <v>564</v>
      </c>
      <c r="K195" s="128"/>
    </row>
    <row r="196" spans="1:11">
      <c r="A196" s="199"/>
      <c r="B196" s="199"/>
      <c r="C196" s="160" t="s">
        <v>7</v>
      </c>
      <c r="D196" s="221"/>
      <c r="E196" s="221"/>
      <c r="F196" s="220"/>
      <c r="G196" s="163">
        <f>SUM(G188:G195)</f>
        <v>33200</v>
      </c>
      <c r="H196" s="164"/>
      <c r="I196" s="163">
        <f>SUM(I188:I195)</f>
        <v>15604</v>
      </c>
      <c r="K196" s="128"/>
    </row>
    <row r="197" spans="1:11">
      <c r="A197" s="199"/>
      <c r="B197" s="199"/>
      <c r="C197" s="160"/>
      <c r="D197" s="221"/>
      <c r="E197" s="221"/>
      <c r="F197" s="220"/>
      <c r="G197" s="163"/>
      <c r="H197" s="164"/>
      <c r="I197" s="163"/>
      <c r="K197" s="128"/>
    </row>
    <row r="198" spans="1:11">
      <c r="A198" s="222"/>
      <c r="B198" s="222" t="s">
        <v>90</v>
      </c>
      <c r="C198" s="222" t="str">
        <f>+Presupuesto!B22</f>
        <v>CIMIENTOS</v>
      </c>
      <c r="D198" s="222"/>
      <c r="E198" s="222"/>
      <c r="F198" s="224" t="s">
        <v>144</v>
      </c>
      <c r="G198" s="225">
        <f>+Presupuesto!D22</f>
        <v>5.7</v>
      </c>
      <c r="H198" s="222" t="str">
        <f>+C201</f>
        <v>M3</v>
      </c>
      <c r="I198" s="222"/>
      <c r="K198" s="128"/>
    </row>
    <row r="199" spans="1:11">
      <c r="A199" s="244"/>
      <c r="B199" s="227" t="s">
        <v>145</v>
      </c>
      <c r="C199" s="230" t="s">
        <v>118</v>
      </c>
      <c r="D199" s="231"/>
      <c r="E199" s="228"/>
      <c r="F199" s="245"/>
      <c r="G199" s="230"/>
      <c r="H199" s="230"/>
      <c r="I199" s="231"/>
      <c r="K199" s="128"/>
    </row>
    <row r="200" spans="1:11">
      <c r="A200" s="244"/>
      <c r="B200" s="227" t="s">
        <v>147</v>
      </c>
      <c r="C200" s="227">
        <v>3</v>
      </c>
      <c r="D200" s="227"/>
      <c r="E200" s="248"/>
      <c r="F200" s="233"/>
      <c r="G200" s="234"/>
      <c r="H200" s="220"/>
      <c r="I200" s="220"/>
      <c r="K200" s="128"/>
    </row>
    <row r="201" spans="1:11">
      <c r="A201" s="244"/>
      <c r="B201" s="229" t="s">
        <v>10</v>
      </c>
      <c r="C201" s="229" t="s">
        <v>6</v>
      </c>
      <c r="D201" s="229"/>
      <c r="E201" s="246"/>
      <c r="F201" s="185"/>
      <c r="G201" s="247"/>
      <c r="H201" s="130"/>
      <c r="I201" s="220"/>
      <c r="K201" s="128"/>
    </row>
    <row r="202" spans="1:11">
      <c r="A202" s="244"/>
      <c r="B202" s="172" t="s">
        <v>148</v>
      </c>
      <c r="C202" s="173" t="s">
        <v>158</v>
      </c>
      <c r="D202" s="173" t="s">
        <v>10</v>
      </c>
      <c r="E202" s="157" t="s">
        <v>9</v>
      </c>
      <c r="F202" s="157" t="s">
        <v>143</v>
      </c>
      <c r="G202" s="153" t="s">
        <v>149</v>
      </c>
      <c r="H202" s="158" t="s">
        <v>9</v>
      </c>
      <c r="I202" s="153" t="s">
        <v>150</v>
      </c>
      <c r="K202" s="128"/>
    </row>
    <row r="203" spans="1:11">
      <c r="A203" s="244"/>
      <c r="B203" s="173"/>
      <c r="C203" s="173"/>
      <c r="D203" s="173"/>
      <c r="E203" s="157" t="s">
        <v>151</v>
      </c>
      <c r="F203" s="157" t="s">
        <v>151</v>
      </c>
      <c r="G203" s="153" t="s">
        <v>151</v>
      </c>
      <c r="H203" s="158" t="s">
        <v>152</v>
      </c>
      <c r="I203" s="158" t="s">
        <v>153</v>
      </c>
      <c r="K203" s="128"/>
    </row>
    <row r="204" spans="1:11">
      <c r="A204" s="220" t="s">
        <v>167</v>
      </c>
      <c r="B204" s="181">
        <v>1</v>
      </c>
      <c r="C204" s="181" t="s">
        <v>174</v>
      </c>
      <c r="D204" s="161" t="s">
        <v>175</v>
      </c>
      <c r="E204" s="182">
        <v>6</v>
      </c>
      <c r="F204" s="183">
        <v>3350</v>
      </c>
      <c r="G204" s="183">
        <f>+F204*E204</f>
        <v>20100</v>
      </c>
      <c r="H204" s="184">
        <f>+$G$198*E204</f>
        <v>34.200000000000003</v>
      </c>
      <c r="I204" s="163">
        <f>+H204*F204</f>
        <v>114570.00000000001</v>
      </c>
      <c r="K204" s="128"/>
    </row>
    <row r="205" spans="1:11">
      <c r="A205" s="220" t="s">
        <v>167</v>
      </c>
      <c r="B205" s="174">
        <v>2</v>
      </c>
      <c r="C205" s="175" t="s">
        <v>176</v>
      </c>
      <c r="D205" s="161" t="s">
        <v>6</v>
      </c>
      <c r="E205" s="162">
        <v>0.8</v>
      </c>
      <c r="F205" s="163">
        <v>9000</v>
      </c>
      <c r="G205" s="163">
        <f t="shared" ref="G205:G213" si="29">+F205*E205</f>
        <v>7200</v>
      </c>
      <c r="H205" s="184">
        <f t="shared" ref="H205:H213" si="30">+$G$198*E205</f>
        <v>4.5600000000000005</v>
      </c>
      <c r="I205" s="163">
        <f t="shared" ref="I205:I213" si="31">+H205*F205</f>
        <v>41040.000000000007</v>
      </c>
      <c r="K205" s="128"/>
    </row>
    <row r="206" spans="1:11">
      <c r="A206" s="220" t="s">
        <v>167</v>
      </c>
      <c r="B206" s="181">
        <v>3</v>
      </c>
      <c r="C206" s="160" t="s">
        <v>177</v>
      </c>
      <c r="D206" s="161" t="s">
        <v>6</v>
      </c>
      <c r="E206" s="162">
        <v>0.6</v>
      </c>
      <c r="F206" s="163">
        <v>14000</v>
      </c>
      <c r="G206" s="163">
        <f t="shared" si="29"/>
        <v>8400</v>
      </c>
      <c r="H206" s="184">
        <f t="shared" si="30"/>
        <v>3.42</v>
      </c>
      <c r="I206" s="163">
        <f t="shared" si="31"/>
        <v>47880</v>
      </c>
      <c r="K206" s="128"/>
    </row>
    <row r="207" spans="1:11">
      <c r="A207" s="220" t="s">
        <v>167</v>
      </c>
      <c r="B207" s="174">
        <v>4</v>
      </c>
      <c r="C207" s="175" t="s">
        <v>178</v>
      </c>
      <c r="D207" s="161" t="s">
        <v>179</v>
      </c>
      <c r="E207" s="162">
        <v>1.85</v>
      </c>
      <c r="F207" s="163">
        <v>500</v>
      </c>
      <c r="G207" s="163">
        <f t="shared" si="29"/>
        <v>925</v>
      </c>
      <c r="H207" s="184">
        <f t="shared" si="30"/>
        <v>10.545000000000002</v>
      </c>
      <c r="I207" s="163">
        <f t="shared" si="31"/>
        <v>5272.5000000000009</v>
      </c>
      <c r="K207" s="128"/>
    </row>
    <row r="208" spans="1:11">
      <c r="A208" s="220" t="s">
        <v>167</v>
      </c>
      <c r="B208" s="181">
        <v>5</v>
      </c>
      <c r="C208" s="181" t="s">
        <v>180</v>
      </c>
      <c r="D208" s="161" t="s">
        <v>181</v>
      </c>
      <c r="E208" s="182">
        <v>0.2</v>
      </c>
      <c r="F208" s="183">
        <v>5000</v>
      </c>
      <c r="G208" s="183">
        <f t="shared" si="29"/>
        <v>1000</v>
      </c>
      <c r="H208" s="184">
        <f t="shared" si="30"/>
        <v>1.1400000000000001</v>
      </c>
      <c r="I208" s="163">
        <f t="shared" si="31"/>
        <v>5700.0000000000009</v>
      </c>
      <c r="K208" s="128"/>
    </row>
    <row r="209" spans="1:11">
      <c r="A209" s="220" t="s">
        <v>159</v>
      </c>
      <c r="B209" s="174">
        <v>6</v>
      </c>
      <c r="C209" s="160" t="s">
        <v>182</v>
      </c>
      <c r="D209" s="161" t="s">
        <v>6</v>
      </c>
      <c r="E209" s="162">
        <v>1</v>
      </c>
      <c r="F209" s="163">
        <v>4000</v>
      </c>
      <c r="G209" s="163">
        <f t="shared" si="29"/>
        <v>4000</v>
      </c>
      <c r="H209" s="184">
        <f t="shared" si="30"/>
        <v>5.7</v>
      </c>
      <c r="I209" s="163">
        <f t="shared" si="31"/>
        <v>22800</v>
      </c>
      <c r="K209" s="128"/>
    </row>
    <row r="210" spans="1:11">
      <c r="A210" s="220" t="s">
        <v>159</v>
      </c>
      <c r="B210" s="181">
        <v>7</v>
      </c>
      <c r="C210" s="181" t="s">
        <v>183</v>
      </c>
      <c r="D210" s="161" t="s">
        <v>6</v>
      </c>
      <c r="E210" s="182">
        <v>1</v>
      </c>
      <c r="F210" s="183">
        <v>10000</v>
      </c>
      <c r="G210" s="183">
        <f t="shared" si="29"/>
        <v>10000</v>
      </c>
      <c r="H210" s="184">
        <f t="shared" si="30"/>
        <v>5.7</v>
      </c>
      <c r="I210" s="163">
        <f t="shared" si="31"/>
        <v>57000</v>
      </c>
      <c r="K210" s="128"/>
    </row>
    <row r="211" spans="1:11">
      <c r="A211" s="220" t="s">
        <v>159</v>
      </c>
      <c r="B211" s="174">
        <v>8</v>
      </c>
      <c r="C211" s="175" t="s">
        <v>184</v>
      </c>
      <c r="D211" s="161" t="s">
        <v>6</v>
      </c>
      <c r="E211" s="162">
        <v>1</v>
      </c>
      <c r="F211" s="163">
        <v>800</v>
      </c>
      <c r="G211" s="163">
        <f t="shared" si="29"/>
        <v>800</v>
      </c>
      <c r="H211" s="184">
        <f t="shared" si="30"/>
        <v>5.7</v>
      </c>
      <c r="I211" s="163">
        <f t="shared" si="31"/>
        <v>4560</v>
      </c>
      <c r="K211" s="128"/>
    </row>
    <row r="212" spans="1:11">
      <c r="A212" s="220" t="s">
        <v>164</v>
      </c>
      <c r="B212" s="181">
        <v>9</v>
      </c>
      <c r="C212" s="160" t="s">
        <v>173</v>
      </c>
      <c r="D212" s="161" t="s">
        <v>166</v>
      </c>
      <c r="E212" s="162">
        <v>0.5</v>
      </c>
      <c r="F212" s="163">
        <f>SUM(G209:G211)</f>
        <v>14800</v>
      </c>
      <c r="G212" s="163">
        <f t="shared" si="29"/>
        <v>7400</v>
      </c>
      <c r="H212" s="184">
        <f t="shared" si="30"/>
        <v>2.85</v>
      </c>
      <c r="I212" s="163">
        <f t="shared" si="31"/>
        <v>42180</v>
      </c>
      <c r="K212" s="128"/>
    </row>
    <row r="213" spans="1:11">
      <c r="A213" s="220" t="s">
        <v>154</v>
      </c>
      <c r="B213" s="174">
        <v>10</v>
      </c>
      <c r="C213" s="175" t="s">
        <v>185</v>
      </c>
      <c r="D213" s="161" t="s">
        <v>6</v>
      </c>
      <c r="E213" s="162">
        <v>1</v>
      </c>
      <c r="F213" s="163">
        <v>1200</v>
      </c>
      <c r="G213" s="163">
        <f t="shared" si="29"/>
        <v>1200</v>
      </c>
      <c r="H213" s="184">
        <f t="shared" si="30"/>
        <v>5.7</v>
      </c>
      <c r="I213" s="163">
        <f t="shared" si="31"/>
        <v>6840</v>
      </c>
      <c r="K213" s="128"/>
    </row>
    <row r="214" spans="1:11">
      <c r="A214" s="220"/>
      <c r="B214" s="220"/>
      <c r="C214" s="160" t="s">
        <v>7</v>
      </c>
      <c r="D214" s="220"/>
      <c r="E214" s="220"/>
      <c r="F214" s="220"/>
      <c r="G214" s="163">
        <f>SUM(G204:G213)</f>
        <v>61025</v>
      </c>
      <c r="H214" s="164"/>
      <c r="I214" s="163">
        <f>SUM(I204:I213)</f>
        <v>347842.5</v>
      </c>
      <c r="K214" s="128"/>
    </row>
    <row r="215" spans="1:11">
      <c r="A215" s="220"/>
      <c r="B215" s="220"/>
      <c r="C215" s="160"/>
      <c r="D215" s="220"/>
      <c r="E215" s="220"/>
      <c r="F215" s="220"/>
      <c r="G215" s="163"/>
      <c r="H215" s="164"/>
      <c r="I215" s="163"/>
      <c r="K215" s="128"/>
    </row>
    <row r="216" spans="1:11">
      <c r="A216" s="222"/>
      <c r="B216" s="222" t="s">
        <v>90</v>
      </c>
      <c r="C216" s="222" t="str">
        <f>+Presupuesto!B23</f>
        <v>MURO DE HORMIGÓN ARMADO</v>
      </c>
      <c r="D216" s="254"/>
      <c r="E216" s="253"/>
      <c r="F216" s="224" t="s">
        <v>144</v>
      </c>
      <c r="G216" s="225">
        <f>+Presupuesto!D23</f>
        <v>2.23</v>
      </c>
      <c r="H216" s="261" t="str">
        <f>+C219</f>
        <v>M3</v>
      </c>
      <c r="I216" s="222"/>
      <c r="K216" s="128"/>
    </row>
    <row r="217" spans="1:11">
      <c r="A217" s="244"/>
      <c r="B217" s="227" t="s">
        <v>145</v>
      </c>
      <c r="C217" s="227" t="s">
        <v>118</v>
      </c>
      <c r="D217" s="161"/>
      <c r="E217" s="228"/>
      <c r="F217" s="245"/>
      <c r="G217" s="230"/>
      <c r="H217" s="262"/>
      <c r="I217" s="231"/>
      <c r="K217" s="128"/>
    </row>
    <row r="218" spans="1:11">
      <c r="A218" s="244"/>
      <c r="B218" s="227" t="s">
        <v>147</v>
      </c>
      <c r="C218" s="212">
        <v>4</v>
      </c>
      <c r="D218" s="161"/>
      <c r="E218" s="232"/>
      <c r="F218" s="233"/>
      <c r="G218" s="234"/>
      <c r="H218" s="260"/>
      <c r="I218" s="220"/>
      <c r="K218" s="128"/>
    </row>
    <row r="219" spans="1:11">
      <c r="A219" s="244"/>
      <c r="B219" s="227" t="s">
        <v>10</v>
      </c>
      <c r="C219" s="230" t="s">
        <v>6</v>
      </c>
      <c r="D219" s="161"/>
      <c r="E219" s="232"/>
      <c r="F219" s="235"/>
      <c r="G219" s="234"/>
      <c r="H219" s="260"/>
      <c r="I219" s="220"/>
      <c r="K219" s="128"/>
    </row>
    <row r="220" spans="1:11">
      <c r="A220" s="244"/>
      <c r="B220" s="180" t="s">
        <v>148</v>
      </c>
      <c r="C220" s="173" t="s">
        <v>158</v>
      </c>
      <c r="D220" s="173" t="s">
        <v>10</v>
      </c>
      <c r="E220" s="157" t="s">
        <v>9</v>
      </c>
      <c r="F220" s="157" t="s">
        <v>143</v>
      </c>
      <c r="G220" s="153" t="s">
        <v>149</v>
      </c>
      <c r="H220" s="158" t="s">
        <v>9</v>
      </c>
      <c r="I220" s="153" t="s">
        <v>150</v>
      </c>
      <c r="K220" s="128"/>
    </row>
    <row r="221" spans="1:11">
      <c r="A221" s="244"/>
      <c r="B221" s="173"/>
      <c r="C221" s="173"/>
      <c r="D221" s="161"/>
      <c r="E221" s="157" t="s">
        <v>151</v>
      </c>
      <c r="F221" s="157" t="s">
        <v>151</v>
      </c>
      <c r="G221" s="153" t="s">
        <v>151</v>
      </c>
      <c r="H221" s="158" t="s">
        <v>152</v>
      </c>
      <c r="I221" s="158" t="s">
        <v>153</v>
      </c>
      <c r="K221" s="128"/>
    </row>
    <row r="222" spans="1:11">
      <c r="A222" s="226" t="s">
        <v>167</v>
      </c>
      <c r="B222" s="199">
        <v>1</v>
      </c>
      <c r="C222" s="175" t="s">
        <v>174</v>
      </c>
      <c r="D222" s="161" t="s">
        <v>175</v>
      </c>
      <c r="E222" s="162">
        <v>6</v>
      </c>
      <c r="F222" s="163">
        <v>3350</v>
      </c>
      <c r="G222" s="183">
        <f>+F222*E222</f>
        <v>20100</v>
      </c>
      <c r="H222" s="191">
        <f>+$G$216*E222</f>
        <v>13.379999999999999</v>
      </c>
      <c r="I222" s="163">
        <f>+H222*F222</f>
        <v>44823</v>
      </c>
      <c r="K222" s="128"/>
    </row>
    <row r="223" spans="1:11">
      <c r="A223" s="226" t="s">
        <v>167</v>
      </c>
      <c r="B223" s="199">
        <v>2</v>
      </c>
      <c r="C223" s="175" t="s">
        <v>177</v>
      </c>
      <c r="D223" s="161" t="s">
        <v>6</v>
      </c>
      <c r="E223" s="162">
        <v>0.7</v>
      </c>
      <c r="F223" s="163">
        <v>14000</v>
      </c>
      <c r="G223" s="183">
        <f t="shared" ref="G223:G230" si="32">+F223*E223</f>
        <v>9800</v>
      </c>
      <c r="H223" s="191">
        <f t="shared" ref="H223:H236" si="33">+$G$216*E223</f>
        <v>1.5609999999999999</v>
      </c>
      <c r="I223" s="163">
        <f t="shared" ref="I223:I231" si="34">+H223*F223</f>
        <v>21854</v>
      </c>
      <c r="K223" s="128"/>
    </row>
    <row r="224" spans="1:11">
      <c r="A224" s="226" t="s">
        <v>167</v>
      </c>
      <c r="B224" s="199">
        <v>3</v>
      </c>
      <c r="C224" s="175" t="s">
        <v>176</v>
      </c>
      <c r="D224" s="161" t="s">
        <v>6</v>
      </c>
      <c r="E224" s="162">
        <v>0.7</v>
      </c>
      <c r="F224" s="183">
        <v>9000</v>
      </c>
      <c r="G224" s="183">
        <f t="shared" si="32"/>
        <v>6300</v>
      </c>
      <c r="H224" s="191">
        <f t="shared" si="33"/>
        <v>1.5609999999999999</v>
      </c>
      <c r="I224" s="163">
        <f t="shared" si="34"/>
        <v>14049</v>
      </c>
      <c r="K224" s="128"/>
    </row>
    <row r="225" spans="1:11">
      <c r="A225" s="226" t="s">
        <v>167</v>
      </c>
      <c r="B225" s="199">
        <v>4</v>
      </c>
      <c r="C225" s="175" t="s">
        <v>178</v>
      </c>
      <c r="D225" s="161" t="s">
        <v>179</v>
      </c>
      <c r="E225" s="162">
        <v>1.85</v>
      </c>
      <c r="F225" s="163">
        <v>500</v>
      </c>
      <c r="G225" s="183">
        <f t="shared" si="32"/>
        <v>925</v>
      </c>
      <c r="H225" s="191">
        <f t="shared" si="33"/>
        <v>4.1254999999999997</v>
      </c>
      <c r="I225" s="163">
        <f t="shared" si="34"/>
        <v>2062.75</v>
      </c>
      <c r="K225" s="128"/>
    </row>
    <row r="226" spans="1:11">
      <c r="A226" s="226" t="s">
        <v>167</v>
      </c>
      <c r="B226" s="199">
        <v>5</v>
      </c>
      <c r="C226" s="175" t="s">
        <v>278</v>
      </c>
      <c r="D226" s="161" t="s">
        <v>179</v>
      </c>
      <c r="E226" s="162">
        <v>6.38</v>
      </c>
      <c r="F226" s="163">
        <v>190</v>
      </c>
      <c r="G226" s="183">
        <f t="shared" si="32"/>
        <v>1212.2</v>
      </c>
      <c r="H226" s="191">
        <f t="shared" si="33"/>
        <v>14.227399999999999</v>
      </c>
      <c r="I226" s="163">
        <f t="shared" si="34"/>
        <v>2703.2059999999997</v>
      </c>
      <c r="K226" s="128"/>
    </row>
    <row r="227" spans="1:11">
      <c r="A227" s="226" t="s">
        <v>167</v>
      </c>
      <c r="B227" s="199">
        <v>6</v>
      </c>
      <c r="C227" s="175" t="s">
        <v>180</v>
      </c>
      <c r="D227" s="161" t="s">
        <v>279</v>
      </c>
      <c r="E227" s="162">
        <v>0.2</v>
      </c>
      <c r="F227" s="183">
        <v>5000</v>
      </c>
      <c r="G227" s="183">
        <f t="shared" si="32"/>
        <v>1000</v>
      </c>
      <c r="H227" s="191">
        <f t="shared" si="33"/>
        <v>0.44600000000000001</v>
      </c>
      <c r="I227" s="163">
        <f t="shared" si="34"/>
        <v>2230</v>
      </c>
      <c r="K227" s="128"/>
    </row>
    <row r="228" spans="1:11">
      <c r="A228" s="199" t="s">
        <v>159</v>
      </c>
      <c r="B228" s="199">
        <v>7</v>
      </c>
      <c r="C228" s="175" t="s">
        <v>280</v>
      </c>
      <c r="D228" s="161" t="s">
        <v>6</v>
      </c>
      <c r="E228" s="162">
        <v>1</v>
      </c>
      <c r="F228" s="163">
        <v>2000</v>
      </c>
      <c r="G228" s="183">
        <f t="shared" si="32"/>
        <v>2000</v>
      </c>
      <c r="H228" s="191">
        <f t="shared" si="33"/>
        <v>2.23</v>
      </c>
      <c r="I228" s="163">
        <f t="shared" si="34"/>
        <v>4460</v>
      </c>
      <c r="K228" s="128"/>
    </row>
    <row r="229" spans="1:11">
      <c r="A229" s="199" t="s">
        <v>159</v>
      </c>
      <c r="B229" s="199">
        <v>8</v>
      </c>
      <c r="C229" s="175" t="s">
        <v>281</v>
      </c>
      <c r="D229" s="161" t="s">
        <v>6</v>
      </c>
      <c r="E229" s="162">
        <v>1</v>
      </c>
      <c r="F229" s="163">
        <v>3500</v>
      </c>
      <c r="G229" s="183">
        <f t="shared" si="32"/>
        <v>3500</v>
      </c>
      <c r="H229" s="191">
        <f t="shared" si="33"/>
        <v>2.23</v>
      </c>
      <c r="I229" s="163">
        <f t="shared" si="34"/>
        <v>7805</v>
      </c>
      <c r="K229" s="128"/>
    </row>
    <row r="230" spans="1:11">
      <c r="A230" s="199" t="s">
        <v>159</v>
      </c>
      <c r="B230" s="199">
        <v>9</v>
      </c>
      <c r="C230" s="175" t="s">
        <v>282</v>
      </c>
      <c r="D230" s="161" t="s">
        <v>6</v>
      </c>
      <c r="E230" s="162">
        <v>1</v>
      </c>
      <c r="F230" s="163">
        <v>5500</v>
      </c>
      <c r="G230" s="183">
        <f t="shared" si="32"/>
        <v>5500</v>
      </c>
      <c r="H230" s="191">
        <f t="shared" si="33"/>
        <v>2.23</v>
      </c>
      <c r="I230" s="163">
        <f t="shared" si="34"/>
        <v>12265</v>
      </c>
      <c r="K230" s="128"/>
    </row>
    <row r="231" spans="1:11">
      <c r="A231" s="199" t="s">
        <v>154</v>
      </c>
      <c r="B231" s="199">
        <v>10</v>
      </c>
      <c r="C231" s="175" t="s">
        <v>185</v>
      </c>
      <c r="D231" s="161" t="s">
        <v>6</v>
      </c>
      <c r="E231" s="162">
        <v>1</v>
      </c>
      <c r="F231" s="163">
        <v>3000</v>
      </c>
      <c r="G231" s="183">
        <f>+F231*E231</f>
        <v>3000</v>
      </c>
      <c r="H231" s="191">
        <f t="shared" si="33"/>
        <v>2.23</v>
      </c>
      <c r="I231" s="163">
        <f t="shared" si="34"/>
        <v>6690</v>
      </c>
      <c r="K231" s="128"/>
    </row>
    <row r="232" spans="1:11">
      <c r="A232" s="199" t="s">
        <v>167</v>
      </c>
      <c r="B232" s="199">
        <v>11</v>
      </c>
      <c r="C232" s="175" t="s">
        <v>283</v>
      </c>
      <c r="D232" s="161" t="s">
        <v>205</v>
      </c>
      <c r="E232" s="162">
        <v>100</v>
      </c>
      <c r="F232" s="163">
        <v>650</v>
      </c>
      <c r="G232" s="183">
        <f>+F232*E232</f>
        <v>65000</v>
      </c>
      <c r="H232" s="191">
        <f t="shared" si="33"/>
        <v>223</v>
      </c>
      <c r="I232" s="163">
        <f>+H232*F232</f>
        <v>144950</v>
      </c>
      <c r="K232" s="128"/>
    </row>
    <row r="233" spans="1:11">
      <c r="A233" s="199" t="s">
        <v>167</v>
      </c>
      <c r="B233" s="199">
        <v>12</v>
      </c>
      <c r="C233" s="175" t="s">
        <v>284</v>
      </c>
      <c r="D233" s="161" t="s">
        <v>205</v>
      </c>
      <c r="E233" s="162">
        <v>2</v>
      </c>
      <c r="F233" s="163">
        <v>710</v>
      </c>
      <c r="G233" s="183">
        <f t="shared" ref="G233:G236" si="35">+F233*E233</f>
        <v>1420</v>
      </c>
      <c r="H233" s="191">
        <f t="shared" si="33"/>
        <v>4.46</v>
      </c>
      <c r="I233" s="163">
        <f t="shared" ref="I233:I236" si="36">+H233*F233</f>
        <v>3166.6</v>
      </c>
      <c r="K233" s="128"/>
    </row>
    <row r="234" spans="1:11">
      <c r="A234" s="199" t="s">
        <v>167</v>
      </c>
      <c r="B234" s="199">
        <v>13</v>
      </c>
      <c r="C234" s="175" t="s">
        <v>285</v>
      </c>
      <c r="D234" s="161" t="s">
        <v>286</v>
      </c>
      <c r="E234" s="162">
        <v>50</v>
      </c>
      <c r="F234" s="183">
        <v>6</v>
      </c>
      <c r="G234" s="183">
        <f t="shared" si="35"/>
        <v>300</v>
      </c>
      <c r="H234" s="191">
        <f t="shared" si="33"/>
        <v>111.5</v>
      </c>
      <c r="I234" s="163">
        <f t="shared" si="36"/>
        <v>669</v>
      </c>
      <c r="K234" s="128"/>
    </row>
    <row r="235" spans="1:11">
      <c r="A235" s="199" t="s">
        <v>159</v>
      </c>
      <c r="B235" s="199">
        <v>14</v>
      </c>
      <c r="C235" s="175" t="s">
        <v>287</v>
      </c>
      <c r="D235" s="161" t="s">
        <v>205</v>
      </c>
      <c r="E235" s="162">
        <v>100</v>
      </c>
      <c r="F235" s="163">
        <v>185</v>
      </c>
      <c r="G235" s="183">
        <f t="shared" si="35"/>
        <v>18500</v>
      </c>
      <c r="H235" s="191">
        <f t="shared" si="33"/>
        <v>223</v>
      </c>
      <c r="I235" s="163">
        <f t="shared" si="36"/>
        <v>41255</v>
      </c>
      <c r="K235" s="128"/>
    </row>
    <row r="236" spans="1:11">
      <c r="A236" s="226" t="s">
        <v>164</v>
      </c>
      <c r="B236" s="199">
        <v>15</v>
      </c>
      <c r="C236" s="175" t="s">
        <v>173</v>
      </c>
      <c r="D236" s="161" t="s">
        <v>166</v>
      </c>
      <c r="E236" s="162">
        <v>0.5</v>
      </c>
      <c r="F236" s="183">
        <f>+SUM(G228:G230)+G235</f>
        <v>29500</v>
      </c>
      <c r="G236" s="183">
        <f t="shared" si="35"/>
        <v>14750</v>
      </c>
      <c r="H236" s="191">
        <f t="shared" si="33"/>
        <v>1.115</v>
      </c>
      <c r="I236" s="163">
        <f t="shared" si="36"/>
        <v>32892.5</v>
      </c>
      <c r="K236" s="128"/>
    </row>
    <row r="237" spans="1:11">
      <c r="A237" s="199"/>
      <c r="B237" s="199"/>
      <c r="C237" s="160" t="s">
        <v>7</v>
      </c>
      <c r="D237" s="221"/>
      <c r="E237" s="221"/>
      <c r="F237" s="220"/>
      <c r="G237" s="163">
        <f>SUM(G222:G236)</f>
        <v>153307.20000000001</v>
      </c>
      <c r="H237" s="191"/>
      <c r="I237" s="163">
        <f>SUM(I222:I236)</f>
        <v>341875.05599999998</v>
      </c>
      <c r="K237" s="128"/>
    </row>
    <row r="238" spans="1:11" ht="15">
      <c r="A238"/>
      <c r="B238"/>
      <c r="C238"/>
      <c r="D238"/>
      <c r="E238"/>
      <c r="F238"/>
      <c r="G238"/>
      <c r="H238"/>
      <c r="I238"/>
      <c r="K238" s="128"/>
    </row>
    <row r="239" spans="1:11">
      <c r="A239" s="222"/>
      <c r="B239" s="222" t="s">
        <v>90</v>
      </c>
      <c r="C239" s="222" t="str">
        <f>+Presupuesto!B24</f>
        <v>MOLDAJES</v>
      </c>
      <c r="D239" s="254"/>
      <c r="E239" s="253"/>
      <c r="F239" s="224" t="s">
        <v>144</v>
      </c>
      <c r="G239" s="225">
        <f>+Presupuesto!D24</f>
        <v>20</v>
      </c>
      <c r="H239" s="261" t="str">
        <f>+C242</f>
        <v>M2</v>
      </c>
      <c r="I239" s="222"/>
      <c r="K239" s="128"/>
    </row>
    <row r="240" spans="1:11">
      <c r="A240" s="244"/>
      <c r="B240" s="227" t="s">
        <v>145</v>
      </c>
      <c r="C240" s="227" t="s">
        <v>118</v>
      </c>
      <c r="D240" s="161"/>
      <c r="E240" s="228"/>
      <c r="F240" s="245"/>
      <c r="G240" s="230"/>
      <c r="H240" s="262"/>
      <c r="I240" s="231"/>
      <c r="K240" s="128"/>
    </row>
    <row r="241" spans="1:11">
      <c r="A241" s="244"/>
      <c r="B241" s="227" t="s">
        <v>147</v>
      </c>
      <c r="C241" s="212">
        <v>5</v>
      </c>
      <c r="D241" s="161"/>
      <c r="E241" s="232"/>
      <c r="F241" s="233"/>
      <c r="G241" s="234"/>
      <c r="H241" s="260"/>
      <c r="I241" s="220"/>
      <c r="K241" s="128"/>
    </row>
    <row r="242" spans="1:11">
      <c r="A242" s="244"/>
      <c r="B242" s="227" t="s">
        <v>10</v>
      </c>
      <c r="C242" s="230" t="s">
        <v>5</v>
      </c>
      <c r="D242" s="161"/>
      <c r="E242" s="232"/>
      <c r="F242" s="235"/>
      <c r="G242" s="234"/>
      <c r="H242" s="260"/>
      <c r="I242" s="220"/>
      <c r="K242" s="128"/>
    </row>
    <row r="243" spans="1:11">
      <c r="A243" s="244"/>
      <c r="B243" s="180" t="s">
        <v>148</v>
      </c>
      <c r="C243" s="173" t="s">
        <v>158</v>
      </c>
      <c r="D243" s="173" t="s">
        <v>10</v>
      </c>
      <c r="E243" s="157" t="s">
        <v>9</v>
      </c>
      <c r="F243" s="157" t="s">
        <v>143</v>
      </c>
      <c r="G243" s="153" t="s">
        <v>149</v>
      </c>
      <c r="H243" s="158" t="s">
        <v>9</v>
      </c>
      <c r="I243" s="153" t="s">
        <v>150</v>
      </c>
      <c r="K243" s="128"/>
    </row>
    <row r="244" spans="1:11">
      <c r="A244" s="244"/>
      <c r="B244" s="173"/>
      <c r="C244" s="173"/>
      <c r="D244" s="161"/>
      <c r="E244" s="157" t="s">
        <v>151</v>
      </c>
      <c r="F244" s="157" t="s">
        <v>151</v>
      </c>
      <c r="G244" s="153" t="s">
        <v>151</v>
      </c>
      <c r="H244" s="158" t="s">
        <v>152</v>
      </c>
      <c r="I244" s="158" t="s">
        <v>153</v>
      </c>
      <c r="K244" s="128"/>
    </row>
    <row r="245" spans="1:11">
      <c r="A245" s="226" t="s">
        <v>167</v>
      </c>
      <c r="B245" s="199">
        <v>1</v>
      </c>
      <c r="C245" s="175" t="s">
        <v>288</v>
      </c>
      <c r="D245" s="161" t="s">
        <v>289</v>
      </c>
      <c r="E245" s="195">
        <v>0.17</v>
      </c>
      <c r="F245" s="163">
        <v>15000</v>
      </c>
      <c r="G245" s="183">
        <f>+F245*E245</f>
        <v>2550</v>
      </c>
      <c r="H245" s="191">
        <f>+$G$239*E245</f>
        <v>3.4000000000000004</v>
      </c>
      <c r="I245" s="163">
        <f>+H245*F245</f>
        <v>51000.000000000007</v>
      </c>
      <c r="K245" s="128"/>
    </row>
    <row r="246" spans="1:11">
      <c r="A246" s="226" t="s">
        <v>167</v>
      </c>
      <c r="B246" s="199">
        <v>2</v>
      </c>
      <c r="C246" s="175" t="s">
        <v>290</v>
      </c>
      <c r="D246" s="161" t="s">
        <v>181</v>
      </c>
      <c r="E246" s="195">
        <v>0.63</v>
      </c>
      <c r="F246" s="163">
        <v>730</v>
      </c>
      <c r="G246" s="183">
        <f t="shared" ref="G246:G256" si="37">+F246*E246</f>
        <v>459.9</v>
      </c>
      <c r="H246" s="191">
        <f t="shared" ref="H246:H256" si="38">+$G$239*E246</f>
        <v>12.6</v>
      </c>
      <c r="I246" s="163">
        <f t="shared" ref="I246:I256" si="39">+H246*F246</f>
        <v>9198</v>
      </c>
      <c r="K246" s="128"/>
    </row>
    <row r="247" spans="1:11">
      <c r="A247" s="226" t="s">
        <v>167</v>
      </c>
      <c r="B247" s="199">
        <v>3</v>
      </c>
      <c r="C247" s="175" t="s">
        <v>291</v>
      </c>
      <c r="D247" s="161" t="s">
        <v>181</v>
      </c>
      <c r="E247" s="195">
        <v>0.21</v>
      </c>
      <c r="F247" s="183">
        <v>1650</v>
      </c>
      <c r="G247" s="183">
        <f t="shared" si="37"/>
        <v>346.5</v>
      </c>
      <c r="H247" s="191">
        <f t="shared" si="38"/>
        <v>4.2</v>
      </c>
      <c r="I247" s="163">
        <f t="shared" si="39"/>
        <v>6930</v>
      </c>
      <c r="K247" s="128"/>
    </row>
    <row r="248" spans="1:11">
      <c r="A248" s="226" t="s">
        <v>167</v>
      </c>
      <c r="B248" s="199">
        <v>4</v>
      </c>
      <c r="C248" s="175" t="s">
        <v>292</v>
      </c>
      <c r="D248" s="161" t="s">
        <v>205</v>
      </c>
      <c r="E248" s="195">
        <v>0.08</v>
      </c>
      <c r="F248" s="163">
        <v>620</v>
      </c>
      <c r="G248" s="183">
        <f t="shared" si="37"/>
        <v>49.6</v>
      </c>
      <c r="H248" s="191">
        <f t="shared" si="38"/>
        <v>1.6</v>
      </c>
      <c r="I248" s="163">
        <f t="shared" si="39"/>
        <v>992</v>
      </c>
      <c r="K248" s="128"/>
    </row>
    <row r="249" spans="1:11">
      <c r="A249" s="226" t="s">
        <v>167</v>
      </c>
      <c r="B249" s="199">
        <v>5</v>
      </c>
      <c r="C249" s="175" t="s">
        <v>293</v>
      </c>
      <c r="D249" s="161" t="s">
        <v>179</v>
      </c>
      <c r="E249" s="195">
        <v>0.1</v>
      </c>
      <c r="F249" s="183">
        <v>540</v>
      </c>
      <c r="G249" s="183">
        <f t="shared" si="37"/>
        <v>54</v>
      </c>
      <c r="H249" s="191">
        <f t="shared" si="38"/>
        <v>2</v>
      </c>
      <c r="I249" s="163">
        <f t="shared" si="39"/>
        <v>1080</v>
      </c>
      <c r="K249" s="128"/>
    </row>
    <row r="250" spans="1:11">
      <c r="A250" s="199" t="s">
        <v>167</v>
      </c>
      <c r="B250" s="199">
        <v>6</v>
      </c>
      <c r="C250" s="160" t="s">
        <v>284</v>
      </c>
      <c r="D250" s="221" t="s">
        <v>205</v>
      </c>
      <c r="E250" s="214">
        <v>0.15</v>
      </c>
      <c r="F250" s="220">
        <v>710</v>
      </c>
      <c r="G250" s="183">
        <f t="shared" si="37"/>
        <v>106.5</v>
      </c>
      <c r="H250" s="191">
        <f t="shared" si="38"/>
        <v>3</v>
      </c>
      <c r="I250" s="163">
        <f t="shared" si="39"/>
        <v>2130</v>
      </c>
      <c r="K250" s="128"/>
    </row>
    <row r="251" spans="1:11" ht="15">
      <c r="A251" s="226" t="s">
        <v>159</v>
      </c>
      <c r="B251" s="199">
        <v>7</v>
      </c>
      <c r="C251" t="s">
        <v>294</v>
      </c>
      <c r="D251" s="2" t="s">
        <v>5</v>
      </c>
      <c r="E251" s="213">
        <v>1</v>
      </c>
      <c r="F251">
        <v>300</v>
      </c>
      <c r="G251" s="183">
        <f t="shared" si="37"/>
        <v>300</v>
      </c>
      <c r="H251" s="191">
        <f t="shared" si="38"/>
        <v>20</v>
      </c>
      <c r="I251" s="163">
        <f t="shared" si="39"/>
        <v>6000</v>
      </c>
      <c r="K251" s="128"/>
    </row>
    <row r="252" spans="1:11" ht="15">
      <c r="A252" s="226" t="s">
        <v>159</v>
      </c>
      <c r="B252" s="199">
        <v>8</v>
      </c>
      <c r="C252" t="s">
        <v>295</v>
      </c>
      <c r="D252" s="2" t="s">
        <v>5</v>
      </c>
      <c r="E252" s="213">
        <v>1</v>
      </c>
      <c r="F252">
        <v>600</v>
      </c>
      <c r="G252" s="183">
        <f t="shared" si="37"/>
        <v>600</v>
      </c>
      <c r="H252" s="191">
        <f t="shared" si="38"/>
        <v>20</v>
      </c>
      <c r="I252" s="163">
        <f t="shared" si="39"/>
        <v>12000</v>
      </c>
      <c r="K252" s="128"/>
    </row>
    <row r="253" spans="1:11" ht="15">
      <c r="A253" s="226" t="s">
        <v>159</v>
      </c>
      <c r="B253" s="199">
        <v>9</v>
      </c>
      <c r="C253" t="s">
        <v>296</v>
      </c>
      <c r="D253" s="2" t="s">
        <v>5</v>
      </c>
      <c r="E253" s="213">
        <v>1</v>
      </c>
      <c r="F253">
        <v>100</v>
      </c>
      <c r="G253" s="183">
        <f t="shared" si="37"/>
        <v>100</v>
      </c>
      <c r="H253" s="191">
        <f t="shared" si="38"/>
        <v>20</v>
      </c>
      <c r="I253" s="163">
        <f t="shared" si="39"/>
        <v>2000</v>
      </c>
      <c r="K253" s="128"/>
    </row>
    <row r="254" spans="1:11" ht="15">
      <c r="A254" s="226" t="s">
        <v>159</v>
      </c>
      <c r="B254" s="199">
        <v>10</v>
      </c>
      <c r="C254" t="s">
        <v>297</v>
      </c>
      <c r="D254" s="2" t="s">
        <v>5</v>
      </c>
      <c r="E254" s="213">
        <v>1</v>
      </c>
      <c r="F254">
        <v>140</v>
      </c>
      <c r="G254" s="183">
        <f t="shared" si="37"/>
        <v>140</v>
      </c>
      <c r="H254" s="191">
        <f t="shared" si="38"/>
        <v>20</v>
      </c>
      <c r="I254" s="163">
        <f t="shared" si="39"/>
        <v>2800</v>
      </c>
      <c r="K254" s="128"/>
    </row>
    <row r="255" spans="1:11" ht="15">
      <c r="A255" s="226" t="s">
        <v>167</v>
      </c>
      <c r="B255" s="199">
        <v>11</v>
      </c>
      <c r="C255" t="s">
        <v>298</v>
      </c>
      <c r="D255" s="2" t="s">
        <v>286</v>
      </c>
      <c r="E255" s="213">
        <v>4.0200000000000001E-3</v>
      </c>
      <c r="F255">
        <v>1200</v>
      </c>
      <c r="G255" s="183">
        <f t="shared" si="37"/>
        <v>4.8239999999999998</v>
      </c>
      <c r="H255" s="191">
        <f t="shared" si="38"/>
        <v>8.0399999999999999E-2</v>
      </c>
      <c r="I255" s="163">
        <f t="shared" si="39"/>
        <v>96.48</v>
      </c>
      <c r="K255" s="128"/>
    </row>
    <row r="256" spans="1:11" ht="15">
      <c r="A256" s="226" t="s">
        <v>164</v>
      </c>
      <c r="B256" s="199">
        <v>12</v>
      </c>
      <c r="C256" t="s">
        <v>173</v>
      </c>
      <c r="D256" s="2" t="s">
        <v>166</v>
      </c>
      <c r="E256" s="213">
        <v>0.5</v>
      </c>
      <c r="F256" s="215">
        <f>+SUM(G251:G255)</f>
        <v>1144.8240000000001</v>
      </c>
      <c r="G256" s="183">
        <f t="shared" si="37"/>
        <v>572.41200000000003</v>
      </c>
      <c r="H256" s="191">
        <f t="shared" si="38"/>
        <v>10</v>
      </c>
      <c r="I256" s="163">
        <f t="shared" si="39"/>
        <v>11448.240000000002</v>
      </c>
      <c r="K256" s="128"/>
    </row>
    <row r="257" spans="1:11" ht="15">
      <c r="A257" s="226"/>
      <c r="B257"/>
      <c r="C257" t="s">
        <v>7</v>
      </c>
      <c r="D257"/>
      <c r="E257"/>
      <c r="F257"/>
      <c r="G257" s="163">
        <f>SUM(G245:G256)</f>
        <v>5283.7359999999999</v>
      </c>
      <c r="H257" s="163"/>
      <c r="I257" s="163">
        <f>SUM(I245:I256)</f>
        <v>105674.72</v>
      </c>
      <c r="K257" s="128"/>
    </row>
    <row r="258" spans="1:11">
      <c r="A258" s="137"/>
      <c r="B258" s="138"/>
      <c r="C258" s="138"/>
      <c r="D258" s="161"/>
      <c r="E258" s="156"/>
      <c r="F258" s="145"/>
      <c r="G258" s="146"/>
      <c r="H258" s="143"/>
      <c r="I258" s="143"/>
      <c r="K258" s="128"/>
    </row>
    <row r="259" spans="1:11">
      <c r="A259" s="222"/>
      <c r="B259" s="222" t="s">
        <v>90</v>
      </c>
      <c r="C259" s="222" t="str">
        <f>+Presupuesto!B25</f>
        <v>SUELO DE HORMIGÓN PARA ESCENARIO</v>
      </c>
      <c r="D259" s="222"/>
      <c r="E259" s="222"/>
      <c r="F259" s="224" t="s">
        <v>144</v>
      </c>
      <c r="G259" s="225">
        <f>+Presupuesto!D25</f>
        <v>3.84</v>
      </c>
      <c r="H259" s="222" t="str">
        <f>+C262</f>
        <v>M3</v>
      </c>
      <c r="I259" s="222"/>
      <c r="K259" s="128"/>
    </row>
    <row r="260" spans="1:11">
      <c r="A260" s="244"/>
      <c r="B260" s="227" t="s">
        <v>145</v>
      </c>
      <c r="C260" s="230" t="str">
        <f>+C240</f>
        <v>IV.</v>
      </c>
      <c r="D260" s="231"/>
      <c r="E260" s="228"/>
      <c r="F260" s="245"/>
      <c r="G260" s="230"/>
      <c r="H260" s="230"/>
      <c r="I260" s="231"/>
      <c r="K260" s="128"/>
    </row>
    <row r="261" spans="1:11">
      <c r="A261" s="244"/>
      <c r="B261" s="227" t="s">
        <v>147</v>
      </c>
      <c r="C261" s="227">
        <v>6</v>
      </c>
      <c r="D261" s="227"/>
      <c r="E261" s="248"/>
      <c r="F261" s="233"/>
      <c r="G261" s="234"/>
      <c r="H261" s="220"/>
      <c r="I261" s="220"/>
      <c r="K261" s="128"/>
    </row>
    <row r="262" spans="1:11">
      <c r="A262" s="244"/>
      <c r="B262" s="227" t="s">
        <v>10</v>
      </c>
      <c r="C262" s="230" t="s">
        <v>6</v>
      </c>
      <c r="D262" s="230"/>
      <c r="E262" s="248"/>
      <c r="F262" s="235"/>
      <c r="G262" s="234"/>
      <c r="H262" s="220"/>
      <c r="I262" s="220"/>
      <c r="K262" s="128"/>
    </row>
    <row r="263" spans="1:11">
      <c r="A263" s="244"/>
      <c r="B263" s="172" t="s">
        <v>148</v>
      </c>
      <c r="C263" s="173" t="s">
        <v>158</v>
      </c>
      <c r="D263" s="173" t="s">
        <v>10</v>
      </c>
      <c r="E263" s="157" t="s">
        <v>9</v>
      </c>
      <c r="F263" s="157" t="s">
        <v>143</v>
      </c>
      <c r="G263" s="153" t="s">
        <v>149</v>
      </c>
      <c r="H263" s="158" t="s">
        <v>9</v>
      </c>
      <c r="I263" s="153" t="s">
        <v>150</v>
      </c>
      <c r="K263" s="128"/>
    </row>
    <row r="264" spans="1:11">
      <c r="A264" s="244"/>
      <c r="B264" s="173"/>
      <c r="C264" s="173"/>
      <c r="D264" s="173"/>
      <c r="E264" s="157" t="s">
        <v>151</v>
      </c>
      <c r="F264" s="157" t="s">
        <v>151</v>
      </c>
      <c r="G264" s="153" t="s">
        <v>151</v>
      </c>
      <c r="H264" s="158" t="s">
        <v>152</v>
      </c>
      <c r="I264" s="158" t="s">
        <v>153</v>
      </c>
      <c r="K264" s="128"/>
    </row>
    <row r="265" spans="1:11">
      <c r="A265" s="220" t="s">
        <v>167</v>
      </c>
      <c r="B265" s="220">
        <v>1</v>
      </c>
      <c r="C265" s="220" t="s">
        <v>186</v>
      </c>
      <c r="D265" s="161" t="s">
        <v>261</v>
      </c>
      <c r="E265" s="162">
        <v>7</v>
      </c>
      <c r="F265" s="183">
        <v>3350</v>
      </c>
      <c r="G265" s="163">
        <f t="shared" ref="G265" si="40">+F265*E265</f>
        <v>23450</v>
      </c>
      <c r="H265" s="164">
        <f>+$G$259*E265</f>
        <v>26.88</v>
      </c>
      <c r="I265" s="163">
        <f t="shared" ref="I265:I275" si="41">+H265*F265</f>
        <v>90048</v>
      </c>
      <c r="K265" s="128"/>
    </row>
    <row r="266" spans="1:11">
      <c r="A266" s="220" t="s">
        <v>167</v>
      </c>
      <c r="B266" s="220">
        <v>2</v>
      </c>
      <c r="C266" s="175" t="s">
        <v>176</v>
      </c>
      <c r="D266" s="161" t="s">
        <v>6</v>
      </c>
      <c r="E266" s="182">
        <v>0.8</v>
      </c>
      <c r="F266" s="163">
        <v>9000</v>
      </c>
      <c r="G266" s="163">
        <f>+F266*E266</f>
        <v>7200</v>
      </c>
      <c r="H266" s="164">
        <f t="shared" ref="H266:H275" si="42">+$G$259*E266</f>
        <v>3.0720000000000001</v>
      </c>
      <c r="I266" s="163">
        <f t="shared" si="41"/>
        <v>27648</v>
      </c>
      <c r="K266" s="128"/>
    </row>
    <row r="267" spans="1:11">
      <c r="A267" s="220" t="s">
        <v>167</v>
      </c>
      <c r="B267" s="220">
        <v>3</v>
      </c>
      <c r="C267" s="220" t="s">
        <v>187</v>
      </c>
      <c r="D267" s="161" t="s">
        <v>6</v>
      </c>
      <c r="E267" s="162">
        <v>0.6</v>
      </c>
      <c r="F267" s="163">
        <v>14000</v>
      </c>
      <c r="G267" s="163">
        <f t="shared" ref="G267:G275" si="43">+F267*E267</f>
        <v>8400</v>
      </c>
      <c r="H267" s="164">
        <f t="shared" si="42"/>
        <v>2.3039999999999998</v>
      </c>
      <c r="I267" s="163">
        <f t="shared" si="41"/>
        <v>32255.999999999996</v>
      </c>
      <c r="K267" s="128"/>
    </row>
    <row r="268" spans="1:11">
      <c r="A268" s="220" t="s">
        <v>167</v>
      </c>
      <c r="B268" s="220">
        <v>4</v>
      </c>
      <c r="C268" s="220" t="s">
        <v>299</v>
      </c>
      <c r="D268" s="161" t="s">
        <v>205</v>
      </c>
      <c r="E268" s="162">
        <v>80</v>
      </c>
      <c r="F268" s="163">
        <v>800</v>
      </c>
      <c r="G268" s="163">
        <f t="shared" si="43"/>
        <v>64000</v>
      </c>
      <c r="H268" s="164">
        <f t="shared" si="42"/>
        <v>307.2</v>
      </c>
      <c r="I268" s="163">
        <f t="shared" si="41"/>
        <v>245760</v>
      </c>
      <c r="K268" s="128"/>
    </row>
    <row r="269" spans="1:11">
      <c r="A269" s="220" t="s">
        <v>167</v>
      </c>
      <c r="B269" s="220">
        <v>7</v>
      </c>
      <c r="C269" s="181" t="s">
        <v>180</v>
      </c>
      <c r="D269" s="161" t="s">
        <v>181</v>
      </c>
      <c r="E269" s="182">
        <v>0.2</v>
      </c>
      <c r="F269" s="183">
        <v>4000</v>
      </c>
      <c r="G269" s="163">
        <f t="shared" si="43"/>
        <v>800</v>
      </c>
      <c r="H269" s="164">
        <f t="shared" si="42"/>
        <v>0.76800000000000002</v>
      </c>
      <c r="I269" s="163">
        <f t="shared" si="41"/>
        <v>3072</v>
      </c>
      <c r="K269" s="128"/>
    </row>
    <row r="270" spans="1:11">
      <c r="A270" s="220" t="s">
        <v>159</v>
      </c>
      <c r="B270" s="220">
        <v>8</v>
      </c>
      <c r="C270" s="160" t="s">
        <v>182</v>
      </c>
      <c r="D270" s="161" t="s">
        <v>6</v>
      </c>
      <c r="E270" s="182">
        <v>1</v>
      </c>
      <c r="F270" s="163">
        <v>4000</v>
      </c>
      <c r="G270" s="163">
        <f t="shared" si="43"/>
        <v>4000</v>
      </c>
      <c r="H270" s="164">
        <f t="shared" si="42"/>
        <v>3.84</v>
      </c>
      <c r="I270" s="163">
        <f t="shared" si="41"/>
        <v>15360</v>
      </c>
      <c r="K270" s="128"/>
    </row>
    <row r="271" spans="1:11">
      <c r="A271" s="220" t="s">
        <v>159</v>
      </c>
      <c r="B271" s="220">
        <v>9</v>
      </c>
      <c r="C271" s="181" t="s">
        <v>183</v>
      </c>
      <c r="D271" s="161" t="s">
        <v>6</v>
      </c>
      <c r="E271" s="182">
        <v>1</v>
      </c>
      <c r="F271" s="183">
        <v>10000</v>
      </c>
      <c r="G271" s="163">
        <f t="shared" si="43"/>
        <v>10000</v>
      </c>
      <c r="H271" s="164">
        <f t="shared" si="42"/>
        <v>3.84</v>
      </c>
      <c r="I271" s="163">
        <f t="shared" si="41"/>
        <v>38400</v>
      </c>
      <c r="K271" s="128"/>
    </row>
    <row r="272" spans="1:11">
      <c r="A272" s="220" t="s">
        <v>159</v>
      </c>
      <c r="B272" s="220">
        <v>10</v>
      </c>
      <c r="C272" s="175" t="s">
        <v>184</v>
      </c>
      <c r="D272" s="161" t="s">
        <v>6</v>
      </c>
      <c r="E272" s="182">
        <v>1</v>
      </c>
      <c r="F272" s="163">
        <v>400</v>
      </c>
      <c r="G272" s="163">
        <f t="shared" si="43"/>
        <v>400</v>
      </c>
      <c r="H272" s="164">
        <f t="shared" si="42"/>
        <v>3.84</v>
      </c>
      <c r="I272" s="163">
        <f t="shared" si="41"/>
        <v>1536</v>
      </c>
      <c r="K272" s="128"/>
    </row>
    <row r="273" spans="1:11">
      <c r="A273" s="220" t="s">
        <v>154</v>
      </c>
      <c r="B273" s="220">
        <v>11</v>
      </c>
      <c r="C273" s="175" t="s">
        <v>185</v>
      </c>
      <c r="D273" s="161" t="s">
        <v>6</v>
      </c>
      <c r="E273" s="182">
        <v>1</v>
      </c>
      <c r="F273" s="163">
        <v>1200</v>
      </c>
      <c r="G273" s="163">
        <f t="shared" si="43"/>
        <v>1200</v>
      </c>
      <c r="H273" s="164">
        <f t="shared" si="42"/>
        <v>3.84</v>
      </c>
      <c r="I273" s="163">
        <f t="shared" si="41"/>
        <v>4608</v>
      </c>
      <c r="K273" s="128"/>
    </row>
    <row r="274" spans="1:11">
      <c r="A274" s="220" t="s">
        <v>159</v>
      </c>
      <c r="B274" s="220">
        <v>12</v>
      </c>
      <c r="C274" s="220" t="s">
        <v>198</v>
      </c>
      <c r="D274" s="161" t="s">
        <v>161</v>
      </c>
      <c r="E274" s="182">
        <v>0.4</v>
      </c>
      <c r="F274" s="163">
        <v>20000</v>
      </c>
      <c r="G274" s="163">
        <f t="shared" si="43"/>
        <v>8000</v>
      </c>
      <c r="H274" s="164">
        <f>+$G$259*E274</f>
        <v>1.536</v>
      </c>
      <c r="I274" s="163">
        <f t="shared" si="41"/>
        <v>30720</v>
      </c>
      <c r="K274" s="128"/>
    </row>
    <row r="275" spans="1:11">
      <c r="A275" s="220" t="s">
        <v>164</v>
      </c>
      <c r="B275" s="220">
        <v>14</v>
      </c>
      <c r="C275" s="220" t="s">
        <v>173</v>
      </c>
      <c r="D275" s="161" t="s">
        <v>166</v>
      </c>
      <c r="E275" s="162">
        <v>0.5</v>
      </c>
      <c r="F275" s="163">
        <f>SUM(G273:G274)+SUM(G269:G271)</f>
        <v>24000</v>
      </c>
      <c r="G275" s="163">
        <f t="shared" si="43"/>
        <v>12000</v>
      </c>
      <c r="H275" s="164">
        <f t="shared" si="42"/>
        <v>1.92</v>
      </c>
      <c r="I275" s="163">
        <f t="shared" si="41"/>
        <v>46080</v>
      </c>
      <c r="K275" s="128"/>
    </row>
    <row r="276" spans="1:11">
      <c r="A276" s="220"/>
      <c r="B276" s="220"/>
      <c r="C276" s="160" t="s">
        <v>7</v>
      </c>
      <c r="D276" s="220"/>
      <c r="E276" s="220"/>
      <c r="F276" s="220"/>
      <c r="G276" s="163">
        <f>SUM(G265:G275)</f>
        <v>139450</v>
      </c>
      <c r="H276" s="164"/>
      <c r="I276" s="163">
        <f>SUM(I265:I275)</f>
        <v>535488</v>
      </c>
      <c r="K276" s="128"/>
    </row>
    <row r="277" spans="1:11">
      <c r="A277" s="220"/>
      <c r="B277" s="220"/>
      <c r="C277" s="160"/>
      <c r="D277" s="220"/>
      <c r="E277" s="220"/>
      <c r="F277" s="220"/>
      <c r="G277" s="163"/>
      <c r="H277" s="164"/>
      <c r="I277" s="163"/>
      <c r="K277" s="128"/>
    </row>
    <row r="278" spans="1:11">
      <c r="A278" s="222"/>
      <c r="B278" s="222" t="s">
        <v>90</v>
      </c>
      <c r="C278" s="222" t="str">
        <f>+Presupuesto!B28</f>
        <v>GRADAS DE ACCESO</v>
      </c>
      <c r="D278" s="222"/>
      <c r="E278" s="222"/>
      <c r="F278" s="224" t="s">
        <v>144</v>
      </c>
      <c r="G278" s="225">
        <f>+Presupuesto!D28</f>
        <v>6</v>
      </c>
      <c r="H278" s="222" t="str">
        <f>+C281</f>
        <v>M3</v>
      </c>
      <c r="I278" s="222"/>
      <c r="K278" s="128"/>
    </row>
    <row r="279" spans="1:11">
      <c r="A279" s="244"/>
      <c r="B279" s="227" t="s">
        <v>145</v>
      </c>
      <c r="C279" s="230" t="str">
        <f>+Presupuesto!A27</f>
        <v>V.</v>
      </c>
      <c r="D279" s="231"/>
      <c r="E279" s="228"/>
      <c r="F279" s="245"/>
      <c r="G279" s="230"/>
      <c r="H279" s="230"/>
      <c r="I279" s="231"/>
      <c r="K279" s="128"/>
    </row>
    <row r="280" spans="1:11">
      <c r="A280" s="244"/>
      <c r="B280" s="227" t="s">
        <v>147</v>
      </c>
      <c r="C280" s="227">
        <v>1</v>
      </c>
      <c r="D280" s="227"/>
      <c r="E280" s="248"/>
      <c r="F280" s="233"/>
      <c r="G280" s="234"/>
      <c r="H280" s="220"/>
      <c r="I280" s="220"/>
      <c r="K280" s="128"/>
    </row>
    <row r="281" spans="1:11">
      <c r="A281" s="244"/>
      <c r="B281" s="227" t="s">
        <v>10</v>
      </c>
      <c r="C281" s="230" t="s">
        <v>6</v>
      </c>
      <c r="D281" s="230"/>
      <c r="E281" s="248"/>
      <c r="F281" s="235"/>
      <c r="G281" s="234"/>
      <c r="H281" s="220"/>
      <c r="I281" s="220"/>
      <c r="K281" s="128"/>
    </row>
    <row r="282" spans="1:11">
      <c r="A282" s="244"/>
      <c r="B282" s="172" t="s">
        <v>148</v>
      </c>
      <c r="C282" s="173" t="s">
        <v>158</v>
      </c>
      <c r="D282" s="173" t="s">
        <v>10</v>
      </c>
      <c r="E282" s="157" t="s">
        <v>9</v>
      </c>
      <c r="F282" s="157" t="s">
        <v>143</v>
      </c>
      <c r="G282" s="153" t="s">
        <v>149</v>
      </c>
      <c r="H282" s="158" t="s">
        <v>9</v>
      </c>
      <c r="I282" s="153" t="s">
        <v>150</v>
      </c>
      <c r="K282" s="128"/>
    </row>
    <row r="283" spans="1:11">
      <c r="A283" s="244"/>
      <c r="B283" s="173"/>
      <c r="C283" s="173"/>
      <c r="D283" s="173"/>
      <c r="E283" s="157" t="s">
        <v>151</v>
      </c>
      <c r="F283" s="157" t="s">
        <v>151</v>
      </c>
      <c r="G283" s="153" t="s">
        <v>151</v>
      </c>
      <c r="H283" s="158" t="s">
        <v>152</v>
      </c>
      <c r="I283" s="158" t="s">
        <v>153</v>
      </c>
      <c r="K283" s="128"/>
    </row>
    <row r="284" spans="1:11">
      <c r="A284" s="220" t="s">
        <v>167</v>
      </c>
      <c r="B284" s="220">
        <v>1</v>
      </c>
      <c r="C284" s="220" t="s">
        <v>186</v>
      </c>
      <c r="D284" s="161" t="s">
        <v>261</v>
      </c>
      <c r="E284" s="162">
        <v>7</v>
      </c>
      <c r="F284" s="183">
        <v>3350</v>
      </c>
      <c r="G284" s="163">
        <f t="shared" ref="G284" si="44">+F284*E284</f>
        <v>23450</v>
      </c>
      <c r="H284" s="164">
        <f>+$G$278*E284</f>
        <v>42</v>
      </c>
      <c r="I284" s="163">
        <f t="shared" ref="I284:I294" si="45">+H284*F284</f>
        <v>140700</v>
      </c>
      <c r="K284" s="128"/>
    </row>
    <row r="285" spans="1:11">
      <c r="A285" s="220" t="s">
        <v>167</v>
      </c>
      <c r="B285" s="220">
        <v>2</v>
      </c>
      <c r="C285" s="175" t="s">
        <v>176</v>
      </c>
      <c r="D285" s="161" t="s">
        <v>6</v>
      </c>
      <c r="E285" s="182">
        <v>0.8</v>
      </c>
      <c r="F285" s="163">
        <v>9000</v>
      </c>
      <c r="G285" s="163">
        <f>+F285*E285</f>
        <v>7200</v>
      </c>
      <c r="H285" s="164">
        <f t="shared" ref="H285:H294" si="46">+$G$278*E285</f>
        <v>4.8000000000000007</v>
      </c>
      <c r="I285" s="163">
        <f t="shared" si="45"/>
        <v>43200.000000000007</v>
      </c>
      <c r="K285" s="128"/>
    </row>
    <row r="286" spans="1:11">
      <c r="A286" s="220" t="s">
        <v>167</v>
      </c>
      <c r="B286" s="220">
        <v>3</v>
      </c>
      <c r="C286" s="220" t="s">
        <v>187</v>
      </c>
      <c r="D286" s="161" t="s">
        <v>6</v>
      </c>
      <c r="E286" s="162">
        <v>0.6</v>
      </c>
      <c r="F286" s="163">
        <v>14000</v>
      </c>
      <c r="G286" s="163">
        <f t="shared" ref="G286:G294" si="47">+F286*E286</f>
        <v>8400</v>
      </c>
      <c r="H286" s="164">
        <f t="shared" si="46"/>
        <v>3.5999999999999996</v>
      </c>
      <c r="I286" s="163">
        <f t="shared" si="45"/>
        <v>50399.999999999993</v>
      </c>
      <c r="K286" s="128"/>
    </row>
    <row r="287" spans="1:11">
      <c r="A287" s="220" t="s">
        <v>167</v>
      </c>
      <c r="B287" s="220">
        <v>4</v>
      </c>
      <c r="C287" s="220" t="s">
        <v>299</v>
      </c>
      <c r="D287" s="161" t="s">
        <v>205</v>
      </c>
      <c r="E287" s="162">
        <v>80</v>
      </c>
      <c r="F287" s="163">
        <v>800</v>
      </c>
      <c r="G287" s="163">
        <f t="shared" si="47"/>
        <v>64000</v>
      </c>
      <c r="H287" s="164">
        <f t="shared" si="46"/>
        <v>480</v>
      </c>
      <c r="I287" s="163">
        <f t="shared" si="45"/>
        <v>384000</v>
      </c>
      <c r="K287" s="128"/>
    </row>
    <row r="288" spans="1:11">
      <c r="A288" s="220" t="s">
        <v>167</v>
      </c>
      <c r="B288" s="220">
        <v>7</v>
      </c>
      <c r="C288" s="181" t="s">
        <v>180</v>
      </c>
      <c r="D288" s="161" t="s">
        <v>181</v>
      </c>
      <c r="E288" s="182">
        <v>0.2</v>
      </c>
      <c r="F288" s="183">
        <v>4000</v>
      </c>
      <c r="G288" s="163">
        <f t="shared" si="47"/>
        <v>800</v>
      </c>
      <c r="H288" s="164">
        <f t="shared" si="46"/>
        <v>1.2000000000000002</v>
      </c>
      <c r="I288" s="163">
        <f t="shared" si="45"/>
        <v>4800.0000000000009</v>
      </c>
      <c r="K288" s="128"/>
    </row>
    <row r="289" spans="1:11">
      <c r="A289" s="220" t="s">
        <v>159</v>
      </c>
      <c r="B289" s="220">
        <v>8</v>
      </c>
      <c r="C289" s="160" t="s">
        <v>182</v>
      </c>
      <c r="D289" s="161" t="s">
        <v>6</v>
      </c>
      <c r="E289" s="182">
        <v>1</v>
      </c>
      <c r="F289" s="163">
        <v>4000</v>
      </c>
      <c r="G289" s="163">
        <f t="shared" si="47"/>
        <v>4000</v>
      </c>
      <c r="H289" s="164">
        <f t="shared" si="46"/>
        <v>6</v>
      </c>
      <c r="I289" s="163">
        <f t="shared" si="45"/>
        <v>24000</v>
      </c>
      <c r="K289" s="128"/>
    </row>
    <row r="290" spans="1:11">
      <c r="A290" s="220" t="s">
        <v>159</v>
      </c>
      <c r="B290" s="220">
        <v>9</v>
      </c>
      <c r="C290" s="181" t="s">
        <v>183</v>
      </c>
      <c r="D290" s="161" t="s">
        <v>6</v>
      </c>
      <c r="E290" s="182">
        <v>1</v>
      </c>
      <c r="F290" s="183">
        <v>10000</v>
      </c>
      <c r="G290" s="163">
        <f t="shared" si="47"/>
        <v>10000</v>
      </c>
      <c r="H290" s="164">
        <f t="shared" si="46"/>
        <v>6</v>
      </c>
      <c r="I290" s="163">
        <f t="shared" si="45"/>
        <v>60000</v>
      </c>
      <c r="K290" s="128"/>
    </row>
    <row r="291" spans="1:11">
      <c r="A291" s="220" t="s">
        <v>159</v>
      </c>
      <c r="B291" s="220">
        <v>10</v>
      </c>
      <c r="C291" s="175" t="s">
        <v>184</v>
      </c>
      <c r="D291" s="161" t="s">
        <v>6</v>
      </c>
      <c r="E291" s="182">
        <v>1</v>
      </c>
      <c r="F291" s="163">
        <v>400</v>
      </c>
      <c r="G291" s="163">
        <f t="shared" si="47"/>
        <v>400</v>
      </c>
      <c r="H291" s="164">
        <f t="shared" si="46"/>
        <v>6</v>
      </c>
      <c r="I291" s="163">
        <f t="shared" si="45"/>
        <v>2400</v>
      </c>
      <c r="K291" s="128"/>
    </row>
    <row r="292" spans="1:11">
      <c r="A292" s="220" t="s">
        <v>154</v>
      </c>
      <c r="B292" s="220">
        <v>11</v>
      </c>
      <c r="C292" s="175" t="s">
        <v>185</v>
      </c>
      <c r="D292" s="161" t="s">
        <v>6</v>
      </c>
      <c r="E292" s="182">
        <v>1</v>
      </c>
      <c r="F292" s="163">
        <v>1200</v>
      </c>
      <c r="G292" s="163">
        <f t="shared" si="47"/>
        <v>1200</v>
      </c>
      <c r="H292" s="164">
        <f t="shared" si="46"/>
        <v>6</v>
      </c>
      <c r="I292" s="163">
        <f t="shared" si="45"/>
        <v>7200</v>
      </c>
      <c r="K292" s="128"/>
    </row>
    <row r="293" spans="1:11">
      <c r="A293" s="220" t="s">
        <v>159</v>
      </c>
      <c r="B293" s="220">
        <v>12</v>
      </c>
      <c r="C293" s="220" t="s">
        <v>198</v>
      </c>
      <c r="D293" s="161" t="s">
        <v>161</v>
      </c>
      <c r="E293" s="182">
        <v>0.4</v>
      </c>
      <c r="F293" s="163">
        <v>20000</v>
      </c>
      <c r="G293" s="163">
        <f t="shared" si="47"/>
        <v>8000</v>
      </c>
      <c r="H293" s="164">
        <f t="shared" si="46"/>
        <v>2.4000000000000004</v>
      </c>
      <c r="I293" s="163">
        <f t="shared" si="45"/>
        <v>48000.000000000007</v>
      </c>
      <c r="K293" s="128"/>
    </row>
    <row r="294" spans="1:11">
      <c r="A294" s="220" t="s">
        <v>164</v>
      </c>
      <c r="B294" s="220">
        <v>14</v>
      </c>
      <c r="C294" s="220" t="s">
        <v>173</v>
      </c>
      <c r="D294" s="161" t="s">
        <v>166</v>
      </c>
      <c r="E294" s="162">
        <v>0.5</v>
      </c>
      <c r="F294" s="163">
        <f>SUM(G292:G293)+SUM(G288:G290)</f>
        <v>24000</v>
      </c>
      <c r="G294" s="163">
        <f t="shared" si="47"/>
        <v>12000</v>
      </c>
      <c r="H294" s="164">
        <f t="shared" si="46"/>
        <v>3</v>
      </c>
      <c r="I294" s="163">
        <f t="shared" si="45"/>
        <v>72000</v>
      </c>
      <c r="K294" s="128"/>
    </row>
    <row r="295" spans="1:11">
      <c r="A295" s="220"/>
      <c r="B295" s="220"/>
      <c r="C295" s="160" t="s">
        <v>7</v>
      </c>
      <c r="D295" s="220"/>
      <c r="E295" s="220"/>
      <c r="F295" s="220"/>
      <c r="G295" s="163">
        <f>SUM(G284:G294)</f>
        <v>139450</v>
      </c>
      <c r="H295" s="164"/>
      <c r="I295" s="163">
        <f>SUM(I284:I294)</f>
        <v>836700</v>
      </c>
      <c r="K295" s="128"/>
    </row>
    <row r="296" spans="1:11">
      <c r="A296" s="220"/>
      <c r="B296" s="220"/>
      <c r="C296" s="160"/>
      <c r="D296" s="220"/>
      <c r="E296" s="220"/>
      <c r="F296" s="220"/>
      <c r="G296" s="163"/>
      <c r="H296" s="164"/>
      <c r="I296" s="163"/>
      <c r="K296" s="128"/>
    </row>
    <row r="297" spans="1:11">
      <c r="A297" s="132"/>
      <c r="B297" s="132" t="s">
        <v>90</v>
      </c>
      <c r="C297" s="132" t="s">
        <v>300</v>
      </c>
      <c r="D297" s="132"/>
      <c r="E297" s="132"/>
      <c r="F297" s="135" t="s">
        <v>144</v>
      </c>
      <c r="G297" s="136">
        <f>+Presupuesto!D31</f>
        <v>16</v>
      </c>
      <c r="H297" s="132" t="str">
        <f>+C300</f>
        <v>M3</v>
      </c>
      <c r="I297" s="132"/>
      <c r="K297" s="128"/>
    </row>
    <row r="298" spans="1:11">
      <c r="A298" s="137"/>
      <c r="B298" s="138" t="s">
        <v>145</v>
      </c>
      <c r="C298" s="139" t="str">
        <f>+Presupuesto!A30</f>
        <v>VI.</v>
      </c>
      <c r="D298" s="143"/>
      <c r="E298" s="169"/>
      <c r="F298" s="170"/>
      <c r="G298" s="139"/>
      <c r="H298" s="139"/>
      <c r="I298" s="143"/>
      <c r="K298" s="128"/>
    </row>
    <row r="299" spans="1:11">
      <c r="A299" s="137"/>
      <c r="B299" s="138" t="s">
        <v>147</v>
      </c>
      <c r="C299" s="138">
        <v>1</v>
      </c>
      <c r="D299" s="138"/>
      <c r="E299" s="144"/>
      <c r="F299" s="145"/>
      <c r="G299" s="146"/>
      <c r="H299" s="129"/>
      <c r="I299" s="129"/>
      <c r="K299" s="128"/>
    </row>
    <row r="300" spans="1:11">
      <c r="A300" s="137"/>
      <c r="B300" s="138" t="s">
        <v>10</v>
      </c>
      <c r="C300" s="139" t="s">
        <v>6</v>
      </c>
      <c r="D300" s="139"/>
      <c r="E300" s="144"/>
      <c r="F300" s="148"/>
      <c r="G300" s="146"/>
      <c r="H300" s="129"/>
      <c r="I300" s="129"/>
      <c r="K300" s="128"/>
    </row>
    <row r="301" spans="1:11">
      <c r="A301" s="137"/>
      <c r="B301" s="172" t="s">
        <v>148</v>
      </c>
      <c r="C301" s="173" t="s">
        <v>158</v>
      </c>
      <c r="D301" s="173" t="s">
        <v>10</v>
      </c>
      <c r="E301" s="157" t="s">
        <v>9</v>
      </c>
      <c r="F301" s="157" t="s">
        <v>143</v>
      </c>
      <c r="G301" s="153" t="s">
        <v>149</v>
      </c>
      <c r="H301" s="158" t="s">
        <v>9</v>
      </c>
      <c r="I301" s="153" t="s">
        <v>150</v>
      </c>
      <c r="K301" s="128"/>
    </row>
    <row r="302" spans="1:11">
      <c r="A302" s="137"/>
      <c r="B302" s="173"/>
      <c r="C302" s="173"/>
      <c r="D302" s="173"/>
      <c r="E302" s="157" t="s">
        <v>151</v>
      </c>
      <c r="F302" s="157" t="s">
        <v>151</v>
      </c>
      <c r="G302" s="153" t="s">
        <v>151</v>
      </c>
      <c r="H302" s="158" t="s">
        <v>152</v>
      </c>
      <c r="I302" s="158" t="s">
        <v>153</v>
      </c>
      <c r="K302" s="128"/>
    </row>
    <row r="303" spans="1:11">
      <c r="A303" s="129" t="s">
        <v>159</v>
      </c>
      <c r="B303" s="129">
        <v>1</v>
      </c>
      <c r="C303" s="129" t="s">
        <v>190</v>
      </c>
      <c r="D303" s="161" t="s">
        <v>6</v>
      </c>
      <c r="E303" s="162">
        <v>1</v>
      </c>
      <c r="F303" s="163">
        <v>2500</v>
      </c>
      <c r="G303" s="163">
        <f t="shared" ref="G303:G308" si="48">+F303*E303</f>
        <v>2500</v>
      </c>
      <c r="H303" s="164">
        <f>+$G$297*E303</f>
        <v>16</v>
      </c>
      <c r="I303" s="163">
        <f t="shared" ref="I303:I308" si="49">+H303*F303</f>
        <v>40000</v>
      </c>
      <c r="K303" s="128"/>
    </row>
    <row r="304" spans="1:11">
      <c r="A304" s="129" t="s">
        <v>167</v>
      </c>
      <c r="B304" s="129">
        <v>2</v>
      </c>
      <c r="C304" s="129" t="s">
        <v>191</v>
      </c>
      <c r="D304" s="161" t="s">
        <v>6</v>
      </c>
      <c r="E304" s="162">
        <v>1</v>
      </c>
      <c r="F304" s="163">
        <v>4500</v>
      </c>
      <c r="G304" s="163">
        <f t="shared" si="48"/>
        <v>4500</v>
      </c>
      <c r="H304" s="164">
        <f t="shared" ref="H304:H308" si="50">+$G$297*E304</f>
        <v>16</v>
      </c>
      <c r="I304" s="163">
        <f t="shared" si="49"/>
        <v>72000</v>
      </c>
      <c r="K304" s="128"/>
    </row>
    <row r="305" spans="1:11">
      <c r="A305" s="129" t="s">
        <v>154</v>
      </c>
      <c r="B305" s="129">
        <v>3</v>
      </c>
      <c r="C305" s="129" t="s">
        <v>192</v>
      </c>
      <c r="D305" s="161" t="s">
        <v>6</v>
      </c>
      <c r="E305" s="162">
        <v>1</v>
      </c>
      <c r="F305" s="163">
        <v>4500</v>
      </c>
      <c r="G305" s="163">
        <f t="shared" si="48"/>
        <v>4500</v>
      </c>
      <c r="H305" s="164">
        <f t="shared" si="50"/>
        <v>16</v>
      </c>
      <c r="I305" s="163">
        <f t="shared" si="49"/>
        <v>72000</v>
      </c>
      <c r="K305" s="128"/>
    </row>
    <row r="306" spans="1:11">
      <c r="A306" s="129" t="s">
        <v>159</v>
      </c>
      <c r="B306" s="129">
        <v>4</v>
      </c>
      <c r="C306" s="129" t="s">
        <v>193</v>
      </c>
      <c r="D306" s="161" t="s">
        <v>161</v>
      </c>
      <c r="E306" s="162">
        <v>0.1</v>
      </c>
      <c r="F306" s="163">
        <v>18000</v>
      </c>
      <c r="G306" s="163">
        <f t="shared" si="48"/>
        <v>1800</v>
      </c>
      <c r="H306" s="164">
        <f t="shared" si="50"/>
        <v>1.6</v>
      </c>
      <c r="I306" s="163">
        <f t="shared" si="49"/>
        <v>28800</v>
      </c>
      <c r="K306" s="128"/>
    </row>
    <row r="307" spans="1:11">
      <c r="A307" s="129" t="s">
        <v>159</v>
      </c>
      <c r="B307" s="129">
        <v>5</v>
      </c>
      <c r="C307" s="129" t="s">
        <v>194</v>
      </c>
      <c r="D307" s="161" t="s">
        <v>161</v>
      </c>
      <c r="E307" s="162">
        <v>0.1</v>
      </c>
      <c r="F307" s="163">
        <v>15000</v>
      </c>
      <c r="G307" s="163">
        <f t="shared" si="48"/>
        <v>1500</v>
      </c>
      <c r="H307" s="164">
        <f t="shared" si="50"/>
        <v>1.6</v>
      </c>
      <c r="I307" s="163">
        <f t="shared" si="49"/>
        <v>24000</v>
      </c>
      <c r="K307" s="128"/>
    </row>
    <row r="308" spans="1:11">
      <c r="A308" s="129" t="s">
        <v>164</v>
      </c>
      <c r="B308" s="129">
        <v>6</v>
      </c>
      <c r="C308" s="129" t="s">
        <v>173</v>
      </c>
      <c r="D308" s="161" t="s">
        <v>166</v>
      </c>
      <c r="E308" s="162">
        <v>0.5</v>
      </c>
      <c r="F308" s="163">
        <f>SUM(G306:G307)+G303</f>
        <v>5800</v>
      </c>
      <c r="G308" s="163">
        <f t="shared" si="48"/>
        <v>2900</v>
      </c>
      <c r="H308" s="164">
        <f t="shared" si="50"/>
        <v>8</v>
      </c>
      <c r="I308" s="163">
        <f t="shared" si="49"/>
        <v>46400</v>
      </c>
      <c r="K308" s="128"/>
    </row>
    <row r="309" spans="1:11">
      <c r="A309" s="129"/>
      <c r="B309" s="129"/>
      <c r="C309" s="160" t="s">
        <v>7</v>
      </c>
      <c r="D309" s="129"/>
      <c r="E309" s="129"/>
      <c r="F309" s="129"/>
      <c r="G309" s="163">
        <f>SUM(G303:G308)</f>
        <v>17700</v>
      </c>
      <c r="H309" s="164"/>
      <c r="I309" s="163">
        <f>SUM(I303:I308)</f>
        <v>283200</v>
      </c>
      <c r="K309" s="128"/>
    </row>
    <row r="311" spans="1:11">
      <c r="A311" s="132"/>
      <c r="B311" s="132" t="s">
        <v>90</v>
      </c>
      <c r="C311" s="132" t="s">
        <v>301</v>
      </c>
      <c r="D311" s="132"/>
      <c r="E311" s="132"/>
      <c r="F311" s="135" t="s">
        <v>144</v>
      </c>
      <c r="G311" s="136">
        <f>+Presupuesto!D32</f>
        <v>160</v>
      </c>
      <c r="H311" s="132" t="str">
        <f>+C314</f>
        <v>ML</v>
      </c>
      <c r="I311" s="132"/>
      <c r="K311" s="128"/>
    </row>
    <row r="312" spans="1:11">
      <c r="A312" s="137"/>
      <c r="B312" s="138" t="s">
        <v>145</v>
      </c>
      <c r="C312" s="139" t="s">
        <v>123</v>
      </c>
      <c r="D312" s="143"/>
      <c r="E312" s="169"/>
      <c r="F312" s="170"/>
      <c r="G312" s="139"/>
      <c r="H312" s="139"/>
      <c r="I312" s="143"/>
      <c r="K312" s="128"/>
    </row>
    <row r="313" spans="1:11">
      <c r="A313" s="137"/>
      <c r="B313" s="138" t="s">
        <v>147</v>
      </c>
      <c r="C313" s="138">
        <v>2</v>
      </c>
      <c r="D313" s="138"/>
      <c r="E313" s="144"/>
      <c r="F313" s="145"/>
      <c r="G313" s="146"/>
      <c r="H313" s="129"/>
      <c r="I313" s="129"/>
      <c r="K313" s="128"/>
    </row>
    <row r="314" spans="1:11">
      <c r="A314" s="137"/>
      <c r="B314" s="138" t="s">
        <v>10</v>
      </c>
      <c r="C314" s="139" t="s">
        <v>24</v>
      </c>
      <c r="D314" s="139"/>
      <c r="E314" s="144"/>
      <c r="F314" s="148"/>
      <c r="G314" s="146"/>
      <c r="H314" s="129"/>
      <c r="I314" s="129"/>
      <c r="K314" s="128"/>
    </row>
    <row r="315" spans="1:11">
      <c r="A315" s="137"/>
      <c r="B315" s="172" t="s">
        <v>148</v>
      </c>
      <c r="C315" s="173" t="s">
        <v>158</v>
      </c>
      <c r="D315" s="173" t="s">
        <v>10</v>
      </c>
      <c r="E315" s="157" t="s">
        <v>9</v>
      </c>
      <c r="F315" s="157" t="s">
        <v>143</v>
      </c>
      <c r="G315" s="153" t="s">
        <v>149</v>
      </c>
      <c r="H315" s="158" t="s">
        <v>9</v>
      </c>
      <c r="I315" s="153" t="s">
        <v>150</v>
      </c>
      <c r="K315" s="128"/>
    </row>
    <row r="316" spans="1:11">
      <c r="A316" s="137"/>
      <c r="B316" s="173"/>
      <c r="C316" s="173"/>
      <c r="D316" s="173"/>
      <c r="E316" s="157" t="s">
        <v>151</v>
      </c>
      <c r="F316" s="157" t="s">
        <v>151</v>
      </c>
      <c r="G316" s="153" t="s">
        <v>151</v>
      </c>
      <c r="H316" s="158" t="s">
        <v>152</v>
      </c>
      <c r="I316" s="158" t="s">
        <v>153</v>
      </c>
      <c r="K316" s="128"/>
    </row>
    <row r="317" spans="1:11">
      <c r="A317" s="129" t="s">
        <v>167</v>
      </c>
      <c r="B317" s="129">
        <v>1</v>
      </c>
      <c r="C317" s="129" t="s">
        <v>195</v>
      </c>
      <c r="D317" s="161" t="s">
        <v>24</v>
      </c>
      <c r="E317" s="195">
        <v>1</v>
      </c>
      <c r="F317" s="163">
        <v>1800</v>
      </c>
      <c r="G317" s="163">
        <f t="shared" ref="G317:G323" si="51">+F317*E317</f>
        <v>1800</v>
      </c>
      <c r="H317" s="164">
        <f>+$G$311*E317</f>
        <v>160</v>
      </c>
      <c r="I317" s="163">
        <f t="shared" ref="I317:I323" si="52">+H317*F317</f>
        <v>288000</v>
      </c>
      <c r="K317" s="128"/>
    </row>
    <row r="318" spans="1:11">
      <c r="A318" s="129" t="s">
        <v>167</v>
      </c>
      <c r="B318" s="129">
        <v>2</v>
      </c>
      <c r="C318" s="175" t="s">
        <v>174</v>
      </c>
      <c r="D318" s="176" t="s">
        <v>175</v>
      </c>
      <c r="E318" s="195">
        <v>0.1</v>
      </c>
      <c r="F318" s="163">
        <v>3350</v>
      </c>
      <c r="G318" s="163">
        <f t="shared" si="51"/>
        <v>335</v>
      </c>
      <c r="H318" s="164">
        <f t="shared" ref="H318:H323" si="53">+$G$311*E318</f>
        <v>16</v>
      </c>
      <c r="I318" s="163">
        <f t="shared" si="52"/>
        <v>53600</v>
      </c>
      <c r="K318" s="128"/>
    </row>
    <row r="319" spans="1:11">
      <c r="A319" s="129" t="s">
        <v>167</v>
      </c>
      <c r="B319" s="129">
        <v>3</v>
      </c>
      <c r="C319" s="175" t="s">
        <v>176</v>
      </c>
      <c r="D319" s="176" t="s">
        <v>6</v>
      </c>
      <c r="E319" s="195">
        <v>8.0000000000000002E-3</v>
      </c>
      <c r="F319" s="163">
        <v>9000</v>
      </c>
      <c r="G319" s="163">
        <f t="shared" si="51"/>
        <v>72</v>
      </c>
      <c r="H319" s="164">
        <f t="shared" si="53"/>
        <v>1.28</v>
      </c>
      <c r="I319" s="163">
        <f t="shared" si="52"/>
        <v>11520</v>
      </c>
      <c r="K319" s="128"/>
    </row>
    <row r="320" spans="1:11">
      <c r="A320" s="129" t="s">
        <v>167</v>
      </c>
      <c r="B320" s="129">
        <v>4</v>
      </c>
      <c r="C320" s="175" t="s">
        <v>177</v>
      </c>
      <c r="D320" s="176" t="s">
        <v>6</v>
      </c>
      <c r="E320" s="195">
        <v>0.01</v>
      </c>
      <c r="F320" s="163">
        <v>14000</v>
      </c>
      <c r="G320" s="163">
        <f t="shared" si="51"/>
        <v>140</v>
      </c>
      <c r="H320" s="164">
        <f t="shared" si="53"/>
        <v>1.6</v>
      </c>
      <c r="I320" s="163">
        <f t="shared" si="52"/>
        <v>22400</v>
      </c>
      <c r="K320" s="128"/>
    </row>
    <row r="321" spans="1:11">
      <c r="A321" s="129" t="s">
        <v>159</v>
      </c>
      <c r="B321" s="129">
        <v>5</v>
      </c>
      <c r="C321" s="175" t="s">
        <v>196</v>
      </c>
      <c r="D321" s="176" t="s">
        <v>6</v>
      </c>
      <c r="E321" s="195">
        <v>0.04</v>
      </c>
      <c r="F321" s="163">
        <v>4000</v>
      </c>
      <c r="G321" s="163">
        <f t="shared" si="51"/>
        <v>160</v>
      </c>
      <c r="H321" s="164">
        <f t="shared" si="53"/>
        <v>6.4</v>
      </c>
      <c r="I321" s="163">
        <f t="shared" si="52"/>
        <v>25600</v>
      </c>
      <c r="K321" s="128"/>
    </row>
    <row r="322" spans="1:11">
      <c r="A322" s="129" t="s">
        <v>159</v>
      </c>
      <c r="B322" s="129">
        <v>6</v>
      </c>
      <c r="C322" s="175" t="s">
        <v>197</v>
      </c>
      <c r="D322" s="176" t="s">
        <v>24</v>
      </c>
      <c r="E322" s="195">
        <v>1</v>
      </c>
      <c r="F322" s="163">
        <v>1000</v>
      </c>
      <c r="G322" s="163">
        <f t="shared" si="51"/>
        <v>1000</v>
      </c>
      <c r="H322" s="164">
        <f t="shared" si="53"/>
        <v>160</v>
      </c>
      <c r="I322" s="163">
        <f t="shared" si="52"/>
        <v>160000</v>
      </c>
      <c r="K322" s="128"/>
    </row>
    <row r="323" spans="1:11">
      <c r="A323" s="129" t="s">
        <v>164</v>
      </c>
      <c r="B323" s="129">
        <v>7</v>
      </c>
      <c r="C323" s="175" t="s">
        <v>165</v>
      </c>
      <c r="D323" s="176" t="s">
        <v>166</v>
      </c>
      <c r="E323" s="195">
        <v>0.5</v>
      </c>
      <c r="F323" s="163">
        <f>+G321+G322</f>
        <v>1160</v>
      </c>
      <c r="G323" s="163">
        <f t="shared" si="51"/>
        <v>580</v>
      </c>
      <c r="H323" s="164">
        <f t="shared" si="53"/>
        <v>80</v>
      </c>
      <c r="I323" s="163">
        <f t="shared" si="52"/>
        <v>92800</v>
      </c>
      <c r="K323" s="128"/>
    </row>
    <row r="324" spans="1:11">
      <c r="A324" s="129"/>
      <c r="B324" s="129"/>
      <c r="C324" s="160" t="s">
        <v>7</v>
      </c>
      <c r="D324" s="129"/>
      <c r="E324" s="129"/>
      <c r="F324" s="129"/>
      <c r="G324" s="163">
        <f>SUM(G317:G323)</f>
        <v>4087</v>
      </c>
      <c r="H324" s="164"/>
      <c r="I324" s="163">
        <f>SUM(I317:I323)</f>
        <v>653920</v>
      </c>
      <c r="K324" s="128"/>
    </row>
    <row r="326" spans="1:11">
      <c r="A326" s="132"/>
      <c r="B326" s="132" t="s">
        <v>90</v>
      </c>
      <c r="C326" s="132" t="str">
        <f>+[1]PRESUP!C32</f>
        <v>SUELO DE TERRENO NATURAL</v>
      </c>
      <c r="D326" s="132"/>
      <c r="E326" s="132"/>
      <c r="F326" s="135" t="s">
        <v>144</v>
      </c>
      <c r="G326" s="136">
        <f>+Presupuesto!D35</f>
        <v>1072</v>
      </c>
      <c r="H326" s="132" t="str">
        <f>+C329</f>
        <v>M2</v>
      </c>
      <c r="I326" s="132"/>
      <c r="K326" s="128"/>
    </row>
    <row r="327" spans="1:11">
      <c r="A327" s="137"/>
      <c r="B327" s="138" t="s">
        <v>145</v>
      </c>
      <c r="C327" s="139" t="s">
        <v>122</v>
      </c>
      <c r="D327" s="143"/>
      <c r="E327" s="169"/>
      <c r="F327" s="170"/>
      <c r="G327" s="139"/>
      <c r="H327" s="139"/>
      <c r="I327" s="143"/>
      <c r="K327" s="128"/>
    </row>
    <row r="328" spans="1:11">
      <c r="A328" s="137"/>
      <c r="B328" s="138" t="s">
        <v>147</v>
      </c>
      <c r="C328" s="138">
        <v>1</v>
      </c>
      <c r="D328" s="138"/>
      <c r="E328" s="144"/>
      <c r="F328" s="145"/>
      <c r="G328" s="146"/>
      <c r="H328" s="129"/>
      <c r="I328" s="129"/>
      <c r="K328" s="128"/>
    </row>
    <row r="329" spans="1:11">
      <c r="A329" s="137"/>
      <c r="B329" s="138" t="s">
        <v>10</v>
      </c>
      <c r="C329" s="139" t="s">
        <v>5</v>
      </c>
      <c r="D329" s="139"/>
      <c r="E329" s="144"/>
      <c r="F329" s="148"/>
      <c r="G329" s="146"/>
      <c r="H329" s="129"/>
      <c r="I329" s="129"/>
      <c r="K329" s="128"/>
    </row>
    <row r="330" spans="1:11">
      <c r="A330" s="137"/>
      <c r="B330" s="172" t="s">
        <v>148</v>
      </c>
      <c r="C330" s="173" t="s">
        <v>158</v>
      </c>
      <c r="D330" s="173" t="s">
        <v>10</v>
      </c>
      <c r="E330" s="157" t="s">
        <v>9</v>
      </c>
      <c r="F330" s="157" t="s">
        <v>143</v>
      </c>
      <c r="G330" s="153" t="s">
        <v>149</v>
      </c>
      <c r="H330" s="158" t="s">
        <v>9</v>
      </c>
      <c r="I330" s="153" t="s">
        <v>150</v>
      </c>
      <c r="K330" s="128"/>
    </row>
    <row r="331" spans="1:11">
      <c r="A331" s="137"/>
      <c r="B331" s="173"/>
      <c r="C331" s="173"/>
      <c r="D331" s="173"/>
      <c r="E331" s="157" t="s">
        <v>151</v>
      </c>
      <c r="F331" s="157" t="s">
        <v>151</v>
      </c>
      <c r="G331" s="153" t="s">
        <v>151</v>
      </c>
      <c r="H331" s="158" t="s">
        <v>152</v>
      </c>
      <c r="I331" s="158" t="s">
        <v>153</v>
      </c>
      <c r="K331" s="128"/>
    </row>
    <row r="332" spans="1:11">
      <c r="A332" s="129" t="s">
        <v>159</v>
      </c>
      <c r="B332" s="129">
        <v>1</v>
      </c>
      <c r="C332" s="129" t="s">
        <v>202</v>
      </c>
      <c r="D332" s="161" t="s">
        <v>161</v>
      </c>
      <c r="E332" s="195">
        <v>2E-3</v>
      </c>
      <c r="F332" s="163">
        <v>15000</v>
      </c>
      <c r="G332" s="163">
        <f>+F332*E332</f>
        <v>30</v>
      </c>
      <c r="H332" s="164">
        <f>+$G$326*E332</f>
        <v>2.1440000000000001</v>
      </c>
      <c r="I332" s="163">
        <f>+H332*F332</f>
        <v>32160.000000000004</v>
      </c>
      <c r="K332" s="128"/>
    </row>
    <row r="333" spans="1:11">
      <c r="A333" s="220" t="s">
        <v>154</v>
      </c>
      <c r="B333" s="220">
        <v>2</v>
      </c>
      <c r="C333" s="220" t="s">
        <v>221</v>
      </c>
      <c r="D333" s="161" t="s">
        <v>5</v>
      </c>
      <c r="E333" s="162">
        <v>0.1</v>
      </c>
      <c r="F333" s="163">
        <v>3000</v>
      </c>
      <c r="G333" s="163">
        <f>+F333*E333</f>
        <v>300</v>
      </c>
      <c r="H333" s="164">
        <f t="shared" ref="H333:H334" si="54">+$G$326*E333</f>
        <v>107.2</v>
      </c>
      <c r="I333" s="163">
        <f>+H333*F333</f>
        <v>321600</v>
      </c>
      <c r="K333" s="128"/>
    </row>
    <row r="334" spans="1:11">
      <c r="A334" s="128" t="s">
        <v>164</v>
      </c>
      <c r="B334" s="128">
        <v>3</v>
      </c>
      <c r="C334" s="128" t="s">
        <v>173</v>
      </c>
      <c r="D334" s="161" t="s">
        <v>166</v>
      </c>
      <c r="E334" s="162">
        <v>0.5</v>
      </c>
      <c r="F334" s="163">
        <f>+G332</f>
        <v>30</v>
      </c>
      <c r="G334" s="163">
        <f>+F334*E334</f>
        <v>15</v>
      </c>
      <c r="H334" s="164">
        <f t="shared" si="54"/>
        <v>536</v>
      </c>
      <c r="I334" s="163">
        <f>+H334*F334</f>
        <v>16080</v>
      </c>
      <c r="K334" s="128"/>
    </row>
    <row r="335" spans="1:11">
      <c r="A335" s="129"/>
      <c r="B335" s="129"/>
      <c r="C335" s="160" t="s">
        <v>7</v>
      </c>
      <c r="D335" s="129"/>
      <c r="E335" s="129"/>
      <c r="F335" s="129"/>
      <c r="G335" s="163">
        <f>SUM(G332:G334)</f>
        <v>345</v>
      </c>
      <c r="H335" s="164"/>
      <c r="I335" s="163">
        <f>SUM(I330:I334)</f>
        <v>369840</v>
      </c>
      <c r="K335" s="128"/>
    </row>
    <row r="336" spans="1:11">
      <c r="A336" s="129"/>
      <c r="B336" s="129"/>
      <c r="C336" s="160"/>
      <c r="D336" s="129"/>
      <c r="E336" s="129"/>
      <c r="F336" s="129"/>
      <c r="G336" s="163"/>
      <c r="H336" s="164"/>
      <c r="I336" s="163"/>
      <c r="K336" s="128"/>
    </row>
    <row r="337" spans="1:11">
      <c r="A337" s="132"/>
      <c r="B337" s="132" t="s">
        <v>90</v>
      </c>
      <c r="C337" s="203" t="str">
        <f>+Presupuesto!B38</f>
        <v>EXCAVACIONES</v>
      </c>
      <c r="D337" s="133"/>
      <c r="E337" s="132"/>
      <c r="F337" s="135" t="s">
        <v>144</v>
      </c>
      <c r="G337" s="136">
        <f>+Presupuesto!D38</f>
        <v>8.42</v>
      </c>
      <c r="H337" s="132" t="str">
        <f>+C340</f>
        <v>M3</v>
      </c>
      <c r="I337" s="132"/>
      <c r="K337" s="128"/>
    </row>
    <row r="338" spans="1:11">
      <c r="A338" s="137"/>
      <c r="B338" s="138" t="s">
        <v>145</v>
      </c>
      <c r="C338" s="138" t="str">
        <f>+Presupuesto!A37</f>
        <v>VIII.</v>
      </c>
      <c r="D338" s="161"/>
      <c r="E338" s="169"/>
      <c r="F338" s="170"/>
      <c r="G338" s="139"/>
      <c r="H338" s="139"/>
      <c r="I338" s="143"/>
      <c r="K338" s="128"/>
    </row>
    <row r="339" spans="1:11">
      <c r="A339" s="137"/>
      <c r="B339" s="138" t="s">
        <v>147</v>
      </c>
      <c r="C339" s="138">
        <v>1</v>
      </c>
      <c r="D339" s="161"/>
      <c r="E339" s="144"/>
      <c r="F339" s="145"/>
      <c r="G339" s="146"/>
      <c r="H339" s="129"/>
      <c r="I339" s="129"/>
      <c r="K339" s="128"/>
    </row>
    <row r="340" spans="1:11">
      <c r="A340" s="137"/>
      <c r="B340" s="138" t="s">
        <v>10</v>
      </c>
      <c r="C340" s="139" t="s">
        <v>6</v>
      </c>
      <c r="D340" s="161"/>
      <c r="E340" s="144"/>
      <c r="F340" s="148"/>
      <c r="G340" s="146"/>
      <c r="H340" s="129"/>
      <c r="I340" s="129"/>
      <c r="K340" s="128"/>
    </row>
    <row r="341" spans="1:11">
      <c r="A341" s="137"/>
      <c r="B341" s="180" t="s">
        <v>148</v>
      </c>
      <c r="C341" s="173" t="s">
        <v>158</v>
      </c>
      <c r="D341" s="173" t="s">
        <v>10</v>
      </c>
      <c r="E341" s="150" t="s">
        <v>9</v>
      </c>
      <c r="F341" s="150" t="s">
        <v>143</v>
      </c>
      <c r="G341" s="151" t="s">
        <v>149</v>
      </c>
      <c r="H341" s="152" t="s">
        <v>9</v>
      </c>
      <c r="I341" s="153" t="s">
        <v>150</v>
      </c>
      <c r="K341" s="128"/>
    </row>
    <row r="342" spans="1:11">
      <c r="A342" s="137"/>
      <c r="B342" s="173"/>
      <c r="C342" s="173"/>
      <c r="D342" s="161"/>
      <c r="E342" s="157" t="s">
        <v>151</v>
      </c>
      <c r="F342" s="157" t="s">
        <v>151</v>
      </c>
      <c r="G342" s="153" t="s">
        <v>151</v>
      </c>
      <c r="H342" s="158" t="s">
        <v>152</v>
      </c>
      <c r="I342" s="158" t="s">
        <v>153</v>
      </c>
      <c r="K342" s="128"/>
    </row>
    <row r="343" spans="1:11">
      <c r="A343" s="129" t="s">
        <v>159</v>
      </c>
      <c r="B343" s="181">
        <v>1</v>
      </c>
      <c r="C343" s="181" t="s">
        <v>172</v>
      </c>
      <c r="D343" s="161" t="s">
        <v>6</v>
      </c>
      <c r="E343" s="182">
        <v>1</v>
      </c>
      <c r="F343" s="183">
        <v>2700</v>
      </c>
      <c r="G343" s="183">
        <f>+F343*E343</f>
        <v>2700</v>
      </c>
      <c r="H343" s="184">
        <f>+$G$337*E343</f>
        <v>8.42</v>
      </c>
      <c r="I343" s="163">
        <f>+H343*F343</f>
        <v>22734</v>
      </c>
      <c r="K343" s="128"/>
    </row>
    <row r="344" spans="1:11">
      <c r="A344" s="129" t="s">
        <v>164</v>
      </c>
      <c r="B344" s="174">
        <v>2</v>
      </c>
      <c r="C344" s="160" t="s">
        <v>173</v>
      </c>
      <c r="D344" s="161" t="s">
        <v>166</v>
      </c>
      <c r="E344" s="162">
        <v>0.5</v>
      </c>
      <c r="F344" s="163">
        <f>+G343</f>
        <v>2700</v>
      </c>
      <c r="G344" s="163">
        <f>+F344*E344</f>
        <v>1350</v>
      </c>
      <c r="H344" s="184">
        <f>+$G$337*E344</f>
        <v>4.21</v>
      </c>
      <c r="I344" s="163">
        <f>+H344*F344</f>
        <v>11367</v>
      </c>
      <c r="K344" s="128"/>
    </row>
    <row r="345" spans="1:11">
      <c r="A345" s="129"/>
      <c r="B345" s="129"/>
      <c r="C345" s="160" t="s">
        <v>7</v>
      </c>
      <c r="D345" s="129"/>
      <c r="E345" s="129"/>
      <c r="F345" s="129"/>
      <c r="G345" s="163">
        <f>SUM(G343:G344)</f>
        <v>4050</v>
      </c>
      <c r="H345" s="164"/>
      <c r="I345" s="163">
        <f>SUM(I343:I344)</f>
        <v>34101</v>
      </c>
      <c r="K345" s="128"/>
    </row>
    <row r="346" spans="1:11">
      <c r="A346" s="129"/>
      <c r="B346" s="129"/>
      <c r="C346" s="160"/>
      <c r="D346" s="129"/>
      <c r="E346" s="129"/>
      <c r="F346" s="129"/>
      <c r="G346" s="163"/>
      <c r="H346" s="164"/>
      <c r="I346" s="163"/>
      <c r="K346" s="128"/>
    </row>
    <row r="347" spans="1:11">
      <c r="A347" s="132"/>
      <c r="B347" s="132" t="s">
        <v>90</v>
      </c>
      <c r="C347" s="132" t="str">
        <f>+Presupuesto!B39</f>
        <v>FUNDACIÓN CORRIDA DE JARDINERAS</v>
      </c>
      <c r="D347" s="132"/>
      <c r="E347" s="132"/>
      <c r="F347" s="135" t="s">
        <v>144</v>
      </c>
      <c r="G347" s="136">
        <f>+Presupuesto!D39</f>
        <v>8.42</v>
      </c>
      <c r="H347" s="132" t="str">
        <f>+C350</f>
        <v>M3</v>
      </c>
      <c r="I347" s="132"/>
      <c r="K347" s="128"/>
    </row>
    <row r="348" spans="1:11">
      <c r="A348" s="137"/>
      <c r="B348" s="138" t="s">
        <v>145</v>
      </c>
      <c r="C348" s="139" t="str">
        <f>+Presupuesto!A37</f>
        <v>VIII.</v>
      </c>
      <c r="D348" s="143"/>
      <c r="E348" s="169"/>
      <c r="F348" s="170"/>
      <c r="G348" s="139"/>
      <c r="H348" s="139"/>
      <c r="I348" s="143"/>
      <c r="K348" s="128"/>
    </row>
    <row r="349" spans="1:11">
      <c r="A349" s="137"/>
      <c r="B349" s="138" t="s">
        <v>147</v>
      </c>
      <c r="C349" s="138">
        <v>2</v>
      </c>
      <c r="D349" s="138"/>
      <c r="E349" s="144"/>
      <c r="F349" s="145"/>
      <c r="G349" s="146"/>
      <c r="H349" s="129"/>
      <c r="I349" s="129"/>
      <c r="K349" s="128"/>
    </row>
    <row r="350" spans="1:11">
      <c r="A350" s="137"/>
      <c r="B350" s="142" t="s">
        <v>10</v>
      </c>
      <c r="C350" s="142" t="s">
        <v>6</v>
      </c>
      <c r="D350" s="142"/>
      <c r="E350" s="149"/>
      <c r="F350" s="185"/>
      <c r="G350" s="171"/>
      <c r="H350" s="130"/>
      <c r="I350" s="129"/>
      <c r="K350" s="128"/>
    </row>
    <row r="351" spans="1:11">
      <c r="A351" s="137"/>
      <c r="B351" s="172" t="s">
        <v>148</v>
      </c>
      <c r="C351" s="173" t="s">
        <v>158</v>
      </c>
      <c r="D351" s="173" t="s">
        <v>10</v>
      </c>
      <c r="E351" s="157" t="s">
        <v>9</v>
      </c>
      <c r="F351" s="157" t="s">
        <v>143</v>
      </c>
      <c r="G351" s="153" t="s">
        <v>149</v>
      </c>
      <c r="H351" s="158" t="s">
        <v>9</v>
      </c>
      <c r="I351" s="153" t="s">
        <v>150</v>
      </c>
      <c r="K351" s="128"/>
    </row>
    <row r="352" spans="1:11">
      <c r="A352" s="137"/>
      <c r="B352" s="173"/>
      <c r="C352" s="173"/>
      <c r="D352" s="173"/>
      <c r="E352" s="157" t="s">
        <v>151</v>
      </c>
      <c r="F352" s="157" t="s">
        <v>151</v>
      </c>
      <c r="G352" s="153" t="s">
        <v>151</v>
      </c>
      <c r="H352" s="158" t="s">
        <v>152</v>
      </c>
      <c r="I352" s="158" t="s">
        <v>153</v>
      </c>
      <c r="K352" s="128"/>
    </row>
    <row r="353" spans="1:11">
      <c r="A353" s="129" t="s">
        <v>167</v>
      </c>
      <c r="B353" s="181">
        <v>1</v>
      </c>
      <c r="C353" s="181" t="s">
        <v>174</v>
      </c>
      <c r="D353" s="161" t="s">
        <v>175</v>
      </c>
      <c r="E353" s="182">
        <v>6</v>
      </c>
      <c r="F353" s="183">
        <v>3350</v>
      </c>
      <c r="G353" s="183">
        <f>+F353*E353</f>
        <v>20100</v>
      </c>
      <c r="H353" s="164">
        <f>+$G$347*E353</f>
        <v>50.519999999999996</v>
      </c>
      <c r="I353" s="163">
        <f>+H353*F353</f>
        <v>169242</v>
      </c>
      <c r="K353" s="128"/>
    </row>
    <row r="354" spans="1:11">
      <c r="A354" s="129" t="s">
        <v>167</v>
      </c>
      <c r="B354" s="174">
        <v>2</v>
      </c>
      <c r="C354" s="175" t="s">
        <v>176</v>
      </c>
      <c r="D354" s="161" t="s">
        <v>6</v>
      </c>
      <c r="E354" s="162">
        <v>0.8</v>
      </c>
      <c r="F354" s="163">
        <v>9000</v>
      </c>
      <c r="G354" s="163">
        <f t="shared" ref="G354:G362" si="55">+F354*E354</f>
        <v>7200</v>
      </c>
      <c r="H354" s="164">
        <f t="shared" ref="H354:H362" si="56">+$G$347*E354</f>
        <v>6.7360000000000007</v>
      </c>
      <c r="I354" s="163">
        <f t="shared" ref="I354:I362" si="57">+H354*F354</f>
        <v>60624.000000000007</v>
      </c>
      <c r="K354" s="128"/>
    </row>
    <row r="355" spans="1:11">
      <c r="A355" s="129" t="s">
        <v>167</v>
      </c>
      <c r="B355" s="181">
        <v>3</v>
      </c>
      <c r="C355" s="160" t="s">
        <v>177</v>
      </c>
      <c r="D355" s="161" t="s">
        <v>6</v>
      </c>
      <c r="E355" s="162">
        <v>0.6</v>
      </c>
      <c r="F355" s="163">
        <v>14000</v>
      </c>
      <c r="G355" s="163">
        <f t="shared" si="55"/>
        <v>8400</v>
      </c>
      <c r="H355" s="164">
        <f t="shared" si="56"/>
        <v>5.0519999999999996</v>
      </c>
      <c r="I355" s="163">
        <f t="shared" si="57"/>
        <v>70728</v>
      </c>
      <c r="K355" s="128"/>
    </row>
    <row r="356" spans="1:11">
      <c r="A356" s="129" t="s">
        <v>167</v>
      </c>
      <c r="B356" s="174">
        <v>4</v>
      </c>
      <c r="C356" s="175" t="s">
        <v>178</v>
      </c>
      <c r="D356" s="161" t="s">
        <v>179</v>
      </c>
      <c r="E356" s="162">
        <v>1.5</v>
      </c>
      <c r="F356" s="163">
        <v>300</v>
      </c>
      <c r="G356" s="163">
        <f t="shared" si="55"/>
        <v>450</v>
      </c>
      <c r="H356" s="164">
        <f t="shared" si="56"/>
        <v>12.629999999999999</v>
      </c>
      <c r="I356" s="163">
        <f t="shared" si="57"/>
        <v>3788.9999999999995</v>
      </c>
      <c r="K356" s="128"/>
    </row>
    <row r="357" spans="1:11">
      <c r="A357" s="129" t="s">
        <v>167</v>
      </c>
      <c r="B357" s="181">
        <v>5</v>
      </c>
      <c r="C357" s="181" t="s">
        <v>180</v>
      </c>
      <c r="D357" s="161" t="s">
        <v>181</v>
      </c>
      <c r="E357" s="182">
        <v>0.05</v>
      </c>
      <c r="F357" s="183">
        <v>4000</v>
      </c>
      <c r="G357" s="183">
        <f t="shared" si="55"/>
        <v>200</v>
      </c>
      <c r="H357" s="164">
        <f t="shared" si="56"/>
        <v>0.42100000000000004</v>
      </c>
      <c r="I357" s="163">
        <f t="shared" si="57"/>
        <v>1684.0000000000002</v>
      </c>
      <c r="K357" s="128"/>
    </row>
    <row r="358" spans="1:11">
      <c r="A358" s="129" t="s">
        <v>159</v>
      </c>
      <c r="B358" s="174">
        <v>6</v>
      </c>
      <c r="C358" s="160" t="s">
        <v>182</v>
      </c>
      <c r="D358" s="161" t="s">
        <v>6</v>
      </c>
      <c r="E358" s="162">
        <v>1</v>
      </c>
      <c r="F358" s="163">
        <v>4000</v>
      </c>
      <c r="G358" s="163">
        <f t="shared" si="55"/>
        <v>4000</v>
      </c>
      <c r="H358" s="164">
        <f t="shared" si="56"/>
        <v>8.42</v>
      </c>
      <c r="I358" s="163">
        <f t="shared" si="57"/>
        <v>33680</v>
      </c>
      <c r="K358" s="128"/>
    </row>
    <row r="359" spans="1:11">
      <c r="A359" s="129" t="s">
        <v>159</v>
      </c>
      <c r="B359" s="181">
        <v>7</v>
      </c>
      <c r="C359" s="181" t="s">
        <v>183</v>
      </c>
      <c r="D359" s="161" t="s">
        <v>6</v>
      </c>
      <c r="E359" s="182">
        <v>1</v>
      </c>
      <c r="F359" s="183">
        <v>10000</v>
      </c>
      <c r="G359" s="183">
        <f t="shared" si="55"/>
        <v>10000</v>
      </c>
      <c r="H359" s="164">
        <f t="shared" si="56"/>
        <v>8.42</v>
      </c>
      <c r="I359" s="163">
        <f t="shared" si="57"/>
        <v>84200</v>
      </c>
      <c r="K359" s="128"/>
    </row>
    <row r="360" spans="1:11">
      <c r="A360" s="129" t="s">
        <v>159</v>
      </c>
      <c r="B360" s="174">
        <v>8</v>
      </c>
      <c r="C360" s="175" t="s">
        <v>184</v>
      </c>
      <c r="D360" s="161" t="s">
        <v>6</v>
      </c>
      <c r="E360" s="162">
        <v>1</v>
      </c>
      <c r="F360" s="163">
        <v>400</v>
      </c>
      <c r="G360" s="163">
        <f t="shared" si="55"/>
        <v>400</v>
      </c>
      <c r="H360" s="164">
        <f t="shared" si="56"/>
        <v>8.42</v>
      </c>
      <c r="I360" s="163">
        <f t="shared" si="57"/>
        <v>3368</v>
      </c>
      <c r="K360" s="128"/>
    </row>
    <row r="361" spans="1:11">
      <c r="A361" s="129" t="s">
        <v>164</v>
      </c>
      <c r="B361" s="181">
        <v>9</v>
      </c>
      <c r="C361" s="160" t="s">
        <v>173</v>
      </c>
      <c r="D361" s="161" t="s">
        <v>166</v>
      </c>
      <c r="E361" s="162">
        <v>0.5</v>
      </c>
      <c r="F361" s="163">
        <f>SUM(G358:G360)</f>
        <v>14400</v>
      </c>
      <c r="G361" s="163">
        <f t="shared" si="55"/>
        <v>7200</v>
      </c>
      <c r="H361" s="164">
        <f t="shared" si="56"/>
        <v>4.21</v>
      </c>
      <c r="I361" s="163">
        <f t="shared" si="57"/>
        <v>60624</v>
      </c>
      <c r="K361" s="128"/>
    </row>
    <row r="362" spans="1:11">
      <c r="A362" s="129" t="s">
        <v>154</v>
      </c>
      <c r="B362" s="174">
        <v>10</v>
      </c>
      <c r="C362" s="175" t="s">
        <v>185</v>
      </c>
      <c r="D362" s="161" t="s">
        <v>6</v>
      </c>
      <c r="E362" s="162">
        <v>1</v>
      </c>
      <c r="F362" s="163">
        <v>1000</v>
      </c>
      <c r="G362" s="163">
        <f t="shared" si="55"/>
        <v>1000</v>
      </c>
      <c r="H362" s="164">
        <f t="shared" si="56"/>
        <v>8.42</v>
      </c>
      <c r="I362" s="163">
        <f t="shared" si="57"/>
        <v>8420</v>
      </c>
      <c r="K362" s="128"/>
    </row>
    <row r="363" spans="1:11">
      <c r="A363" s="129"/>
      <c r="B363" s="129"/>
      <c r="C363" s="160" t="s">
        <v>7</v>
      </c>
      <c r="D363" s="129"/>
      <c r="E363" s="129"/>
      <c r="F363" s="129"/>
      <c r="G363" s="163">
        <f>SUM(G353:G362)</f>
        <v>58950</v>
      </c>
      <c r="H363" s="164"/>
      <c r="I363" s="163">
        <f>SUM(I353:I362)</f>
        <v>496359</v>
      </c>
      <c r="K363" s="128"/>
    </row>
    <row r="364" spans="1:11">
      <c r="A364" s="129"/>
      <c r="B364" s="129"/>
      <c r="C364" s="160"/>
      <c r="D364" s="129"/>
      <c r="E364" s="129"/>
      <c r="F364" s="129"/>
      <c r="G364" s="163"/>
      <c r="H364" s="164"/>
      <c r="I364" s="163"/>
      <c r="K364" s="128"/>
    </row>
    <row r="365" spans="1:11">
      <c r="A365" s="222"/>
      <c r="B365" s="222" t="s">
        <v>90</v>
      </c>
      <c r="C365" s="222" t="str">
        <f>+Presupuesto!B40</f>
        <v>MURO DE HORMIGÓN ARMADO EN JARDINERAS</v>
      </c>
      <c r="D365" s="254"/>
      <c r="E365" s="253"/>
      <c r="F365" s="224" t="s">
        <v>144</v>
      </c>
      <c r="G365" s="225">
        <f>+Presupuesto!D40</f>
        <v>14.04</v>
      </c>
      <c r="H365" s="261" t="str">
        <f>+C368</f>
        <v>M3</v>
      </c>
      <c r="I365" s="222"/>
      <c r="K365" s="128"/>
    </row>
    <row r="366" spans="1:11">
      <c r="A366" s="244"/>
      <c r="B366" s="227" t="s">
        <v>145</v>
      </c>
      <c r="C366" s="227" t="str">
        <f>+C348</f>
        <v>VIII.</v>
      </c>
      <c r="D366" s="161"/>
      <c r="E366" s="228"/>
      <c r="F366" s="245"/>
      <c r="G366" s="230"/>
      <c r="H366" s="262"/>
      <c r="I366" s="231"/>
      <c r="K366" s="128"/>
    </row>
    <row r="367" spans="1:11">
      <c r="A367" s="244"/>
      <c r="B367" s="227" t="s">
        <v>147</v>
      </c>
      <c r="C367" s="212">
        <v>3</v>
      </c>
      <c r="D367" s="161"/>
      <c r="E367" s="232"/>
      <c r="F367" s="233"/>
      <c r="G367" s="234"/>
      <c r="H367" s="260"/>
      <c r="I367" s="220"/>
      <c r="K367" s="128"/>
    </row>
    <row r="368" spans="1:11">
      <c r="A368" s="244"/>
      <c r="B368" s="227" t="s">
        <v>10</v>
      </c>
      <c r="C368" s="230" t="s">
        <v>6</v>
      </c>
      <c r="D368" s="161"/>
      <c r="E368" s="232"/>
      <c r="F368" s="235"/>
      <c r="G368" s="234"/>
      <c r="H368" s="260"/>
      <c r="I368" s="220"/>
      <c r="K368" s="128"/>
    </row>
    <row r="369" spans="1:11">
      <c r="A369" s="244"/>
      <c r="B369" s="180" t="s">
        <v>148</v>
      </c>
      <c r="C369" s="173" t="s">
        <v>158</v>
      </c>
      <c r="D369" s="173" t="s">
        <v>10</v>
      </c>
      <c r="E369" s="157" t="s">
        <v>9</v>
      </c>
      <c r="F369" s="157" t="s">
        <v>143</v>
      </c>
      <c r="G369" s="153" t="s">
        <v>149</v>
      </c>
      <c r="H369" s="158" t="s">
        <v>9</v>
      </c>
      <c r="I369" s="153" t="s">
        <v>150</v>
      </c>
      <c r="K369" s="128"/>
    </row>
    <row r="370" spans="1:11">
      <c r="A370" s="244"/>
      <c r="B370" s="173"/>
      <c r="C370" s="173"/>
      <c r="D370" s="161"/>
      <c r="E370" s="157" t="s">
        <v>151</v>
      </c>
      <c r="F370" s="157" t="s">
        <v>151</v>
      </c>
      <c r="G370" s="153" t="s">
        <v>151</v>
      </c>
      <c r="H370" s="158" t="s">
        <v>152</v>
      </c>
      <c r="I370" s="158" t="s">
        <v>153</v>
      </c>
      <c r="K370" s="128"/>
    </row>
    <row r="371" spans="1:11">
      <c r="A371" s="226" t="s">
        <v>167</v>
      </c>
      <c r="B371" s="199">
        <v>1</v>
      </c>
      <c r="C371" s="175" t="s">
        <v>174</v>
      </c>
      <c r="D371" s="161" t="s">
        <v>175</v>
      </c>
      <c r="E371" s="162">
        <v>6</v>
      </c>
      <c r="F371" s="163">
        <v>3350</v>
      </c>
      <c r="G371" s="183">
        <f>+F371*E371</f>
        <v>20100</v>
      </c>
      <c r="H371" s="191">
        <f>+$G$365*E371</f>
        <v>84.24</v>
      </c>
      <c r="I371" s="163">
        <f>+H371*F371</f>
        <v>282204</v>
      </c>
      <c r="K371" s="128"/>
    </row>
    <row r="372" spans="1:11">
      <c r="A372" s="226" t="s">
        <v>167</v>
      </c>
      <c r="B372" s="199">
        <v>2</v>
      </c>
      <c r="C372" s="175" t="s">
        <v>177</v>
      </c>
      <c r="D372" s="161" t="s">
        <v>6</v>
      </c>
      <c r="E372" s="162">
        <v>0.7</v>
      </c>
      <c r="F372" s="163">
        <v>14000</v>
      </c>
      <c r="G372" s="183">
        <f t="shared" ref="G372:G379" si="58">+F372*E372</f>
        <v>9800</v>
      </c>
      <c r="H372" s="191">
        <f t="shared" ref="H372:H385" si="59">+$G$365*E372</f>
        <v>9.8279999999999994</v>
      </c>
      <c r="I372" s="163">
        <f t="shared" ref="I372:I380" si="60">+H372*F372</f>
        <v>137592</v>
      </c>
      <c r="K372" s="128"/>
    </row>
    <row r="373" spans="1:11">
      <c r="A373" s="226" t="s">
        <v>167</v>
      </c>
      <c r="B373" s="199">
        <v>3</v>
      </c>
      <c r="C373" s="175" t="s">
        <v>176</v>
      </c>
      <c r="D373" s="161" t="s">
        <v>6</v>
      </c>
      <c r="E373" s="162">
        <v>0.7</v>
      </c>
      <c r="F373" s="183">
        <v>9000</v>
      </c>
      <c r="G373" s="183">
        <f t="shared" si="58"/>
        <v>6300</v>
      </c>
      <c r="H373" s="191">
        <f t="shared" si="59"/>
        <v>9.8279999999999994</v>
      </c>
      <c r="I373" s="163">
        <f t="shared" si="60"/>
        <v>88452</v>
      </c>
      <c r="K373" s="128"/>
    </row>
    <row r="374" spans="1:11">
      <c r="A374" s="226" t="s">
        <v>167</v>
      </c>
      <c r="B374" s="199">
        <v>4</v>
      </c>
      <c r="C374" s="175" t="s">
        <v>178</v>
      </c>
      <c r="D374" s="161" t="s">
        <v>179</v>
      </c>
      <c r="E374" s="162">
        <v>1.85</v>
      </c>
      <c r="F374" s="163">
        <v>500</v>
      </c>
      <c r="G374" s="183">
        <f t="shared" si="58"/>
        <v>925</v>
      </c>
      <c r="H374" s="191">
        <f t="shared" si="59"/>
        <v>25.974</v>
      </c>
      <c r="I374" s="163">
        <f t="shared" si="60"/>
        <v>12987</v>
      </c>
      <c r="K374" s="128"/>
    </row>
    <row r="375" spans="1:11">
      <c r="A375" s="226" t="s">
        <v>167</v>
      </c>
      <c r="B375" s="199">
        <v>5</v>
      </c>
      <c r="C375" s="175" t="s">
        <v>278</v>
      </c>
      <c r="D375" s="161" t="s">
        <v>179</v>
      </c>
      <c r="E375" s="162">
        <v>6.38</v>
      </c>
      <c r="F375" s="163">
        <v>190</v>
      </c>
      <c r="G375" s="183">
        <f t="shared" si="58"/>
        <v>1212.2</v>
      </c>
      <c r="H375" s="191">
        <f t="shared" si="59"/>
        <v>89.575199999999995</v>
      </c>
      <c r="I375" s="163">
        <f t="shared" si="60"/>
        <v>17019.288</v>
      </c>
      <c r="K375" s="128"/>
    </row>
    <row r="376" spans="1:11">
      <c r="A376" s="226" t="s">
        <v>167</v>
      </c>
      <c r="B376" s="199">
        <v>6</v>
      </c>
      <c r="C376" s="175" t="s">
        <v>180</v>
      </c>
      <c r="D376" s="161" t="s">
        <v>279</v>
      </c>
      <c r="E376" s="162">
        <v>0.2</v>
      </c>
      <c r="F376" s="183">
        <v>5000</v>
      </c>
      <c r="G376" s="183">
        <f t="shared" si="58"/>
        <v>1000</v>
      </c>
      <c r="H376" s="191">
        <f t="shared" si="59"/>
        <v>2.8079999999999998</v>
      </c>
      <c r="I376" s="163">
        <f t="shared" si="60"/>
        <v>14040</v>
      </c>
      <c r="K376" s="128"/>
    </row>
    <row r="377" spans="1:11">
      <c r="A377" s="199" t="s">
        <v>159</v>
      </c>
      <c r="B377" s="199">
        <v>7</v>
      </c>
      <c r="C377" s="175" t="s">
        <v>280</v>
      </c>
      <c r="D377" s="161" t="s">
        <v>6</v>
      </c>
      <c r="E377" s="162">
        <v>1</v>
      </c>
      <c r="F377" s="163">
        <v>2000</v>
      </c>
      <c r="G377" s="183">
        <f t="shared" si="58"/>
        <v>2000</v>
      </c>
      <c r="H377" s="191">
        <f t="shared" si="59"/>
        <v>14.04</v>
      </c>
      <c r="I377" s="163">
        <f t="shared" si="60"/>
        <v>28080</v>
      </c>
      <c r="K377" s="128"/>
    </row>
    <row r="378" spans="1:11">
      <c r="A378" s="199" t="s">
        <v>159</v>
      </c>
      <c r="B378" s="199">
        <v>8</v>
      </c>
      <c r="C378" s="175" t="s">
        <v>281</v>
      </c>
      <c r="D378" s="161" t="s">
        <v>6</v>
      </c>
      <c r="E378" s="162">
        <v>1</v>
      </c>
      <c r="F378" s="163">
        <v>3500</v>
      </c>
      <c r="G378" s="183">
        <f t="shared" si="58"/>
        <v>3500</v>
      </c>
      <c r="H378" s="191">
        <f t="shared" si="59"/>
        <v>14.04</v>
      </c>
      <c r="I378" s="163">
        <f t="shared" si="60"/>
        <v>49140</v>
      </c>
      <c r="K378" s="128"/>
    </row>
    <row r="379" spans="1:11">
      <c r="A379" s="199" t="s">
        <v>159</v>
      </c>
      <c r="B379" s="199">
        <v>9</v>
      </c>
      <c r="C379" s="175" t="s">
        <v>282</v>
      </c>
      <c r="D379" s="161" t="s">
        <v>6</v>
      </c>
      <c r="E379" s="162">
        <v>1</v>
      </c>
      <c r="F379" s="163">
        <v>5500</v>
      </c>
      <c r="G379" s="183">
        <f t="shared" si="58"/>
        <v>5500</v>
      </c>
      <c r="H379" s="191">
        <f t="shared" si="59"/>
        <v>14.04</v>
      </c>
      <c r="I379" s="163">
        <f t="shared" si="60"/>
        <v>77220</v>
      </c>
      <c r="K379" s="128"/>
    </row>
    <row r="380" spans="1:11">
      <c r="A380" s="199" t="s">
        <v>154</v>
      </c>
      <c r="B380" s="199">
        <v>10</v>
      </c>
      <c r="C380" s="175" t="s">
        <v>185</v>
      </c>
      <c r="D380" s="161" t="s">
        <v>6</v>
      </c>
      <c r="E380" s="162">
        <v>1</v>
      </c>
      <c r="F380" s="163">
        <v>3000</v>
      </c>
      <c r="G380" s="183">
        <f>+F380*E380</f>
        <v>3000</v>
      </c>
      <c r="H380" s="191">
        <f t="shared" si="59"/>
        <v>14.04</v>
      </c>
      <c r="I380" s="163">
        <f t="shared" si="60"/>
        <v>42120</v>
      </c>
      <c r="K380" s="128"/>
    </row>
    <row r="381" spans="1:11">
      <c r="A381" s="199" t="s">
        <v>167</v>
      </c>
      <c r="B381" s="199">
        <v>11</v>
      </c>
      <c r="C381" s="175" t="s">
        <v>283</v>
      </c>
      <c r="D381" s="161" t="s">
        <v>205</v>
      </c>
      <c r="E381" s="162">
        <v>100</v>
      </c>
      <c r="F381" s="163">
        <v>650</v>
      </c>
      <c r="G381" s="183">
        <f>+F381*E381</f>
        <v>65000</v>
      </c>
      <c r="H381" s="191">
        <f t="shared" si="59"/>
        <v>1404</v>
      </c>
      <c r="I381" s="163">
        <f>+H381*F381</f>
        <v>912600</v>
      </c>
      <c r="K381" s="128"/>
    </row>
    <row r="382" spans="1:11">
      <c r="A382" s="199" t="s">
        <v>167</v>
      </c>
      <c r="B382" s="199">
        <v>12</v>
      </c>
      <c r="C382" s="175" t="s">
        <v>284</v>
      </c>
      <c r="D382" s="161" t="s">
        <v>205</v>
      </c>
      <c r="E382" s="162">
        <v>2</v>
      </c>
      <c r="F382" s="163">
        <v>710</v>
      </c>
      <c r="G382" s="183">
        <f t="shared" ref="G382:G385" si="61">+F382*E382</f>
        <v>1420</v>
      </c>
      <c r="H382" s="191">
        <f t="shared" si="59"/>
        <v>28.08</v>
      </c>
      <c r="I382" s="163">
        <f t="shared" ref="I382:I385" si="62">+H382*F382</f>
        <v>19936.8</v>
      </c>
      <c r="K382" s="128"/>
    </row>
    <row r="383" spans="1:11">
      <c r="A383" s="199" t="s">
        <v>167</v>
      </c>
      <c r="B383" s="199">
        <v>13</v>
      </c>
      <c r="C383" s="175" t="s">
        <v>285</v>
      </c>
      <c r="D383" s="161" t="s">
        <v>286</v>
      </c>
      <c r="E383" s="162">
        <v>50</v>
      </c>
      <c r="F383" s="183">
        <v>6</v>
      </c>
      <c r="G383" s="183">
        <f t="shared" si="61"/>
        <v>300</v>
      </c>
      <c r="H383" s="191">
        <f t="shared" si="59"/>
        <v>702</v>
      </c>
      <c r="I383" s="163">
        <f t="shared" si="62"/>
        <v>4212</v>
      </c>
      <c r="K383" s="128"/>
    </row>
    <row r="384" spans="1:11">
      <c r="A384" s="199" t="s">
        <v>159</v>
      </c>
      <c r="B384" s="199">
        <v>14</v>
      </c>
      <c r="C384" s="175" t="s">
        <v>287</v>
      </c>
      <c r="D384" s="161" t="s">
        <v>205</v>
      </c>
      <c r="E384" s="162">
        <v>100</v>
      </c>
      <c r="F384" s="163">
        <v>185</v>
      </c>
      <c r="G384" s="183">
        <f t="shared" si="61"/>
        <v>18500</v>
      </c>
      <c r="H384" s="191">
        <f t="shared" si="59"/>
        <v>1404</v>
      </c>
      <c r="I384" s="163">
        <f t="shared" si="62"/>
        <v>259740</v>
      </c>
      <c r="K384" s="128"/>
    </row>
    <row r="385" spans="1:11">
      <c r="A385" s="226" t="s">
        <v>164</v>
      </c>
      <c r="B385" s="199">
        <v>15</v>
      </c>
      <c r="C385" s="175" t="s">
        <v>173</v>
      </c>
      <c r="D385" s="161" t="s">
        <v>166</v>
      </c>
      <c r="E385" s="162">
        <v>0.5</v>
      </c>
      <c r="F385" s="183">
        <f>+SUM(G377:G379)+G384</f>
        <v>29500</v>
      </c>
      <c r="G385" s="183">
        <f t="shared" si="61"/>
        <v>14750</v>
      </c>
      <c r="H385" s="191">
        <f t="shared" si="59"/>
        <v>7.02</v>
      </c>
      <c r="I385" s="163">
        <f t="shared" si="62"/>
        <v>207090</v>
      </c>
      <c r="K385" s="128"/>
    </row>
    <row r="386" spans="1:11">
      <c r="A386" s="199"/>
      <c r="B386" s="199"/>
      <c r="C386" s="160" t="s">
        <v>7</v>
      </c>
      <c r="D386" s="221"/>
      <c r="E386" s="221"/>
      <c r="F386" s="220"/>
      <c r="G386" s="163">
        <f>SUM(G371:G385)</f>
        <v>153307.20000000001</v>
      </c>
      <c r="H386" s="191"/>
      <c r="I386" s="163">
        <f>SUM(I371:I385)</f>
        <v>2152433.088</v>
      </c>
      <c r="K386" s="128"/>
    </row>
    <row r="387" spans="1:11">
      <c r="A387" s="129"/>
      <c r="B387" s="129"/>
      <c r="C387" s="160"/>
      <c r="D387" s="129"/>
      <c r="E387" s="129"/>
      <c r="F387" s="129"/>
      <c r="G387" s="163"/>
      <c r="H387" s="164"/>
      <c r="I387" s="163"/>
      <c r="K387" s="128"/>
    </row>
    <row r="388" spans="1:11">
      <c r="A388" s="132"/>
      <c r="B388" s="132" t="s">
        <v>90</v>
      </c>
      <c r="C388" s="132" t="str">
        <f>+Presupuesto!B43</f>
        <v>PILARES</v>
      </c>
      <c r="D388" s="132"/>
      <c r="E388" s="132"/>
      <c r="F388" s="135" t="s">
        <v>144</v>
      </c>
      <c r="G388" s="136">
        <f>+Presupuesto!D43</f>
        <v>16</v>
      </c>
      <c r="H388" s="132" t="str">
        <f>+C391</f>
        <v>UN</v>
      </c>
      <c r="I388" s="132"/>
      <c r="K388" s="128"/>
    </row>
    <row r="389" spans="1:11">
      <c r="A389" s="137"/>
      <c r="B389" s="138" t="s">
        <v>145</v>
      </c>
      <c r="C389" s="139" t="str">
        <f>+Presupuesto!A42</f>
        <v>IX.</v>
      </c>
      <c r="D389" s="143"/>
      <c r="E389" s="169"/>
      <c r="F389" s="170"/>
      <c r="G389" s="139"/>
      <c r="H389" s="139"/>
      <c r="I389" s="143"/>
      <c r="K389" s="128"/>
    </row>
    <row r="390" spans="1:11">
      <c r="A390" s="137"/>
      <c r="B390" s="138" t="s">
        <v>147</v>
      </c>
      <c r="C390" s="138">
        <f>+Presupuesto!A43</f>
        <v>1</v>
      </c>
      <c r="D390" s="138"/>
      <c r="E390" s="144"/>
      <c r="F390" s="145"/>
      <c r="G390" s="146"/>
      <c r="H390" s="129"/>
      <c r="I390" s="129"/>
      <c r="K390" s="128"/>
    </row>
    <row r="391" spans="1:11">
      <c r="A391" s="137"/>
      <c r="B391" s="138" t="s">
        <v>10</v>
      </c>
      <c r="C391" s="139" t="s">
        <v>37</v>
      </c>
      <c r="D391" s="139"/>
      <c r="E391" s="144"/>
      <c r="F391" s="148"/>
      <c r="G391" s="146"/>
      <c r="H391" s="129"/>
      <c r="I391" s="129"/>
      <c r="K391" s="128"/>
    </row>
    <row r="392" spans="1:11">
      <c r="A392" s="137"/>
      <c r="B392" s="172" t="s">
        <v>148</v>
      </c>
      <c r="C392" s="173" t="s">
        <v>158</v>
      </c>
      <c r="D392" s="173" t="s">
        <v>10</v>
      </c>
      <c r="E392" s="157" t="s">
        <v>9</v>
      </c>
      <c r="F392" s="157" t="s">
        <v>143</v>
      </c>
      <c r="G392" s="153" t="s">
        <v>149</v>
      </c>
      <c r="H392" s="158" t="s">
        <v>9</v>
      </c>
      <c r="I392" s="153" t="s">
        <v>150</v>
      </c>
      <c r="K392" s="128"/>
    </row>
    <row r="393" spans="1:11">
      <c r="A393" s="137"/>
      <c r="B393" s="173"/>
      <c r="C393" s="173"/>
      <c r="D393" s="173"/>
      <c r="E393" s="157" t="s">
        <v>151</v>
      </c>
      <c r="F393" s="157" t="s">
        <v>151</v>
      </c>
      <c r="G393" s="153" t="s">
        <v>151</v>
      </c>
      <c r="H393" s="158" t="s">
        <v>152</v>
      </c>
      <c r="I393" s="158" t="s">
        <v>153</v>
      </c>
      <c r="K393" s="128"/>
    </row>
    <row r="394" spans="1:11">
      <c r="A394" s="129" t="s">
        <v>167</v>
      </c>
      <c r="B394" s="174">
        <v>1</v>
      </c>
      <c r="C394" s="160" t="s">
        <v>203</v>
      </c>
      <c r="D394" s="161" t="s">
        <v>200</v>
      </c>
      <c r="E394" s="162">
        <v>2</v>
      </c>
      <c r="F394" s="163">
        <v>9000</v>
      </c>
      <c r="G394" s="163">
        <f t="shared" ref="G394:G399" si="63">+F394*E394</f>
        <v>18000</v>
      </c>
      <c r="H394" s="164">
        <f>+$G$388*E394</f>
        <v>32</v>
      </c>
      <c r="I394" s="163">
        <f t="shared" ref="I394:I400" si="64">+H394*F394</f>
        <v>288000</v>
      </c>
      <c r="K394" s="128"/>
    </row>
    <row r="395" spans="1:11">
      <c r="A395" s="129" t="s">
        <v>167</v>
      </c>
      <c r="B395" s="174">
        <v>2</v>
      </c>
      <c r="C395" s="160" t="s">
        <v>204</v>
      </c>
      <c r="D395" s="161" t="s">
        <v>205</v>
      </c>
      <c r="E395" s="162">
        <v>0.4</v>
      </c>
      <c r="F395" s="163">
        <v>1200</v>
      </c>
      <c r="G395" s="163">
        <f t="shared" si="63"/>
        <v>480</v>
      </c>
      <c r="H395" s="164">
        <f t="shared" ref="H395:H399" si="65">+$G$388*E395</f>
        <v>6.4</v>
      </c>
      <c r="I395" s="163">
        <f t="shared" si="64"/>
        <v>7680</v>
      </c>
      <c r="K395" s="128"/>
    </row>
    <row r="396" spans="1:11">
      <c r="A396" s="129" t="s">
        <v>167</v>
      </c>
      <c r="B396" s="174">
        <v>3</v>
      </c>
      <c r="C396" s="160" t="s">
        <v>206</v>
      </c>
      <c r="D396" s="161" t="s">
        <v>179</v>
      </c>
      <c r="E396" s="162">
        <v>0.3</v>
      </c>
      <c r="F396" s="163">
        <v>2000</v>
      </c>
      <c r="G396" s="163">
        <f t="shared" si="63"/>
        <v>600</v>
      </c>
      <c r="H396" s="164">
        <f t="shared" si="65"/>
        <v>4.8</v>
      </c>
      <c r="I396" s="163">
        <f t="shared" si="64"/>
        <v>9600</v>
      </c>
      <c r="K396" s="128"/>
    </row>
    <row r="397" spans="1:11">
      <c r="A397" s="129" t="s">
        <v>167</v>
      </c>
      <c r="B397" s="174">
        <v>4</v>
      </c>
      <c r="C397" s="160" t="s">
        <v>207</v>
      </c>
      <c r="D397" s="161" t="s">
        <v>179</v>
      </c>
      <c r="E397" s="162">
        <v>0.3</v>
      </c>
      <c r="F397" s="163">
        <v>2000</v>
      </c>
      <c r="G397" s="163">
        <f t="shared" si="63"/>
        <v>600</v>
      </c>
      <c r="H397" s="164">
        <f t="shared" si="65"/>
        <v>4.8</v>
      </c>
      <c r="I397" s="163">
        <f t="shared" si="64"/>
        <v>9600</v>
      </c>
      <c r="K397" s="128"/>
    </row>
    <row r="398" spans="1:11">
      <c r="A398" s="129" t="s">
        <v>159</v>
      </c>
      <c r="B398" s="174">
        <v>5</v>
      </c>
      <c r="C398" s="129" t="s">
        <v>208</v>
      </c>
      <c r="D398" s="161" t="s">
        <v>161</v>
      </c>
      <c r="E398" s="162">
        <v>0.1</v>
      </c>
      <c r="F398" s="163">
        <v>15000</v>
      </c>
      <c r="G398" s="163">
        <f t="shared" si="63"/>
        <v>1500</v>
      </c>
      <c r="H398" s="164">
        <f t="shared" si="65"/>
        <v>1.6</v>
      </c>
      <c r="I398" s="163">
        <f t="shared" si="64"/>
        <v>24000</v>
      </c>
      <c r="K398" s="128"/>
    </row>
    <row r="399" spans="1:11">
      <c r="A399" s="129" t="s">
        <v>159</v>
      </c>
      <c r="B399" s="174">
        <v>7</v>
      </c>
      <c r="C399" s="129" t="s">
        <v>210</v>
      </c>
      <c r="D399" s="161" t="s">
        <v>161</v>
      </c>
      <c r="E399" s="162">
        <v>0.1</v>
      </c>
      <c r="F399" s="163">
        <v>20000</v>
      </c>
      <c r="G399" s="163">
        <f t="shared" si="63"/>
        <v>2000</v>
      </c>
      <c r="H399" s="164">
        <f t="shared" si="65"/>
        <v>1.6</v>
      </c>
      <c r="I399" s="163">
        <f t="shared" si="64"/>
        <v>32000</v>
      </c>
      <c r="K399" s="128"/>
    </row>
    <row r="400" spans="1:11">
      <c r="A400" s="128" t="s">
        <v>164</v>
      </c>
      <c r="B400" s="174">
        <v>8</v>
      </c>
      <c r="C400" s="128" t="s">
        <v>173</v>
      </c>
      <c r="D400" s="161" t="s">
        <v>166</v>
      </c>
      <c r="E400" s="162">
        <v>0.5</v>
      </c>
      <c r="F400" s="163">
        <f>+G399+G398</f>
        <v>3500</v>
      </c>
      <c r="G400" s="163">
        <f>+F400*E400</f>
        <v>1750</v>
      </c>
      <c r="H400" s="164">
        <f>+$G$388*E400</f>
        <v>8</v>
      </c>
      <c r="I400" s="163">
        <f t="shared" si="64"/>
        <v>28000</v>
      </c>
      <c r="K400" s="128"/>
    </row>
    <row r="401" spans="1:11">
      <c r="A401" s="129"/>
      <c r="B401" s="129"/>
      <c r="C401" s="160" t="s">
        <v>7</v>
      </c>
      <c r="D401" s="129"/>
      <c r="E401" s="129"/>
      <c r="F401" s="129"/>
      <c r="G401" s="163">
        <f>SUM(G392:G400)</f>
        <v>24930</v>
      </c>
      <c r="H401" s="164"/>
      <c r="I401" s="163">
        <f>SUM(I392:I400)</f>
        <v>398880</v>
      </c>
      <c r="K401" s="128"/>
    </row>
    <row r="402" spans="1:11">
      <c r="A402" s="129"/>
      <c r="B402" s="129"/>
      <c r="C402" s="160"/>
      <c r="D402" s="129"/>
      <c r="E402" s="129"/>
      <c r="F402" s="129"/>
      <c r="G402" s="163"/>
      <c r="H402" s="164"/>
      <c r="I402" s="163"/>
      <c r="K402" s="128"/>
    </row>
    <row r="403" spans="1:11">
      <c r="A403" s="132"/>
      <c r="B403" s="132" t="s">
        <v>90</v>
      </c>
      <c r="C403" s="203" t="str">
        <f>+Presupuesto!B44</f>
        <v>EXCAVACIONES</v>
      </c>
      <c r="D403" s="133"/>
      <c r="E403" s="132"/>
      <c r="F403" s="135" t="s">
        <v>144</v>
      </c>
      <c r="G403" s="136">
        <f>+Presupuesto!D44</f>
        <v>9.36</v>
      </c>
      <c r="H403" s="132" t="str">
        <f>+C406</f>
        <v>M3</v>
      </c>
      <c r="I403" s="132"/>
      <c r="K403" s="128"/>
    </row>
    <row r="404" spans="1:11">
      <c r="A404" s="137"/>
      <c r="B404" s="138" t="s">
        <v>145</v>
      </c>
      <c r="C404" s="138" t="str">
        <f>+Presupuesto!A42</f>
        <v>IX.</v>
      </c>
      <c r="D404" s="161"/>
      <c r="E404" s="169"/>
      <c r="F404" s="170"/>
      <c r="G404" s="139"/>
      <c r="H404" s="139"/>
      <c r="I404" s="143"/>
      <c r="K404" s="128"/>
    </row>
    <row r="405" spans="1:11">
      <c r="A405" s="137"/>
      <c r="B405" s="138" t="s">
        <v>147</v>
      </c>
      <c r="C405" s="138">
        <v>2</v>
      </c>
      <c r="D405" s="161"/>
      <c r="E405" s="144"/>
      <c r="F405" s="145"/>
      <c r="G405" s="146"/>
      <c r="H405" s="129"/>
      <c r="I405" s="129"/>
      <c r="K405" s="128"/>
    </row>
    <row r="406" spans="1:11">
      <c r="A406" s="137"/>
      <c r="B406" s="138" t="s">
        <v>10</v>
      </c>
      <c r="C406" s="139" t="s">
        <v>6</v>
      </c>
      <c r="D406" s="161"/>
      <c r="E406" s="144"/>
      <c r="F406" s="148"/>
      <c r="G406" s="146"/>
      <c r="H406" s="129"/>
      <c r="I406" s="129"/>
      <c r="K406" s="128"/>
    </row>
    <row r="407" spans="1:11">
      <c r="A407" s="137"/>
      <c r="B407" s="180" t="s">
        <v>148</v>
      </c>
      <c r="C407" s="173" t="s">
        <v>158</v>
      </c>
      <c r="D407" s="173" t="s">
        <v>10</v>
      </c>
      <c r="E407" s="150" t="s">
        <v>9</v>
      </c>
      <c r="F407" s="150" t="s">
        <v>143</v>
      </c>
      <c r="G407" s="151" t="s">
        <v>149</v>
      </c>
      <c r="H407" s="152" t="s">
        <v>9</v>
      </c>
      <c r="I407" s="153" t="s">
        <v>150</v>
      </c>
      <c r="K407" s="128"/>
    </row>
    <row r="408" spans="1:11">
      <c r="A408" s="137"/>
      <c r="B408" s="173"/>
      <c r="C408" s="173"/>
      <c r="D408" s="161"/>
      <c r="E408" s="157" t="s">
        <v>151</v>
      </c>
      <c r="F408" s="157" t="s">
        <v>151</v>
      </c>
      <c r="G408" s="153" t="s">
        <v>151</v>
      </c>
      <c r="H408" s="158" t="s">
        <v>152</v>
      </c>
      <c r="I408" s="158" t="s">
        <v>153</v>
      </c>
      <c r="K408" s="128"/>
    </row>
    <row r="409" spans="1:11">
      <c r="A409" s="129" t="s">
        <v>159</v>
      </c>
      <c r="B409" s="181">
        <v>1</v>
      </c>
      <c r="C409" s="181" t="s">
        <v>172</v>
      </c>
      <c r="D409" s="161" t="s">
        <v>6</v>
      </c>
      <c r="E409" s="182">
        <v>1</v>
      </c>
      <c r="F409" s="183">
        <v>2700</v>
      </c>
      <c r="G409" s="183">
        <f>+F409*E409</f>
        <v>2700</v>
      </c>
      <c r="H409" s="184">
        <f>+$G$403*E409</f>
        <v>9.36</v>
      </c>
      <c r="I409" s="163">
        <f>+H409*F409</f>
        <v>25272</v>
      </c>
      <c r="K409" s="128"/>
    </row>
    <row r="410" spans="1:11">
      <c r="A410" s="129" t="s">
        <v>164</v>
      </c>
      <c r="B410" s="174">
        <v>2</v>
      </c>
      <c r="C410" s="160" t="s">
        <v>173</v>
      </c>
      <c r="D410" s="161" t="s">
        <v>166</v>
      </c>
      <c r="E410" s="162">
        <v>0.5</v>
      </c>
      <c r="F410" s="163">
        <f>+G409</f>
        <v>2700</v>
      </c>
      <c r="G410" s="163">
        <f>+F410*E410</f>
        <v>1350</v>
      </c>
      <c r="H410" s="184">
        <f>+$G$403*E410</f>
        <v>4.68</v>
      </c>
      <c r="I410" s="163">
        <f>+H410*F410</f>
        <v>12636</v>
      </c>
      <c r="K410" s="128"/>
    </row>
    <row r="411" spans="1:11">
      <c r="A411" s="129"/>
      <c r="B411" s="129"/>
      <c r="C411" s="160" t="s">
        <v>7</v>
      </c>
      <c r="D411" s="129"/>
      <c r="E411" s="129"/>
      <c r="F411" s="129"/>
      <c r="G411" s="163">
        <f>SUM(G409:G410)</f>
        <v>4050</v>
      </c>
      <c r="H411" s="164"/>
      <c r="I411" s="163">
        <f>SUM(I409:I410)</f>
        <v>37908</v>
      </c>
      <c r="K411" s="128"/>
    </row>
    <row r="412" spans="1:11">
      <c r="A412" s="129"/>
      <c r="B412" s="129"/>
      <c r="C412" s="160"/>
      <c r="D412" s="129"/>
      <c r="E412" s="129"/>
      <c r="F412" s="129"/>
      <c r="G412" s="163"/>
      <c r="H412" s="164"/>
      <c r="I412" s="163"/>
      <c r="K412" s="128"/>
    </row>
    <row r="413" spans="1:11">
      <c r="A413" s="132"/>
      <c r="B413" s="132" t="s">
        <v>90</v>
      </c>
      <c r="C413" s="132" t="str">
        <f>+Presupuesto!B45</f>
        <v>FUNDACIÓN DE PILARES EN DADOS DE HORMIGÓN</v>
      </c>
      <c r="D413" s="132"/>
      <c r="E413" s="132"/>
      <c r="F413" s="135" t="s">
        <v>144</v>
      </c>
      <c r="G413" s="136">
        <f>+Presupuesto!D45</f>
        <v>9.36</v>
      </c>
      <c r="H413" s="132" t="str">
        <f>+C416</f>
        <v>M3</v>
      </c>
      <c r="I413" s="132"/>
      <c r="K413" s="128"/>
    </row>
    <row r="414" spans="1:11">
      <c r="A414" s="137"/>
      <c r="B414" s="138" t="s">
        <v>145</v>
      </c>
      <c r="C414" s="139" t="s">
        <v>119</v>
      </c>
      <c r="D414" s="143"/>
      <c r="E414" s="169"/>
      <c r="F414" s="170"/>
      <c r="G414" s="139"/>
      <c r="H414" s="139"/>
      <c r="I414" s="143"/>
      <c r="K414" s="128"/>
    </row>
    <row r="415" spans="1:11">
      <c r="A415" s="137"/>
      <c r="B415" s="138" t="s">
        <v>147</v>
      </c>
      <c r="C415" s="138">
        <v>3</v>
      </c>
      <c r="D415" s="138"/>
      <c r="E415" s="144"/>
      <c r="F415" s="145"/>
      <c r="G415" s="146"/>
      <c r="H415" s="129"/>
      <c r="I415" s="129"/>
      <c r="K415" s="128"/>
    </row>
    <row r="416" spans="1:11">
      <c r="A416" s="137"/>
      <c r="B416" s="142" t="s">
        <v>10</v>
      </c>
      <c r="C416" s="142" t="s">
        <v>6</v>
      </c>
      <c r="D416" s="142"/>
      <c r="E416" s="149"/>
      <c r="F416" s="185"/>
      <c r="G416" s="171"/>
      <c r="H416" s="130"/>
      <c r="I416" s="129"/>
      <c r="K416" s="128"/>
    </row>
    <row r="417" spans="1:11">
      <c r="A417" s="137"/>
      <c r="B417" s="172" t="s">
        <v>148</v>
      </c>
      <c r="C417" s="173" t="s">
        <v>158</v>
      </c>
      <c r="D417" s="173" t="s">
        <v>10</v>
      </c>
      <c r="E417" s="157" t="s">
        <v>9</v>
      </c>
      <c r="F417" s="157" t="s">
        <v>143</v>
      </c>
      <c r="G417" s="153" t="s">
        <v>149</v>
      </c>
      <c r="H417" s="158" t="s">
        <v>9</v>
      </c>
      <c r="I417" s="153" t="s">
        <v>150</v>
      </c>
      <c r="K417" s="128"/>
    </row>
    <row r="418" spans="1:11">
      <c r="A418" s="137"/>
      <c r="B418" s="173"/>
      <c r="C418" s="173"/>
      <c r="D418" s="173"/>
      <c r="E418" s="157" t="s">
        <v>151</v>
      </c>
      <c r="F418" s="157" t="s">
        <v>151</v>
      </c>
      <c r="G418" s="153" t="s">
        <v>151</v>
      </c>
      <c r="H418" s="158" t="s">
        <v>152</v>
      </c>
      <c r="I418" s="158" t="s">
        <v>153</v>
      </c>
      <c r="K418" s="128"/>
    </row>
    <row r="419" spans="1:11">
      <c r="A419" s="129" t="s">
        <v>167</v>
      </c>
      <c r="B419" s="181">
        <v>1</v>
      </c>
      <c r="C419" s="181" t="s">
        <v>174</v>
      </c>
      <c r="D419" s="161" t="s">
        <v>175</v>
      </c>
      <c r="E419" s="182">
        <v>6</v>
      </c>
      <c r="F419" s="183">
        <v>3350</v>
      </c>
      <c r="G419" s="183">
        <f>+F419*E419</f>
        <v>20100</v>
      </c>
      <c r="H419" s="164">
        <f>+$G$413*E419</f>
        <v>56.16</v>
      </c>
      <c r="I419" s="163">
        <f>+H419*F419</f>
        <v>188136</v>
      </c>
      <c r="K419" s="128"/>
    </row>
    <row r="420" spans="1:11">
      <c r="A420" s="129" t="s">
        <v>167</v>
      </c>
      <c r="B420" s="174">
        <v>2</v>
      </c>
      <c r="C420" s="175" t="s">
        <v>176</v>
      </c>
      <c r="D420" s="161" t="s">
        <v>6</v>
      </c>
      <c r="E420" s="162">
        <v>0.8</v>
      </c>
      <c r="F420" s="163">
        <v>9000</v>
      </c>
      <c r="G420" s="163">
        <f t="shared" ref="G420:G428" si="66">+F420*E420</f>
        <v>7200</v>
      </c>
      <c r="H420" s="164">
        <f t="shared" ref="H420:H428" si="67">+$G$413*E420</f>
        <v>7.4879999999999995</v>
      </c>
      <c r="I420" s="163">
        <f t="shared" ref="I420:I428" si="68">+H420*F420</f>
        <v>67392</v>
      </c>
      <c r="K420" s="128"/>
    </row>
    <row r="421" spans="1:11">
      <c r="A421" s="129" t="s">
        <v>167</v>
      </c>
      <c r="B421" s="181">
        <v>3</v>
      </c>
      <c r="C421" s="160" t="s">
        <v>177</v>
      </c>
      <c r="D421" s="161" t="s">
        <v>6</v>
      </c>
      <c r="E421" s="162">
        <v>0.6</v>
      </c>
      <c r="F421" s="163">
        <v>14000</v>
      </c>
      <c r="G421" s="163">
        <f t="shared" si="66"/>
        <v>8400</v>
      </c>
      <c r="H421" s="164">
        <f t="shared" si="67"/>
        <v>5.6159999999999997</v>
      </c>
      <c r="I421" s="163">
        <f t="shared" si="68"/>
        <v>78624</v>
      </c>
      <c r="K421" s="128"/>
    </row>
    <row r="422" spans="1:11">
      <c r="A422" s="129" t="s">
        <v>167</v>
      </c>
      <c r="B422" s="174">
        <v>4</v>
      </c>
      <c r="C422" s="175" t="s">
        <v>178</v>
      </c>
      <c r="D422" s="161" t="s">
        <v>179</v>
      </c>
      <c r="E422" s="162">
        <v>1.5</v>
      </c>
      <c r="F422" s="163">
        <v>300</v>
      </c>
      <c r="G422" s="163">
        <f t="shared" si="66"/>
        <v>450</v>
      </c>
      <c r="H422" s="164">
        <f t="shared" si="67"/>
        <v>14.04</v>
      </c>
      <c r="I422" s="163">
        <f t="shared" si="68"/>
        <v>4212</v>
      </c>
      <c r="K422" s="128"/>
    </row>
    <row r="423" spans="1:11">
      <c r="A423" s="129" t="s">
        <v>167</v>
      </c>
      <c r="B423" s="181">
        <v>5</v>
      </c>
      <c r="C423" s="181" t="s">
        <v>180</v>
      </c>
      <c r="D423" s="161" t="s">
        <v>181</v>
      </c>
      <c r="E423" s="182">
        <v>0.05</v>
      </c>
      <c r="F423" s="183">
        <v>4000</v>
      </c>
      <c r="G423" s="183">
        <f t="shared" si="66"/>
        <v>200</v>
      </c>
      <c r="H423" s="164">
        <f t="shared" si="67"/>
        <v>0.46799999999999997</v>
      </c>
      <c r="I423" s="163">
        <f t="shared" si="68"/>
        <v>1872</v>
      </c>
      <c r="K423" s="128"/>
    </row>
    <row r="424" spans="1:11">
      <c r="A424" s="129" t="s">
        <v>159</v>
      </c>
      <c r="B424" s="174">
        <v>6</v>
      </c>
      <c r="C424" s="160" t="s">
        <v>182</v>
      </c>
      <c r="D424" s="161" t="s">
        <v>6</v>
      </c>
      <c r="E424" s="162">
        <v>1</v>
      </c>
      <c r="F424" s="163">
        <v>4000</v>
      </c>
      <c r="G424" s="163">
        <f t="shared" si="66"/>
        <v>4000</v>
      </c>
      <c r="H424" s="164">
        <f t="shared" si="67"/>
        <v>9.36</v>
      </c>
      <c r="I424" s="163">
        <f t="shared" si="68"/>
        <v>37440</v>
      </c>
      <c r="K424" s="128"/>
    </row>
    <row r="425" spans="1:11">
      <c r="A425" s="129" t="s">
        <v>159</v>
      </c>
      <c r="B425" s="181">
        <v>7</v>
      </c>
      <c r="C425" s="181" t="s">
        <v>183</v>
      </c>
      <c r="D425" s="161" t="s">
        <v>6</v>
      </c>
      <c r="E425" s="182">
        <v>1</v>
      </c>
      <c r="F425" s="183">
        <v>10000</v>
      </c>
      <c r="G425" s="183">
        <f t="shared" si="66"/>
        <v>10000</v>
      </c>
      <c r="H425" s="164">
        <f t="shared" si="67"/>
        <v>9.36</v>
      </c>
      <c r="I425" s="163">
        <f t="shared" si="68"/>
        <v>93600</v>
      </c>
      <c r="K425" s="128"/>
    </row>
    <row r="426" spans="1:11">
      <c r="A426" s="129" t="s">
        <v>159</v>
      </c>
      <c r="B426" s="174">
        <v>8</v>
      </c>
      <c r="C426" s="175" t="s">
        <v>184</v>
      </c>
      <c r="D426" s="161" t="s">
        <v>6</v>
      </c>
      <c r="E426" s="162">
        <v>1</v>
      </c>
      <c r="F426" s="163">
        <v>400</v>
      </c>
      <c r="G426" s="163">
        <f t="shared" si="66"/>
        <v>400</v>
      </c>
      <c r="H426" s="164">
        <f t="shared" si="67"/>
        <v>9.36</v>
      </c>
      <c r="I426" s="163">
        <f t="shared" si="68"/>
        <v>3744</v>
      </c>
      <c r="K426" s="128"/>
    </row>
    <row r="427" spans="1:11">
      <c r="A427" s="129" t="s">
        <v>164</v>
      </c>
      <c r="B427" s="181">
        <v>9</v>
      </c>
      <c r="C427" s="160" t="s">
        <v>173</v>
      </c>
      <c r="D427" s="161" t="s">
        <v>166</v>
      </c>
      <c r="E427" s="202">
        <v>0.5</v>
      </c>
      <c r="F427" s="163">
        <f>SUM(G424:G426)</f>
        <v>14400</v>
      </c>
      <c r="G427" s="163">
        <f t="shared" si="66"/>
        <v>7200</v>
      </c>
      <c r="H427" s="164">
        <f t="shared" si="67"/>
        <v>4.68</v>
      </c>
      <c r="I427" s="163">
        <f t="shared" si="68"/>
        <v>67392</v>
      </c>
      <c r="K427" s="128"/>
    </row>
    <row r="428" spans="1:11">
      <c r="A428" s="129" t="s">
        <v>154</v>
      </c>
      <c r="B428" s="174">
        <v>10</v>
      </c>
      <c r="C428" s="175" t="s">
        <v>185</v>
      </c>
      <c r="D428" s="161" t="s">
        <v>6</v>
      </c>
      <c r="E428" s="162">
        <v>1</v>
      </c>
      <c r="F428" s="163">
        <v>1000</v>
      </c>
      <c r="G428" s="163">
        <f t="shared" si="66"/>
        <v>1000</v>
      </c>
      <c r="H428" s="164">
        <f t="shared" si="67"/>
        <v>9.36</v>
      </c>
      <c r="I428" s="163">
        <f t="shared" si="68"/>
        <v>9360</v>
      </c>
      <c r="K428" s="128"/>
    </row>
    <row r="429" spans="1:11">
      <c r="A429" s="129"/>
      <c r="B429" s="129"/>
      <c r="C429" s="160" t="s">
        <v>7</v>
      </c>
      <c r="D429" s="129"/>
      <c r="E429" s="129"/>
      <c r="F429" s="129"/>
      <c r="G429" s="163">
        <f>SUM(G419:G428)</f>
        <v>58950</v>
      </c>
      <c r="H429" s="164"/>
      <c r="I429" s="163">
        <f>SUM(I419:I428)</f>
        <v>551772</v>
      </c>
      <c r="K429" s="128"/>
    </row>
    <row r="430" spans="1:11">
      <c r="A430" s="129"/>
      <c r="B430" s="129"/>
      <c r="C430" s="160"/>
      <c r="D430" s="129"/>
      <c r="E430" s="129"/>
      <c r="F430" s="129"/>
      <c r="G430" s="163"/>
      <c r="H430" s="164"/>
      <c r="I430" s="163"/>
      <c r="K430" s="128"/>
    </row>
    <row r="431" spans="1:11">
      <c r="A431" s="132"/>
      <c r="B431" s="132" t="s">
        <v>90</v>
      </c>
      <c r="C431" s="132" t="str">
        <f>+[1]PRESUP!C37</f>
        <v>TRAVESAÑOS</v>
      </c>
      <c r="D431" s="132"/>
      <c r="E431" s="132"/>
      <c r="F431" s="135" t="s">
        <v>144</v>
      </c>
      <c r="G431" s="136">
        <v>94</v>
      </c>
      <c r="H431" s="132" t="str">
        <f>+C434</f>
        <v>UN</v>
      </c>
      <c r="I431" s="132"/>
      <c r="K431" s="128"/>
    </row>
    <row r="432" spans="1:11">
      <c r="A432" s="137"/>
      <c r="B432" s="138" t="s">
        <v>145</v>
      </c>
      <c r="C432" s="230" t="str">
        <f>+Presupuesto!A42</f>
        <v>IX.</v>
      </c>
      <c r="D432" s="143"/>
      <c r="E432" s="169"/>
      <c r="F432" s="170"/>
      <c r="G432" s="139"/>
      <c r="H432" s="139"/>
      <c r="I432" s="143"/>
      <c r="K432" s="128"/>
    </row>
    <row r="433" spans="1:11">
      <c r="A433" s="137"/>
      <c r="B433" s="138" t="s">
        <v>147</v>
      </c>
      <c r="C433" s="139" t="str">
        <f>+[1]PRESUP!B37</f>
        <v>4.-</v>
      </c>
      <c r="D433" s="138"/>
      <c r="E433" s="144"/>
      <c r="F433" s="145"/>
      <c r="G433" s="146"/>
      <c r="H433" s="129"/>
      <c r="I433" s="129"/>
      <c r="K433" s="128"/>
    </row>
    <row r="434" spans="1:11">
      <c r="A434" s="137"/>
      <c r="B434" s="138" t="s">
        <v>10</v>
      </c>
      <c r="C434" s="139" t="s">
        <v>37</v>
      </c>
      <c r="D434" s="139"/>
      <c r="E434" s="144"/>
      <c r="F434" s="148"/>
      <c r="G434" s="146"/>
      <c r="H434" s="129"/>
      <c r="I434" s="129"/>
      <c r="K434" s="128"/>
    </row>
    <row r="435" spans="1:11">
      <c r="A435" s="137"/>
      <c r="B435" s="172" t="s">
        <v>148</v>
      </c>
      <c r="C435" s="173" t="s">
        <v>158</v>
      </c>
      <c r="D435" s="173" t="s">
        <v>10</v>
      </c>
      <c r="E435" s="157" t="s">
        <v>9</v>
      </c>
      <c r="F435" s="157" t="s">
        <v>143</v>
      </c>
      <c r="G435" s="153" t="s">
        <v>149</v>
      </c>
      <c r="H435" s="158" t="s">
        <v>9</v>
      </c>
      <c r="I435" s="153" t="s">
        <v>150</v>
      </c>
      <c r="K435" s="128"/>
    </row>
    <row r="436" spans="1:11">
      <c r="A436" s="137"/>
      <c r="B436" s="173"/>
      <c r="C436" s="173"/>
      <c r="D436" s="173"/>
      <c r="E436" s="157" t="s">
        <v>151</v>
      </c>
      <c r="F436" s="157" t="s">
        <v>151</v>
      </c>
      <c r="G436" s="153" t="s">
        <v>151</v>
      </c>
      <c r="H436" s="158" t="s">
        <v>152</v>
      </c>
      <c r="I436" s="158" t="s">
        <v>153</v>
      </c>
      <c r="K436" s="128"/>
    </row>
    <row r="437" spans="1:11">
      <c r="A437" s="129" t="s">
        <v>167</v>
      </c>
      <c r="B437" s="174">
        <v>1</v>
      </c>
      <c r="C437" s="160" t="s">
        <v>232</v>
      </c>
      <c r="D437" s="161" t="s">
        <v>200</v>
      </c>
      <c r="E437" s="162">
        <v>1</v>
      </c>
      <c r="F437" s="163">
        <v>3900</v>
      </c>
      <c r="G437" s="163">
        <f t="shared" ref="G437:G442" si="69">+F437*E437</f>
        <v>3900</v>
      </c>
      <c r="H437" s="164">
        <f t="shared" ref="H437:H442" si="70">+$G$431*E437</f>
        <v>94</v>
      </c>
      <c r="I437" s="163">
        <f t="shared" ref="I437:I442" si="71">+H437*F437</f>
        <v>366600</v>
      </c>
      <c r="K437" s="128"/>
    </row>
    <row r="438" spans="1:11">
      <c r="A438" s="129" t="s">
        <v>167</v>
      </c>
      <c r="B438" s="174">
        <v>2</v>
      </c>
      <c r="C438" s="160" t="s">
        <v>204</v>
      </c>
      <c r="D438" s="161" t="s">
        <v>205</v>
      </c>
      <c r="E438" s="162">
        <v>0.16</v>
      </c>
      <c r="F438" s="163">
        <v>1200</v>
      </c>
      <c r="G438" s="163">
        <f t="shared" si="69"/>
        <v>192</v>
      </c>
      <c r="H438" s="164">
        <f t="shared" si="70"/>
        <v>15.040000000000001</v>
      </c>
      <c r="I438" s="163">
        <f t="shared" si="71"/>
        <v>18048</v>
      </c>
      <c r="K438" s="128"/>
    </row>
    <row r="439" spans="1:11">
      <c r="A439" s="129" t="s">
        <v>159</v>
      </c>
      <c r="B439" s="174">
        <v>3</v>
      </c>
      <c r="C439" s="129" t="s">
        <v>208</v>
      </c>
      <c r="D439" s="161" t="s">
        <v>161</v>
      </c>
      <c r="E439" s="162">
        <v>0.02</v>
      </c>
      <c r="F439" s="163">
        <v>15000</v>
      </c>
      <c r="G439" s="163">
        <f t="shared" si="69"/>
        <v>300</v>
      </c>
      <c r="H439" s="164">
        <f t="shared" si="70"/>
        <v>1.8800000000000001</v>
      </c>
      <c r="I439" s="163">
        <f t="shared" si="71"/>
        <v>28200</v>
      </c>
      <c r="K439" s="128"/>
    </row>
    <row r="440" spans="1:11">
      <c r="A440" s="129" t="s">
        <v>159</v>
      </c>
      <c r="B440" s="174">
        <v>4</v>
      </c>
      <c r="C440" s="129" t="s">
        <v>209</v>
      </c>
      <c r="D440" s="161" t="s">
        <v>161</v>
      </c>
      <c r="E440" s="162">
        <v>0.02</v>
      </c>
      <c r="F440" s="163">
        <v>15000</v>
      </c>
      <c r="G440" s="163">
        <f t="shared" si="69"/>
        <v>300</v>
      </c>
      <c r="H440" s="164">
        <f t="shared" si="70"/>
        <v>1.8800000000000001</v>
      </c>
      <c r="I440" s="163">
        <f t="shared" si="71"/>
        <v>28200</v>
      </c>
      <c r="K440" s="128"/>
    </row>
    <row r="441" spans="1:11">
      <c r="A441" s="129" t="s">
        <v>159</v>
      </c>
      <c r="B441" s="174">
        <v>5</v>
      </c>
      <c r="C441" s="129" t="s">
        <v>210</v>
      </c>
      <c r="D441" s="161" t="s">
        <v>161</v>
      </c>
      <c r="E441" s="162">
        <v>0.01</v>
      </c>
      <c r="F441" s="163">
        <v>20000</v>
      </c>
      <c r="G441" s="163">
        <f t="shared" si="69"/>
        <v>200</v>
      </c>
      <c r="H441" s="164">
        <f t="shared" si="70"/>
        <v>0.94000000000000006</v>
      </c>
      <c r="I441" s="163">
        <f t="shared" si="71"/>
        <v>18800</v>
      </c>
      <c r="K441" s="128"/>
    </row>
    <row r="442" spans="1:11">
      <c r="A442" s="128" t="s">
        <v>164</v>
      </c>
      <c r="B442" s="174">
        <v>6</v>
      </c>
      <c r="C442" s="128" t="s">
        <v>173</v>
      </c>
      <c r="D442" s="161" t="s">
        <v>166</v>
      </c>
      <c r="E442" s="162">
        <v>0.5</v>
      </c>
      <c r="F442" s="163">
        <f>+G441+G440+G439</f>
        <v>800</v>
      </c>
      <c r="G442" s="163">
        <f t="shared" si="69"/>
        <v>400</v>
      </c>
      <c r="H442" s="164">
        <f t="shared" si="70"/>
        <v>47</v>
      </c>
      <c r="I442" s="163">
        <f t="shared" si="71"/>
        <v>37600</v>
      </c>
      <c r="K442" s="128"/>
    </row>
    <row r="443" spans="1:11">
      <c r="A443" s="129"/>
      <c r="B443" s="129"/>
      <c r="C443" s="160" t="s">
        <v>7</v>
      </c>
      <c r="D443" s="129"/>
      <c r="E443" s="129"/>
      <c r="F443" s="129"/>
      <c r="G443" s="163">
        <f>SUM(G435:G442)</f>
        <v>5292</v>
      </c>
      <c r="H443" s="164"/>
      <c r="I443" s="163">
        <f>SUM(I435:I442)</f>
        <v>497448</v>
      </c>
      <c r="K443" s="128"/>
    </row>
    <row r="444" spans="1:11">
      <c r="A444" s="139"/>
      <c r="B444" s="139"/>
      <c r="C444" s="139"/>
      <c r="D444" s="139"/>
      <c r="E444" s="139"/>
      <c r="F444" s="170"/>
      <c r="G444" s="196"/>
      <c r="H444" s="139"/>
      <c r="I444" s="139"/>
      <c r="K444" s="128"/>
    </row>
    <row r="445" spans="1:11">
      <c r="A445" s="132"/>
      <c r="B445" s="132" t="s">
        <v>90</v>
      </c>
      <c r="C445" s="132" t="str">
        <f>+Presupuesto!B47</f>
        <v>BARNICES</v>
      </c>
      <c r="D445" s="132"/>
      <c r="E445" s="132"/>
      <c r="F445" s="135" t="s">
        <v>144</v>
      </c>
      <c r="G445" s="136">
        <f>+Presupuesto!D47</f>
        <v>1</v>
      </c>
      <c r="H445" s="132" t="str">
        <f>+C448</f>
        <v>GL</v>
      </c>
      <c r="I445" s="132"/>
      <c r="K445" s="128"/>
    </row>
    <row r="446" spans="1:11">
      <c r="A446" s="137"/>
      <c r="B446" s="138" t="s">
        <v>145</v>
      </c>
      <c r="C446" s="139" t="str">
        <f>C432</f>
        <v>IX.</v>
      </c>
      <c r="D446" s="143"/>
      <c r="E446" s="169"/>
      <c r="F446" s="170"/>
      <c r="G446" s="139"/>
      <c r="H446" s="139"/>
      <c r="I446" s="143"/>
      <c r="K446" s="128"/>
    </row>
    <row r="447" spans="1:11">
      <c r="A447" s="137"/>
      <c r="B447" s="138" t="s">
        <v>147</v>
      </c>
      <c r="C447" s="138">
        <f>+Presupuesto!A47</f>
        <v>5</v>
      </c>
      <c r="D447" s="138"/>
      <c r="E447" s="144"/>
      <c r="F447" s="145"/>
      <c r="G447" s="146"/>
      <c r="H447" s="129"/>
      <c r="I447" s="129"/>
      <c r="K447" s="128"/>
    </row>
    <row r="448" spans="1:11">
      <c r="A448" s="137"/>
      <c r="B448" s="138" t="s">
        <v>10</v>
      </c>
      <c r="C448" s="139" t="s">
        <v>4</v>
      </c>
      <c r="D448" s="139"/>
      <c r="E448" s="144"/>
      <c r="F448" s="148"/>
      <c r="G448" s="146"/>
      <c r="H448" s="129"/>
      <c r="I448" s="129"/>
      <c r="K448" s="128"/>
    </row>
    <row r="449" spans="1:11">
      <c r="A449" s="137"/>
      <c r="B449" s="172" t="s">
        <v>148</v>
      </c>
      <c r="C449" s="173" t="s">
        <v>158</v>
      </c>
      <c r="D449" s="173" t="s">
        <v>10</v>
      </c>
      <c r="E449" s="157" t="s">
        <v>9</v>
      </c>
      <c r="F449" s="157" t="s">
        <v>143</v>
      </c>
      <c r="G449" s="153" t="s">
        <v>149</v>
      </c>
      <c r="H449" s="158" t="s">
        <v>9</v>
      </c>
      <c r="I449" s="153" t="s">
        <v>150</v>
      </c>
      <c r="K449" s="128"/>
    </row>
    <row r="450" spans="1:11">
      <c r="A450" s="137"/>
      <c r="B450" s="173"/>
      <c r="C450" s="173"/>
      <c r="D450" s="173"/>
      <c r="E450" s="157" t="s">
        <v>151</v>
      </c>
      <c r="F450" s="157" t="s">
        <v>151</v>
      </c>
      <c r="G450" s="153" t="s">
        <v>151</v>
      </c>
      <c r="H450" s="158" t="s">
        <v>152</v>
      </c>
      <c r="I450" s="158" t="s">
        <v>153</v>
      </c>
      <c r="K450" s="128"/>
    </row>
    <row r="451" spans="1:11">
      <c r="A451" s="129" t="s">
        <v>167</v>
      </c>
      <c r="B451" s="174">
        <v>1</v>
      </c>
      <c r="C451" s="175" t="s">
        <v>211</v>
      </c>
      <c r="D451" s="161" t="s">
        <v>179</v>
      </c>
      <c r="E451" s="162">
        <v>50</v>
      </c>
      <c r="F451" s="163">
        <v>2500</v>
      </c>
      <c r="G451" s="163">
        <f>+F451*E451</f>
        <v>125000</v>
      </c>
      <c r="H451" s="164">
        <f>+$G$445*E451</f>
        <v>50</v>
      </c>
      <c r="I451" s="163">
        <f>+H451*F451</f>
        <v>125000</v>
      </c>
      <c r="K451" s="128"/>
    </row>
    <row r="452" spans="1:11">
      <c r="A452" s="137" t="s">
        <v>154</v>
      </c>
      <c r="B452" s="174">
        <v>2</v>
      </c>
      <c r="C452" s="175" t="s">
        <v>212</v>
      </c>
      <c r="D452" s="161" t="s">
        <v>161</v>
      </c>
      <c r="E452" s="162">
        <v>1</v>
      </c>
      <c r="F452" s="163">
        <v>10000</v>
      </c>
      <c r="G452" s="163">
        <f>+F452*E452</f>
        <v>10000</v>
      </c>
      <c r="H452" s="164">
        <f t="shared" ref="H452:H454" si="72">+$G$445*E452</f>
        <v>1</v>
      </c>
      <c r="I452" s="163">
        <f>+H452*F452</f>
        <v>10000</v>
      </c>
      <c r="K452" s="128"/>
    </row>
    <row r="453" spans="1:11">
      <c r="A453" s="129" t="s">
        <v>159</v>
      </c>
      <c r="B453" s="129">
        <v>3</v>
      </c>
      <c r="C453" s="175" t="s">
        <v>213</v>
      </c>
      <c r="D453" s="161" t="s">
        <v>161</v>
      </c>
      <c r="E453" s="162">
        <v>1.5</v>
      </c>
      <c r="F453" s="163">
        <v>25000</v>
      </c>
      <c r="G453" s="163">
        <f>+F453*E453</f>
        <v>37500</v>
      </c>
      <c r="H453" s="164">
        <f t="shared" si="72"/>
        <v>1.5</v>
      </c>
      <c r="I453" s="163">
        <f>+H453*F453</f>
        <v>37500</v>
      </c>
      <c r="K453" s="128"/>
    </row>
    <row r="454" spans="1:11">
      <c r="A454" s="129" t="s">
        <v>164</v>
      </c>
      <c r="B454" s="129">
        <v>4</v>
      </c>
      <c r="C454" s="175" t="s">
        <v>173</v>
      </c>
      <c r="D454" s="161" t="s">
        <v>166</v>
      </c>
      <c r="E454" s="162">
        <v>0.5</v>
      </c>
      <c r="F454" s="163">
        <f>G453</f>
        <v>37500</v>
      </c>
      <c r="G454" s="163">
        <f>+F454*E454</f>
        <v>18750</v>
      </c>
      <c r="H454" s="164">
        <f t="shared" si="72"/>
        <v>0.5</v>
      </c>
      <c r="I454" s="163">
        <f>+H454*F454</f>
        <v>18750</v>
      </c>
      <c r="K454" s="128"/>
    </row>
    <row r="455" spans="1:11">
      <c r="A455" s="129"/>
      <c r="B455" s="129"/>
      <c r="C455" s="160" t="s">
        <v>7</v>
      </c>
      <c r="D455" s="129"/>
      <c r="E455" s="129"/>
      <c r="F455" s="129"/>
      <c r="G455" s="163">
        <f>SUM(G451:G454)</f>
        <v>191250</v>
      </c>
      <c r="H455" s="164"/>
      <c r="I455" s="163">
        <f>SUM(I451:I454)</f>
        <v>191250</v>
      </c>
      <c r="K455" s="128"/>
    </row>
    <row r="456" spans="1:11">
      <c r="A456" s="129"/>
      <c r="B456" s="129"/>
      <c r="C456" s="160"/>
      <c r="D456" s="129"/>
      <c r="E456" s="129"/>
      <c r="F456" s="129"/>
      <c r="G456" s="163"/>
      <c r="H456" s="164"/>
      <c r="I456" s="163"/>
      <c r="K456" s="128"/>
    </row>
    <row r="457" spans="1:11">
      <c r="A457" s="132"/>
      <c r="B457" s="132" t="s">
        <v>90</v>
      </c>
      <c r="C457" s="132" t="s">
        <v>233</v>
      </c>
      <c r="D457" s="132"/>
      <c r="E457" s="132"/>
      <c r="F457" s="135" t="s">
        <v>144</v>
      </c>
      <c r="G457" s="136">
        <f>+Presupuesto!D48</f>
        <v>13</v>
      </c>
      <c r="H457" s="132" t="str">
        <f>+C460</f>
        <v>UN</v>
      </c>
      <c r="I457" s="132"/>
      <c r="K457" s="128"/>
    </row>
    <row r="458" spans="1:11">
      <c r="A458" s="137"/>
      <c r="B458" s="138" t="s">
        <v>145</v>
      </c>
      <c r="C458" s="139" t="s">
        <v>119</v>
      </c>
      <c r="D458" s="143"/>
      <c r="E458" s="169"/>
      <c r="F458" s="170"/>
      <c r="G458" s="139"/>
      <c r="H458" s="139"/>
      <c r="I458" s="143"/>
      <c r="K458" s="128"/>
    </row>
    <row r="459" spans="1:11">
      <c r="A459" s="137"/>
      <c r="B459" s="138" t="s">
        <v>147</v>
      </c>
      <c r="C459" s="138">
        <v>6</v>
      </c>
      <c r="D459" s="138"/>
      <c r="E459" s="144"/>
      <c r="F459" s="145"/>
      <c r="G459" s="146"/>
      <c r="H459" s="129"/>
      <c r="I459" s="129"/>
      <c r="K459" s="128"/>
    </row>
    <row r="460" spans="1:11">
      <c r="A460" s="137"/>
      <c r="B460" s="138" t="s">
        <v>10</v>
      </c>
      <c r="C460" s="139" t="s">
        <v>37</v>
      </c>
      <c r="D460" s="139"/>
      <c r="E460" s="144"/>
      <c r="F460" s="148"/>
      <c r="G460" s="146"/>
      <c r="H460" s="129"/>
      <c r="I460" s="129"/>
      <c r="K460" s="128"/>
    </row>
    <row r="461" spans="1:11">
      <c r="A461" s="137"/>
      <c r="B461" s="172" t="s">
        <v>148</v>
      </c>
      <c r="C461" s="173" t="s">
        <v>158</v>
      </c>
      <c r="D461" s="173" t="s">
        <v>10</v>
      </c>
      <c r="E461" s="157" t="s">
        <v>9</v>
      </c>
      <c r="F461" s="157" t="s">
        <v>143</v>
      </c>
      <c r="G461" s="153" t="s">
        <v>149</v>
      </c>
      <c r="H461" s="158" t="s">
        <v>9</v>
      </c>
      <c r="I461" s="153" t="s">
        <v>150</v>
      </c>
      <c r="K461" s="128"/>
    </row>
    <row r="462" spans="1:11">
      <c r="A462" s="137"/>
      <c r="B462" s="173"/>
      <c r="C462" s="173"/>
      <c r="D462" s="173"/>
      <c r="E462" s="157" t="s">
        <v>151</v>
      </c>
      <c r="F462" s="157" t="s">
        <v>151</v>
      </c>
      <c r="G462" s="153" t="s">
        <v>151</v>
      </c>
      <c r="H462" s="158" t="s">
        <v>152</v>
      </c>
      <c r="I462" s="158" t="s">
        <v>153</v>
      </c>
      <c r="K462" s="128"/>
    </row>
    <row r="463" spans="1:11">
      <c r="A463" s="129" t="s">
        <v>167</v>
      </c>
      <c r="B463" s="174">
        <v>1</v>
      </c>
      <c r="C463" s="160" t="s">
        <v>233</v>
      </c>
      <c r="D463" s="161" t="s">
        <v>200</v>
      </c>
      <c r="E463" s="162">
        <v>1</v>
      </c>
      <c r="F463" s="163">
        <v>15000</v>
      </c>
      <c r="G463" s="163">
        <f t="shared" ref="G463:G466" si="73">+F463*E463</f>
        <v>15000</v>
      </c>
      <c r="H463" s="164">
        <f>+$G$457*E463</f>
        <v>13</v>
      </c>
      <c r="I463" s="163">
        <f t="shared" ref="I463:I467" si="74">+H463*F463</f>
        <v>195000</v>
      </c>
      <c r="K463" s="128"/>
    </row>
    <row r="464" spans="1:11">
      <c r="A464" s="129" t="s">
        <v>167</v>
      </c>
      <c r="B464" s="174">
        <v>2</v>
      </c>
      <c r="C464" s="160" t="s">
        <v>234</v>
      </c>
      <c r="D464" s="161" t="s">
        <v>205</v>
      </c>
      <c r="E464" s="162">
        <v>0.2</v>
      </c>
      <c r="F464" s="163">
        <v>500</v>
      </c>
      <c r="G464" s="163">
        <f t="shared" si="73"/>
        <v>100</v>
      </c>
      <c r="H464" s="164">
        <f>+$G$457*E464</f>
        <v>2.6</v>
      </c>
      <c r="I464" s="163">
        <f t="shared" si="74"/>
        <v>1300</v>
      </c>
      <c r="K464" s="128"/>
    </row>
    <row r="465" spans="1:11">
      <c r="A465" s="129" t="s">
        <v>159</v>
      </c>
      <c r="B465" s="174">
        <v>3</v>
      </c>
      <c r="C465" s="129" t="s">
        <v>194</v>
      </c>
      <c r="D465" s="161" t="s">
        <v>161</v>
      </c>
      <c r="E465" s="162">
        <v>0.2</v>
      </c>
      <c r="F465" s="163">
        <v>15000</v>
      </c>
      <c r="G465" s="163">
        <f t="shared" si="73"/>
        <v>3000</v>
      </c>
      <c r="H465" s="164">
        <f>+$G$457*E465</f>
        <v>2.6</v>
      </c>
      <c r="I465" s="163">
        <f t="shared" si="74"/>
        <v>39000</v>
      </c>
      <c r="K465" s="128"/>
    </row>
    <row r="466" spans="1:11">
      <c r="A466" s="129" t="s">
        <v>159</v>
      </c>
      <c r="B466" s="174">
        <v>4</v>
      </c>
      <c r="C466" s="129" t="s">
        <v>235</v>
      </c>
      <c r="D466" s="161" t="s">
        <v>161</v>
      </c>
      <c r="E466" s="162">
        <v>0.2</v>
      </c>
      <c r="F466" s="163">
        <v>20000</v>
      </c>
      <c r="G466" s="163">
        <f t="shared" si="73"/>
        <v>4000</v>
      </c>
      <c r="H466" s="164">
        <f>+$G$457*E466</f>
        <v>2.6</v>
      </c>
      <c r="I466" s="163">
        <f t="shared" si="74"/>
        <v>52000</v>
      </c>
      <c r="K466" s="128"/>
    </row>
    <row r="467" spans="1:11">
      <c r="A467" s="128" t="s">
        <v>164</v>
      </c>
      <c r="B467" s="174">
        <v>5</v>
      </c>
      <c r="C467" s="128" t="s">
        <v>173</v>
      </c>
      <c r="D467" s="161" t="s">
        <v>166</v>
      </c>
      <c r="E467" s="162">
        <v>0.5</v>
      </c>
      <c r="F467" s="163">
        <f>+G466+G465</f>
        <v>7000</v>
      </c>
      <c r="G467" s="163">
        <f>+F467*E467</f>
        <v>3500</v>
      </c>
      <c r="H467" s="164">
        <f>+$G$457*E467</f>
        <v>6.5</v>
      </c>
      <c r="I467" s="163">
        <f t="shared" si="74"/>
        <v>45500</v>
      </c>
      <c r="K467" s="128"/>
    </row>
    <row r="468" spans="1:11">
      <c r="A468" s="129"/>
      <c r="B468" s="129"/>
      <c r="C468" s="160" t="s">
        <v>7</v>
      </c>
      <c r="D468" s="129"/>
      <c r="E468" s="129"/>
      <c r="F468" s="129"/>
      <c r="G468" s="163">
        <f>SUM(G461:G467)</f>
        <v>25600</v>
      </c>
      <c r="H468" s="164"/>
      <c r="I468" s="163">
        <f>SUM(I461:I467)</f>
        <v>332800</v>
      </c>
      <c r="K468" s="128"/>
    </row>
    <row r="469" spans="1:11">
      <c r="A469" s="129"/>
      <c r="B469" s="129"/>
      <c r="C469" s="160"/>
      <c r="D469" s="129"/>
      <c r="E469" s="129"/>
      <c r="F469" s="129"/>
      <c r="G469" s="163"/>
      <c r="H469" s="164"/>
      <c r="I469" s="163"/>
      <c r="K469" s="128"/>
    </row>
    <row r="470" spans="1:11">
      <c r="A470" s="132"/>
      <c r="B470" s="132" t="s">
        <v>90</v>
      </c>
      <c r="C470" s="132" t="s">
        <v>236</v>
      </c>
      <c r="D470" s="132"/>
      <c r="E470" s="132"/>
      <c r="F470" s="135" t="s">
        <v>144</v>
      </c>
      <c r="G470" s="136">
        <f>+Presupuesto!D49</f>
        <v>13</v>
      </c>
      <c r="H470" s="132" t="str">
        <f>+C473</f>
        <v>UN</v>
      </c>
      <c r="I470" s="132"/>
      <c r="K470" s="128"/>
    </row>
    <row r="471" spans="1:11">
      <c r="A471" s="137"/>
      <c r="B471" s="138" t="s">
        <v>145</v>
      </c>
      <c r="C471" s="139" t="s">
        <v>119</v>
      </c>
      <c r="D471" s="143"/>
      <c r="E471" s="169"/>
      <c r="F471" s="170"/>
      <c r="G471" s="139"/>
      <c r="H471" s="139"/>
      <c r="I471" s="143"/>
      <c r="K471" s="128"/>
    </row>
    <row r="472" spans="1:11">
      <c r="A472" s="137"/>
      <c r="B472" s="138" t="s">
        <v>147</v>
      </c>
      <c r="C472" s="138">
        <v>7</v>
      </c>
      <c r="D472" s="138"/>
      <c r="E472" s="144"/>
      <c r="F472" s="145"/>
      <c r="G472" s="146"/>
      <c r="H472" s="129"/>
      <c r="I472" s="129"/>
      <c r="K472" s="128"/>
    </row>
    <row r="473" spans="1:11">
      <c r="A473" s="137"/>
      <c r="B473" s="138" t="s">
        <v>10</v>
      </c>
      <c r="C473" s="139" t="s">
        <v>37</v>
      </c>
      <c r="D473" s="139"/>
      <c r="E473" s="144"/>
      <c r="F473" s="148"/>
      <c r="G473" s="146"/>
      <c r="H473" s="129"/>
      <c r="I473" s="129"/>
      <c r="K473" s="128"/>
    </row>
    <row r="474" spans="1:11">
      <c r="A474" s="137"/>
      <c r="B474" s="172" t="s">
        <v>148</v>
      </c>
      <c r="C474" s="173" t="s">
        <v>158</v>
      </c>
      <c r="D474" s="173" t="s">
        <v>10</v>
      </c>
      <c r="E474" s="157" t="s">
        <v>9</v>
      </c>
      <c r="F474" s="157" t="s">
        <v>143</v>
      </c>
      <c r="G474" s="153" t="s">
        <v>149</v>
      </c>
      <c r="H474" s="158" t="s">
        <v>9</v>
      </c>
      <c r="I474" s="153" t="s">
        <v>150</v>
      </c>
      <c r="K474" s="128"/>
    </row>
    <row r="475" spans="1:11">
      <c r="A475" s="137"/>
      <c r="B475" s="173"/>
      <c r="C475" s="173"/>
      <c r="D475" s="173"/>
      <c r="E475" s="157" t="s">
        <v>151</v>
      </c>
      <c r="F475" s="157" t="s">
        <v>151</v>
      </c>
      <c r="G475" s="153" t="s">
        <v>151</v>
      </c>
      <c r="H475" s="158" t="s">
        <v>152</v>
      </c>
      <c r="I475" s="158" t="s">
        <v>153</v>
      </c>
      <c r="K475" s="128"/>
    </row>
    <row r="476" spans="1:11">
      <c r="A476" s="129" t="s">
        <v>167</v>
      </c>
      <c r="B476" s="174">
        <v>1</v>
      </c>
      <c r="C476" s="160" t="s">
        <v>236</v>
      </c>
      <c r="D476" s="161" t="s">
        <v>200</v>
      </c>
      <c r="E476" s="162">
        <v>1</v>
      </c>
      <c r="F476" s="163">
        <v>7500</v>
      </c>
      <c r="G476" s="163">
        <f t="shared" ref="G476:G479" si="75">+F476*E476</f>
        <v>7500</v>
      </c>
      <c r="H476" s="164">
        <f>+$G$470*E476</f>
        <v>13</v>
      </c>
      <c r="I476" s="163">
        <f t="shared" ref="I476:I480" si="76">+H476*F476</f>
        <v>97500</v>
      </c>
      <c r="K476" s="128"/>
    </row>
    <row r="477" spans="1:11">
      <c r="A477" s="129" t="s">
        <v>167</v>
      </c>
      <c r="B477" s="174">
        <v>2</v>
      </c>
      <c r="C477" s="160" t="s">
        <v>234</v>
      </c>
      <c r="D477" s="161" t="s">
        <v>205</v>
      </c>
      <c r="E477" s="162">
        <v>0.2</v>
      </c>
      <c r="F477" s="163">
        <v>500</v>
      </c>
      <c r="G477" s="163">
        <f t="shared" si="75"/>
        <v>100</v>
      </c>
      <c r="H477" s="164">
        <f t="shared" ref="H477:H480" si="77">+$G$470*E477</f>
        <v>2.6</v>
      </c>
      <c r="I477" s="163">
        <f t="shared" si="76"/>
        <v>1300</v>
      </c>
      <c r="K477" s="128"/>
    </row>
    <row r="478" spans="1:11">
      <c r="A478" s="129" t="s">
        <v>159</v>
      </c>
      <c r="B478" s="174">
        <v>3</v>
      </c>
      <c r="C478" s="129" t="s">
        <v>194</v>
      </c>
      <c r="D478" s="161" t="s">
        <v>161</v>
      </c>
      <c r="E478" s="162">
        <v>0.2</v>
      </c>
      <c r="F478" s="163">
        <v>15000</v>
      </c>
      <c r="G478" s="163">
        <f t="shared" si="75"/>
        <v>3000</v>
      </c>
      <c r="H478" s="164">
        <f t="shared" si="77"/>
        <v>2.6</v>
      </c>
      <c r="I478" s="163">
        <f t="shared" si="76"/>
        <v>39000</v>
      </c>
      <c r="K478" s="128"/>
    </row>
    <row r="479" spans="1:11">
      <c r="A479" s="129" t="s">
        <v>159</v>
      </c>
      <c r="B479" s="174">
        <v>4</v>
      </c>
      <c r="C479" s="129" t="s">
        <v>235</v>
      </c>
      <c r="D479" s="161" t="s">
        <v>161</v>
      </c>
      <c r="E479" s="162">
        <v>0.2</v>
      </c>
      <c r="F479" s="163">
        <v>20000</v>
      </c>
      <c r="G479" s="163">
        <f t="shared" si="75"/>
        <v>4000</v>
      </c>
      <c r="H479" s="164">
        <f t="shared" si="77"/>
        <v>2.6</v>
      </c>
      <c r="I479" s="163">
        <f t="shared" si="76"/>
        <v>52000</v>
      </c>
      <c r="K479" s="128"/>
    </row>
    <row r="480" spans="1:11">
      <c r="A480" s="128" t="s">
        <v>164</v>
      </c>
      <c r="B480" s="174">
        <v>5</v>
      </c>
      <c r="C480" s="128" t="s">
        <v>173</v>
      </c>
      <c r="D480" s="161" t="s">
        <v>166</v>
      </c>
      <c r="E480" s="162">
        <v>0.5</v>
      </c>
      <c r="F480" s="163">
        <f>+G479+G478</f>
        <v>7000</v>
      </c>
      <c r="G480" s="163">
        <f>+F480*E480</f>
        <v>3500</v>
      </c>
      <c r="H480" s="164">
        <f t="shared" si="77"/>
        <v>6.5</v>
      </c>
      <c r="I480" s="163">
        <f t="shared" si="76"/>
        <v>45500</v>
      </c>
      <c r="K480" s="128"/>
    </row>
    <row r="481" spans="1:11">
      <c r="A481" s="129"/>
      <c r="B481" s="129"/>
      <c r="C481" s="160" t="s">
        <v>7</v>
      </c>
      <c r="D481" s="129"/>
      <c r="E481" s="129"/>
      <c r="F481" s="129"/>
      <c r="G481" s="163">
        <f>SUM(G474:G480)</f>
        <v>18100</v>
      </c>
      <c r="H481" s="164"/>
      <c r="I481" s="163">
        <f>SUM(I474:I480)</f>
        <v>235300</v>
      </c>
      <c r="K481" s="128"/>
    </row>
    <row r="482" spans="1:11">
      <c r="A482" s="129"/>
      <c r="B482" s="129"/>
      <c r="C482" s="160"/>
      <c r="D482" s="129"/>
      <c r="E482" s="129"/>
      <c r="F482" s="129"/>
      <c r="G482" s="163"/>
      <c r="H482" s="164"/>
      <c r="I482" s="163"/>
      <c r="K482" s="128"/>
    </row>
    <row r="483" spans="1:11">
      <c r="A483" s="132"/>
      <c r="B483" s="132" t="s">
        <v>90</v>
      </c>
      <c r="C483" s="132" t="s">
        <v>36</v>
      </c>
      <c r="D483" s="132"/>
      <c r="E483" s="132"/>
      <c r="F483" s="135" t="s">
        <v>144</v>
      </c>
      <c r="G483" s="136">
        <v>1</v>
      </c>
      <c r="H483" s="132" t="s">
        <v>4</v>
      </c>
      <c r="I483" s="132"/>
      <c r="K483" s="128"/>
    </row>
    <row r="484" spans="1:11">
      <c r="A484" s="137"/>
      <c r="B484" s="138" t="s">
        <v>145</v>
      </c>
      <c r="C484" s="139" t="s">
        <v>119</v>
      </c>
      <c r="D484" s="143"/>
      <c r="E484" s="169"/>
      <c r="F484" s="170"/>
      <c r="G484" s="139"/>
      <c r="H484" s="139"/>
      <c r="I484" s="143"/>
      <c r="K484" s="128"/>
    </row>
    <row r="485" spans="1:11">
      <c r="A485" s="137"/>
      <c r="B485" s="138" t="s">
        <v>147</v>
      </c>
      <c r="C485" s="138">
        <v>8</v>
      </c>
      <c r="D485" s="138"/>
      <c r="E485" s="144"/>
      <c r="F485" s="145"/>
      <c r="G485" s="146"/>
      <c r="H485" s="129"/>
      <c r="I485" s="129"/>
      <c r="K485" s="128"/>
    </row>
    <row r="486" spans="1:11">
      <c r="A486" s="137"/>
      <c r="B486" s="138" t="s">
        <v>10</v>
      </c>
      <c r="C486" s="139" t="s">
        <v>4</v>
      </c>
      <c r="D486" s="139"/>
      <c r="E486" s="144"/>
      <c r="F486" s="148"/>
      <c r="G486" s="146"/>
      <c r="H486" s="129"/>
      <c r="I486" s="129"/>
      <c r="K486" s="128"/>
    </row>
    <row r="487" spans="1:11">
      <c r="A487" s="137"/>
      <c r="B487" s="172" t="s">
        <v>148</v>
      </c>
      <c r="C487" s="173" t="s">
        <v>158</v>
      </c>
      <c r="D487" s="173" t="s">
        <v>10</v>
      </c>
      <c r="E487" s="157" t="s">
        <v>9</v>
      </c>
      <c r="F487" s="157" t="s">
        <v>143</v>
      </c>
      <c r="G487" s="153" t="s">
        <v>149</v>
      </c>
      <c r="H487" s="158" t="s">
        <v>9</v>
      </c>
      <c r="I487" s="153" t="s">
        <v>150</v>
      </c>
      <c r="K487" s="128"/>
    </row>
    <row r="488" spans="1:11">
      <c r="A488" s="137"/>
      <c r="B488" s="173"/>
      <c r="C488" s="173"/>
      <c r="D488" s="173"/>
      <c r="E488" s="157" t="s">
        <v>151</v>
      </c>
      <c r="F488" s="157" t="s">
        <v>151</v>
      </c>
      <c r="G488" s="153" t="s">
        <v>151</v>
      </c>
      <c r="H488" s="158" t="s">
        <v>152</v>
      </c>
      <c r="I488" s="158" t="s">
        <v>153</v>
      </c>
      <c r="K488" s="128"/>
    </row>
    <row r="489" spans="1:11">
      <c r="A489" s="129" t="s">
        <v>167</v>
      </c>
      <c r="B489" s="174">
        <v>1</v>
      </c>
      <c r="C489" s="160" t="s">
        <v>206</v>
      </c>
      <c r="D489" s="161" t="s">
        <v>179</v>
      </c>
      <c r="E489" s="162">
        <v>6.5</v>
      </c>
      <c r="F489" s="163">
        <v>2900</v>
      </c>
      <c r="G489" s="163">
        <f>+F489*E489</f>
        <v>18850</v>
      </c>
      <c r="H489" s="164">
        <f>+$G$483*E489</f>
        <v>6.5</v>
      </c>
      <c r="I489" s="163">
        <f t="shared" ref="I489:I492" si="78">+H489*F489</f>
        <v>18850</v>
      </c>
      <c r="K489" s="128"/>
    </row>
    <row r="490" spans="1:11">
      <c r="A490" s="129" t="s">
        <v>167</v>
      </c>
      <c r="B490" s="174">
        <v>2</v>
      </c>
      <c r="C490" s="160" t="s">
        <v>238</v>
      </c>
      <c r="D490" s="161" t="s">
        <v>179</v>
      </c>
      <c r="E490" s="162">
        <v>6.5</v>
      </c>
      <c r="F490" s="163">
        <v>2750</v>
      </c>
      <c r="G490" s="163">
        <f t="shared" ref="G490:G491" si="79">+F490*E490</f>
        <v>17875</v>
      </c>
      <c r="H490" s="164">
        <f t="shared" ref="H490:H492" si="80">+$G$483*E490</f>
        <v>6.5</v>
      </c>
      <c r="I490" s="163">
        <f t="shared" si="78"/>
        <v>17875</v>
      </c>
      <c r="K490" s="128"/>
    </row>
    <row r="491" spans="1:11">
      <c r="A491" s="129" t="s">
        <v>159</v>
      </c>
      <c r="B491" s="174">
        <v>3</v>
      </c>
      <c r="C491" s="129" t="s">
        <v>237</v>
      </c>
      <c r="D491" s="161" t="s">
        <v>161</v>
      </c>
      <c r="E491" s="162">
        <v>0.5</v>
      </c>
      <c r="F491" s="163">
        <v>15000</v>
      </c>
      <c r="G491" s="163">
        <f t="shared" si="79"/>
        <v>7500</v>
      </c>
      <c r="H491" s="164">
        <f t="shared" si="80"/>
        <v>0.5</v>
      </c>
      <c r="I491" s="163">
        <f t="shared" si="78"/>
        <v>7500</v>
      </c>
      <c r="K491" s="128"/>
    </row>
    <row r="492" spans="1:11">
      <c r="A492" s="128" t="s">
        <v>164</v>
      </c>
      <c r="B492" s="174">
        <v>4</v>
      </c>
      <c r="C492" s="128" t="s">
        <v>173</v>
      </c>
      <c r="D492" s="161" t="s">
        <v>166</v>
      </c>
      <c r="E492" s="162">
        <v>0.5</v>
      </c>
      <c r="F492" s="163">
        <f>+G491</f>
        <v>7500</v>
      </c>
      <c r="G492" s="163">
        <f>+F492*E492</f>
        <v>3750</v>
      </c>
      <c r="H492" s="164">
        <f t="shared" si="80"/>
        <v>0.5</v>
      </c>
      <c r="I492" s="163">
        <f t="shared" si="78"/>
        <v>3750</v>
      </c>
      <c r="K492" s="128"/>
    </row>
    <row r="493" spans="1:11">
      <c r="A493" s="129"/>
      <c r="B493" s="129"/>
      <c r="C493" s="160" t="s">
        <v>7</v>
      </c>
      <c r="D493" s="129"/>
      <c r="E493" s="129"/>
      <c r="F493" s="129"/>
      <c r="G493" s="163">
        <f>SUM(G487:G492)</f>
        <v>47975</v>
      </c>
      <c r="H493" s="164"/>
      <c r="I493" s="163">
        <f>SUM(I487:I492)</f>
        <v>47975</v>
      </c>
      <c r="K493" s="128"/>
    </row>
    <row r="494" spans="1:11">
      <c r="A494" s="129"/>
      <c r="B494" s="129"/>
      <c r="C494" s="160"/>
      <c r="D494" s="129"/>
      <c r="E494" s="129"/>
      <c r="F494" s="129"/>
      <c r="G494" s="163"/>
      <c r="H494" s="164"/>
      <c r="I494" s="163"/>
      <c r="K494" s="128"/>
    </row>
    <row r="495" spans="1:11">
      <c r="A495" s="132"/>
      <c r="B495" s="132" t="s">
        <v>90</v>
      </c>
      <c r="C495" s="203" t="str">
        <f>+Presupuesto!B53</f>
        <v>PREPARACIÓN DE TERRENO (EXCAVACIONES)</v>
      </c>
      <c r="D495" s="133"/>
      <c r="E495" s="132"/>
      <c r="F495" s="135" t="s">
        <v>144</v>
      </c>
      <c r="G495" s="136">
        <f>+Presupuesto!D53</f>
        <v>32.200000000000003</v>
      </c>
      <c r="H495" s="132" t="str">
        <f>+C498</f>
        <v>M3</v>
      </c>
      <c r="I495" s="132"/>
      <c r="K495" s="128"/>
    </row>
    <row r="496" spans="1:11">
      <c r="A496" s="137"/>
      <c r="B496" s="138" t="s">
        <v>145</v>
      </c>
      <c r="C496" s="138" t="s">
        <v>239</v>
      </c>
      <c r="D496" s="161"/>
      <c r="E496" s="169"/>
      <c r="F496" s="170"/>
      <c r="G496" s="139"/>
      <c r="H496" s="139"/>
      <c r="I496" s="143"/>
      <c r="K496" s="128"/>
    </row>
    <row r="497" spans="1:11">
      <c r="A497" s="137"/>
      <c r="B497" s="138" t="s">
        <v>147</v>
      </c>
      <c r="C497" s="138">
        <v>1</v>
      </c>
      <c r="D497" s="161"/>
      <c r="E497" s="144"/>
      <c r="F497" s="145"/>
      <c r="G497" s="146"/>
      <c r="H497" s="129"/>
      <c r="I497" s="129"/>
      <c r="K497" s="128"/>
    </row>
    <row r="498" spans="1:11">
      <c r="A498" s="137"/>
      <c r="B498" s="138" t="s">
        <v>10</v>
      </c>
      <c r="C498" s="139" t="s">
        <v>6</v>
      </c>
      <c r="D498" s="161"/>
      <c r="E498" s="144"/>
      <c r="F498" s="148"/>
      <c r="G498" s="146"/>
      <c r="H498" s="129"/>
      <c r="I498" s="129"/>
      <c r="K498" s="128"/>
    </row>
    <row r="499" spans="1:11">
      <c r="A499" s="137"/>
      <c r="B499" s="180" t="s">
        <v>148</v>
      </c>
      <c r="C499" s="173" t="s">
        <v>158</v>
      </c>
      <c r="D499" s="173" t="s">
        <v>10</v>
      </c>
      <c r="E499" s="150" t="s">
        <v>9</v>
      </c>
      <c r="F499" s="150" t="s">
        <v>143</v>
      </c>
      <c r="G499" s="151" t="s">
        <v>149</v>
      </c>
      <c r="H499" s="152" t="s">
        <v>9</v>
      </c>
      <c r="I499" s="153" t="s">
        <v>150</v>
      </c>
      <c r="K499" s="128"/>
    </row>
    <row r="500" spans="1:11">
      <c r="A500" s="137"/>
      <c r="B500" s="173"/>
      <c r="C500" s="173"/>
      <c r="D500" s="161"/>
      <c r="E500" s="157" t="s">
        <v>151</v>
      </c>
      <c r="F500" s="157" t="s">
        <v>151</v>
      </c>
      <c r="G500" s="153" t="s">
        <v>151</v>
      </c>
      <c r="H500" s="158" t="s">
        <v>152</v>
      </c>
      <c r="I500" s="158" t="s">
        <v>153</v>
      </c>
      <c r="K500" s="128"/>
    </row>
    <row r="501" spans="1:11">
      <c r="A501" s="129" t="s">
        <v>159</v>
      </c>
      <c r="B501" s="181">
        <v>1</v>
      </c>
      <c r="C501" s="181" t="s">
        <v>172</v>
      </c>
      <c r="D501" s="161" t="s">
        <v>6</v>
      </c>
      <c r="E501" s="182">
        <v>1</v>
      </c>
      <c r="F501" s="183">
        <v>2700</v>
      </c>
      <c r="G501" s="183">
        <f>+F501*E501</f>
        <v>2700</v>
      </c>
      <c r="H501" s="184">
        <f>+$G$495*E501</f>
        <v>32.200000000000003</v>
      </c>
      <c r="I501" s="163">
        <f>+H501*F501</f>
        <v>86940.000000000015</v>
      </c>
      <c r="K501" s="128"/>
    </row>
    <row r="502" spans="1:11">
      <c r="A502" s="129" t="s">
        <v>164</v>
      </c>
      <c r="B502" s="174">
        <v>2</v>
      </c>
      <c r="C502" s="160" t="s">
        <v>173</v>
      </c>
      <c r="D502" s="161" t="s">
        <v>166</v>
      </c>
      <c r="E502" s="162">
        <v>0.5</v>
      </c>
      <c r="F502" s="163">
        <f>+G501</f>
        <v>2700</v>
      </c>
      <c r="G502" s="163">
        <f>+F502*E502</f>
        <v>1350</v>
      </c>
      <c r="H502" s="184">
        <f>+$G$495*E502</f>
        <v>16.100000000000001</v>
      </c>
      <c r="I502" s="163">
        <f>+H502*F502</f>
        <v>43470.000000000007</v>
      </c>
      <c r="K502" s="128"/>
    </row>
    <row r="503" spans="1:11">
      <c r="A503" s="129"/>
      <c r="B503" s="129"/>
      <c r="C503" s="160" t="s">
        <v>7</v>
      </c>
      <c r="D503" s="129"/>
      <c r="E503" s="129"/>
      <c r="F503" s="129"/>
      <c r="G503" s="163">
        <f>SUM(G501:G502)</f>
        <v>4050</v>
      </c>
      <c r="H503" s="164"/>
      <c r="I503" s="163">
        <f>SUM(I501:I502)</f>
        <v>130410.00000000003</v>
      </c>
      <c r="K503" s="128"/>
    </row>
    <row r="504" spans="1:11">
      <c r="A504" s="129"/>
      <c r="B504" s="129"/>
      <c r="C504" s="160"/>
      <c r="D504" s="129"/>
      <c r="E504" s="129"/>
      <c r="F504" s="129"/>
      <c r="G504" s="163"/>
      <c r="H504" s="164"/>
      <c r="I504" s="163"/>
      <c r="K504" s="128"/>
    </row>
    <row r="505" spans="1:11">
      <c r="A505" s="203"/>
      <c r="B505" s="132" t="s">
        <v>90</v>
      </c>
      <c r="C505" s="132" t="str">
        <f>+Presupuesto!B54</f>
        <v>BASE DE RIPIO</v>
      </c>
      <c r="D505" s="132"/>
      <c r="E505" s="198"/>
      <c r="F505" s="135" t="s">
        <v>144</v>
      </c>
      <c r="G505" s="136">
        <f>+Presupuesto!D54</f>
        <v>156</v>
      </c>
      <c r="H505" s="204" t="s">
        <v>5</v>
      </c>
      <c r="I505" s="132"/>
      <c r="K505" s="128"/>
    </row>
    <row r="506" spans="1:11">
      <c r="A506" s="166"/>
      <c r="B506" s="138" t="s">
        <v>145</v>
      </c>
      <c r="C506" s="138" t="s">
        <v>239</v>
      </c>
      <c r="D506" s="143"/>
      <c r="E506" s="169"/>
      <c r="F506" s="170"/>
      <c r="G506" s="139"/>
      <c r="H506" s="205"/>
      <c r="I506" s="143"/>
      <c r="K506" s="128"/>
    </row>
    <row r="507" spans="1:11">
      <c r="A507" s="166"/>
      <c r="B507" s="138" t="s">
        <v>147</v>
      </c>
      <c r="C507" s="138">
        <v>2</v>
      </c>
      <c r="D507" s="138"/>
      <c r="E507" s="156"/>
      <c r="F507" s="145"/>
      <c r="G507" s="146"/>
      <c r="H507" s="206"/>
      <c r="I507" s="129"/>
      <c r="K507" s="128"/>
    </row>
    <row r="508" spans="1:11">
      <c r="A508" s="166"/>
      <c r="B508" s="138" t="s">
        <v>10</v>
      </c>
      <c r="C508" s="139" t="s">
        <v>5</v>
      </c>
      <c r="D508" s="139"/>
      <c r="E508" s="156"/>
      <c r="F508" s="148"/>
      <c r="G508" s="146"/>
      <c r="H508" s="206"/>
      <c r="I508" s="129"/>
      <c r="K508" s="128"/>
    </row>
    <row r="509" spans="1:11">
      <c r="A509" s="166"/>
      <c r="B509" s="172" t="s">
        <v>148</v>
      </c>
      <c r="C509" s="173" t="s">
        <v>158</v>
      </c>
      <c r="D509" s="173" t="s">
        <v>10</v>
      </c>
      <c r="E509" s="157" t="s">
        <v>9</v>
      </c>
      <c r="F509" s="157" t="s">
        <v>143</v>
      </c>
      <c r="G509" s="153" t="s">
        <v>149</v>
      </c>
      <c r="H509" s="207" t="s">
        <v>9</v>
      </c>
      <c r="I509" s="153" t="s">
        <v>150</v>
      </c>
      <c r="K509" s="128"/>
    </row>
    <row r="510" spans="1:11">
      <c r="A510" s="166"/>
      <c r="B510" s="173"/>
      <c r="C510" s="173"/>
      <c r="D510" s="173"/>
      <c r="E510" s="157" t="s">
        <v>151</v>
      </c>
      <c r="F510" s="157" t="s">
        <v>151</v>
      </c>
      <c r="G510" s="153" t="s">
        <v>151</v>
      </c>
      <c r="H510" s="207" t="s">
        <v>152</v>
      </c>
      <c r="I510" s="158" t="s">
        <v>153</v>
      </c>
      <c r="K510" s="128"/>
    </row>
    <row r="511" spans="1:11">
      <c r="A511" s="193" t="s">
        <v>167</v>
      </c>
      <c r="B511" s="143">
        <v>1</v>
      </c>
      <c r="C511" s="129" t="s">
        <v>176</v>
      </c>
      <c r="D511" s="161" t="s">
        <v>5</v>
      </c>
      <c r="E511" s="195">
        <v>0.15</v>
      </c>
      <c r="F511" s="163">
        <v>9000</v>
      </c>
      <c r="G511" s="163">
        <f>+F511*E511</f>
        <v>1350</v>
      </c>
      <c r="H511" s="191">
        <f>+$G$505*E511</f>
        <v>23.4</v>
      </c>
      <c r="I511" s="163">
        <f>+H511*F511</f>
        <v>210600</v>
      </c>
      <c r="K511" s="128"/>
    </row>
    <row r="512" spans="1:11">
      <c r="A512" s="208" t="s">
        <v>159</v>
      </c>
      <c r="B512" s="129">
        <v>2</v>
      </c>
      <c r="C512" s="129" t="s">
        <v>240</v>
      </c>
      <c r="D512" s="161" t="s">
        <v>228</v>
      </c>
      <c r="E512" s="195">
        <v>0.01</v>
      </c>
      <c r="F512" s="163">
        <v>15000</v>
      </c>
      <c r="G512" s="163">
        <f t="shared" ref="G512:G513" si="81">+F512*E512</f>
        <v>150</v>
      </c>
      <c r="H512" s="191">
        <f>+$G$505*E512</f>
        <v>1.56</v>
      </c>
      <c r="I512" s="163">
        <f t="shared" ref="I512:I513" si="82">+H512*F512</f>
        <v>23400</v>
      </c>
    </row>
    <row r="513" spans="1:11">
      <c r="A513" s="208" t="s">
        <v>164</v>
      </c>
      <c r="B513" s="129">
        <v>3</v>
      </c>
      <c r="C513" s="129" t="s">
        <v>173</v>
      </c>
      <c r="D513" s="161" t="s">
        <v>166</v>
      </c>
      <c r="E513" s="195">
        <v>0.5</v>
      </c>
      <c r="F513" s="163">
        <f>+SUM(G512:G512)</f>
        <v>150</v>
      </c>
      <c r="G513" s="163">
        <f t="shared" si="81"/>
        <v>75</v>
      </c>
      <c r="H513" s="191">
        <f>+$G$505*E513</f>
        <v>78</v>
      </c>
      <c r="I513" s="163">
        <f t="shared" si="82"/>
        <v>11700</v>
      </c>
    </row>
    <row r="514" spans="1:11">
      <c r="A514" s="208"/>
      <c r="B514" s="129"/>
      <c r="C514" s="160" t="s">
        <v>7</v>
      </c>
      <c r="D514" s="129"/>
      <c r="E514" s="201"/>
      <c r="F514" s="129"/>
      <c r="G514" s="163">
        <f>SUM(G511:G513)</f>
        <v>1575</v>
      </c>
      <c r="H514" s="191"/>
      <c r="I514" s="163">
        <f>SUM(I511:I513)</f>
        <v>245700</v>
      </c>
    </row>
    <row r="515" spans="1:11">
      <c r="A515" s="208"/>
      <c r="B515" s="129"/>
      <c r="C515" s="160"/>
      <c r="D515" s="129"/>
      <c r="E515" s="201"/>
      <c r="F515" s="129"/>
      <c r="G515" s="163"/>
      <c r="H515" s="191"/>
      <c r="I515" s="163"/>
    </row>
    <row r="516" spans="1:11">
      <c r="A516" s="222"/>
      <c r="B516" s="222" t="s">
        <v>90</v>
      </c>
      <c r="C516" s="222" t="str">
        <f>+Presupuesto!B55</f>
        <v>HORMIGÓN DEMARCADOR</v>
      </c>
      <c r="D516" s="222"/>
      <c r="E516" s="222"/>
      <c r="F516" s="224" t="s">
        <v>144</v>
      </c>
      <c r="G516" s="225">
        <f>+Presupuesto!D55</f>
        <v>15.6</v>
      </c>
      <c r="H516" s="222" t="str">
        <f>+C519</f>
        <v>M3</v>
      </c>
      <c r="I516" s="222"/>
    </row>
    <row r="517" spans="1:11">
      <c r="A517" s="244"/>
      <c r="B517" s="227" t="s">
        <v>145</v>
      </c>
      <c r="C517" s="230" t="s">
        <v>239</v>
      </c>
      <c r="D517" s="231"/>
      <c r="E517" s="228"/>
      <c r="F517" s="245"/>
      <c r="G517" s="230"/>
      <c r="H517" s="230"/>
      <c r="I517" s="231"/>
    </row>
    <row r="518" spans="1:11">
      <c r="A518" s="244"/>
      <c r="B518" s="227" t="s">
        <v>147</v>
      </c>
      <c r="C518" s="227">
        <v>3</v>
      </c>
      <c r="D518" s="227"/>
      <c r="E518" s="248"/>
      <c r="F518" s="233"/>
      <c r="G518" s="234"/>
      <c r="H518" s="220"/>
      <c r="I518" s="220"/>
    </row>
    <row r="519" spans="1:11">
      <c r="A519" s="244"/>
      <c r="B519" s="227" t="s">
        <v>10</v>
      </c>
      <c r="C519" s="230" t="s">
        <v>6</v>
      </c>
      <c r="D519" s="230"/>
      <c r="E519" s="248"/>
      <c r="F519" s="235"/>
      <c r="G519" s="234"/>
      <c r="H519" s="220"/>
      <c r="I519" s="220"/>
    </row>
    <row r="520" spans="1:11">
      <c r="A520" s="244"/>
      <c r="B520" s="172" t="s">
        <v>148</v>
      </c>
      <c r="C520" s="173" t="s">
        <v>158</v>
      </c>
      <c r="D520" s="173" t="s">
        <v>10</v>
      </c>
      <c r="E520" s="157" t="s">
        <v>9</v>
      </c>
      <c r="F520" s="157" t="s">
        <v>143</v>
      </c>
      <c r="G520" s="153" t="s">
        <v>149</v>
      </c>
      <c r="H520" s="158" t="s">
        <v>9</v>
      </c>
      <c r="I520" s="153" t="s">
        <v>150</v>
      </c>
    </row>
    <row r="521" spans="1:11" s="129" customFormat="1">
      <c r="A521" s="244"/>
      <c r="B521" s="173"/>
      <c r="C521" s="173"/>
      <c r="D521" s="173"/>
      <c r="E521" s="157" t="s">
        <v>151</v>
      </c>
      <c r="F521" s="157" t="s">
        <v>151</v>
      </c>
      <c r="G521" s="153" t="s">
        <v>151</v>
      </c>
      <c r="H521" s="158" t="s">
        <v>152</v>
      </c>
      <c r="I521" s="158" t="s">
        <v>153</v>
      </c>
      <c r="K521" s="231"/>
    </row>
    <row r="522" spans="1:11" s="129" customFormat="1">
      <c r="A522" s="220" t="s">
        <v>167</v>
      </c>
      <c r="B522" s="220">
        <v>1</v>
      </c>
      <c r="C522" s="220" t="s">
        <v>186</v>
      </c>
      <c r="D522" s="161" t="s">
        <v>261</v>
      </c>
      <c r="E522" s="162">
        <v>7</v>
      </c>
      <c r="F522" s="183">
        <v>3350</v>
      </c>
      <c r="G522" s="163">
        <f t="shared" ref="G522" si="83">+F522*E522</f>
        <v>23450</v>
      </c>
      <c r="H522" s="164">
        <f>+$G$516*E522</f>
        <v>109.2</v>
      </c>
      <c r="I522" s="163">
        <f t="shared" ref="I522:I530" si="84">+H522*F522</f>
        <v>365820</v>
      </c>
      <c r="K522" s="231"/>
    </row>
    <row r="523" spans="1:11" s="129" customFormat="1">
      <c r="A523" s="220" t="s">
        <v>167</v>
      </c>
      <c r="B523" s="220">
        <v>2</v>
      </c>
      <c r="C523" s="175" t="s">
        <v>176</v>
      </c>
      <c r="D523" s="161" t="s">
        <v>6</v>
      </c>
      <c r="E523" s="182">
        <v>0.8</v>
      </c>
      <c r="F523" s="163">
        <v>9000</v>
      </c>
      <c r="G523" s="163">
        <f>+F523*E523</f>
        <v>7200</v>
      </c>
      <c r="H523" s="164">
        <f t="shared" ref="H523:H530" si="85">+$G$516*E523</f>
        <v>12.48</v>
      </c>
      <c r="I523" s="163">
        <f t="shared" si="84"/>
        <v>112320</v>
      </c>
      <c r="K523" s="231"/>
    </row>
    <row r="524" spans="1:11" s="129" customFormat="1">
      <c r="A524" s="220" t="s">
        <v>167</v>
      </c>
      <c r="B524" s="220">
        <v>3</v>
      </c>
      <c r="C524" s="220" t="s">
        <v>187</v>
      </c>
      <c r="D524" s="161" t="s">
        <v>6</v>
      </c>
      <c r="E524" s="162">
        <v>0.6</v>
      </c>
      <c r="F524" s="163">
        <v>14000</v>
      </c>
      <c r="G524" s="163">
        <f t="shared" ref="G524:G530" si="86">+F524*E524</f>
        <v>8400</v>
      </c>
      <c r="H524" s="164">
        <f t="shared" si="85"/>
        <v>9.36</v>
      </c>
      <c r="I524" s="163">
        <f t="shared" si="84"/>
        <v>131039.99999999999</v>
      </c>
      <c r="K524" s="231"/>
    </row>
    <row r="525" spans="1:11">
      <c r="A525" s="220" t="s">
        <v>159</v>
      </c>
      <c r="B525" s="220">
        <v>8</v>
      </c>
      <c r="C525" s="160" t="s">
        <v>182</v>
      </c>
      <c r="D525" s="161" t="s">
        <v>6</v>
      </c>
      <c r="E525" s="182">
        <v>1</v>
      </c>
      <c r="F525" s="163">
        <v>4000</v>
      </c>
      <c r="G525" s="163">
        <f t="shared" si="86"/>
        <v>4000</v>
      </c>
      <c r="H525" s="164">
        <f t="shared" si="85"/>
        <v>15.6</v>
      </c>
      <c r="I525" s="163">
        <f t="shared" si="84"/>
        <v>62400</v>
      </c>
    </row>
    <row r="526" spans="1:11">
      <c r="A526" s="220" t="s">
        <v>159</v>
      </c>
      <c r="B526" s="220">
        <v>9</v>
      </c>
      <c r="C526" s="181" t="s">
        <v>183</v>
      </c>
      <c r="D526" s="161" t="s">
        <v>6</v>
      </c>
      <c r="E526" s="182">
        <v>1</v>
      </c>
      <c r="F526" s="183">
        <v>10000</v>
      </c>
      <c r="G526" s="163">
        <f t="shared" si="86"/>
        <v>10000</v>
      </c>
      <c r="H526" s="164">
        <f t="shared" si="85"/>
        <v>15.6</v>
      </c>
      <c r="I526" s="163">
        <f t="shared" si="84"/>
        <v>156000</v>
      </c>
    </row>
    <row r="527" spans="1:11">
      <c r="A527" s="220" t="s">
        <v>159</v>
      </c>
      <c r="B527" s="220">
        <v>10</v>
      </c>
      <c r="C527" s="175" t="s">
        <v>184</v>
      </c>
      <c r="D527" s="161" t="s">
        <v>6</v>
      </c>
      <c r="E527" s="182">
        <v>1</v>
      </c>
      <c r="F527" s="163">
        <v>400</v>
      </c>
      <c r="G527" s="163">
        <f t="shared" si="86"/>
        <v>400</v>
      </c>
      <c r="H527" s="164">
        <f t="shared" si="85"/>
        <v>15.6</v>
      </c>
      <c r="I527" s="163">
        <f t="shared" si="84"/>
        <v>6240</v>
      </c>
    </row>
    <row r="528" spans="1:11">
      <c r="A528" s="220" t="s">
        <v>154</v>
      </c>
      <c r="B528" s="220">
        <v>11</v>
      </c>
      <c r="C528" s="175" t="s">
        <v>185</v>
      </c>
      <c r="D528" s="161" t="s">
        <v>6</v>
      </c>
      <c r="E528" s="182">
        <v>1</v>
      </c>
      <c r="F528" s="163">
        <v>1200</v>
      </c>
      <c r="G528" s="163">
        <f t="shared" si="86"/>
        <v>1200</v>
      </c>
      <c r="H528" s="164">
        <f t="shared" si="85"/>
        <v>15.6</v>
      </c>
      <c r="I528" s="163">
        <f t="shared" si="84"/>
        <v>18720</v>
      </c>
    </row>
    <row r="529" spans="1:11">
      <c r="A529" s="220" t="s">
        <v>159</v>
      </c>
      <c r="B529" s="220">
        <v>12</v>
      </c>
      <c r="C529" s="220" t="s">
        <v>198</v>
      </c>
      <c r="D529" s="161" t="s">
        <v>161</v>
      </c>
      <c r="E529" s="182">
        <v>0.25</v>
      </c>
      <c r="F529" s="163">
        <v>20000</v>
      </c>
      <c r="G529" s="163">
        <f t="shared" si="86"/>
        <v>5000</v>
      </c>
      <c r="H529" s="164">
        <f t="shared" si="85"/>
        <v>3.9</v>
      </c>
      <c r="I529" s="163">
        <f t="shared" si="84"/>
        <v>78000</v>
      </c>
    </row>
    <row r="530" spans="1:11">
      <c r="A530" s="220" t="s">
        <v>164</v>
      </c>
      <c r="B530" s="220">
        <v>14</v>
      </c>
      <c r="C530" s="220" t="s">
        <v>173</v>
      </c>
      <c r="D530" s="161" t="s">
        <v>166</v>
      </c>
      <c r="E530" s="162">
        <v>0.5</v>
      </c>
      <c r="F530" s="163">
        <f>SUM(G528:G529)+SUM(G525:G526)</f>
        <v>20200</v>
      </c>
      <c r="G530" s="163">
        <f t="shared" si="86"/>
        <v>10100</v>
      </c>
      <c r="H530" s="164">
        <f t="shared" si="85"/>
        <v>7.8</v>
      </c>
      <c r="I530" s="163">
        <f t="shared" si="84"/>
        <v>157560</v>
      </c>
    </row>
    <row r="531" spans="1:11" s="220" customFormat="1">
      <c r="C531" s="160" t="s">
        <v>7</v>
      </c>
      <c r="G531" s="163">
        <f>SUM(G522:G530)</f>
        <v>69750</v>
      </c>
      <c r="H531" s="164"/>
      <c r="I531" s="163">
        <f>SUM(I522:I530)</f>
        <v>1088100</v>
      </c>
      <c r="K531" s="231"/>
    </row>
    <row r="532" spans="1:11" s="220" customFormat="1">
      <c r="A532" s="219"/>
      <c r="C532" s="160"/>
      <c r="E532" s="221"/>
      <c r="G532" s="163"/>
      <c r="H532" s="191"/>
      <c r="I532" s="163"/>
      <c r="K532" s="231"/>
    </row>
    <row r="533" spans="1:11" s="129" customFormat="1">
      <c r="A533" s="132"/>
      <c r="B533" s="132" t="s">
        <v>90</v>
      </c>
      <c r="C533" s="132" t="str">
        <f>+Presupuesto!B58</f>
        <v>PREPARACIÓN SUB-BASE</v>
      </c>
      <c r="D533" s="132"/>
      <c r="E533" s="132"/>
      <c r="F533" s="135" t="s">
        <v>144</v>
      </c>
      <c r="G533" s="136">
        <f>+Presupuesto!D58</f>
        <v>983</v>
      </c>
      <c r="H533" s="132" t="s">
        <v>5</v>
      </c>
      <c r="I533" s="132"/>
      <c r="K533" s="231"/>
    </row>
    <row r="534" spans="1:11" s="129" customFormat="1">
      <c r="A534" s="137"/>
      <c r="B534" s="138" t="s">
        <v>145</v>
      </c>
      <c r="C534" s="139" t="s">
        <v>241</v>
      </c>
      <c r="D534" s="143"/>
      <c r="E534" s="169"/>
      <c r="F534" s="170"/>
      <c r="G534" s="139"/>
      <c r="H534" s="139"/>
      <c r="I534" s="143"/>
      <c r="K534" s="231"/>
    </row>
    <row r="535" spans="1:11">
      <c r="A535" s="137"/>
      <c r="B535" s="138" t="s">
        <v>147</v>
      </c>
      <c r="C535" s="138">
        <f>+Presupuesto!A58</f>
        <v>1</v>
      </c>
      <c r="D535" s="138"/>
      <c r="E535" s="144"/>
      <c r="F535" s="145"/>
      <c r="G535" s="146"/>
      <c r="H535" s="129"/>
      <c r="I535" s="129"/>
    </row>
    <row r="536" spans="1:11">
      <c r="A536" s="137"/>
      <c r="B536" s="138" t="s">
        <v>10</v>
      </c>
      <c r="C536" s="139" t="s">
        <v>5</v>
      </c>
      <c r="D536" s="139"/>
      <c r="E536" s="144"/>
      <c r="F536" s="148"/>
      <c r="G536" s="146"/>
      <c r="H536" s="129"/>
      <c r="I536" s="129"/>
    </row>
    <row r="537" spans="1:11">
      <c r="A537" s="137"/>
      <c r="B537" s="172" t="s">
        <v>148</v>
      </c>
      <c r="C537" s="173" t="s">
        <v>158</v>
      </c>
      <c r="D537" s="173" t="s">
        <v>10</v>
      </c>
      <c r="E537" s="157" t="s">
        <v>9</v>
      </c>
      <c r="F537" s="157" t="s">
        <v>143</v>
      </c>
      <c r="G537" s="153" t="s">
        <v>149</v>
      </c>
      <c r="H537" s="158" t="s">
        <v>9</v>
      </c>
      <c r="I537" s="153" t="s">
        <v>150</v>
      </c>
    </row>
    <row r="538" spans="1:11">
      <c r="A538" s="137"/>
      <c r="B538" s="173"/>
      <c r="C538" s="173"/>
      <c r="D538" s="173"/>
      <c r="E538" s="157" t="s">
        <v>151</v>
      </c>
      <c r="F538" s="157" t="s">
        <v>151</v>
      </c>
      <c r="G538" s="153" t="s">
        <v>151</v>
      </c>
      <c r="H538" s="158" t="s">
        <v>152</v>
      </c>
      <c r="I538" s="158" t="s">
        <v>153</v>
      </c>
    </row>
    <row r="539" spans="1:11">
      <c r="A539" s="129" t="s">
        <v>159</v>
      </c>
      <c r="B539" s="129">
        <v>1</v>
      </c>
      <c r="C539" s="129" t="s">
        <v>190</v>
      </c>
      <c r="D539" s="161" t="s">
        <v>161</v>
      </c>
      <c r="E539" s="162">
        <v>5.0000000000000001E-3</v>
      </c>
      <c r="F539" s="163">
        <v>15000</v>
      </c>
      <c r="G539" s="163">
        <f>+F539*E539</f>
        <v>75</v>
      </c>
      <c r="H539" s="164">
        <f>+$G$533*E539</f>
        <v>4.915</v>
      </c>
      <c r="I539" s="163">
        <f>+H539*F539</f>
        <v>73725</v>
      </c>
    </row>
    <row r="540" spans="1:11">
      <c r="A540" s="129" t="s">
        <v>154</v>
      </c>
      <c r="B540" s="129">
        <v>2</v>
      </c>
      <c r="C540" s="129" t="s">
        <v>192</v>
      </c>
      <c r="D540" s="161" t="s">
        <v>5</v>
      </c>
      <c r="E540" s="162">
        <v>1</v>
      </c>
      <c r="F540" s="163">
        <v>400</v>
      </c>
      <c r="G540" s="163">
        <f>+F540*E540</f>
        <v>400</v>
      </c>
      <c r="H540" s="164">
        <f t="shared" ref="H540:H543" si="87">+$G$533*E540</f>
        <v>983</v>
      </c>
      <c r="I540" s="163">
        <f>+H540*F540</f>
        <v>393200</v>
      </c>
    </row>
    <row r="541" spans="1:11">
      <c r="A541" s="129" t="s">
        <v>167</v>
      </c>
      <c r="B541" s="129">
        <v>3</v>
      </c>
      <c r="C541" s="129" t="s">
        <v>242</v>
      </c>
      <c r="D541" s="161" t="s">
        <v>5</v>
      </c>
      <c r="E541" s="162">
        <v>1</v>
      </c>
      <c r="F541" s="163">
        <v>1300</v>
      </c>
      <c r="G541" s="163">
        <f>+F541*E541</f>
        <v>1300</v>
      </c>
      <c r="H541" s="164">
        <f t="shared" si="87"/>
        <v>983</v>
      </c>
      <c r="I541" s="163">
        <f>+H541*F541</f>
        <v>1277900</v>
      </c>
    </row>
    <row r="542" spans="1:11">
      <c r="A542" s="129" t="s">
        <v>159</v>
      </c>
      <c r="B542" s="129">
        <v>4</v>
      </c>
      <c r="C542" s="129" t="s">
        <v>193</v>
      </c>
      <c r="D542" s="161" t="s">
        <v>161</v>
      </c>
      <c r="E542" s="162">
        <v>5.0000000000000001E-3</v>
      </c>
      <c r="F542" s="163">
        <v>15000</v>
      </c>
      <c r="G542" s="163">
        <f>+F542*E542</f>
        <v>75</v>
      </c>
      <c r="H542" s="164">
        <f t="shared" si="87"/>
        <v>4.915</v>
      </c>
      <c r="I542" s="163">
        <f>+H542*F542</f>
        <v>73725</v>
      </c>
    </row>
    <row r="543" spans="1:11">
      <c r="A543" s="129" t="s">
        <v>164</v>
      </c>
      <c r="B543" s="129">
        <v>5</v>
      </c>
      <c r="C543" s="129" t="s">
        <v>173</v>
      </c>
      <c r="D543" s="161" t="s">
        <v>166</v>
      </c>
      <c r="E543" s="162">
        <v>0.5</v>
      </c>
      <c r="F543" s="163">
        <f>SUM(G539:G539)+G542</f>
        <v>150</v>
      </c>
      <c r="G543" s="163">
        <f>+F543*E543</f>
        <v>75</v>
      </c>
      <c r="H543" s="164">
        <f t="shared" si="87"/>
        <v>491.5</v>
      </c>
      <c r="I543" s="163">
        <f>+H543*F543</f>
        <v>73725</v>
      </c>
    </row>
    <row r="544" spans="1:11">
      <c r="A544" s="129"/>
      <c r="B544" s="129"/>
      <c r="C544" s="160" t="s">
        <v>7</v>
      </c>
      <c r="D544" s="129"/>
      <c r="E544" s="129"/>
      <c r="F544" s="129"/>
      <c r="G544" s="163">
        <f>SUM(G539:G543)</f>
        <v>1925</v>
      </c>
      <c r="H544" s="164"/>
      <c r="I544" s="163">
        <f>SUM(I539:I543)</f>
        <v>1892275</v>
      </c>
      <c r="K544" s="128"/>
    </row>
    <row r="545" spans="1:11">
      <c r="A545" s="129"/>
      <c r="B545" s="129"/>
      <c r="C545" s="160"/>
      <c r="D545" s="129"/>
      <c r="E545" s="129"/>
      <c r="F545" s="129"/>
      <c r="G545" s="163"/>
      <c r="H545" s="164"/>
      <c r="I545" s="163"/>
      <c r="K545" s="128"/>
    </row>
    <row r="546" spans="1:11">
      <c r="A546" s="132"/>
      <c r="B546" s="132" t="s">
        <v>90</v>
      </c>
      <c r="C546" s="132" t="str">
        <f>+Presupuesto!B59</f>
        <v>PREPARACIÓN BASE</v>
      </c>
      <c r="D546" s="132"/>
      <c r="E546" s="132"/>
      <c r="F546" s="135" t="s">
        <v>144</v>
      </c>
      <c r="G546" s="136">
        <f>+Presupuesto!D59</f>
        <v>29.4</v>
      </c>
      <c r="H546" s="132" t="str">
        <f>+C549</f>
        <v>M3</v>
      </c>
      <c r="I546" s="132"/>
      <c r="K546" s="128"/>
    </row>
    <row r="547" spans="1:11">
      <c r="A547" s="137"/>
      <c r="B547" s="138" t="s">
        <v>145</v>
      </c>
      <c r="C547" s="139" t="s">
        <v>241</v>
      </c>
      <c r="D547" s="143"/>
      <c r="E547" s="169"/>
      <c r="F547" s="170"/>
      <c r="G547" s="139"/>
      <c r="H547" s="139"/>
      <c r="I547" s="143"/>
      <c r="K547" s="128"/>
    </row>
    <row r="548" spans="1:11">
      <c r="A548" s="137"/>
      <c r="B548" s="138" t="s">
        <v>147</v>
      </c>
      <c r="C548" s="138">
        <v>2</v>
      </c>
      <c r="D548" s="138"/>
      <c r="E548" s="144"/>
      <c r="F548" s="145"/>
      <c r="G548" s="146"/>
      <c r="H548" s="129"/>
      <c r="I548" s="129"/>
      <c r="K548" s="128"/>
    </row>
    <row r="549" spans="1:11">
      <c r="A549" s="137"/>
      <c r="B549" s="138" t="s">
        <v>10</v>
      </c>
      <c r="C549" s="139" t="s">
        <v>6</v>
      </c>
      <c r="D549" s="139"/>
      <c r="E549" s="144"/>
      <c r="F549" s="148"/>
      <c r="G549" s="146"/>
      <c r="H549" s="129"/>
      <c r="I549" s="129"/>
      <c r="K549" s="128"/>
    </row>
    <row r="550" spans="1:11">
      <c r="A550" s="137"/>
      <c r="B550" s="172" t="s">
        <v>148</v>
      </c>
      <c r="C550" s="173" t="s">
        <v>158</v>
      </c>
      <c r="D550" s="173" t="s">
        <v>10</v>
      </c>
      <c r="E550" s="157" t="s">
        <v>9</v>
      </c>
      <c r="F550" s="157" t="s">
        <v>143</v>
      </c>
      <c r="G550" s="153" t="s">
        <v>149</v>
      </c>
      <c r="H550" s="158" t="s">
        <v>9</v>
      </c>
      <c r="I550" s="153" t="s">
        <v>150</v>
      </c>
      <c r="K550" s="128"/>
    </row>
    <row r="551" spans="1:11">
      <c r="A551" s="137"/>
      <c r="B551" s="173"/>
      <c r="C551" s="173"/>
      <c r="D551" s="173"/>
      <c r="E551" s="157" t="s">
        <v>151</v>
      </c>
      <c r="F551" s="157" t="s">
        <v>151</v>
      </c>
      <c r="G551" s="153" t="s">
        <v>151</v>
      </c>
      <c r="H551" s="158" t="s">
        <v>152</v>
      </c>
      <c r="I551" s="158" t="s">
        <v>153</v>
      </c>
      <c r="K551" s="128"/>
    </row>
    <row r="552" spans="1:11">
      <c r="A552" s="129" t="s">
        <v>167</v>
      </c>
      <c r="B552" s="129">
        <v>1</v>
      </c>
      <c r="C552" s="129" t="s">
        <v>187</v>
      </c>
      <c r="D552" s="161" t="s">
        <v>6</v>
      </c>
      <c r="E552" s="162">
        <v>1</v>
      </c>
      <c r="F552" s="163">
        <v>10000</v>
      </c>
      <c r="G552" s="163">
        <f>+F552*E552</f>
        <v>10000</v>
      </c>
      <c r="H552" s="164">
        <f>+$G$546*E552</f>
        <v>29.4</v>
      </c>
      <c r="I552" s="163">
        <f>+H552*F552</f>
        <v>294000</v>
      </c>
      <c r="K552" s="128"/>
    </row>
    <row r="553" spans="1:11">
      <c r="A553" s="129" t="s">
        <v>154</v>
      </c>
      <c r="B553" s="129">
        <v>2</v>
      </c>
      <c r="C553" s="129" t="s">
        <v>192</v>
      </c>
      <c r="D553" s="161" t="s">
        <v>6</v>
      </c>
      <c r="E553" s="162">
        <v>1</v>
      </c>
      <c r="F553" s="163">
        <v>1500</v>
      </c>
      <c r="G553" s="163">
        <f>+F553*E553</f>
        <v>1500</v>
      </c>
      <c r="H553" s="164">
        <f t="shared" ref="H553:H555" si="88">+$G$546*E553</f>
        <v>29.4</v>
      </c>
      <c r="I553" s="163">
        <f>+H553*F553</f>
        <v>44100</v>
      </c>
      <c r="K553" s="128"/>
    </row>
    <row r="554" spans="1:11">
      <c r="A554" s="129" t="s">
        <v>159</v>
      </c>
      <c r="B554" s="129">
        <v>3</v>
      </c>
      <c r="C554" s="129" t="s">
        <v>193</v>
      </c>
      <c r="D554" s="161" t="s">
        <v>161</v>
      </c>
      <c r="E554" s="162">
        <v>0.1</v>
      </c>
      <c r="F554" s="163">
        <v>20000</v>
      </c>
      <c r="G554" s="163">
        <f>+F554*E554</f>
        <v>2000</v>
      </c>
      <c r="H554" s="164">
        <f t="shared" si="88"/>
        <v>2.94</v>
      </c>
      <c r="I554" s="163">
        <f>+H554*F554</f>
        <v>58800</v>
      </c>
      <c r="K554" s="128"/>
    </row>
    <row r="555" spans="1:11">
      <c r="A555" s="129" t="s">
        <v>164</v>
      </c>
      <c r="B555" s="129">
        <v>4</v>
      </c>
      <c r="C555" s="129" t="s">
        <v>173</v>
      </c>
      <c r="D555" s="161" t="s">
        <v>166</v>
      </c>
      <c r="E555" s="162">
        <v>0.5</v>
      </c>
      <c r="F555" s="163">
        <f>SUM(G554:G554)</f>
        <v>2000</v>
      </c>
      <c r="G555" s="163">
        <f>+F555*E555</f>
        <v>1000</v>
      </c>
      <c r="H555" s="164">
        <f t="shared" si="88"/>
        <v>14.7</v>
      </c>
      <c r="I555" s="163">
        <f>+H555*F555</f>
        <v>29400</v>
      </c>
      <c r="K555" s="128"/>
    </row>
    <row r="556" spans="1:11">
      <c r="A556" s="129"/>
      <c r="B556" s="129"/>
      <c r="C556" s="160" t="s">
        <v>7</v>
      </c>
      <c r="D556" s="129"/>
      <c r="E556" s="129"/>
      <c r="F556" s="129"/>
      <c r="G556" s="163">
        <f>SUM(G552:G555)</f>
        <v>14500</v>
      </c>
      <c r="H556" s="164"/>
      <c r="I556" s="163">
        <f>SUM(I552:I555)</f>
        <v>426300</v>
      </c>
      <c r="K556" s="128"/>
    </row>
    <row r="557" spans="1:11">
      <c r="A557" s="129"/>
      <c r="B557" s="129"/>
      <c r="C557" s="160"/>
      <c r="D557" s="129"/>
      <c r="E557" s="129"/>
      <c r="F557" s="129"/>
      <c r="G557" s="163"/>
      <c r="H557" s="164"/>
      <c r="I557" s="163"/>
      <c r="K557" s="128"/>
    </row>
    <row r="558" spans="1:11">
      <c r="A558" s="132"/>
      <c r="B558" s="132" t="s">
        <v>90</v>
      </c>
      <c r="C558" s="132" t="str">
        <f>+Presupuesto!B60</f>
        <v>COLOCACIÓN DE ADOCRETOS</v>
      </c>
      <c r="D558" s="132"/>
      <c r="E558" s="132"/>
      <c r="F558" s="135" t="s">
        <v>144</v>
      </c>
      <c r="G558" s="136">
        <f>+Presupuesto!D60</f>
        <v>983</v>
      </c>
      <c r="H558" s="132" t="str">
        <f>+C561</f>
        <v>M2</v>
      </c>
      <c r="I558" s="132"/>
      <c r="K558" s="128"/>
    </row>
    <row r="559" spans="1:11">
      <c r="A559" s="137"/>
      <c r="B559" s="138" t="s">
        <v>145</v>
      </c>
      <c r="C559" s="139" t="s">
        <v>241</v>
      </c>
      <c r="D559" s="143"/>
      <c r="E559" s="169"/>
      <c r="F559" s="170"/>
      <c r="G559" s="139"/>
      <c r="H559" s="139"/>
      <c r="I559" s="143"/>
      <c r="K559" s="128"/>
    </row>
    <row r="560" spans="1:11">
      <c r="A560" s="137"/>
      <c r="B560" s="138" t="s">
        <v>147</v>
      </c>
      <c r="C560" s="138">
        <v>3</v>
      </c>
      <c r="D560" s="138"/>
      <c r="E560" s="144"/>
      <c r="F560" s="145"/>
      <c r="G560" s="146"/>
      <c r="H560" s="129"/>
      <c r="I560" s="129"/>
      <c r="K560" s="128"/>
    </row>
    <row r="561" spans="1:11">
      <c r="A561" s="137"/>
      <c r="B561" s="138" t="s">
        <v>10</v>
      </c>
      <c r="C561" s="139" t="s">
        <v>5</v>
      </c>
      <c r="D561" s="139"/>
      <c r="E561" s="144"/>
      <c r="F561" s="148"/>
      <c r="G561" s="146"/>
      <c r="H561" s="129"/>
      <c r="I561" s="129"/>
      <c r="K561" s="128"/>
    </row>
    <row r="562" spans="1:11">
      <c r="A562" s="137"/>
      <c r="B562" s="172" t="s">
        <v>148</v>
      </c>
      <c r="C562" s="173" t="s">
        <v>158</v>
      </c>
      <c r="D562" s="173" t="s">
        <v>10</v>
      </c>
      <c r="E562" s="157" t="s">
        <v>9</v>
      </c>
      <c r="F562" s="157" t="s">
        <v>143</v>
      </c>
      <c r="G562" s="153" t="s">
        <v>149</v>
      </c>
      <c r="H562" s="158" t="s">
        <v>9</v>
      </c>
      <c r="I562" s="153" t="s">
        <v>150</v>
      </c>
      <c r="K562" s="128"/>
    </row>
    <row r="563" spans="1:11">
      <c r="A563" s="137"/>
      <c r="B563" s="173"/>
      <c r="C563" s="173"/>
      <c r="D563" s="173"/>
      <c r="E563" s="157" t="s">
        <v>151</v>
      </c>
      <c r="F563" s="157" t="s">
        <v>151</v>
      </c>
      <c r="G563" s="153" t="s">
        <v>151</v>
      </c>
      <c r="H563" s="158" t="s">
        <v>152</v>
      </c>
      <c r="I563" s="158" t="s">
        <v>153</v>
      </c>
      <c r="K563" s="128"/>
    </row>
    <row r="564" spans="1:11">
      <c r="A564" s="129" t="s">
        <v>167</v>
      </c>
      <c r="B564" s="129">
        <v>1</v>
      </c>
      <c r="C564" s="129" t="s">
        <v>243</v>
      </c>
      <c r="D564" s="161" t="s">
        <v>200</v>
      </c>
      <c r="E564" s="186">
        <v>1</v>
      </c>
      <c r="F564" s="128">
        <v>8000</v>
      </c>
      <c r="G564" s="163">
        <f>+F564*E564</f>
        <v>8000</v>
      </c>
      <c r="H564" s="164">
        <f>+$G$558*E564</f>
        <v>983</v>
      </c>
      <c r="I564" s="163">
        <f>+H564*F564</f>
        <v>7864000</v>
      </c>
      <c r="K564" s="128"/>
    </row>
    <row r="565" spans="1:11">
      <c r="A565" s="129" t="s">
        <v>159</v>
      </c>
      <c r="B565" s="129">
        <v>2</v>
      </c>
      <c r="C565" s="129" t="s">
        <v>244</v>
      </c>
      <c r="D565" s="161" t="s">
        <v>161</v>
      </c>
      <c r="E565" s="186">
        <v>0.01</v>
      </c>
      <c r="F565" s="128">
        <v>20000</v>
      </c>
      <c r="G565" s="163">
        <f>+F565*E565</f>
        <v>200</v>
      </c>
      <c r="H565" s="164">
        <f>+$G$558*E565</f>
        <v>9.83</v>
      </c>
      <c r="I565" s="163">
        <f>+H565*F565</f>
        <v>196600</v>
      </c>
      <c r="K565" s="128"/>
    </row>
    <row r="566" spans="1:11">
      <c r="A566" s="129" t="s">
        <v>164</v>
      </c>
      <c r="B566" s="129">
        <v>3</v>
      </c>
      <c r="C566" s="128" t="s">
        <v>173</v>
      </c>
      <c r="D566" s="161" t="s">
        <v>166</v>
      </c>
      <c r="E566" s="187">
        <v>0.5</v>
      </c>
      <c r="F566" s="188">
        <f>G565</f>
        <v>200</v>
      </c>
      <c r="G566" s="163">
        <f>+F566*E566</f>
        <v>100</v>
      </c>
      <c r="H566" s="164">
        <f>+$G$558*E566</f>
        <v>491.5</v>
      </c>
      <c r="I566" s="163">
        <f>+H566*F566</f>
        <v>98300</v>
      </c>
      <c r="K566" s="128"/>
    </row>
    <row r="567" spans="1:11">
      <c r="A567" s="129"/>
      <c r="B567" s="129"/>
      <c r="C567" s="160" t="s">
        <v>7</v>
      </c>
      <c r="D567" s="129"/>
      <c r="E567" s="129"/>
      <c r="F567" s="129"/>
      <c r="G567" s="163">
        <f>SUM(G564:G566)</f>
        <v>8300</v>
      </c>
      <c r="H567" s="164"/>
      <c r="I567" s="163">
        <f>SUM(I564:I566)</f>
        <v>8158900</v>
      </c>
      <c r="K567" s="128"/>
    </row>
    <row r="568" spans="1:11">
      <c r="A568" s="129"/>
      <c r="B568" s="129"/>
      <c r="C568" s="160"/>
      <c r="D568" s="129"/>
      <c r="E568" s="129"/>
      <c r="F568" s="129"/>
      <c r="G568" s="163"/>
      <c r="H568" s="164"/>
      <c r="I568" s="163"/>
      <c r="K568" s="128"/>
    </row>
    <row r="569" spans="1:11">
      <c r="A569" s="132"/>
      <c r="B569" s="132" t="s">
        <v>90</v>
      </c>
      <c r="C569" s="132" t="s">
        <v>47</v>
      </c>
      <c r="D569" s="132"/>
      <c r="E569" s="132"/>
      <c r="F569" s="135" t="s">
        <v>144</v>
      </c>
      <c r="G569" s="132">
        <v>18</v>
      </c>
      <c r="H569" s="132" t="str">
        <f>+C572</f>
        <v>UN</v>
      </c>
      <c r="I569" s="132"/>
      <c r="K569" s="128"/>
    </row>
    <row r="570" spans="1:11">
      <c r="A570" s="137"/>
      <c r="B570" s="138" t="s">
        <v>145</v>
      </c>
      <c r="C570" s="139" t="s">
        <v>252</v>
      </c>
      <c r="D570" s="143"/>
      <c r="E570" s="169"/>
      <c r="F570" s="170"/>
      <c r="G570" s="139"/>
      <c r="H570" s="139"/>
      <c r="I570" s="143"/>
      <c r="K570" s="128"/>
    </row>
    <row r="571" spans="1:11">
      <c r="A571" s="137"/>
      <c r="B571" s="138" t="s">
        <v>147</v>
      </c>
      <c r="C571" s="138">
        <v>1</v>
      </c>
      <c r="D571" s="138"/>
      <c r="E571" s="144"/>
      <c r="F571" s="145"/>
      <c r="G571" s="146"/>
      <c r="H571" s="129"/>
      <c r="I571" s="129"/>
      <c r="K571" s="128"/>
    </row>
    <row r="572" spans="1:11">
      <c r="A572" s="137"/>
      <c r="B572" s="138" t="s">
        <v>10</v>
      </c>
      <c r="C572" s="139" t="s">
        <v>37</v>
      </c>
      <c r="D572" s="139"/>
      <c r="E572" s="144"/>
      <c r="F572" s="148"/>
      <c r="G572" s="146"/>
      <c r="H572" s="129"/>
      <c r="I572" s="129"/>
      <c r="K572" s="128"/>
    </row>
    <row r="573" spans="1:11">
      <c r="A573" s="137"/>
      <c r="B573" s="172" t="s">
        <v>148</v>
      </c>
      <c r="C573" s="173" t="s">
        <v>158</v>
      </c>
      <c r="D573" s="173" t="s">
        <v>10</v>
      </c>
      <c r="E573" s="157" t="s">
        <v>9</v>
      </c>
      <c r="F573" s="157" t="s">
        <v>143</v>
      </c>
      <c r="G573" s="153" t="s">
        <v>149</v>
      </c>
      <c r="H573" s="158" t="s">
        <v>9</v>
      </c>
      <c r="I573" s="153" t="s">
        <v>150</v>
      </c>
      <c r="K573" s="128"/>
    </row>
    <row r="574" spans="1:11">
      <c r="A574" s="137"/>
      <c r="B574" s="173"/>
      <c r="C574" s="173"/>
      <c r="D574" s="173"/>
      <c r="E574" s="157" t="s">
        <v>151</v>
      </c>
      <c r="F574" s="157" t="s">
        <v>151</v>
      </c>
      <c r="G574" s="153" t="s">
        <v>151</v>
      </c>
      <c r="H574" s="158" t="s">
        <v>152</v>
      </c>
      <c r="I574" s="158" t="s">
        <v>153</v>
      </c>
      <c r="K574" s="128"/>
    </row>
    <row r="575" spans="1:11">
      <c r="A575" s="129" t="s">
        <v>167</v>
      </c>
      <c r="B575" s="129">
        <v>1</v>
      </c>
      <c r="C575" s="129" t="s">
        <v>245</v>
      </c>
      <c r="D575" s="161" t="s">
        <v>37</v>
      </c>
      <c r="E575" s="162">
        <v>1</v>
      </c>
      <c r="F575" s="163">
        <v>100000</v>
      </c>
      <c r="G575" s="163">
        <f>+F575*E575</f>
        <v>100000</v>
      </c>
      <c r="H575" s="164">
        <f>+$G$569*E575</f>
        <v>18</v>
      </c>
      <c r="I575" s="163">
        <f>+H575*F575</f>
        <v>1800000</v>
      </c>
      <c r="K575" s="128"/>
    </row>
    <row r="576" spans="1:11">
      <c r="A576" s="129" t="s">
        <v>167</v>
      </c>
      <c r="B576" s="129">
        <v>2</v>
      </c>
      <c r="C576" s="129" t="s">
        <v>253</v>
      </c>
      <c r="D576" s="161" t="s">
        <v>37</v>
      </c>
      <c r="E576" s="162">
        <v>1</v>
      </c>
      <c r="F576" s="163">
        <v>30000</v>
      </c>
      <c r="G576" s="163">
        <f t="shared" ref="G576:G582" si="89">+F576*E576</f>
        <v>30000</v>
      </c>
      <c r="H576" s="164">
        <f t="shared" ref="H576:H583" si="90">+$G$569*E576</f>
        <v>18</v>
      </c>
      <c r="I576" s="163">
        <f t="shared" ref="I576:I583" si="91">+H576*F576</f>
        <v>540000</v>
      </c>
      <c r="K576" s="128"/>
    </row>
    <row r="577" spans="1:11">
      <c r="A577" s="129" t="s">
        <v>167</v>
      </c>
      <c r="B577" s="129">
        <v>3</v>
      </c>
      <c r="C577" s="129" t="s">
        <v>246</v>
      </c>
      <c r="D577" s="161" t="s">
        <v>24</v>
      </c>
      <c r="E577" s="162">
        <v>13</v>
      </c>
      <c r="F577" s="163">
        <v>1000</v>
      </c>
      <c r="G577" s="163">
        <f t="shared" si="89"/>
        <v>13000</v>
      </c>
      <c r="H577" s="164">
        <f t="shared" si="90"/>
        <v>234</v>
      </c>
      <c r="I577" s="163">
        <f t="shared" si="91"/>
        <v>234000</v>
      </c>
      <c r="K577" s="128"/>
    </row>
    <row r="578" spans="1:11">
      <c r="A578" s="129" t="s">
        <v>167</v>
      </c>
      <c r="B578" s="129">
        <v>4</v>
      </c>
      <c r="C578" s="129" t="s">
        <v>247</v>
      </c>
      <c r="D578" s="161" t="s">
        <v>24</v>
      </c>
      <c r="E578" s="162">
        <v>13</v>
      </c>
      <c r="F578" s="163">
        <v>400</v>
      </c>
      <c r="G578" s="163">
        <f t="shared" si="89"/>
        <v>5200</v>
      </c>
      <c r="H578" s="164">
        <f t="shared" si="90"/>
        <v>234</v>
      </c>
      <c r="I578" s="163">
        <f t="shared" si="91"/>
        <v>93600</v>
      </c>
      <c r="K578" s="128"/>
    </row>
    <row r="579" spans="1:11">
      <c r="A579" s="129" t="s">
        <v>167</v>
      </c>
      <c r="B579" s="129">
        <v>5</v>
      </c>
      <c r="C579" s="129" t="s">
        <v>248</v>
      </c>
      <c r="D579" s="161" t="s">
        <v>4</v>
      </c>
      <c r="E579" s="162">
        <v>1</v>
      </c>
      <c r="F579" s="163">
        <v>40000</v>
      </c>
      <c r="G579" s="163">
        <f t="shared" si="89"/>
        <v>40000</v>
      </c>
      <c r="H579" s="164">
        <f t="shared" si="90"/>
        <v>18</v>
      </c>
      <c r="I579" s="163">
        <f t="shared" si="91"/>
        <v>720000</v>
      </c>
      <c r="K579" s="128"/>
    </row>
    <row r="580" spans="1:11">
      <c r="A580" s="129" t="s">
        <v>167</v>
      </c>
      <c r="B580" s="129">
        <v>6</v>
      </c>
      <c r="C580" s="129" t="s">
        <v>249</v>
      </c>
      <c r="D580" s="161" t="s">
        <v>37</v>
      </c>
      <c r="E580" s="162">
        <v>1</v>
      </c>
      <c r="F580" s="163">
        <v>15000</v>
      </c>
      <c r="G580" s="163">
        <f t="shared" si="89"/>
        <v>15000</v>
      </c>
      <c r="H580" s="164">
        <f t="shared" si="90"/>
        <v>18</v>
      </c>
      <c r="I580" s="163">
        <f t="shared" si="91"/>
        <v>270000</v>
      </c>
      <c r="K580" s="128"/>
    </row>
    <row r="581" spans="1:11">
      <c r="A581" s="129" t="s">
        <v>159</v>
      </c>
      <c r="B581" s="129">
        <v>8</v>
      </c>
      <c r="C581" s="129" t="s">
        <v>250</v>
      </c>
      <c r="D581" s="161" t="s">
        <v>161</v>
      </c>
      <c r="E581" s="162">
        <v>0.5</v>
      </c>
      <c r="F581" s="163">
        <v>20000</v>
      </c>
      <c r="G581" s="163">
        <f t="shared" si="89"/>
        <v>10000</v>
      </c>
      <c r="H581" s="164">
        <f t="shared" si="90"/>
        <v>9</v>
      </c>
      <c r="I581" s="163">
        <f t="shared" si="91"/>
        <v>180000</v>
      </c>
      <c r="K581" s="128"/>
    </row>
    <row r="582" spans="1:11">
      <c r="A582" s="129" t="s">
        <v>159</v>
      </c>
      <c r="B582" s="129">
        <v>9</v>
      </c>
      <c r="C582" s="129" t="s">
        <v>251</v>
      </c>
      <c r="D582" s="161" t="s">
        <v>161</v>
      </c>
      <c r="E582" s="162">
        <v>0.5</v>
      </c>
      <c r="F582" s="163">
        <v>15000</v>
      </c>
      <c r="G582" s="163">
        <f t="shared" si="89"/>
        <v>7500</v>
      </c>
      <c r="H582" s="164">
        <f t="shared" si="90"/>
        <v>9</v>
      </c>
      <c r="I582" s="163">
        <f t="shared" si="91"/>
        <v>135000</v>
      </c>
      <c r="K582" s="128"/>
    </row>
    <row r="583" spans="1:11">
      <c r="A583" s="129" t="s">
        <v>164</v>
      </c>
      <c r="B583" s="129">
        <v>10</v>
      </c>
      <c r="C583" s="129" t="s">
        <v>173</v>
      </c>
      <c r="D583" s="161" t="s">
        <v>166</v>
      </c>
      <c r="E583" s="162">
        <v>0.5</v>
      </c>
      <c r="F583" s="163">
        <f>SUM(G581:G582)</f>
        <v>17500</v>
      </c>
      <c r="G583" s="163">
        <f>+F583*E583</f>
        <v>8750</v>
      </c>
      <c r="H583" s="164">
        <f t="shared" si="90"/>
        <v>9</v>
      </c>
      <c r="I583" s="163">
        <f t="shared" si="91"/>
        <v>157500</v>
      </c>
      <c r="K583" s="128"/>
    </row>
    <row r="584" spans="1:11">
      <c r="A584" s="129"/>
      <c r="B584" s="129"/>
      <c r="C584" s="160" t="s">
        <v>7</v>
      </c>
      <c r="D584" s="129"/>
      <c r="E584" s="129"/>
      <c r="F584" s="129"/>
      <c r="G584" s="163">
        <f>SUM(G575:G583)</f>
        <v>229450</v>
      </c>
      <c r="H584" s="164"/>
      <c r="I584" s="163">
        <f>SUM(I575:I583)</f>
        <v>4130100</v>
      </c>
      <c r="K584" s="128"/>
    </row>
    <row r="585" spans="1:11">
      <c r="A585" s="129"/>
      <c r="B585" s="129"/>
      <c r="C585" s="160"/>
      <c r="D585" s="129"/>
      <c r="E585" s="129"/>
      <c r="F585" s="129"/>
      <c r="G585" s="163"/>
      <c r="H585" s="164"/>
      <c r="I585" s="163"/>
      <c r="K585" s="128"/>
    </row>
    <row r="586" spans="1:11">
      <c r="A586" s="132"/>
      <c r="B586" s="132" t="s">
        <v>90</v>
      </c>
      <c r="C586" s="132" t="str">
        <f>+Presupuesto!B65</f>
        <v>ESCAÑOS DE HORMIGÓN</v>
      </c>
      <c r="D586" s="132"/>
      <c r="E586" s="132"/>
      <c r="F586" s="135" t="s">
        <v>144</v>
      </c>
      <c r="G586" s="132">
        <v>13</v>
      </c>
      <c r="H586" s="132" t="str">
        <f>+C589</f>
        <v>UN</v>
      </c>
      <c r="I586" s="132"/>
      <c r="K586" s="128"/>
    </row>
    <row r="587" spans="1:11">
      <c r="A587" s="137"/>
      <c r="B587" s="138" t="s">
        <v>145</v>
      </c>
      <c r="C587" s="139" t="s">
        <v>255</v>
      </c>
      <c r="D587" s="143"/>
      <c r="E587" s="169"/>
      <c r="F587" s="170"/>
      <c r="G587" s="139"/>
      <c r="H587" s="139"/>
      <c r="I587" s="143"/>
      <c r="K587" s="128"/>
    </row>
    <row r="588" spans="1:11">
      <c r="A588" s="137"/>
      <c r="B588" s="138" t="s">
        <v>147</v>
      </c>
      <c r="C588" s="138">
        <v>1</v>
      </c>
      <c r="D588" s="138"/>
      <c r="E588" s="144"/>
      <c r="F588" s="145"/>
      <c r="G588" s="146"/>
      <c r="H588" s="129"/>
      <c r="I588" s="129"/>
      <c r="K588" s="128"/>
    </row>
    <row r="589" spans="1:11">
      <c r="A589" s="137"/>
      <c r="B589" s="138" t="s">
        <v>10</v>
      </c>
      <c r="C589" s="139" t="s">
        <v>37</v>
      </c>
      <c r="D589" s="139"/>
      <c r="E589" s="144"/>
      <c r="F589" s="148"/>
      <c r="G589" s="146"/>
      <c r="H589" s="129"/>
      <c r="I589" s="129"/>
      <c r="K589" s="128"/>
    </row>
    <row r="590" spans="1:11">
      <c r="A590" s="137"/>
      <c r="B590" s="172" t="s">
        <v>148</v>
      </c>
      <c r="C590" s="173" t="s">
        <v>158</v>
      </c>
      <c r="D590" s="173" t="s">
        <v>10</v>
      </c>
      <c r="E590" s="157" t="s">
        <v>9</v>
      </c>
      <c r="F590" s="157" t="s">
        <v>143</v>
      </c>
      <c r="G590" s="153" t="s">
        <v>149</v>
      </c>
      <c r="H590" s="158" t="s">
        <v>9</v>
      </c>
      <c r="I590" s="153" t="s">
        <v>150</v>
      </c>
      <c r="K590" s="128"/>
    </row>
    <row r="591" spans="1:11">
      <c r="A591" s="137"/>
      <c r="B591" s="173"/>
      <c r="C591" s="173"/>
      <c r="D591" s="173"/>
      <c r="E591" s="157" t="s">
        <v>151</v>
      </c>
      <c r="F591" s="157" t="s">
        <v>151</v>
      </c>
      <c r="G591" s="153" t="s">
        <v>151</v>
      </c>
      <c r="H591" s="158" t="s">
        <v>152</v>
      </c>
      <c r="I591" s="158" t="s">
        <v>153</v>
      </c>
      <c r="K591" s="128"/>
    </row>
    <row r="592" spans="1:11">
      <c r="A592" s="129" t="s">
        <v>167</v>
      </c>
      <c r="B592" s="129">
        <v>1</v>
      </c>
      <c r="C592" s="129" t="s">
        <v>254</v>
      </c>
      <c r="D592" s="161" t="s">
        <v>37</v>
      </c>
      <c r="E592" s="162">
        <v>1</v>
      </c>
      <c r="F592" s="163">
        <v>100000</v>
      </c>
      <c r="G592" s="163">
        <f>+F592*E592</f>
        <v>100000</v>
      </c>
      <c r="H592" s="164">
        <f>+$G$586*E592</f>
        <v>13</v>
      </c>
      <c r="I592" s="163">
        <f>+H592*F592</f>
        <v>1300000</v>
      </c>
      <c r="K592" s="128"/>
    </row>
    <row r="593" spans="1:11">
      <c r="A593" s="129" t="s">
        <v>159</v>
      </c>
      <c r="B593" s="129">
        <v>2</v>
      </c>
      <c r="C593" s="129" t="s">
        <v>198</v>
      </c>
      <c r="D593" s="161" t="s">
        <v>161</v>
      </c>
      <c r="E593" s="162">
        <v>0.5</v>
      </c>
      <c r="F593" s="163">
        <v>20000</v>
      </c>
      <c r="G593" s="163">
        <f>+F593*E593</f>
        <v>10000</v>
      </c>
      <c r="H593" s="164">
        <f t="shared" ref="H593:H594" si="92">+$G$586*E593</f>
        <v>6.5</v>
      </c>
      <c r="I593" s="163">
        <f>+H593*F593</f>
        <v>130000</v>
      </c>
      <c r="K593" s="128"/>
    </row>
    <row r="594" spans="1:11">
      <c r="A594" s="129" t="s">
        <v>164</v>
      </c>
      <c r="B594" s="129">
        <v>3</v>
      </c>
      <c r="C594" s="129" t="s">
        <v>173</v>
      </c>
      <c r="D594" s="161" t="s">
        <v>166</v>
      </c>
      <c r="E594" s="162">
        <v>0.5</v>
      </c>
      <c r="F594" s="163">
        <f>+G593</f>
        <v>10000</v>
      </c>
      <c r="G594" s="163">
        <f>+F594*E594</f>
        <v>5000</v>
      </c>
      <c r="H594" s="164">
        <f t="shared" si="92"/>
        <v>6.5</v>
      </c>
      <c r="I594" s="163">
        <f>+H594*F594</f>
        <v>65000</v>
      </c>
      <c r="K594" s="128"/>
    </row>
    <row r="595" spans="1:11">
      <c r="A595" s="129"/>
      <c r="B595" s="129"/>
      <c r="C595" s="160" t="s">
        <v>7</v>
      </c>
      <c r="D595" s="129"/>
      <c r="E595" s="129"/>
      <c r="F595" s="129"/>
      <c r="G595" s="163">
        <f>SUM(G592:G594)</f>
        <v>115000</v>
      </c>
      <c r="H595" s="164"/>
      <c r="I595" s="163">
        <f>SUM(I592:I594)</f>
        <v>1495000</v>
      </c>
      <c r="K595" s="128"/>
    </row>
    <row r="596" spans="1:11" s="210" customFormat="1">
      <c r="A596" s="129"/>
      <c r="B596" s="129"/>
      <c r="C596" s="160"/>
      <c r="D596" s="129"/>
      <c r="E596" s="129"/>
      <c r="F596" s="129"/>
      <c r="G596" s="163"/>
      <c r="H596" s="164"/>
      <c r="I596" s="163"/>
    </row>
    <row r="597" spans="1:11">
      <c r="A597" s="132"/>
      <c r="B597" s="132" t="s">
        <v>90</v>
      </c>
      <c r="C597" s="132" t="str">
        <f>+Presupuesto!B69</f>
        <v>PAPELERA PRAGA</v>
      </c>
      <c r="D597" s="132"/>
      <c r="E597" s="132"/>
      <c r="F597" s="135" t="s">
        <v>144</v>
      </c>
      <c r="G597" s="132">
        <v>4</v>
      </c>
      <c r="H597" s="132" t="str">
        <f>+C600</f>
        <v>UN</v>
      </c>
      <c r="I597" s="132"/>
      <c r="K597" s="128"/>
    </row>
    <row r="598" spans="1:11">
      <c r="A598" s="137"/>
      <c r="B598" s="138" t="s">
        <v>145</v>
      </c>
      <c r="C598" s="139" t="s">
        <v>257</v>
      </c>
      <c r="D598" s="143"/>
      <c r="E598" s="169"/>
      <c r="F598" s="170"/>
      <c r="G598" s="139"/>
      <c r="H598" s="139"/>
      <c r="I598" s="143"/>
      <c r="K598" s="128"/>
    </row>
    <row r="599" spans="1:11">
      <c r="A599" s="137"/>
      <c r="B599" s="138" t="s">
        <v>147</v>
      </c>
      <c r="C599" s="227">
        <v>1</v>
      </c>
      <c r="D599" s="138"/>
      <c r="E599" s="144"/>
      <c r="F599" s="145"/>
      <c r="G599" s="146"/>
      <c r="H599" s="129"/>
      <c r="I599" s="129"/>
      <c r="K599" s="128"/>
    </row>
    <row r="600" spans="1:11">
      <c r="A600" s="137"/>
      <c r="B600" s="138" t="s">
        <v>10</v>
      </c>
      <c r="C600" s="139" t="s">
        <v>37</v>
      </c>
      <c r="D600" s="139"/>
      <c r="E600" s="144"/>
      <c r="F600" s="148"/>
      <c r="G600" s="146"/>
      <c r="H600" s="129"/>
      <c r="I600" s="129"/>
      <c r="K600" s="128"/>
    </row>
    <row r="601" spans="1:11">
      <c r="A601" s="137"/>
      <c r="B601" s="172" t="s">
        <v>148</v>
      </c>
      <c r="C601" s="173" t="s">
        <v>158</v>
      </c>
      <c r="D601" s="173" t="s">
        <v>10</v>
      </c>
      <c r="E601" s="157" t="s">
        <v>9</v>
      </c>
      <c r="F601" s="157" t="s">
        <v>143</v>
      </c>
      <c r="G601" s="153" t="s">
        <v>149</v>
      </c>
      <c r="H601" s="158" t="s">
        <v>9</v>
      </c>
      <c r="I601" s="153" t="s">
        <v>150</v>
      </c>
      <c r="K601" s="128"/>
    </row>
    <row r="602" spans="1:11">
      <c r="A602" s="137"/>
      <c r="B602" s="173"/>
      <c r="C602" s="173"/>
      <c r="D602" s="173"/>
      <c r="E602" s="157" t="s">
        <v>151</v>
      </c>
      <c r="F602" s="157" t="s">
        <v>151</v>
      </c>
      <c r="G602" s="153" t="s">
        <v>151</v>
      </c>
      <c r="H602" s="158" t="s">
        <v>152</v>
      </c>
      <c r="I602" s="158" t="s">
        <v>153</v>
      </c>
      <c r="K602" s="128"/>
    </row>
    <row r="603" spans="1:11">
      <c r="A603" s="129" t="s">
        <v>167</v>
      </c>
      <c r="B603" s="129">
        <v>1</v>
      </c>
      <c r="C603" s="129" t="s">
        <v>256</v>
      </c>
      <c r="D603" s="161" t="s">
        <v>37</v>
      </c>
      <c r="E603" s="162">
        <v>1</v>
      </c>
      <c r="F603" s="163">
        <v>40000</v>
      </c>
      <c r="G603" s="163">
        <f>+F603*E603</f>
        <v>40000</v>
      </c>
      <c r="H603" s="164">
        <f>+$G$597*E603</f>
        <v>4</v>
      </c>
      <c r="I603" s="163">
        <f>+H603*F603</f>
        <v>160000</v>
      </c>
      <c r="K603" s="128"/>
    </row>
    <row r="604" spans="1:11">
      <c r="A604" s="129" t="s">
        <v>159</v>
      </c>
      <c r="B604" s="129">
        <v>2</v>
      </c>
      <c r="C604" s="129" t="s">
        <v>198</v>
      </c>
      <c r="D604" s="161" t="s">
        <v>161</v>
      </c>
      <c r="E604" s="162">
        <v>0.5</v>
      </c>
      <c r="F604" s="163">
        <v>20000</v>
      </c>
      <c r="G604" s="163">
        <f>+F604*E604</f>
        <v>10000</v>
      </c>
      <c r="H604" s="164">
        <f t="shared" ref="H604:H605" si="93">+$G$597*E604</f>
        <v>2</v>
      </c>
      <c r="I604" s="163">
        <f>+H604*F604</f>
        <v>40000</v>
      </c>
      <c r="K604" s="128"/>
    </row>
    <row r="605" spans="1:11">
      <c r="A605" s="129" t="s">
        <v>164</v>
      </c>
      <c r="B605" s="129">
        <v>3</v>
      </c>
      <c r="C605" s="129" t="s">
        <v>173</v>
      </c>
      <c r="D605" s="161" t="s">
        <v>166</v>
      </c>
      <c r="E605" s="162">
        <v>0.5</v>
      </c>
      <c r="F605" s="163">
        <f>+G604</f>
        <v>10000</v>
      </c>
      <c r="G605" s="163">
        <f>+F605*E605</f>
        <v>5000</v>
      </c>
      <c r="H605" s="164">
        <f t="shared" si="93"/>
        <v>2</v>
      </c>
      <c r="I605" s="163">
        <f>+H605*F605</f>
        <v>20000</v>
      </c>
      <c r="K605" s="128"/>
    </row>
    <row r="606" spans="1:11">
      <c r="A606" s="129"/>
      <c r="B606" s="129"/>
      <c r="C606" s="160" t="s">
        <v>7</v>
      </c>
      <c r="D606" s="129"/>
      <c r="E606" s="129"/>
      <c r="F606" s="129"/>
      <c r="G606" s="163">
        <f>SUM(G603:G605)</f>
        <v>55000</v>
      </c>
      <c r="H606" s="164"/>
      <c r="I606" s="163">
        <f>SUM(I603:I605)</f>
        <v>220000</v>
      </c>
      <c r="K606" s="128"/>
    </row>
    <row r="607" spans="1:11">
      <c r="A607" s="129"/>
      <c r="B607" s="129"/>
      <c r="C607" s="160"/>
      <c r="D607" s="129"/>
      <c r="E607" s="129"/>
      <c r="F607" s="129"/>
      <c r="G607" s="163"/>
      <c r="H607" s="164"/>
      <c r="I607" s="163"/>
      <c r="K607" s="128"/>
    </row>
    <row r="608" spans="1:11">
      <c r="A608" s="132"/>
      <c r="B608" s="132" t="s">
        <v>90</v>
      </c>
      <c r="C608" s="132" t="s">
        <v>51</v>
      </c>
      <c r="D608" s="132"/>
      <c r="E608" s="132"/>
      <c r="F608" s="135" t="s">
        <v>144</v>
      </c>
      <c r="G608" s="132">
        <v>3</v>
      </c>
      <c r="H608" s="132" t="str">
        <f>+C611</f>
        <v>UN</v>
      </c>
      <c r="I608" s="132"/>
      <c r="K608" s="128"/>
    </row>
    <row r="609" spans="1:11">
      <c r="A609" s="137"/>
      <c r="B609" s="138" t="s">
        <v>145</v>
      </c>
      <c r="C609" s="139" t="s">
        <v>258</v>
      </c>
      <c r="D609" s="143"/>
      <c r="E609" s="169"/>
      <c r="F609" s="170"/>
      <c r="G609" s="139"/>
      <c r="H609" s="139"/>
      <c r="I609" s="143"/>
      <c r="K609" s="128"/>
    </row>
    <row r="610" spans="1:11">
      <c r="A610" s="137"/>
      <c r="B610" s="138" t="s">
        <v>147</v>
      </c>
      <c r="C610" s="138">
        <v>1</v>
      </c>
      <c r="D610" s="138"/>
      <c r="E610" s="144"/>
      <c r="F610" s="145"/>
      <c r="G610" s="146"/>
      <c r="H610" s="129"/>
      <c r="I610" s="129"/>
      <c r="K610" s="128"/>
    </row>
    <row r="611" spans="1:11">
      <c r="A611" s="137"/>
      <c r="B611" s="138" t="s">
        <v>10</v>
      </c>
      <c r="C611" s="139" t="s">
        <v>37</v>
      </c>
      <c r="D611" s="139"/>
      <c r="E611" s="144"/>
      <c r="F611" s="148"/>
      <c r="G611" s="146"/>
      <c r="H611" s="129"/>
      <c r="I611" s="129"/>
      <c r="K611" s="128"/>
    </row>
    <row r="612" spans="1:11">
      <c r="A612" s="137"/>
      <c r="B612" s="172" t="s">
        <v>148</v>
      </c>
      <c r="C612" s="173" t="s">
        <v>158</v>
      </c>
      <c r="D612" s="173" t="s">
        <v>10</v>
      </c>
      <c r="E612" s="157" t="s">
        <v>9</v>
      </c>
      <c r="F612" s="157" t="s">
        <v>143</v>
      </c>
      <c r="G612" s="153" t="s">
        <v>149</v>
      </c>
      <c r="H612" s="158" t="s">
        <v>9</v>
      </c>
      <c r="I612" s="153" t="s">
        <v>150</v>
      </c>
      <c r="K612" s="128"/>
    </row>
    <row r="613" spans="1:11">
      <c r="A613" s="137"/>
      <c r="B613" s="173"/>
      <c r="C613" s="173"/>
      <c r="D613" s="173"/>
      <c r="E613" s="157" t="s">
        <v>151</v>
      </c>
      <c r="F613" s="157" t="s">
        <v>151</v>
      </c>
      <c r="G613" s="153" t="s">
        <v>151</v>
      </c>
      <c r="H613" s="158" t="s">
        <v>152</v>
      </c>
      <c r="I613" s="158" t="s">
        <v>153</v>
      </c>
      <c r="K613" s="128"/>
    </row>
    <row r="614" spans="1:11">
      <c r="A614" s="129" t="s">
        <v>167</v>
      </c>
      <c r="B614" s="129">
        <v>1</v>
      </c>
      <c r="C614" s="129" t="s">
        <v>51</v>
      </c>
      <c r="D614" s="161" t="s">
        <v>37</v>
      </c>
      <c r="E614" s="162">
        <v>1</v>
      </c>
      <c r="F614" s="163">
        <v>600000</v>
      </c>
      <c r="G614" s="163">
        <f>+F614*E614</f>
        <v>600000</v>
      </c>
      <c r="H614" s="164">
        <f>+$G$608*E614</f>
        <v>3</v>
      </c>
      <c r="I614" s="163">
        <f>+H614*F614</f>
        <v>1800000</v>
      </c>
      <c r="K614" s="128"/>
    </row>
    <row r="615" spans="1:11">
      <c r="A615" s="129" t="s">
        <v>159</v>
      </c>
      <c r="B615" s="129">
        <v>2</v>
      </c>
      <c r="C615" s="129" t="s">
        <v>198</v>
      </c>
      <c r="D615" s="161" t="s">
        <v>161</v>
      </c>
      <c r="E615" s="162">
        <v>0.6</v>
      </c>
      <c r="F615" s="163">
        <v>20000</v>
      </c>
      <c r="G615" s="163">
        <f>+F615*E615</f>
        <v>12000</v>
      </c>
      <c r="H615" s="164">
        <f t="shared" ref="H615:H616" si="94">+$G$608*E615</f>
        <v>1.7999999999999998</v>
      </c>
      <c r="I615" s="163">
        <f>+H615*F615</f>
        <v>36000</v>
      </c>
      <c r="K615" s="128"/>
    </row>
    <row r="616" spans="1:11">
      <c r="A616" s="129" t="s">
        <v>164</v>
      </c>
      <c r="B616" s="129">
        <v>3</v>
      </c>
      <c r="C616" s="129" t="s">
        <v>173</v>
      </c>
      <c r="D616" s="161" t="s">
        <v>166</v>
      </c>
      <c r="E616" s="162">
        <v>0.5</v>
      </c>
      <c r="F616" s="163">
        <f>+G615</f>
        <v>12000</v>
      </c>
      <c r="G616" s="163">
        <f>+F616*E616</f>
        <v>6000</v>
      </c>
      <c r="H616" s="164">
        <f t="shared" si="94"/>
        <v>1.5</v>
      </c>
      <c r="I616" s="163">
        <f>+H616*F616</f>
        <v>18000</v>
      </c>
      <c r="K616" s="128"/>
    </row>
    <row r="617" spans="1:11">
      <c r="A617" s="129"/>
      <c r="B617" s="129"/>
      <c r="C617" s="160" t="s">
        <v>7</v>
      </c>
      <c r="D617" s="129"/>
      <c r="E617" s="129"/>
      <c r="F617" s="129"/>
      <c r="G617" s="163">
        <f>SUM(G614:G616)</f>
        <v>618000</v>
      </c>
      <c r="H617" s="164"/>
      <c r="I617" s="163">
        <f>SUM(I614:I616)</f>
        <v>1854000</v>
      </c>
      <c r="K617" s="128"/>
    </row>
    <row r="618" spans="1:11">
      <c r="A618" s="143"/>
      <c r="B618" s="143"/>
      <c r="C618" s="160"/>
      <c r="D618" s="143"/>
      <c r="E618" s="143"/>
      <c r="F618" s="143"/>
      <c r="G618" s="163"/>
      <c r="H618" s="164"/>
      <c r="I618" s="163"/>
      <c r="K618" s="128"/>
    </row>
    <row r="619" spans="1:11">
      <c r="A619" s="132"/>
      <c r="B619" s="132" t="s">
        <v>90</v>
      </c>
      <c r="C619" s="132" t="str">
        <f>+Presupuesto!B73</f>
        <v>SUELOS DE ARENA DE PLAYA</v>
      </c>
      <c r="D619" s="132"/>
      <c r="E619" s="132"/>
      <c r="F619" s="135" t="s">
        <v>144</v>
      </c>
      <c r="G619" s="209">
        <f>+Presupuesto!D73</f>
        <v>157</v>
      </c>
      <c r="H619" s="132" t="str">
        <f>+C622</f>
        <v>M2</v>
      </c>
      <c r="I619" s="132"/>
      <c r="K619" s="128"/>
    </row>
    <row r="620" spans="1:11">
      <c r="A620" s="137"/>
      <c r="B620" s="138" t="s">
        <v>145</v>
      </c>
      <c r="C620" s="139" t="s">
        <v>258</v>
      </c>
      <c r="D620" s="143"/>
      <c r="E620" s="169"/>
      <c r="F620" s="170"/>
      <c r="G620" s="139"/>
      <c r="H620" s="139"/>
      <c r="I620" s="143"/>
      <c r="K620" s="128"/>
    </row>
    <row r="621" spans="1:11">
      <c r="A621" s="137"/>
      <c r="B621" s="138" t="s">
        <v>147</v>
      </c>
      <c r="C621" s="138">
        <v>2</v>
      </c>
      <c r="D621" s="138"/>
      <c r="E621" s="144"/>
      <c r="F621" s="145"/>
      <c r="G621" s="146"/>
      <c r="H621" s="129"/>
      <c r="I621" s="129"/>
      <c r="K621" s="128"/>
    </row>
    <row r="622" spans="1:11">
      <c r="A622" s="137"/>
      <c r="B622" s="138" t="s">
        <v>10</v>
      </c>
      <c r="C622" s="139" t="s">
        <v>5</v>
      </c>
      <c r="D622" s="139"/>
      <c r="E622" s="144"/>
      <c r="F622" s="148"/>
      <c r="G622" s="146"/>
      <c r="H622" s="129"/>
      <c r="I622" s="129"/>
      <c r="K622" s="128"/>
    </row>
    <row r="623" spans="1:11">
      <c r="A623" s="137"/>
      <c r="B623" s="172" t="s">
        <v>148</v>
      </c>
      <c r="C623" s="173" t="s">
        <v>158</v>
      </c>
      <c r="D623" s="173" t="s">
        <v>10</v>
      </c>
      <c r="E623" s="157" t="s">
        <v>9</v>
      </c>
      <c r="F623" s="157" t="s">
        <v>143</v>
      </c>
      <c r="G623" s="153" t="s">
        <v>149</v>
      </c>
      <c r="H623" s="158" t="s">
        <v>9</v>
      </c>
      <c r="I623" s="153" t="s">
        <v>150</v>
      </c>
      <c r="K623" s="128"/>
    </row>
    <row r="624" spans="1:11">
      <c r="A624" s="137"/>
      <c r="B624" s="173"/>
      <c r="C624" s="173"/>
      <c r="D624" s="173"/>
      <c r="E624" s="157" t="s">
        <v>151</v>
      </c>
      <c r="F624" s="157" t="s">
        <v>151</v>
      </c>
      <c r="G624" s="153" t="s">
        <v>151</v>
      </c>
      <c r="H624" s="158" t="s">
        <v>152</v>
      </c>
      <c r="I624" s="158" t="s">
        <v>153</v>
      </c>
    </row>
    <row r="625" spans="1:14">
      <c r="A625" s="129" t="s">
        <v>167</v>
      </c>
      <c r="B625" s="129">
        <v>1</v>
      </c>
      <c r="C625" s="129" t="s">
        <v>259</v>
      </c>
      <c r="D625" s="161" t="s">
        <v>5</v>
      </c>
      <c r="E625" s="162">
        <v>1</v>
      </c>
      <c r="F625" s="163">
        <v>3000</v>
      </c>
      <c r="G625" s="163">
        <f>+F625*E625</f>
        <v>3000</v>
      </c>
      <c r="H625" s="164">
        <f>+$G$619*E625</f>
        <v>157</v>
      </c>
      <c r="I625" s="163">
        <f>+H625*F625</f>
        <v>471000</v>
      </c>
    </row>
    <row r="626" spans="1:14">
      <c r="A626" s="129" t="s">
        <v>159</v>
      </c>
      <c r="B626" s="129">
        <v>2</v>
      </c>
      <c r="C626" s="129" t="s">
        <v>260</v>
      </c>
      <c r="D626" s="161" t="s">
        <v>6</v>
      </c>
      <c r="E626" s="162">
        <v>0.02</v>
      </c>
      <c r="F626" s="163">
        <v>10000</v>
      </c>
      <c r="G626" s="163">
        <f>+F626*E626</f>
        <v>200</v>
      </c>
      <c r="H626" s="164">
        <f t="shared" ref="H626:H628" si="95">+$G$619*E626</f>
        <v>3.14</v>
      </c>
      <c r="I626" s="163">
        <f>+H626*F626</f>
        <v>31400</v>
      </c>
    </row>
    <row r="627" spans="1:14">
      <c r="A627" s="129" t="s">
        <v>159</v>
      </c>
      <c r="B627" s="129">
        <v>4</v>
      </c>
      <c r="C627" s="129" t="s">
        <v>215</v>
      </c>
      <c r="D627" s="161" t="s">
        <v>161</v>
      </c>
      <c r="E627" s="162">
        <v>1.4999999999999999E-2</v>
      </c>
      <c r="F627" s="163">
        <v>15000</v>
      </c>
      <c r="G627" s="163">
        <f>+F627*E627</f>
        <v>225</v>
      </c>
      <c r="H627" s="164">
        <f t="shared" si="95"/>
        <v>2.355</v>
      </c>
      <c r="I627" s="163">
        <f>+H627*F627</f>
        <v>35325</v>
      </c>
    </row>
    <row r="628" spans="1:14">
      <c r="A628" s="129" t="s">
        <v>164</v>
      </c>
      <c r="B628" s="129">
        <v>5</v>
      </c>
      <c r="C628" s="129" t="s">
        <v>173</v>
      </c>
      <c r="D628" s="161" t="s">
        <v>166</v>
      </c>
      <c r="E628" s="162">
        <v>0.5</v>
      </c>
      <c r="F628" s="163">
        <f>SUM(G626:G627)</f>
        <v>425</v>
      </c>
      <c r="G628" s="163">
        <f>+F628*E628</f>
        <v>212.5</v>
      </c>
      <c r="H628" s="164">
        <f t="shared" si="95"/>
        <v>78.5</v>
      </c>
      <c r="I628" s="163">
        <f>+H628*F628</f>
        <v>33362.5</v>
      </c>
    </row>
    <row r="629" spans="1:14">
      <c r="A629" s="129"/>
      <c r="B629" s="129"/>
      <c r="C629" s="160" t="s">
        <v>7</v>
      </c>
      <c r="D629" s="129"/>
      <c r="E629" s="129"/>
      <c r="F629" s="129"/>
      <c r="G629" s="163">
        <f>SUM(G625:G628)</f>
        <v>3637.5</v>
      </c>
      <c r="H629" s="164"/>
      <c r="I629" s="163">
        <f>SUM(I625:I628)</f>
        <v>571087.5</v>
      </c>
    </row>
    <row r="630" spans="1:14">
      <c r="A630" s="129"/>
      <c r="B630" s="129"/>
      <c r="C630" s="160"/>
      <c r="D630" s="129"/>
      <c r="E630" s="129"/>
      <c r="F630" s="129"/>
      <c r="G630" s="163"/>
      <c r="H630" s="164"/>
      <c r="I630" s="163"/>
    </row>
    <row r="631" spans="1:14" ht="15" customHeight="1">
      <c r="A631" s="222"/>
      <c r="B631" s="222" t="s">
        <v>90</v>
      </c>
      <c r="C631" s="222" t="s">
        <v>302</v>
      </c>
      <c r="D631" s="254"/>
      <c r="E631" s="253"/>
      <c r="F631" s="224" t="s">
        <v>144</v>
      </c>
      <c r="G631" s="225">
        <f>+Presupuesto!D76</f>
        <v>714</v>
      </c>
      <c r="H631" s="261" t="str">
        <f>+C634</f>
        <v>M2</v>
      </c>
      <c r="I631" s="222"/>
      <c r="K631" s="128"/>
    </row>
    <row r="632" spans="1:14" ht="15" customHeight="1">
      <c r="A632" s="244"/>
      <c r="B632" s="227" t="s">
        <v>145</v>
      </c>
      <c r="C632" s="227" t="str">
        <f>+Presupuesto!A75</f>
        <v>XVI.</v>
      </c>
      <c r="D632" s="161"/>
      <c r="E632" s="228"/>
      <c r="F632" s="245"/>
      <c r="G632" s="230"/>
      <c r="H632" s="262"/>
      <c r="I632" s="231"/>
      <c r="K632" s="128"/>
    </row>
    <row r="633" spans="1:14" ht="15" customHeight="1">
      <c r="A633" s="244"/>
      <c r="B633" s="227" t="s">
        <v>147</v>
      </c>
      <c r="C633" s="212">
        <v>1</v>
      </c>
      <c r="D633" s="161"/>
      <c r="E633" s="232"/>
      <c r="F633" s="233"/>
      <c r="G633" s="234"/>
      <c r="H633" s="260"/>
      <c r="I633" s="220"/>
      <c r="K633" s="128"/>
    </row>
    <row r="634" spans="1:14" ht="15" customHeight="1">
      <c r="A634" s="244"/>
      <c r="B634" s="227" t="s">
        <v>10</v>
      </c>
      <c r="C634" s="230" t="s">
        <v>5</v>
      </c>
      <c r="D634" s="161"/>
      <c r="E634" s="232"/>
      <c r="F634" s="235"/>
      <c r="G634" s="234"/>
      <c r="H634" s="260"/>
      <c r="I634" s="220"/>
      <c r="K634" s="128"/>
    </row>
    <row r="635" spans="1:14" ht="15" customHeight="1">
      <c r="A635" s="244"/>
      <c r="B635" s="180" t="s">
        <v>148</v>
      </c>
      <c r="C635" s="173" t="s">
        <v>158</v>
      </c>
      <c r="D635" s="173" t="s">
        <v>10</v>
      </c>
      <c r="E635" s="157" t="s">
        <v>9</v>
      </c>
      <c r="F635" s="157" t="s">
        <v>143</v>
      </c>
      <c r="G635" s="153" t="s">
        <v>149</v>
      </c>
      <c r="H635" s="158" t="s">
        <v>9</v>
      </c>
      <c r="I635" s="153" t="s">
        <v>150</v>
      </c>
      <c r="K635" s="265"/>
    </row>
    <row r="636" spans="1:14" ht="15" customHeight="1">
      <c r="A636" s="244"/>
      <c r="B636" s="173"/>
      <c r="C636" s="173"/>
      <c r="D636" s="161"/>
      <c r="E636" s="157" t="s">
        <v>151</v>
      </c>
      <c r="F636" s="157" t="s">
        <v>151</v>
      </c>
      <c r="G636" s="153" t="s">
        <v>151</v>
      </c>
      <c r="H636" s="158" t="s">
        <v>152</v>
      </c>
      <c r="I636" s="158" t="s">
        <v>153</v>
      </c>
      <c r="K636" s="128"/>
    </row>
    <row r="637" spans="1:14" s="199" customFormat="1" ht="15" customHeight="1">
      <c r="A637" s="226" t="s">
        <v>159</v>
      </c>
      <c r="B637" s="199">
        <v>1</v>
      </c>
      <c r="C637" s="220" t="s">
        <v>190</v>
      </c>
      <c r="D637" s="161" t="s">
        <v>6</v>
      </c>
      <c r="E637" s="195">
        <v>0.1</v>
      </c>
      <c r="F637" s="163">
        <v>3700</v>
      </c>
      <c r="G637" s="183">
        <f>+F637*E637</f>
        <v>370</v>
      </c>
      <c r="H637" s="191">
        <f>+$G$631*E637</f>
        <v>71.400000000000006</v>
      </c>
      <c r="I637" s="163">
        <f>+H637*F637</f>
        <v>264180</v>
      </c>
      <c r="J637" s="266"/>
      <c r="K637" s="266"/>
      <c r="M637" s="267"/>
      <c r="N637" s="268"/>
    </row>
    <row r="638" spans="1:14" s="199" customFormat="1" ht="15" customHeight="1">
      <c r="A638" s="226" t="s">
        <v>167</v>
      </c>
      <c r="B638" s="199">
        <v>2</v>
      </c>
      <c r="C638" s="220" t="s">
        <v>303</v>
      </c>
      <c r="D638" s="161" t="s">
        <v>6</v>
      </c>
      <c r="E638" s="195">
        <v>0.1</v>
      </c>
      <c r="F638" s="163">
        <v>1500</v>
      </c>
      <c r="G638" s="183">
        <f t="shared" ref="G638:G642" si="96">+F638*E638</f>
        <v>150</v>
      </c>
      <c r="H638" s="191">
        <f t="shared" ref="H638:H642" si="97">+$G$631*E638</f>
        <v>71.400000000000006</v>
      </c>
      <c r="I638" s="163">
        <f t="shared" ref="I638:I642" si="98">+H638*F638</f>
        <v>107100.00000000001</v>
      </c>
      <c r="M638" s="267"/>
      <c r="N638" s="268"/>
    </row>
    <row r="639" spans="1:14" s="199" customFormat="1" ht="15" customHeight="1">
      <c r="A639" s="226" t="s">
        <v>167</v>
      </c>
      <c r="B639" s="199">
        <v>3</v>
      </c>
      <c r="C639" s="220" t="s">
        <v>192</v>
      </c>
      <c r="D639" s="161" t="s">
        <v>161</v>
      </c>
      <c r="E639" s="195">
        <v>5.0000000000000001E-3</v>
      </c>
      <c r="F639" s="163">
        <v>20000</v>
      </c>
      <c r="G639" s="183">
        <f t="shared" si="96"/>
        <v>100</v>
      </c>
      <c r="H639" s="191">
        <f t="shared" si="97"/>
        <v>3.5700000000000003</v>
      </c>
      <c r="I639" s="163">
        <f t="shared" si="98"/>
        <v>71400</v>
      </c>
      <c r="K639" s="192"/>
      <c r="L639"/>
      <c r="M639"/>
    </row>
    <row r="640" spans="1:14" s="199" customFormat="1" ht="15" customHeight="1">
      <c r="A640" s="226" t="s">
        <v>159</v>
      </c>
      <c r="B640" s="199">
        <v>4</v>
      </c>
      <c r="C640" s="220" t="s">
        <v>304</v>
      </c>
      <c r="D640" s="161" t="s">
        <v>6</v>
      </c>
      <c r="E640" s="195">
        <v>0.1</v>
      </c>
      <c r="F640" s="163">
        <v>1200</v>
      </c>
      <c r="G640" s="183">
        <f t="shared" si="96"/>
        <v>120</v>
      </c>
      <c r="H640" s="191">
        <f t="shared" si="97"/>
        <v>71.400000000000006</v>
      </c>
      <c r="I640" s="163">
        <f t="shared" si="98"/>
        <v>85680</v>
      </c>
      <c r="J640" s="266"/>
      <c r="K640" s="192"/>
      <c r="M640" s="267"/>
      <c r="N640" s="268"/>
    </row>
    <row r="641" spans="1:14" s="199" customFormat="1" ht="15" customHeight="1">
      <c r="A641" s="226" t="s">
        <v>159</v>
      </c>
      <c r="B641" s="199">
        <v>5</v>
      </c>
      <c r="C641" s="220" t="s">
        <v>305</v>
      </c>
      <c r="D641" s="161" t="s">
        <v>161</v>
      </c>
      <c r="E641" s="195">
        <v>5.0000000000000001E-3</v>
      </c>
      <c r="F641" s="163">
        <v>20000</v>
      </c>
      <c r="G641" s="183">
        <f t="shared" si="96"/>
        <v>100</v>
      </c>
      <c r="H641" s="191">
        <f t="shared" si="97"/>
        <v>3.5700000000000003</v>
      </c>
      <c r="I641" s="163">
        <f t="shared" si="98"/>
        <v>71400</v>
      </c>
      <c r="K641" s="192"/>
      <c r="M641" s="267"/>
      <c r="N641" s="268"/>
    </row>
    <row r="642" spans="1:14" s="199" customFormat="1" ht="15" customHeight="1">
      <c r="A642" s="199" t="s">
        <v>167</v>
      </c>
      <c r="B642" s="199">
        <v>6</v>
      </c>
      <c r="C642" s="220" t="s">
        <v>173</v>
      </c>
      <c r="D642" s="161" t="s">
        <v>166</v>
      </c>
      <c r="E642" s="195">
        <v>0.5</v>
      </c>
      <c r="F642" s="163">
        <f>+SUM(G640:G641)+G637</f>
        <v>590</v>
      </c>
      <c r="G642" s="183">
        <f t="shared" si="96"/>
        <v>295</v>
      </c>
      <c r="H642" s="191">
        <f t="shared" si="97"/>
        <v>357</v>
      </c>
      <c r="I642" s="163">
        <f t="shared" si="98"/>
        <v>210630</v>
      </c>
      <c r="J642" s="215"/>
    </row>
    <row r="643" spans="1:14" customFormat="1" ht="15">
      <c r="A643" s="226"/>
      <c r="C643" t="s">
        <v>7</v>
      </c>
      <c r="G643" s="163">
        <f>SUM(G637:G642)</f>
        <v>1135</v>
      </c>
      <c r="H643" s="163"/>
      <c r="I643" s="163">
        <f>SUM(I637:I642)</f>
        <v>810390</v>
      </c>
    </row>
    <row r="644" spans="1:14" customFormat="1" ht="15"/>
    <row r="645" spans="1:14" s="220" customFormat="1">
      <c r="A645" s="222"/>
      <c r="B645" s="222" t="s">
        <v>90</v>
      </c>
      <c r="C645" s="222" t="s">
        <v>55</v>
      </c>
      <c r="D645" s="222"/>
      <c r="E645" s="222"/>
      <c r="F645" s="224" t="s">
        <v>144</v>
      </c>
      <c r="G645" s="225">
        <v>714</v>
      </c>
      <c r="H645" s="222" t="str">
        <f>+C648</f>
        <v>M2</v>
      </c>
      <c r="I645" s="222"/>
    </row>
    <row r="646" spans="1:14" s="220" customFormat="1">
      <c r="A646" s="244"/>
      <c r="B646" s="227" t="s">
        <v>145</v>
      </c>
      <c r="C646" s="230" t="s">
        <v>130</v>
      </c>
      <c r="D646" s="231"/>
      <c r="E646" s="228"/>
      <c r="F646" s="245"/>
      <c r="G646" s="230"/>
      <c r="H646" s="230"/>
      <c r="I646" s="231"/>
    </row>
    <row r="647" spans="1:14" s="220" customFormat="1">
      <c r="A647" s="244"/>
      <c r="B647" s="227" t="s">
        <v>147</v>
      </c>
      <c r="C647" s="227">
        <v>2</v>
      </c>
      <c r="D647" s="227"/>
      <c r="E647" s="248"/>
      <c r="F647" s="233"/>
      <c r="G647" s="234"/>
    </row>
    <row r="648" spans="1:14" s="220" customFormat="1">
      <c r="A648" s="244"/>
      <c r="B648" s="227" t="s">
        <v>10</v>
      </c>
      <c r="C648" s="230" t="s">
        <v>5</v>
      </c>
      <c r="D648" s="230"/>
      <c r="E648" s="248"/>
      <c r="F648" s="235"/>
      <c r="G648" s="234"/>
    </row>
    <row r="649" spans="1:14" s="220" customFormat="1">
      <c r="A649" s="244"/>
      <c r="B649" s="172" t="s">
        <v>148</v>
      </c>
      <c r="C649" s="173" t="s">
        <v>158</v>
      </c>
      <c r="D649" s="173" t="s">
        <v>10</v>
      </c>
      <c r="E649" s="157" t="s">
        <v>9</v>
      </c>
      <c r="F649" s="157" t="s">
        <v>143</v>
      </c>
      <c r="G649" s="153" t="s">
        <v>149</v>
      </c>
      <c r="H649" s="158" t="s">
        <v>9</v>
      </c>
      <c r="I649" s="153" t="s">
        <v>150</v>
      </c>
    </row>
    <row r="650" spans="1:14" s="220" customFormat="1">
      <c r="A650" s="244"/>
      <c r="B650" s="173"/>
      <c r="C650" s="173"/>
      <c r="D650" s="161"/>
      <c r="E650" s="157" t="s">
        <v>151</v>
      </c>
      <c r="F650" s="157" t="s">
        <v>151</v>
      </c>
      <c r="G650" s="153" t="s">
        <v>151</v>
      </c>
      <c r="H650" s="158" t="s">
        <v>152</v>
      </c>
      <c r="I650" s="158" t="s">
        <v>153</v>
      </c>
    </row>
    <row r="651" spans="1:14" s="220" customFormat="1">
      <c r="A651" s="220" t="s">
        <v>167</v>
      </c>
      <c r="B651" s="220">
        <v>1</v>
      </c>
      <c r="C651" s="220" t="s">
        <v>306</v>
      </c>
      <c r="D651" s="161" t="s">
        <v>6</v>
      </c>
      <c r="E651" s="195">
        <v>0.12</v>
      </c>
      <c r="F651" s="163">
        <v>8000</v>
      </c>
      <c r="G651" s="163">
        <f t="shared" ref="G651:G656" si="99">+F651*E651</f>
        <v>960</v>
      </c>
      <c r="H651" s="191">
        <f>+$G$645*E651</f>
        <v>85.679999999999993</v>
      </c>
      <c r="I651" s="163">
        <f t="shared" ref="I651:I656" si="100">+H651*F651</f>
        <v>685439.99999999988</v>
      </c>
    </row>
    <row r="652" spans="1:14" s="220" customFormat="1">
      <c r="A652" s="220" t="s">
        <v>167</v>
      </c>
      <c r="B652" s="220">
        <v>2</v>
      </c>
      <c r="C652" s="220" t="s">
        <v>192</v>
      </c>
      <c r="D652" s="161" t="s">
        <v>161</v>
      </c>
      <c r="E652" s="195">
        <v>5.0000000000000001E-3</v>
      </c>
      <c r="F652" s="163">
        <v>20000</v>
      </c>
      <c r="G652" s="163">
        <f t="shared" si="99"/>
        <v>100</v>
      </c>
      <c r="H652" s="191">
        <f t="shared" ref="H652:H656" si="101">+$G$645*E652</f>
        <v>3.5700000000000003</v>
      </c>
      <c r="I652" s="163">
        <f t="shared" si="100"/>
        <v>71400</v>
      </c>
    </row>
    <row r="653" spans="1:14" s="220" customFormat="1">
      <c r="A653" s="220" t="s">
        <v>159</v>
      </c>
      <c r="B653" s="220">
        <v>3</v>
      </c>
      <c r="C653" s="220" t="s">
        <v>304</v>
      </c>
      <c r="D653" s="161" t="s">
        <v>6</v>
      </c>
      <c r="E653" s="195">
        <v>0.12</v>
      </c>
      <c r="F653" s="163">
        <v>1200</v>
      </c>
      <c r="G653" s="163">
        <f t="shared" si="99"/>
        <v>144</v>
      </c>
      <c r="H653" s="191">
        <f t="shared" si="101"/>
        <v>85.679999999999993</v>
      </c>
      <c r="I653" s="163">
        <f t="shared" si="100"/>
        <v>102815.99999999999</v>
      </c>
    </row>
    <row r="654" spans="1:14" s="220" customFormat="1">
      <c r="A654" s="220" t="s">
        <v>159</v>
      </c>
      <c r="B654" s="220">
        <v>4</v>
      </c>
      <c r="C654" s="220" t="s">
        <v>160</v>
      </c>
      <c r="D654" s="161" t="s">
        <v>161</v>
      </c>
      <c r="E654" s="195">
        <v>5.0000000000000001E-3</v>
      </c>
      <c r="F654" s="163">
        <v>18000</v>
      </c>
      <c r="G654" s="163">
        <f t="shared" si="99"/>
        <v>90</v>
      </c>
      <c r="H654" s="191">
        <f t="shared" si="101"/>
        <v>3.5700000000000003</v>
      </c>
      <c r="I654" s="163">
        <f t="shared" si="100"/>
        <v>64260.000000000007</v>
      </c>
    </row>
    <row r="655" spans="1:14" s="220" customFormat="1">
      <c r="A655" s="220" t="s">
        <v>159</v>
      </c>
      <c r="B655" s="220">
        <v>5</v>
      </c>
      <c r="C655" s="220" t="s">
        <v>305</v>
      </c>
      <c r="D655" s="161" t="s">
        <v>161</v>
      </c>
      <c r="E655" s="195">
        <v>5.0000000000000001E-3</v>
      </c>
      <c r="F655" s="163">
        <v>20000</v>
      </c>
      <c r="G655" s="163">
        <f t="shared" si="99"/>
        <v>100</v>
      </c>
      <c r="H655" s="191">
        <f t="shared" si="101"/>
        <v>3.5700000000000003</v>
      </c>
      <c r="I655" s="163">
        <f t="shared" si="100"/>
        <v>71400</v>
      </c>
    </row>
    <row r="656" spans="1:14" s="220" customFormat="1">
      <c r="A656" s="220" t="s">
        <v>164</v>
      </c>
      <c r="B656" s="220">
        <v>6</v>
      </c>
      <c r="C656" s="220" t="s">
        <v>173</v>
      </c>
      <c r="D656" s="161" t="s">
        <v>166</v>
      </c>
      <c r="E656" s="195">
        <v>0.5</v>
      </c>
      <c r="F656" s="163">
        <f>SUM(G653:G655)</f>
        <v>334</v>
      </c>
      <c r="G656" s="163">
        <f t="shared" si="99"/>
        <v>167</v>
      </c>
      <c r="H656" s="191">
        <f t="shared" si="101"/>
        <v>357</v>
      </c>
      <c r="I656" s="163">
        <f t="shared" si="100"/>
        <v>119238</v>
      </c>
    </row>
    <row r="657" spans="1:11" s="220" customFormat="1">
      <c r="C657" s="160" t="s">
        <v>7</v>
      </c>
      <c r="G657" s="163">
        <f>SUM(G651:G656)</f>
        <v>1561</v>
      </c>
      <c r="H657" s="164"/>
      <c r="I657" s="163">
        <f>SUM(I651:I656)</f>
        <v>1114554</v>
      </c>
    </row>
    <row r="658" spans="1:11" customFormat="1" ht="15"/>
    <row r="659" spans="1:11" s="220" customFormat="1">
      <c r="A659" s="222"/>
      <c r="B659" s="222" t="s">
        <v>90</v>
      </c>
      <c r="C659" s="222" t="s">
        <v>56</v>
      </c>
      <c r="D659" s="222"/>
      <c r="E659" s="222"/>
      <c r="F659" s="224" t="s">
        <v>144</v>
      </c>
      <c r="G659" s="225">
        <v>714</v>
      </c>
      <c r="H659" s="222" t="str">
        <f>+C662</f>
        <v>M2</v>
      </c>
      <c r="I659" s="222"/>
    </row>
    <row r="660" spans="1:11" s="220" customFormat="1">
      <c r="A660" s="244"/>
      <c r="B660" s="227" t="s">
        <v>145</v>
      </c>
      <c r="C660" s="230" t="s">
        <v>130</v>
      </c>
      <c r="D660" s="231"/>
      <c r="E660" s="228"/>
      <c r="F660" s="245"/>
      <c r="G660" s="230"/>
      <c r="H660" s="230"/>
      <c r="I660" s="231"/>
    </row>
    <row r="661" spans="1:11" s="220" customFormat="1">
      <c r="A661" s="244"/>
      <c r="B661" s="227" t="s">
        <v>147</v>
      </c>
      <c r="C661" s="227">
        <v>3</v>
      </c>
      <c r="D661" s="227"/>
      <c r="E661" s="248"/>
      <c r="F661" s="233"/>
      <c r="G661" s="234"/>
    </row>
    <row r="662" spans="1:11" s="220" customFormat="1">
      <c r="A662" s="244"/>
      <c r="B662" s="227" t="s">
        <v>10</v>
      </c>
      <c r="C662" s="230" t="s">
        <v>5</v>
      </c>
      <c r="D662" s="230"/>
      <c r="E662" s="248"/>
      <c r="F662" s="235"/>
      <c r="G662" s="234"/>
    </row>
    <row r="663" spans="1:11" s="220" customFormat="1">
      <c r="A663" s="244"/>
      <c r="B663" s="172" t="s">
        <v>148</v>
      </c>
      <c r="C663" s="173" t="s">
        <v>158</v>
      </c>
      <c r="D663" s="173" t="s">
        <v>10</v>
      </c>
      <c r="E663" s="157" t="s">
        <v>9</v>
      </c>
      <c r="F663" s="157" t="s">
        <v>143</v>
      </c>
      <c r="G663" s="153" t="s">
        <v>149</v>
      </c>
      <c r="H663" s="158" t="s">
        <v>9</v>
      </c>
      <c r="I663" s="153" t="s">
        <v>150</v>
      </c>
    </row>
    <row r="664" spans="1:11" s="220" customFormat="1">
      <c r="A664" s="244"/>
      <c r="B664" s="173"/>
      <c r="C664" s="173"/>
      <c r="D664" s="161"/>
      <c r="E664" s="157" t="s">
        <v>151</v>
      </c>
      <c r="F664" s="157" t="s">
        <v>151</v>
      </c>
      <c r="G664" s="153" t="s">
        <v>151</v>
      </c>
      <c r="H664" s="158" t="s">
        <v>152</v>
      </c>
      <c r="I664" s="158" t="s">
        <v>153</v>
      </c>
    </row>
    <row r="665" spans="1:11" s="220" customFormat="1">
      <c r="A665" s="220" t="s">
        <v>167</v>
      </c>
      <c r="B665" s="220">
        <v>1</v>
      </c>
      <c r="C665" s="220" t="s">
        <v>335</v>
      </c>
      <c r="D665" s="161" t="s">
        <v>5</v>
      </c>
      <c r="E665" s="195">
        <v>1</v>
      </c>
      <c r="F665" s="163">
        <v>4300</v>
      </c>
      <c r="G665" s="163">
        <f t="shared" ref="G665:G667" si="102">+F665*E665</f>
        <v>4300</v>
      </c>
      <c r="H665" s="191">
        <f>+$G$659*E665</f>
        <v>714</v>
      </c>
      <c r="I665" s="163">
        <f t="shared" ref="I665:I667" si="103">+H665*F665</f>
        <v>3070200</v>
      </c>
    </row>
    <row r="666" spans="1:11" s="220" customFormat="1">
      <c r="A666" s="220" t="s">
        <v>159</v>
      </c>
      <c r="B666" s="220">
        <v>2</v>
      </c>
      <c r="C666" s="220" t="s">
        <v>336</v>
      </c>
      <c r="D666" s="161" t="s">
        <v>161</v>
      </c>
      <c r="E666" s="195">
        <v>4.0000000000000001E-3</v>
      </c>
      <c r="F666" s="163">
        <v>30000</v>
      </c>
      <c r="G666" s="163">
        <f t="shared" si="102"/>
        <v>120</v>
      </c>
      <c r="H666" s="191">
        <f>+$G$659*E666</f>
        <v>2.8559999999999999</v>
      </c>
      <c r="I666" s="163">
        <f t="shared" si="103"/>
        <v>85680</v>
      </c>
    </row>
    <row r="667" spans="1:11" s="220" customFormat="1">
      <c r="A667" s="220" t="s">
        <v>164</v>
      </c>
      <c r="B667" s="220">
        <v>3</v>
      </c>
      <c r="C667" s="220" t="s">
        <v>173</v>
      </c>
      <c r="D667" s="161" t="s">
        <v>166</v>
      </c>
      <c r="E667" s="195">
        <v>0.5</v>
      </c>
      <c r="F667" s="163">
        <f>+G666</f>
        <v>120</v>
      </c>
      <c r="G667" s="163">
        <f t="shared" si="102"/>
        <v>60</v>
      </c>
      <c r="H667" s="191">
        <f>+$G$659*E667</f>
        <v>357</v>
      </c>
      <c r="I667" s="163">
        <f t="shared" si="103"/>
        <v>42840</v>
      </c>
    </row>
    <row r="668" spans="1:11" s="220" customFormat="1">
      <c r="C668" s="160" t="s">
        <v>7</v>
      </c>
      <c r="G668" s="163">
        <f>SUM(G665:G667)</f>
        <v>4480</v>
      </c>
      <c r="H668" s="164"/>
      <c r="I668" s="163">
        <f>SUM(I665:I667)</f>
        <v>3198720</v>
      </c>
    </row>
    <row r="669" spans="1:11" customFormat="1" ht="15"/>
    <row r="670" spans="1:11">
      <c r="A670" s="222"/>
      <c r="B670" s="222" t="s">
        <v>90</v>
      </c>
      <c r="C670" s="222" t="s">
        <v>307</v>
      </c>
      <c r="D670" s="222"/>
      <c r="E670" s="222"/>
      <c r="F670" s="224" t="s">
        <v>144</v>
      </c>
      <c r="G670" s="225">
        <v>714</v>
      </c>
      <c r="H670" s="222" t="str">
        <f>+C673</f>
        <v>M2</v>
      </c>
      <c r="I670" s="222"/>
      <c r="K670" s="128"/>
    </row>
    <row r="671" spans="1:11">
      <c r="A671" s="244"/>
      <c r="B671" s="227" t="s">
        <v>145</v>
      </c>
      <c r="C671" s="230" t="s">
        <v>130</v>
      </c>
      <c r="D671" s="231"/>
      <c r="E671" s="228"/>
      <c r="F671" s="245"/>
      <c r="G671" s="230"/>
      <c r="H671" s="230"/>
      <c r="I671" s="231"/>
      <c r="K671" s="128"/>
    </row>
    <row r="672" spans="1:11">
      <c r="A672" s="244"/>
      <c r="B672" s="227" t="s">
        <v>147</v>
      </c>
      <c r="C672" s="227">
        <v>4</v>
      </c>
      <c r="D672" s="227"/>
      <c r="E672" s="248"/>
      <c r="F672" s="233"/>
      <c r="G672" s="234"/>
      <c r="H672" s="220"/>
      <c r="I672" s="220"/>
      <c r="K672" s="128"/>
    </row>
    <row r="673" spans="1:12">
      <c r="A673" s="244"/>
      <c r="B673" s="227" t="s">
        <v>10</v>
      </c>
      <c r="C673" s="230" t="s">
        <v>5</v>
      </c>
      <c r="D673" s="230"/>
      <c r="E673" s="248"/>
      <c r="F673" s="235"/>
      <c r="G673" s="234"/>
      <c r="H673" s="220"/>
      <c r="I673" s="220"/>
      <c r="K673" s="128"/>
    </row>
    <row r="674" spans="1:12">
      <c r="A674" s="244"/>
      <c r="B674" s="172" t="s">
        <v>148</v>
      </c>
      <c r="C674" s="173" t="s">
        <v>158</v>
      </c>
      <c r="D674" s="173" t="s">
        <v>10</v>
      </c>
      <c r="E674" s="157" t="s">
        <v>9</v>
      </c>
      <c r="F674" s="157" t="s">
        <v>143</v>
      </c>
      <c r="G674" s="153" t="s">
        <v>149</v>
      </c>
      <c r="H674" s="158" t="s">
        <v>9</v>
      </c>
      <c r="I674" s="153" t="s">
        <v>150</v>
      </c>
      <c r="K674" s="128"/>
    </row>
    <row r="675" spans="1:12">
      <c r="A675" s="244"/>
      <c r="B675" s="173"/>
      <c r="C675" s="173"/>
      <c r="D675" s="161"/>
      <c r="E675" s="157" t="s">
        <v>151</v>
      </c>
      <c r="F675" s="157" t="s">
        <v>151</v>
      </c>
      <c r="G675" s="153" t="s">
        <v>151</v>
      </c>
      <c r="H675" s="158" t="s">
        <v>152</v>
      </c>
      <c r="I675" s="158" t="s">
        <v>153</v>
      </c>
      <c r="J675" s="210"/>
      <c r="L675" s="210"/>
    </row>
    <row r="676" spans="1:12">
      <c r="A676" s="220" t="s">
        <v>167</v>
      </c>
      <c r="B676" s="220">
        <v>1</v>
      </c>
      <c r="C676" s="220" t="s">
        <v>308</v>
      </c>
      <c r="D676" s="161" t="s">
        <v>5</v>
      </c>
      <c r="E676" s="195">
        <v>1</v>
      </c>
      <c r="F676" s="163">
        <v>16400</v>
      </c>
      <c r="G676" s="163">
        <f>+F676*E676</f>
        <v>16400</v>
      </c>
      <c r="H676" s="191">
        <f>+$G$670*E676</f>
        <v>714</v>
      </c>
      <c r="I676" s="163">
        <f>+H676*F676</f>
        <v>11709600</v>
      </c>
      <c r="J676" s="210"/>
      <c r="L676" s="210"/>
    </row>
    <row r="677" spans="1:12">
      <c r="A677" s="220" t="s">
        <v>159</v>
      </c>
      <c r="B677" s="220">
        <v>2</v>
      </c>
      <c r="C677" s="220" t="s">
        <v>189</v>
      </c>
      <c r="D677" s="161" t="s">
        <v>161</v>
      </c>
      <c r="E677" s="195">
        <v>7.0000000000000001E-3</v>
      </c>
      <c r="F677" s="163">
        <v>20000</v>
      </c>
      <c r="G677" s="163">
        <f>+F677*E677</f>
        <v>140</v>
      </c>
      <c r="H677" s="191">
        <f t="shared" ref="H677:H678" si="104">+$G$670*E677</f>
        <v>4.9980000000000002</v>
      </c>
      <c r="I677" s="163">
        <f>+H677*F677</f>
        <v>99960</v>
      </c>
      <c r="J677" s="210"/>
      <c r="L677" s="210"/>
    </row>
    <row r="678" spans="1:12">
      <c r="A678" s="220" t="s">
        <v>164</v>
      </c>
      <c r="B678" s="220">
        <v>4</v>
      </c>
      <c r="C678" s="220" t="s">
        <v>173</v>
      </c>
      <c r="D678" s="161" t="s">
        <v>166</v>
      </c>
      <c r="E678" s="195">
        <v>0.5</v>
      </c>
      <c r="F678" s="163">
        <f>SUM(G677:G677)</f>
        <v>140</v>
      </c>
      <c r="G678" s="163">
        <f>+F678*E678</f>
        <v>70</v>
      </c>
      <c r="H678" s="191">
        <f t="shared" si="104"/>
        <v>357</v>
      </c>
      <c r="I678" s="163">
        <f>+H678*F678</f>
        <v>49980</v>
      </c>
      <c r="J678" s="210"/>
      <c r="L678" s="210"/>
    </row>
    <row r="679" spans="1:12">
      <c r="A679" s="220"/>
      <c r="B679" s="220"/>
      <c r="C679" s="160" t="s">
        <v>7</v>
      </c>
      <c r="D679" s="220"/>
      <c r="E679" s="220"/>
      <c r="F679" s="220"/>
      <c r="G679" s="163">
        <f>SUM(G676:G678)</f>
        <v>16610</v>
      </c>
      <c r="H679" s="164"/>
      <c r="I679" s="163">
        <f>SUM(I676:I678)</f>
        <v>11859540</v>
      </c>
      <c r="J679" s="210"/>
      <c r="L679" s="210"/>
    </row>
    <row r="680" spans="1:12">
      <c r="A680" s="220"/>
      <c r="B680" s="220"/>
      <c r="C680" s="160"/>
      <c r="D680" s="220"/>
      <c r="E680" s="220"/>
      <c r="F680" s="220"/>
      <c r="G680" s="163"/>
      <c r="H680" s="164"/>
      <c r="I680" s="163"/>
      <c r="J680" s="210"/>
      <c r="L680" s="210"/>
    </row>
    <row r="681" spans="1:12">
      <c r="A681" s="222"/>
      <c r="B681" s="222" t="s">
        <v>90</v>
      </c>
      <c r="C681" s="222" t="s">
        <v>309</v>
      </c>
      <c r="D681" s="222"/>
      <c r="E681" s="222"/>
      <c r="F681" s="224" t="s">
        <v>144</v>
      </c>
      <c r="G681" s="225">
        <v>114</v>
      </c>
      <c r="H681" s="222" t="str">
        <f>+C684</f>
        <v>ML</v>
      </c>
      <c r="I681" s="222"/>
      <c r="K681" s="128"/>
    </row>
    <row r="682" spans="1:12">
      <c r="A682" s="244"/>
      <c r="B682" s="227" t="s">
        <v>145</v>
      </c>
      <c r="C682" s="230" t="s">
        <v>130</v>
      </c>
      <c r="D682" s="231"/>
      <c r="E682" s="228"/>
      <c r="F682" s="245"/>
      <c r="G682" s="230"/>
      <c r="H682" s="230"/>
      <c r="I682" s="231"/>
      <c r="K682" s="128"/>
    </row>
    <row r="683" spans="1:12">
      <c r="A683" s="244"/>
      <c r="B683" s="227" t="s">
        <v>147</v>
      </c>
      <c r="C683" s="227">
        <v>5</v>
      </c>
      <c r="D683" s="227"/>
      <c r="E683" s="248"/>
      <c r="F683" s="233"/>
      <c r="G683" s="234"/>
      <c r="H683" s="220"/>
      <c r="I683" s="220"/>
      <c r="K683" s="128"/>
    </row>
    <row r="684" spans="1:12">
      <c r="A684" s="244"/>
      <c r="B684" s="227" t="s">
        <v>10</v>
      </c>
      <c r="C684" s="230" t="s">
        <v>24</v>
      </c>
      <c r="D684" s="230"/>
      <c r="E684" s="248"/>
      <c r="F684" s="235"/>
      <c r="G684" s="234"/>
      <c r="H684" s="220"/>
      <c r="I684" s="220"/>
      <c r="K684" s="128"/>
    </row>
    <row r="685" spans="1:12">
      <c r="A685" s="244"/>
      <c r="B685" s="172" t="s">
        <v>148</v>
      </c>
      <c r="C685" s="173" t="s">
        <v>158</v>
      </c>
      <c r="D685" s="173" t="s">
        <v>10</v>
      </c>
      <c r="E685" s="157" t="s">
        <v>9</v>
      </c>
      <c r="F685" s="157" t="s">
        <v>143</v>
      </c>
      <c r="G685" s="153" t="s">
        <v>149</v>
      </c>
      <c r="H685" s="158" t="s">
        <v>9</v>
      </c>
      <c r="I685" s="153" t="s">
        <v>150</v>
      </c>
      <c r="K685" s="128"/>
    </row>
    <row r="686" spans="1:12">
      <c r="A686" s="244"/>
      <c r="B686" s="173"/>
      <c r="C686" s="173"/>
      <c r="D686" s="161"/>
      <c r="E686" s="157" t="s">
        <v>151</v>
      </c>
      <c r="F686" s="157" t="s">
        <v>151</v>
      </c>
      <c r="G686" s="153" t="s">
        <v>151</v>
      </c>
      <c r="H686" s="158" t="s">
        <v>152</v>
      </c>
      <c r="I686" s="158" t="s">
        <v>153</v>
      </c>
      <c r="J686" s="210"/>
      <c r="L686" s="210"/>
    </row>
    <row r="687" spans="1:12">
      <c r="A687" s="220" t="s">
        <v>167</v>
      </c>
      <c r="B687" s="220">
        <v>1</v>
      </c>
      <c r="C687" s="220" t="s">
        <v>310</v>
      </c>
      <c r="D687" s="161" t="s">
        <v>311</v>
      </c>
      <c r="E687" s="162">
        <v>0.17</v>
      </c>
      <c r="F687" s="163">
        <v>23000</v>
      </c>
      <c r="G687" s="163">
        <f>+F687*E687</f>
        <v>3910.0000000000005</v>
      </c>
      <c r="H687" s="191">
        <f>+$G$681*E687</f>
        <v>19.380000000000003</v>
      </c>
      <c r="I687" s="163">
        <f>+H687*F687</f>
        <v>445740.00000000006</v>
      </c>
      <c r="J687" s="210"/>
      <c r="L687" s="210"/>
    </row>
    <row r="688" spans="1:12">
      <c r="A688" s="220" t="s">
        <v>167</v>
      </c>
      <c r="B688" s="220">
        <v>2</v>
      </c>
      <c r="C688" s="220" t="s">
        <v>312</v>
      </c>
      <c r="D688" s="161" t="s">
        <v>311</v>
      </c>
      <c r="E688" s="162">
        <v>0.17</v>
      </c>
      <c r="F688" s="163">
        <v>13000</v>
      </c>
      <c r="G688" s="163">
        <f t="shared" ref="G688:G696" si="105">+F688*E688</f>
        <v>2210</v>
      </c>
      <c r="H688" s="191">
        <f t="shared" ref="H688:H696" si="106">+$G$681*E688</f>
        <v>19.380000000000003</v>
      </c>
      <c r="I688" s="163">
        <f t="shared" ref="I688:I696" si="107">+H688*F688</f>
        <v>251940.00000000003</v>
      </c>
      <c r="J688" s="210"/>
      <c r="L688" s="210"/>
    </row>
    <row r="689" spans="1:15">
      <c r="A689" s="220" t="s">
        <v>167</v>
      </c>
      <c r="B689" s="220">
        <v>3</v>
      </c>
      <c r="C689" s="220" t="s">
        <v>313</v>
      </c>
      <c r="D689" s="161" t="s">
        <v>311</v>
      </c>
      <c r="E689" s="162">
        <v>0.17</v>
      </c>
      <c r="F689" s="163">
        <v>13529</v>
      </c>
      <c r="G689" s="163">
        <f t="shared" si="105"/>
        <v>2299.9300000000003</v>
      </c>
      <c r="H689" s="191">
        <f t="shared" si="106"/>
        <v>19.380000000000003</v>
      </c>
      <c r="I689" s="163">
        <f t="shared" si="107"/>
        <v>262192.02</v>
      </c>
      <c r="J689" s="210"/>
      <c r="L689" s="210"/>
    </row>
    <row r="690" spans="1:15">
      <c r="A690" s="220" t="s">
        <v>167</v>
      </c>
      <c r="B690" s="220">
        <v>4</v>
      </c>
      <c r="C690" s="175" t="s">
        <v>234</v>
      </c>
      <c r="D690" s="161" t="s">
        <v>205</v>
      </c>
      <c r="E690" s="189">
        <v>0.1</v>
      </c>
      <c r="F690" s="163">
        <v>1300</v>
      </c>
      <c r="G690" s="163">
        <f>+F690*E690</f>
        <v>130</v>
      </c>
      <c r="H690" s="191">
        <f t="shared" si="106"/>
        <v>11.4</v>
      </c>
      <c r="I690" s="163">
        <f>+H690*F690</f>
        <v>14820</v>
      </c>
      <c r="L690" s="160"/>
      <c r="M690" s="161"/>
      <c r="N690" s="178"/>
      <c r="O690" s="164"/>
    </row>
    <row r="691" spans="1:15">
      <c r="A691" s="220" t="s">
        <v>167</v>
      </c>
      <c r="B691" s="220">
        <v>5</v>
      </c>
      <c r="C691" s="175" t="s">
        <v>314</v>
      </c>
      <c r="D691" s="161" t="s">
        <v>286</v>
      </c>
      <c r="E691" s="189">
        <v>0.02</v>
      </c>
      <c r="F691" s="163">
        <v>1200</v>
      </c>
      <c r="G691" s="163">
        <f>+F691*E691</f>
        <v>24</v>
      </c>
      <c r="H691" s="191">
        <f t="shared" si="106"/>
        <v>2.2800000000000002</v>
      </c>
      <c r="I691" s="163">
        <f>+H691*F691</f>
        <v>2736.0000000000005</v>
      </c>
      <c r="L691" s="175"/>
      <c r="M691" s="161"/>
      <c r="N691" s="178"/>
      <c r="O691" s="164"/>
    </row>
    <row r="692" spans="1:15">
      <c r="A692" s="220" t="s">
        <v>167</v>
      </c>
      <c r="B692" s="220">
        <v>6</v>
      </c>
      <c r="C692" s="220" t="s">
        <v>315</v>
      </c>
      <c r="D692" s="161" t="s">
        <v>205</v>
      </c>
      <c r="E692" s="162">
        <v>0.5</v>
      </c>
      <c r="F692" s="163">
        <v>2990</v>
      </c>
      <c r="G692" s="163">
        <f t="shared" si="105"/>
        <v>1495</v>
      </c>
      <c r="H692" s="191">
        <f t="shared" si="106"/>
        <v>57</v>
      </c>
      <c r="I692" s="163">
        <f t="shared" si="107"/>
        <v>170430</v>
      </c>
      <c r="J692" s="210"/>
      <c r="L692" s="210"/>
    </row>
    <row r="693" spans="1:15">
      <c r="A693" s="220" t="s">
        <v>159</v>
      </c>
      <c r="B693" s="220">
        <v>7</v>
      </c>
      <c r="C693" s="175" t="s">
        <v>316</v>
      </c>
      <c r="D693" s="161" t="s">
        <v>317</v>
      </c>
      <c r="E693" s="189">
        <v>1</v>
      </c>
      <c r="F693" s="163">
        <v>2500</v>
      </c>
      <c r="G693" s="163">
        <f>+F693*E693</f>
        <v>2500</v>
      </c>
      <c r="H693" s="191">
        <f t="shared" si="106"/>
        <v>114</v>
      </c>
      <c r="I693" s="163">
        <f>+H693*F693</f>
        <v>285000</v>
      </c>
    </row>
    <row r="694" spans="1:15">
      <c r="A694" s="220" t="s">
        <v>159</v>
      </c>
      <c r="B694" s="220">
        <v>8</v>
      </c>
      <c r="C694" s="220" t="s">
        <v>318</v>
      </c>
      <c r="D694" s="161" t="s">
        <v>161</v>
      </c>
      <c r="E694" s="162">
        <v>0.08</v>
      </c>
      <c r="F694" s="163">
        <v>20331</v>
      </c>
      <c r="G694" s="163">
        <f t="shared" si="105"/>
        <v>1626.48</v>
      </c>
      <c r="H694" s="191">
        <f t="shared" si="106"/>
        <v>9.120000000000001</v>
      </c>
      <c r="I694" s="163">
        <f t="shared" si="107"/>
        <v>185418.72000000003</v>
      </c>
      <c r="J694" s="210"/>
      <c r="L694" s="210"/>
    </row>
    <row r="695" spans="1:15">
      <c r="A695" s="220" t="s">
        <v>159</v>
      </c>
      <c r="B695" s="220">
        <v>9</v>
      </c>
      <c r="C695" s="220" t="s">
        <v>305</v>
      </c>
      <c r="D695" s="161" t="s">
        <v>161</v>
      </c>
      <c r="E695" s="162">
        <v>0.08</v>
      </c>
      <c r="F695" s="163">
        <v>7530</v>
      </c>
      <c r="G695" s="163">
        <f t="shared" si="105"/>
        <v>602.4</v>
      </c>
      <c r="H695" s="191">
        <f t="shared" si="106"/>
        <v>9.120000000000001</v>
      </c>
      <c r="I695" s="163">
        <f t="shared" si="107"/>
        <v>68673.600000000006</v>
      </c>
      <c r="J695" s="210"/>
      <c r="L695" s="210"/>
    </row>
    <row r="696" spans="1:15">
      <c r="A696" s="220" t="s">
        <v>164</v>
      </c>
      <c r="B696" s="220">
        <v>10</v>
      </c>
      <c r="C696" s="220" t="s">
        <v>173</v>
      </c>
      <c r="D696" s="161" t="s">
        <v>166</v>
      </c>
      <c r="E696" s="162">
        <v>0.5</v>
      </c>
      <c r="F696" s="163">
        <f>+SUM(G693:G695)</f>
        <v>4728.8799999999992</v>
      </c>
      <c r="G696" s="163">
        <f t="shared" si="105"/>
        <v>2364.4399999999996</v>
      </c>
      <c r="H696" s="191">
        <f t="shared" si="106"/>
        <v>57</v>
      </c>
      <c r="I696" s="163">
        <f t="shared" si="107"/>
        <v>269546.15999999997</v>
      </c>
      <c r="J696" s="210"/>
      <c r="L696" s="210"/>
    </row>
    <row r="697" spans="1:15">
      <c r="A697" s="220"/>
      <c r="B697" s="220"/>
      <c r="C697" s="160" t="s">
        <v>7</v>
      </c>
      <c r="D697" s="220"/>
      <c r="E697" s="220"/>
      <c r="F697" s="220"/>
      <c r="G697" s="163">
        <f>SUM(G687:G696)</f>
        <v>17162.25</v>
      </c>
      <c r="H697" s="164"/>
      <c r="I697" s="163">
        <f>SUM(I687:I696)</f>
        <v>1956496.5</v>
      </c>
      <c r="J697" s="210"/>
      <c r="L697" s="210"/>
    </row>
    <row r="698" spans="1:15">
      <c r="A698" s="220"/>
      <c r="B698" s="220"/>
      <c r="C698" s="160"/>
      <c r="D698" s="220"/>
      <c r="E698" s="220"/>
      <c r="F698" s="220"/>
      <c r="G698" s="163"/>
      <c r="H698" s="164"/>
      <c r="I698" s="163"/>
      <c r="J698" s="210"/>
      <c r="L698" s="210"/>
    </row>
    <row r="699" spans="1:15">
      <c r="A699" s="222"/>
      <c r="B699" s="222" t="s">
        <v>90</v>
      </c>
      <c r="C699" s="222" t="s">
        <v>59</v>
      </c>
      <c r="D699" s="222"/>
      <c r="E699" s="222"/>
      <c r="F699" s="224" t="s">
        <v>144</v>
      </c>
      <c r="G699" s="225">
        <v>307.8</v>
      </c>
      <c r="H699" s="222" t="str">
        <f>+C702</f>
        <v>M2</v>
      </c>
      <c r="I699" s="222"/>
      <c r="K699" s="128"/>
    </row>
    <row r="700" spans="1:15">
      <c r="A700" s="244"/>
      <c r="B700" s="227" t="s">
        <v>145</v>
      </c>
      <c r="C700" s="230" t="s">
        <v>130</v>
      </c>
      <c r="D700" s="231"/>
      <c r="E700" s="228"/>
      <c r="F700" s="245"/>
      <c r="G700" s="230"/>
      <c r="H700" s="230"/>
      <c r="I700" s="231"/>
      <c r="K700" s="128"/>
    </row>
    <row r="701" spans="1:15">
      <c r="A701" s="244"/>
      <c r="B701" s="227" t="s">
        <v>147</v>
      </c>
      <c r="C701" s="227">
        <v>6</v>
      </c>
      <c r="D701" s="227"/>
      <c r="E701" s="248"/>
      <c r="F701" s="233"/>
      <c r="G701" s="234"/>
      <c r="H701" s="220"/>
      <c r="I701" s="220"/>
      <c r="K701" s="128"/>
    </row>
    <row r="702" spans="1:15">
      <c r="A702" s="244"/>
      <c r="B702" s="227" t="s">
        <v>10</v>
      </c>
      <c r="C702" s="230" t="s">
        <v>5</v>
      </c>
      <c r="D702" s="230"/>
      <c r="E702" s="248"/>
      <c r="F702" s="235"/>
      <c r="G702" s="234"/>
      <c r="H702" s="220"/>
      <c r="I702" s="220"/>
      <c r="K702" s="128"/>
    </row>
    <row r="703" spans="1:15">
      <c r="A703" s="244"/>
      <c r="B703" s="172" t="s">
        <v>148</v>
      </c>
      <c r="C703" s="173" t="s">
        <v>158</v>
      </c>
      <c r="D703" s="173" t="s">
        <v>10</v>
      </c>
      <c r="E703" s="157" t="s">
        <v>9</v>
      </c>
      <c r="F703" s="157" t="s">
        <v>143</v>
      </c>
      <c r="G703" s="153" t="s">
        <v>149</v>
      </c>
      <c r="H703" s="158" t="s">
        <v>9</v>
      </c>
      <c r="I703" s="153" t="s">
        <v>150</v>
      </c>
      <c r="K703" s="128"/>
    </row>
    <row r="704" spans="1:15">
      <c r="A704" s="244"/>
      <c r="B704" s="173"/>
      <c r="C704" s="173"/>
      <c r="D704" s="161"/>
      <c r="E704" s="157" t="s">
        <v>151</v>
      </c>
      <c r="F704" s="157" t="s">
        <v>151</v>
      </c>
      <c r="G704" s="153" t="s">
        <v>151</v>
      </c>
      <c r="H704" s="158" t="s">
        <v>152</v>
      </c>
      <c r="I704" s="158" t="s">
        <v>153</v>
      </c>
      <c r="J704" s="210"/>
      <c r="L704" s="210"/>
    </row>
    <row r="705" spans="1:12">
      <c r="A705" s="220" t="s">
        <v>167</v>
      </c>
      <c r="B705" s="220">
        <v>1</v>
      </c>
      <c r="C705" s="175" t="s">
        <v>319</v>
      </c>
      <c r="D705" s="161" t="s">
        <v>5</v>
      </c>
      <c r="E705" s="187">
        <v>1</v>
      </c>
      <c r="F705" s="163">
        <v>10200</v>
      </c>
      <c r="G705" s="163">
        <f>+F705*E705</f>
        <v>10200</v>
      </c>
      <c r="H705" s="191">
        <f>+$G$699*E705</f>
        <v>307.8</v>
      </c>
      <c r="I705" s="163">
        <f>+H705*F705</f>
        <v>3139560</v>
      </c>
      <c r="J705" s="211"/>
      <c r="L705" s="210"/>
    </row>
    <row r="706" spans="1:12">
      <c r="A706" s="220" t="s">
        <v>167</v>
      </c>
      <c r="B706" s="220">
        <v>2</v>
      </c>
      <c r="C706" s="175" t="s">
        <v>234</v>
      </c>
      <c r="D706" s="161" t="s">
        <v>205</v>
      </c>
      <c r="E706" s="187">
        <v>0.02</v>
      </c>
      <c r="F706" s="163">
        <v>1300</v>
      </c>
      <c r="G706" s="163">
        <f t="shared" ref="G706:G708" si="108">+F706*E706</f>
        <v>26</v>
      </c>
      <c r="H706" s="191">
        <f t="shared" ref="H706:H708" si="109">+$G$699*E706</f>
        <v>6.1560000000000006</v>
      </c>
      <c r="I706" s="163">
        <f t="shared" ref="I706:I708" si="110">+H706*F706</f>
        <v>8002.8000000000011</v>
      </c>
      <c r="J706" s="210"/>
      <c r="L706" s="210"/>
    </row>
    <row r="707" spans="1:12">
      <c r="A707" s="220" t="s">
        <v>159</v>
      </c>
      <c r="B707" s="220">
        <v>3</v>
      </c>
      <c r="C707" s="175" t="s">
        <v>320</v>
      </c>
      <c r="D707" s="161" t="s">
        <v>317</v>
      </c>
      <c r="E707" s="187">
        <v>1</v>
      </c>
      <c r="F707" s="163">
        <v>2500</v>
      </c>
      <c r="G707" s="163">
        <f t="shared" si="108"/>
        <v>2500</v>
      </c>
      <c r="H707" s="191">
        <f t="shared" si="109"/>
        <v>307.8</v>
      </c>
      <c r="I707" s="163">
        <f t="shared" si="110"/>
        <v>769500</v>
      </c>
      <c r="J707" s="211"/>
      <c r="L707" s="210"/>
    </row>
    <row r="708" spans="1:12">
      <c r="A708" s="220" t="s">
        <v>164</v>
      </c>
      <c r="B708" s="220">
        <v>4</v>
      </c>
      <c r="C708" s="175" t="s">
        <v>173</v>
      </c>
      <c r="D708" s="161" t="s">
        <v>166</v>
      </c>
      <c r="E708" s="187">
        <v>0.5</v>
      </c>
      <c r="F708" s="163">
        <f>+G707</f>
        <v>2500</v>
      </c>
      <c r="G708" s="163">
        <f t="shared" si="108"/>
        <v>1250</v>
      </c>
      <c r="H708" s="191">
        <f t="shared" si="109"/>
        <v>153.9</v>
      </c>
      <c r="I708" s="163">
        <f t="shared" si="110"/>
        <v>384750</v>
      </c>
      <c r="J708" s="210"/>
      <c r="L708" s="210"/>
    </row>
    <row r="709" spans="1:12">
      <c r="A709" s="220"/>
      <c r="B709" s="220"/>
      <c r="C709" s="160" t="s">
        <v>7</v>
      </c>
      <c r="D709" s="220"/>
      <c r="E709" s="220"/>
      <c r="F709" s="220"/>
      <c r="G709" s="163">
        <f>SUM(G705:G708)</f>
        <v>13976</v>
      </c>
      <c r="H709" s="164"/>
      <c r="I709" s="163">
        <f>SUM(I705:I708)</f>
        <v>4301812.8</v>
      </c>
      <c r="J709" s="210"/>
      <c r="L709" s="210"/>
    </row>
    <row r="710" spans="1:12" customFormat="1" ht="15"/>
    <row r="711" spans="1:12">
      <c r="A711" s="222"/>
      <c r="B711" s="222" t="s">
        <v>90</v>
      </c>
      <c r="C711" s="222" t="s">
        <v>321</v>
      </c>
      <c r="D711" s="223"/>
      <c r="E711" s="222"/>
      <c r="F711" s="224" t="s">
        <v>144</v>
      </c>
      <c r="G711" s="225">
        <v>10.1</v>
      </c>
      <c r="H711" s="222" t="str">
        <f>+C714</f>
        <v>M3</v>
      </c>
      <c r="I711" s="222"/>
      <c r="K711" s="128"/>
    </row>
    <row r="712" spans="1:12">
      <c r="A712" s="244"/>
      <c r="B712" s="227" t="s">
        <v>145</v>
      </c>
      <c r="C712" s="230" t="s">
        <v>130</v>
      </c>
      <c r="D712" s="161"/>
      <c r="E712" s="228"/>
      <c r="F712" s="245"/>
      <c r="G712" s="230"/>
      <c r="H712" s="230"/>
      <c r="I712" s="231"/>
      <c r="K712" s="128"/>
    </row>
    <row r="713" spans="1:12">
      <c r="A713" s="244"/>
      <c r="B713" s="227" t="s">
        <v>147</v>
      </c>
      <c r="C713" s="227">
        <v>7</v>
      </c>
      <c r="D713" s="161"/>
      <c r="E713" s="248"/>
      <c r="F713" s="233"/>
      <c r="G713" s="234"/>
      <c r="H713" s="220"/>
      <c r="I713" s="220"/>
      <c r="K713" s="128"/>
    </row>
    <row r="714" spans="1:12">
      <c r="A714" s="244"/>
      <c r="B714" s="227" t="s">
        <v>10</v>
      </c>
      <c r="C714" s="230" t="s">
        <v>6</v>
      </c>
      <c r="D714" s="161"/>
      <c r="E714" s="248"/>
      <c r="F714" s="235"/>
      <c r="G714" s="234"/>
      <c r="H714" s="220"/>
      <c r="I714" s="220"/>
      <c r="K714" s="128"/>
    </row>
    <row r="715" spans="1:12">
      <c r="A715" s="244"/>
      <c r="B715" s="180" t="s">
        <v>148</v>
      </c>
      <c r="C715" s="173" t="s">
        <v>158</v>
      </c>
      <c r="D715" s="173" t="s">
        <v>10</v>
      </c>
      <c r="E715" s="157" t="s">
        <v>9</v>
      </c>
      <c r="F715" s="157" t="s">
        <v>143</v>
      </c>
      <c r="G715" s="153" t="s">
        <v>149</v>
      </c>
      <c r="H715" s="158" t="s">
        <v>9</v>
      </c>
      <c r="I715" s="153" t="s">
        <v>150</v>
      </c>
      <c r="K715" s="128"/>
    </row>
    <row r="716" spans="1:12">
      <c r="A716" s="244"/>
      <c r="B716" s="173"/>
      <c r="C716" s="173"/>
      <c r="D716" s="161"/>
      <c r="E716" s="157" t="s">
        <v>151</v>
      </c>
      <c r="F716" s="157" t="s">
        <v>151</v>
      </c>
      <c r="G716" s="153" t="s">
        <v>151</v>
      </c>
      <c r="H716" s="158" t="s">
        <v>152</v>
      </c>
      <c r="I716" s="158" t="s">
        <v>153</v>
      </c>
      <c r="K716" s="128"/>
    </row>
    <row r="717" spans="1:12">
      <c r="A717" s="220" t="s">
        <v>159</v>
      </c>
      <c r="B717" s="181">
        <v>1</v>
      </c>
      <c r="C717" s="181" t="s">
        <v>172</v>
      </c>
      <c r="D717" s="161" t="s">
        <v>6</v>
      </c>
      <c r="E717" s="182">
        <v>1</v>
      </c>
      <c r="F717" s="183">
        <v>2700</v>
      </c>
      <c r="G717" s="183">
        <f>+F717*E717</f>
        <v>2700</v>
      </c>
      <c r="H717" s="191">
        <f>+$G$711*E717</f>
        <v>10.1</v>
      </c>
      <c r="I717" s="163">
        <f>+H717*F717</f>
        <v>27270</v>
      </c>
    </row>
    <row r="718" spans="1:12">
      <c r="A718" s="220" t="s">
        <v>164</v>
      </c>
      <c r="B718" s="174">
        <v>2</v>
      </c>
      <c r="C718" s="160" t="s">
        <v>173</v>
      </c>
      <c r="D718" s="161" t="s">
        <v>166</v>
      </c>
      <c r="E718" s="162">
        <v>0.5</v>
      </c>
      <c r="F718" s="163">
        <f>+G717</f>
        <v>2700</v>
      </c>
      <c r="G718" s="163">
        <f>+F718*E718</f>
        <v>1350</v>
      </c>
      <c r="H718" s="191">
        <f>+$G$711*E718</f>
        <v>5.05</v>
      </c>
      <c r="I718" s="163">
        <f>+H718*F718</f>
        <v>13635</v>
      </c>
      <c r="K718" s="128"/>
    </row>
    <row r="719" spans="1:12">
      <c r="A719" s="220"/>
      <c r="B719" s="220"/>
      <c r="C719" s="160" t="s">
        <v>7</v>
      </c>
      <c r="D719" s="220"/>
      <c r="E719" s="220"/>
      <c r="F719" s="220"/>
      <c r="G719" s="163">
        <f>SUM(G717:G718)</f>
        <v>4050</v>
      </c>
      <c r="H719" s="164"/>
      <c r="I719" s="163">
        <f>SUM(I717:I718)</f>
        <v>40905</v>
      </c>
      <c r="K719" s="128"/>
    </row>
    <row r="720" spans="1:12" customFormat="1" ht="15"/>
    <row r="721" spans="1:11">
      <c r="A721" s="222"/>
      <c r="B721" s="222" t="s">
        <v>90</v>
      </c>
      <c r="C721" s="222" t="s">
        <v>322</v>
      </c>
      <c r="D721" s="223"/>
      <c r="E721" s="222"/>
      <c r="F721" s="224" t="s">
        <v>144</v>
      </c>
      <c r="G721" s="225">
        <v>10.1</v>
      </c>
      <c r="H721" s="222" t="s">
        <v>6</v>
      </c>
      <c r="I721" s="222"/>
      <c r="K721" s="128"/>
    </row>
    <row r="722" spans="1:11">
      <c r="A722" s="244"/>
      <c r="B722" s="227" t="s">
        <v>145</v>
      </c>
      <c r="C722" s="230" t="s">
        <v>130</v>
      </c>
      <c r="D722" s="161"/>
      <c r="E722" s="228"/>
      <c r="F722" s="245"/>
      <c r="G722" s="230"/>
      <c r="H722" s="230"/>
      <c r="I722" s="231"/>
      <c r="K722" s="128"/>
    </row>
    <row r="723" spans="1:11">
      <c r="A723" s="244"/>
      <c r="B723" s="227" t="s">
        <v>147</v>
      </c>
      <c r="C723" s="227">
        <v>8</v>
      </c>
      <c r="D723" s="161"/>
      <c r="E723" s="248"/>
      <c r="F723" s="233"/>
      <c r="G723" s="234"/>
      <c r="H723" s="220"/>
      <c r="I723" s="220"/>
      <c r="K723" s="128"/>
    </row>
    <row r="724" spans="1:11">
      <c r="A724" s="244"/>
      <c r="B724" s="227" t="s">
        <v>10</v>
      </c>
      <c r="C724" s="230" t="s">
        <v>6</v>
      </c>
      <c r="D724" s="161"/>
      <c r="E724" s="248"/>
      <c r="F724" s="235"/>
      <c r="G724" s="234"/>
      <c r="H724" s="220"/>
      <c r="I724" s="220"/>
      <c r="K724" s="128"/>
    </row>
    <row r="725" spans="1:11">
      <c r="A725" s="244"/>
      <c r="B725" s="180" t="s">
        <v>148</v>
      </c>
      <c r="C725" s="173" t="s">
        <v>158</v>
      </c>
      <c r="D725" s="173" t="s">
        <v>10</v>
      </c>
      <c r="E725" s="157" t="s">
        <v>9</v>
      </c>
      <c r="F725" s="157" t="s">
        <v>143</v>
      </c>
      <c r="G725" s="153" t="s">
        <v>149</v>
      </c>
      <c r="H725" s="158" t="s">
        <v>9</v>
      </c>
      <c r="I725" s="153" t="s">
        <v>150</v>
      </c>
      <c r="K725" s="128"/>
    </row>
    <row r="726" spans="1:11">
      <c r="A726" s="244"/>
      <c r="B726" s="173"/>
      <c r="C726" s="173"/>
      <c r="D726" s="161"/>
      <c r="E726" s="157" t="s">
        <v>151</v>
      </c>
      <c r="F726" s="157" t="s">
        <v>151</v>
      </c>
      <c r="G726" s="153" t="s">
        <v>151</v>
      </c>
      <c r="H726" s="158" t="s">
        <v>152</v>
      </c>
      <c r="I726" s="158" t="s">
        <v>153</v>
      </c>
      <c r="K726" s="128"/>
    </row>
    <row r="727" spans="1:11" customFormat="1" ht="15">
      <c r="A727" s="219" t="s">
        <v>167</v>
      </c>
      <c r="B727" s="220">
        <v>1</v>
      </c>
      <c r="C727" s="181" t="s">
        <v>174</v>
      </c>
      <c r="D727" s="161" t="s">
        <v>175</v>
      </c>
      <c r="E727" s="182">
        <v>7.5</v>
      </c>
      <c r="F727" s="183">
        <v>3350</v>
      </c>
      <c r="G727" s="163">
        <f>+F727*E727</f>
        <v>25125</v>
      </c>
      <c r="H727" s="191">
        <f>+$G$721*E727</f>
        <v>75.75</v>
      </c>
      <c r="I727" s="163">
        <f>+H727*F727</f>
        <v>253762.5</v>
      </c>
    </row>
    <row r="728" spans="1:11" customFormat="1" ht="15">
      <c r="A728" s="219" t="s">
        <v>167</v>
      </c>
      <c r="B728" s="220">
        <v>2</v>
      </c>
      <c r="C728" s="175" t="s">
        <v>176</v>
      </c>
      <c r="D728" s="161" t="s">
        <v>6</v>
      </c>
      <c r="E728" s="162">
        <v>0.8</v>
      </c>
      <c r="F728" s="163">
        <v>9000</v>
      </c>
      <c r="G728" s="163">
        <f t="shared" ref="G728:G736" si="111">+F728*E728</f>
        <v>7200</v>
      </c>
      <c r="H728" s="191">
        <f t="shared" ref="H728:H736" si="112">+$G$721*E728</f>
        <v>8.08</v>
      </c>
      <c r="I728" s="163">
        <f t="shared" ref="I728:I736" si="113">+H728*F728</f>
        <v>72720</v>
      </c>
    </row>
    <row r="729" spans="1:11" customFormat="1" ht="15">
      <c r="A729" s="219" t="s">
        <v>167</v>
      </c>
      <c r="B729" s="220">
        <v>3</v>
      </c>
      <c r="C729" s="160" t="s">
        <v>177</v>
      </c>
      <c r="D729" s="161" t="s">
        <v>6</v>
      </c>
      <c r="E729" s="162">
        <v>0.6</v>
      </c>
      <c r="F729" s="163">
        <v>14000</v>
      </c>
      <c r="G729" s="163">
        <f t="shared" si="111"/>
        <v>8400</v>
      </c>
      <c r="H729" s="191">
        <f t="shared" si="112"/>
        <v>6.06</v>
      </c>
      <c r="I729" s="163">
        <f t="shared" si="113"/>
        <v>84840</v>
      </c>
    </row>
    <row r="730" spans="1:11" customFormat="1" ht="15">
      <c r="A730" s="219" t="s">
        <v>167</v>
      </c>
      <c r="B730" s="220">
        <v>4</v>
      </c>
      <c r="C730" s="175" t="s">
        <v>178</v>
      </c>
      <c r="D730" s="161" t="s">
        <v>179</v>
      </c>
      <c r="E730" s="162">
        <v>1.85</v>
      </c>
      <c r="F730" s="163">
        <v>500</v>
      </c>
      <c r="G730" s="163">
        <f t="shared" si="111"/>
        <v>925</v>
      </c>
      <c r="H730" s="191">
        <f t="shared" si="112"/>
        <v>18.684999999999999</v>
      </c>
      <c r="I730" s="163">
        <f t="shared" si="113"/>
        <v>9342.5</v>
      </c>
    </row>
    <row r="731" spans="1:11" customFormat="1" ht="15">
      <c r="A731" s="219" t="s">
        <v>167</v>
      </c>
      <c r="B731" s="220">
        <v>5</v>
      </c>
      <c r="C731" s="181" t="s">
        <v>180</v>
      </c>
      <c r="D731" s="161" t="s">
        <v>181</v>
      </c>
      <c r="E731" s="182">
        <v>0.05</v>
      </c>
      <c r="F731" s="183">
        <v>5000</v>
      </c>
      <c r="G731" s="163">
        <f t="shared" si="111"/>
        <v>250</v>
      </c>
      <c r="H731" s="191">
        <f t="shared" si="112"/>
        <v>0.505</v>
      </c>
      <c r="I731" s="163">
        <f t="shared" si="113"/>
        <v>2525</v>
      </c>
    </row>
    <row r="732" spans="1:11" customFormat="1" ht="15">
      <c r="A732" s="219" t="s">
        <v>159</v>
      </c>
      <c r="B732" s="220">
        <v>6</v>
      </c>
      <c r="C732" s="160" t="s">
        <v>182</v>
      </c>
      <c r="D732" s="161" t="s">
        <v>6</v>
      </c>
      <c r="E732" s="162">
        <v>1</v>
      </c>
      <c r="F732" s="163">
        <v>4000</v>
      </c>
      <c r="G732" s="163">
        <f t="shared" si="111"/>
        <v>4000</v>
      </c>
      <c r="H732" s="191">
        <f t="shared" si="112"/>
        <v>10.1</v>
      </c>
      <c r="I732" s="163">
        <f t="shared" si="113"/>
        <v>40400</v>
      </c>
    </row>
    <row r="733" spans="1:11" customFormat="1" ht="15">
      <c r="A733" s="219" t="s">
        <v>159</v>
      </c>
      <c r="B733" s="220">
        <v>7</v>
      </c>
      <c r="C733" s="181" t="s">
        <v>183</v>
      </c>
      <c r="D733" s="161" t="s">
        <v>6</v>
      </c>
      <c r="E733" s="182">
        <v>1</v>
      </c>
      <c r="F733" s="183">
        <v>10000</v>
      </c>
      <c r="G733" s="163">
        <f t="shared" si="111"/>
        <v>10000</v>
      </c>
      <c r="H733" s="191">
        <f t="shared" si="112"/>
        <v>10.1</v>
      </c>
      <c r="I733" s="163">
        <f t="shared" si="113"/>
        <v>101000</v>
      </c>
    </row>
    <row r="734" spans="1:11" customFormat="1" ht="15">
      <c r="A734" s="219" t="s">
        <v>159</v>
      </c>
      <c r="B734" s="220">
        <v>8</v>
      </c>
      <c r="C734" s="175" t="s">
        <v>184</v>
      </c>
      <c r="D734" s="161" t="s">
        <v>6</v>
      </c>
      <c r="E734" s="162">
        <v>1</v>
      </c>
      <c r="F734" s="163">
        <v>800</v>
      </c>
      <c r="G734" s="163">
        <f t="shared" si="111"/>
        <v>800</v>
      </c>
      <c r="H734" s="191">
        <f t="shared" si="112"/>
        <v>10.1</v>
      </c>
      <c r="I734" s="163">
        <f t="shared" si="113"/>
        <v>8080</v>
      </c>
    </row>
    <row r="735" spans="1:11" customFormat="1" ht="15">
      <c r="A735" s="219" t="s">
        <v>164</v>
      </c>
      <c r="B735" s="220">
        <v>9</v>
      </c>
      <c r="C735" s="160" t="s">
        <v>173</v>
      </c>
      <c r="D735" s="161" t="s">
        <v>166</v>
      </c>
      <c r="E735" s="162">
        <v>0.5</v>
      </c>
      <c r="F735" s="163">
        <f>SUM(G732:G734)</f>
        <v>14800</v>
      </c>
      <c r="G735" s="163">
        <f t="shared" si="111"/>
        <v>7400</v>
      </c>
      <c r="H735" s="191">
        <f t="shared" si="112"/>
        <v>5.05</v>
      </c>
      <c r="I735" s="163">
        <f t="shared" si="113"/>
        <v>74740</v>
      </c>
    </row>
    <row r="736" spans="1:11" customFormat="1" ht="15">
      <c r="A736" s="219" t="s">
        <v>154</v>
      </c>
      <c r="B736" s="220">
        <v>10</v>
      </c>
      <c r="C736" s="175" t="s">
        <v>185</v>
      </c>
      <c r="D736" s="161" t="s">
        <v>6</v>
      </c>
      <c r="E736" s="162">
        <v>1</v>
      </c>
      <c r="F736" s="163">
        <v>1200</v>
      </c>
      <c r="G736" s="163">
        <f t="shared" si="111"/>
        <v>1200</v>
      </c>
      <c r="H736" s="191">
        <f t="shared" si="112"/>
        <v>10.1</v>
      </c>
      <c r="I736" s="163">
        <f t="shared" si="113"/>
        <v>12120</v>
      </c>
    </row>
    <row r="737" spans="1:11" customFormat="1" ht="15">
      <c r="A737" s="269"/>
      <c r="B737" s="199"/>
      <c r="C737" s="160" t="s">
        <v>7</v>
      </c>
      <c r="D737" s="199"/>
      <c r="E737" s="270"/>
      <c r="F737" s="199"/>
      <c r="G737" s="266">
        <f>SUM(G727:G736)</f>
        <v>65300</v>
      </c>
      <c r="H737" s="199"/>
      <c r="I737" s="266">
        <f>SUM(I727:I736)</f>
        <v>659530</v>
      </c>
    </row>
    <row r="738" spans="1:11" customFormat="1" ht="15"/>
    <row r="739" spans="1:11">
      <c r="A739" s="222"/>
      <c r="B739" s="222" t="s">
        <v>90</v>
      </c>
      <c r="C739" s="222" t="s">
        <v>36</v>
      </c>
      <c r="D739" s="223"/>
      <c r="E739" s="222"/>
      <c r="F739" s="224" t="s">
        <v>144</v>
      </c>
      <c r="G739" s="225">
        <v>1</v>
      </c>
      <c r="H739" s="222" t="str">
        <f>+C742</f>
        <v>GL</v>
      </c>
      <c r="I739" s="222"/>
      <c r="K739" s="128"/>
    </row>
    <row r="740" spans="1:11">
      <c r="A740" s="244"/>
      <c r="B740" s="227" t="s">
        <v>145</v>
      </c>
      <c r="C740" s="230" t="s">
        <v>130</v>
      </c>
      <c r="D740" s="161"/>
      <c r="E740" s="228"/>
      <c r="F740" s="245"/>
      <c r="G740" s="230"/>
      <c r="H740" s="230"/>
      <c r="I740" s="231"/>
      <c r="K740" s="128"/>
    </row>
    <row r="741" spans="1:11">
      <c r="A741" s="244"/>
      <c r="B741" s="227" t="s">
        <v>147</v>
      </c>
      <c r="C741" s="227">
        <v>9</v>
      </c>
      <c r="D741" s="161"/>
      <c r="E741" s="248"/>
      <c r="F741" s="233"/>
      <c r="G741" s="234"/>
      <c r="H741" s="220"/>
      <c r="I741" s="220"/>
      <c r="K741" s="128"/>
    </row>
    <row r="742" spans="1:11">
      <c r="A742" s="244"/>
      <c r="B742" s="227" t="s">
        <v>10</v>
      </c>
      <c r="C742" s="230" t="s">
        <v>4</v>
      </c>
      <c r="D742" s="161"/>
      <c r="E742" s="248"/>
      <c r="F742" s="235"/>
      <c r="G742" s="234"/>
      <c r="H742" s="220"/>
      <c r="I742" s="220"/>
      <c r="K742" s="128"/>
    </row>
    <row r="743" spans="1:11">
      <c r="A743" s="244"/>
      <c r="B743" s="180" t="s">
        <v>148</v>
      </c>
      <c r="C743" s="173" t="s">
        <v>158</v>
      </c>
      <c r="D743" s="173" t="s">
        <v>10</v>
      </c>
      <c r="E743" s="157" t="s">
        <v>9</v>
      </c>
      <c r="F743" s="157" t="s">
        <v>143</v>
      </c>
      <c r="G743" s="153" t="s">
        <v>149</v>
      </c>
      <c r="H743" s="158" t="s">
        <v>9</v>
      </c>
      <c r="I743" s="153" t="s">
        <v>150</v>
      </c>
      <c r="K743" s="128"/>
    </row>
    <row r="744" spans="1:11">
      <c r="A744" s="244"/>
      <c r="B744" s="173"/>
      <c r="C744" s="173"/>
      <c r="D744" s="161"/>
      <c r="E744" s="157" t="s">
        <v>151</v>
      </c>
      <c r="F744" s="157" t="s">
        <v>151</v>
      </c>
      <c r="G744" s="153" t="s">
        <v>151</v>
      </c>
      <c r="H744" s="158" t="s">
        <v>152</v>
      </c>
      <c r="I744" s="158" t="s">
        <v>153</v>
      </c>
      <c r="K744" s="128"/>
    </row>
    <row r="745" spans="1:11" customFormat="1" ht="15">
      <c r="A745" s="219" t="s">
        <v>167</v>
      </c>
      <c r="B745" s="220">
        <v>1</v>
      </c>
      <c r="C745" s="175" t="s">
        <v>323</v>
      </c>
      <c r="D745" s="161" t="s">
        <v>4</v>
      </c>
      <c r="E745" s="271">
        <v>1</v>
      </c>
      <c r="F745" s="163">
        <v>85000</v>
      </c>
      <c r="G745" s="163">
        <f>+F745*E745</f>
        <v>85000</v>
      </c>
      <c r="H745" s="191">
        <f>+$G$739*E745</f>
        <v>1</v>
      </c>
      <c r="I745" s="163">
        <f>+H745*F745</f>
        <v>85000</v>
      </c>
    </row>
    <row r="746" spans="1:11" customFormat="1" ht="15">
      <c r="A746" s="219" t="s">
        <v>167</v>
      </c>
      <c r="B746" s="220">
        <v>2</v>
      </c>
      <c r="C746" s="175" t="s">
        <v>324</v>
      </c>
      <c r="D746" s="161" t="s">
        <v>4</v>
      </c>
      <c r="E746" s="271">
        <v>1</v>
      </c>
      <c r="F746" s="163">
        <v>85000</v>
      </c>
      <c r="G746" s="163">
        <f t="shared" ref="G746:G747" si="114">+F746*E746</f>
        <v>85000</v>
      </c>
      <c r="H746" s="191">
        <f t="shared" ref="H746:H749" si="115">+$G$739*E746</f>
        <v>1</v>
      </c>
      <c r="I746" s="163">
        <f t="shared" ref="I746:I747" si="116">+H746*F746</f>
        <v>85000</v>
      </c>
    </row>
    <row r="747" spans="1:11" customFormat="1" ht="15">
      <c r="A747" s="219" t="s">
        <v>167</v>
      </c>
      <c r="B747" s="220">
        <v>3</v>
      </c>
      <c r="C747" s="175" t="s">
        <v>325</v>
      </c>
      <c r="D747" s="161"/>
      <c r="E747" s="271">
        <v>1</v>
      </c>
      <c r="F747" s="163">
        <v>85000</v>
      </c>
      <c r="G747" s="163">
        <f t="shared" si="114"/>
        <v>85000</v>
      </c>
      <c r="H747" s="191">
        <f t="shared" si="115"/>
        <v>1</v>
      </c>
      <c r="I747" s="163">
        <f t="shared" si="116"/>
        <v>85000</v>
      </c>
    </row>
    <row r="748" spans="1:11" customFormat="1" ht="15">
      <c r="A748" s="219" t="s">
        <v>159</v>
      </c>
      <c r="B748" s="220">
        <v>4</v>
      </c>
      <c r="C748" s="175" t="s">
        <v>326</v>
      </c>
      <c r="D748" s="161" t="s">
        <v>161</v>
      </c>
      <c r="E748" s="271">
        <v>1</v>
      </c>
      <c r="F748" s="163">
        <v>30000</v>
      </c>
      <c r="G748" s="163">
        <f>+F748*E748</f>
        <v>30000</v>
      </c>
      <c r="H748" s="191">
        <f t="shared" si="115"/>
        <v>1</v>
      </c>
      <c r="I748" s="163">
        <f>+H748*F748</f>
        <v>30000</v>
      </c>
    </row>
    <row r="749" spans="1:11" customFormat="1" ht="15">
      <c r="A749" s="255" t="s">
        <v>164</v>
      </c>
      <c r="B749" s="220">
        <v>5</v>
      </c>
      <c r="C749" s="160" t="s">
        <v>173</v>
      </c>
      <c r="D749" s="270" t="s">
        <v>166</v>
      </c>
      <c r="E749" s="271">
        <v>0.5</v>
      </c>
      <c r="F749" s="163">
        <f>+G748</f>
        <v>30000</v>
      </c>
      <c r="G749" s="163">
        <f>+F749*E749</f>
        <v>15000</v>
      </c>
      <c r="H749" s="191">
        <f t="shared" si="115"/>
        <v>0.5</v>
      </c>
      <c r="I749" s="163">
        <f>+H749*F749</f>
        <v>15000</v>
      </c>
    </row>
    <row r="750" spans="1:11" customFormat="1" ht="15">
      <c r="A750" s="269"/>
      <c r="B750" s="199"/>
      <c r="C750" s="160" t="s">
        <v>7</v>
      </c>
      <c r="D750" s="199"/>
      <c r="E750" s="270"/>
      <c r="F750" s="199"/>
      <c r="G750" s="266">
        <f>SUM(G745:G749)</f>
        <v>300000</v>
      </c>
      <c r="H750" s="199"/>
      <c r="I750" s="266">
        <f>SUM(I745:I749)</f>
        <v>300000</v>
      </c>
    </row>
    <row r="751" spans="1:11" customFormat="1" ht="15"/>
    <row r="752" spans="1:11">
      <c r="A752" s="222"/>
      <c r="B752" s="222" t="s">
        <v>90</v>
      </c>
      <c r="C752" s="222" t="s">
        <v>327</v>
      </c>
      <c r="D752" s="222"/>
      <c r="E752" s="222"/>
      <c r="F752" s="224" t="s">
        <v>144</v>
      </c>
      <c r="G752" s="225">
        <v>1.8</v>
      </c>
      <c r="H752" s="222" t="str">
        <f>+C755</f>
        <v>M3</v>
      </c>
      <c r="I752" s="222"/>
      <c r="K752" s="128"/>
    </row>
    <row r="753" spans="1:11">
      <c r="A753" s="244"/>
      <c r="B753" s="227" t="s">
        <v>145</v>
      </c>
      <c r="C753" s="230" t="s">
        <v>130</v>
      </c>
      <c r="D753" s="231"/>
      <c r="E753" s="228"/>
      <c r="F753" s="245"/>
      <c r="G753" s="230"/>
      <c r="H753" s="230"/>
      <c r="I753" s="231"/>
      <c r="K753" s="128"/>
    </row>
    <row r="754" spans="1:11">
      <c r="A754" s="244"/>
      <c r="B754" s="227" t="s">
        <v>147</v>
      </c>
      <c r="C754" s="227">
        <v>11</v>
      </c>
      <c r="D754" s="227"/>
      <c r="E754" s="248"/>
      <c r="F754" s="233"/>
      <c r="G754" s="234"/>
      <c r="H754" s="220"/>
      <c r="I754" s="220"/>
      <c r="K754" s="128"/>
    </row>
    <row r="755" spans="1:11">
      <c r="A755" s="244"/>
      <c r="B755" s="229" t="s">
        <v>10</v>
      </c>
      <c r="C755" s="229" t="s">
        <v>6</v>
      </c>
      <c r="D755" s="229"/>
      <c r="E755" s="246"/>
      <c r="F755" s="185"/>
      <c r="G755" s="247"/>
      <c r="H755" s="130"/>
      <c r="I755" s="220"/>
      <c r="K755" s="128"/>
    </row>
    <row r="756" spans="1:11">
      <c r="A756" s="244"/>
      <c r="B756" s="172" t="s">
        <v>148</v>
      </c>
      <c r="C756" s="173" t="s">
        <v>158</v>
      </c>
      <c r="D756" s="173" t="s">
        <v>10</v>
      </c>
      <c r="E756" s="157" t="s">
        <v>9</v>
      </c>
      <c r="F756" s="157" t="s">
        <v>143</v>
      </c>
      <c r="G756" s="153" t="s">
        <v>149</v>
      </c>
      <c r="H756" s="158" t="s">
        <v>9</v>
      </c>
      <c r="I756" s="153" t="s">
        <v>150</v>
      </c>
      <c r="K756" s="128"/>
    </row>
    <row r="757" spans="1:11">
      <c r="A757" s="244"/>
      <c r="B757" s="173"/>
      <c r="C757" s="173"/>
      <c r="D757" s="173"/>
      <c r="E757" s="157" t="s">
        <v>151</v>
      </c>
      <c r="F757" s="157" t="s">
        <v>151</v>
      </c>
      <c r="G757" s="153" t="s">
        <v>151</v>
      </c>
      <c r="H757" s="158" t="s">
        <v>152</v>
      </c>
      <c r="I757" s="158" t="s">
        <v>153</v>
      </c>
      <c r="K757" s="128"/>
    </row>
    <row r="758" spans="1:11">
      <c r="A758" s="220" t="s">
        <v>167</v>
      </c>
      <c r="B758" s="181">
        <v>1</v>
      </c>
      <c r="C758" s="181" t="s">
        <v>174</v>
      </c>
      <c r="D758" s="161" t="s">
        <v>175</v>
      </c>
      <c r="E758" s="182">
        <v>6</v>
      </c>
      <c r="F758" s="183">
        <v>3350</v>
      </c>
      <c r="G758" s="183">
        <f>+F758*E758</f>
        <v>20100</v>
      </c>
      <c r="H758" s="191">
        <f>+$G$752*E758</f>
        <v>10.8</v>
      </c>
      <c r="I758" s="163">
        <f>+H758*F758</f>
        <v>36180</v>
      </c>
      <c r="K758" s="128"/>
    </row>
    <row r="759" spans="1:11">
      <c r="A759" s="220" t="s">
        <v>167</v>
      </c>
      <c r="B759" s="174">
        <v>2</v>
      </c>
      <c r="C759" s="175" t="s">
        <v>176</v>
      </c>
      <c r="D759" s="161" t="s">
        <v>6</v>
      </c>
      <c r="E759" s="162">
        <v>0.8</v>
      </c>
      <c r="F759" s="163">
        <v>9000</v>
      </c>
      <c r="G759" s="163">
        <f t="shared" ref="G759:G767" si="117">+F759*E759</f>
        <v>7200</v>
      </c>
      <c r="H759" s="191">
        <f t="shared" ref="H759:H767" si="118">+$G$752*E759</f>
        <v>1.4400000000000002</v>
      </c>
      <c r="I759" s="163">
        <f t="shared" ref="I759:I767" si="119">+H759*F759</f>
        <v>12960.000000000002</v>
      </c>
      <c r="K759" s="128"/>
    </row>
    <row r="760" spans="1:11">
      <c r="A760" s="220" t="s">
        <v>167</v>
      </c>
      <c r="B760" s="181">
        <v>3</v>
      </c>
      <c r="C760" s="160" t="s">
        <v>177</v>
      </c>
      <c r="D760" s="161" t="s">
        <v>6</v>
      </c>
      <c r="E760" s="162">
        <v>0.6</v>
      </c>
      <c r="F760" s="163">
        <v>14000</v>
      </c>
      <c r="G760" s="163">
        <f t="shared" si="117"/>
        <v>8400</v>
      </c>
      <c r="H760" s="191">
        <f t="shared" si="118"/>
        <v>1.08</v>
      </c>
      <c r="I760" s="163">
        <f t="shared" si="119"/>
        <v>15120.000000000002</v>
      </c>
      <c r="K760" s="128"/>
    </row>
    <row r="761" spans="1:11">
      <c r="A761" s="220" t="s">
        <v>167</v>
      </c>
      <c r="B761" s="174">
        <v>4</v>
      </c>
      <c r="C761" s="175" t="s">
        <v>178</v>
      </c>
      <c r="D761" s="161" t="s">
        <v>179</v>
      </c>
      <c r="E761" s="162">
        <v>1.85</v>
      </c>
      <c r="F761" s="163">
        <v>500</v>
      </c>
      <c r="G761" s="163">
        <f t="shared" si="117"/>
        <v>925</v>
      </c>
      <c r="H761" s="191">
        <f t="shared" si="118"/>
        <v>3.33</v>
      </c>
      <c r="I761" s="163">
        <f t="shared" si="119"/>
        <v>1665</v>
      </c>
      <c r="K761" s="128"/>
    </row>
    <row r="762" spans="1:11">
      <c r="A762" s="220" t="s">
        <v>167</v>
      </c>
      <c r="B762" s="181">
        <v>5</v>
      </c>
      <c r="C762" s="181" t="s">
        <v>180</v>
      </c>
      <c r="D762" s="161" t="s">
        <v>181</v>
      </c>
      <c r="E762" s="182">
        <v>0.05</v>
      </c>
      <c r="F762" s="183">
        <v>5000</v>
      </c>
      <c r="G762" s="183">
        <f t="shared" si="117"/>
        <v>250</v>
      </c>
      <c r="H762" s="191">
        <f t="shared" si="118"/>
        <v>9.0000000000000011E-2</v>
      </c>
      <c r="I762" s="163">
        <f t="shared" si="119"/>
        <v>450.00000000000006</v>
      </c>
      <c r="K762" s="154" t="s">
        <v>328</v>
      </c>
    </row>
    <row r="763" spans="1:11">
      <c r="A763" s="220" t="s">
        <v>159</v>
      </c>
      <c r="B763" s="174">
        <v>6</v>
      </c>
      <c r="C763" s="160" t="s">
        <v>182</v>
      </c>
      <c r="D763" s="161" t="s">
        <v>6</v>
      </c>
      <c r="E763" s="162">
        <v>1</v>
      </c>
      <c r="F763" s="163">
        <v>4000</v>
      </c>
      <c r="G763" s="163">
        <f t="shared" si="117"/>
        <v>4000</v>
      </c>
      <c r="H763" s="191">
        <f t="shared" si="118"/>
        <v>1.8</v>
      </c>
      <c r="I763" s="163">
        <f t="shared" si="119"/>
        <v>7200</v>
      </c>
      <c r="K763" s="128"/>
    </row>
    <row r="764" spans="1:11">
      <c r="A764" s="220" t="s">
        <v>159</v>
      </c>
      <c r="B764" s="181">
        <v>7</v>
      </c>
      <c r="C764" s="181" t="s">
        <v>183</v>
      </c>
      <c r="D764" s="161" t="s">
        <v>6</v>
      </c>
      <c r="E764" s="182">
        <v>1</v>
      </c>
      <c r="F764" s="183">
        <v>10000</v>
      </c>
      <c r="G764" s="183">
        <f t="shared" si="117"/>
        <v>10000</v>
      </c>
      <c r="H764" s="191">
        <f t="shared" si="118"/>
        <v>1.8</v>
      </c>
      <c r="I764" s="163">
        <f t="shared" si="119"/>
        <v>18000</v>
      </c>
      <c r="K764" s="128"/>
    </row>
    <row r="765" spans="1:11">
      <c r="A765" s="220" t="s">
        <v>159</v>
      </c>
      <c r="B765" s="174">
        <v>8</v>
      </c>
      <c r="C765" s="175" t="s">
        <v>184</v>
      </c>
      <c r="D765" s="161" t="s">
        <v>6</v>
      </c>
      <c r="E765" s="162">
        <v>1</v>
      </c>
      <c r="F765" s="163">
        <v>800</v>
      </c>
      <c r="G765" s="163">
        <f t="shared" si="117"/>
        <v>800</v>
      </c>
      <c r="H765" s="191">
        <f t="shared" si="118"/>
        <v>1.8</v>
      </c>
      <c r="I765" s="163">
        <f t="shared" si="119"/>
        <v>1440</v>
      </c>
      <c r="K765" s="128"/>
    </row>
    <row r="766" spans="1:11">
      <c r="A766" s="220" t="s">
        <v>164</v>
      </c>
      <c r="B766" s="181">
        <v>9</v>
      </c>
      <c r="C766" s="160" t="s">
        <v>173</v>
      </c>
      <c r="D766" s="161" t="s">
        <v>166</v>
      </c>
      <c r="E766" s="162">
        <v>0.5</v>
      </c>
      <c r="F766" s="163">
        <f>SUM(G763:G765)</f>
        <v>14800</v>
      </c>
      <c r="G766" s="163">
        <f t="shared" si="117"/>
        <v>7400</v>
      </c>
      <c r="H766" s="191">
        <f t="shared" si="118"/>
        <v>0.9</v>
      </c>
      <c r="I766" s="163">
        <f t="shared" si="119"/>
        <v>13320</v>
      </c>
      <c r="K766" s="128"/>
    </row>
    <row r="767" spans="1:11">
      <c r="A767" s="220" t="s">
        <v>154</v>
      </c>
      <c r="B767" s="174">
        <v>10</v>
      </c>
      <c r="C767" s="175" t="s">
        <v>185</v>
      </c>
      <c r="D767" s="161" t="s">
        <v>6</v>
      </c>
      <c r="E767" s="162">
        <v>1</v>
      </c>
      <c r="F767" s="163">
        <v>1200</v>
      </c>
      <c r="G767" s="163">
        <f t="shared" si="117"/>
        <v>1200</v>
      </c>
      <c r="H767" s="191">
        <f t="shared" si="118"/>
        <v>1.8</v>
      </c>
      <c r="I767" s="163">
        <f t="shared" si="119"/>
        <v>2160</v>
      </c>
      <c r="K767" s="128"/>
    </row>
    <row r="768" spans="1:11">
      <c r="A768" s="220"/>
      <c r="B768" s="220"/>
      <c r="C768" s="160" t="s">
        <v>7</v>
      </c>
      <c r="D768" s="220"/>
      <c r="E768" s="220"/>
      <c r="F768" s="220"/>
      <c r="G768" s="163">
        <f>SUM(G758:G767)</f>
        <v>60275</v>
      </c>
      <c r="H768" s="164"/>
      <c r="I768" s="163">
        <f>SUM(I758:I767)</f>
        <v>108495</v>
      </c>
      <c r="K768" s="128"/>
    </row>
    <row r="769" spans="1:14" customFormat="1" ht="15"/>
    <row r="770" spans="1:14">
      <c r="A770" s="222"/>
      <c r="B770" s="222" t="s">
        <v>90</v>
      </c>
      <c r="C770" s="222" t="s">
        <v>329</v>
      </c>
      <c r="D770" s="222"/>
      <c r="E770" s="222"/>
      <c r="F770" s="224" t="s">
        <v>144</v>
      </c>
      <c r="G770" s="225">
        <v>4</v>
      </c>
      <c r="H770" s="222" t="str">
        <f>+C773</f>
        <v>UND</v>
      </c>
      <c r="I770" s="222"/>
      <c r="K770" s="128"/>
    </row>
    <row r="771" spans="1:14">
      <c r="A771" s="244"/>
      <c r="B771" s="227" t="s">
        <v>145</v>
      </c>
      <c r="C771" s="230" t="s">
        <v>130</v>
      </c>
      <c r="D771" s="231"/>
      <c r="E771" s="228"/>
      <c r="F771" s="245"/>
      <c r="G771" s="230"/>
      <c r="H771" s="230"/>
      <c r="I771" s="231"/>
      <c r="K771" s="128"/>
    </row>
    <row r="772" spans="1:14">
      <c r="A772" s="244"/>
      <c r="B772" s="227" t="s">
        <v>147</v>
      </c>
      <c r="C772" s="227">
        <v>12</v>
      </c>
      <c r="D772" s="227"/>
      <c r="E772" s="248"/>
      <c r="F772" s="233"/>
      <c r="G772" s="234"/>
      <c r="H772" s="220"/>
      <c r="I772" s="220"/>
      <c r="K772" s="128"/>
    </row>
    <row r="773" spans="1:14">
      <c r="A773" s="244"/>
      <c r="B773" s="229" t="s">
        <v>10</v>
      </c>
      <c r="C773" s="229" t="s">
        <v>200</v>
      </c>
      <c r="D773" s="229"/>
      <c r="E773" s="246"/>
      <c r="F773" s="185"/>
      <c r="G773" s="247"/>
      <c r="H773" s="130"/>
      <c r="I773" s="220"/>
      <c r="K773" s="128"/>
    </row>
    <row r="774" spans="1:14">
      <c r="A774" s="244"/>
      <c r="B774" s="172" t="s">
        <v>148</v>
      </c>
      <c r="C774" s="173" t="s">
        <v>158</v>
      </c>
      <c r="D774" s="173" t="s">
        <v>10</v>
      </c>
      <c r="E774" s="157" t="s">
        <v>9</v>
      </c>
      <c r="F774" s="157" t="s">
        <v>143</v>
      </c>
      <c r="G774" s="153" t="s">
        <v>149</v>
      </c>
      <c r="H774" s="158" t="s">
        <v>9</v>
      </c>
      <c r="I774" s="153" t="s">
        <v>150</v>
      </c>
      <c r="K774" s="128"/>
    </row>
    <row r="775" spans="1:14">
      <c r="A775" s="244"/>
      <c r="B775" s="173"/>
      <c r="C775" s="173"/>
      <c r="D775" s="173"/>
      <c r="E775" s="157" t="s">
        <v>151</v>
      </c>
      <c r="F775" s="157" t="s">
        <v>151</v>
      </c>
      <c r="G775" s="153" t="s">
        <v>151</v>
      </c>
      <c r="H775" s="158" t="s">
        <v>152</v>
      </c>
      <c r="I775" s="158" t="s">
        <v>153</v>
      </c>
      <c r="K775" s="128"/>
    </row>
    <row r="776" spans="1:14" s="220" customFormat="1">
      <c r="A776" s="220" t="s">
        <v>167</v>
      </c>
      <c r="B776" s="220">
        <v>1</v>
      </c>
      <c r="C776" s="220" t="s">
        <v>330</v>
      </c>
      <c r="D776" s="161" t="s">
        <v>37</v>
      </c>
      <c r="E776" s="162">
        <v>1</v>
      </c>
      <c r="F776" s="163">
        <v>75000</v>
      </c>
      <c r="G776" s="163">
        <f>+F776*E776</f>
        <v>75000</v>
      </c>
      <c r="H776" s="191">
        <f>+$G$770*E776</f>
        <v>4</v>
      </c>
      <c r="I776" s="163">
        <f>+H776*F776</f>
        <v>300000</v>
      </c>
      <c r="M776" s="162"/>
      <c r="N776" s="163"/>
    </row>
    <row r="777" spans="1:14" s="220" customFormat="1">
      <c r="A777" s="220" t="s">
        <v>167</v>
      </c>
      <c r="B777" s="220">
        <v>2</v>
      </c>
      <c r="C777" s="220" t="s">
        <v>331</v>
      </c>
      <c r="D777" s="161" t="s">
        <v>37</v>
      </c>
      <c r="E777" s="162">
        <v>2</v>
      </c>
      <c r="F777" s="163">
        <v>25000</v>
      </c>
      <c r="G777" s="163">
        <f t="shared" ref="G777:G784" si="120">+F777*E777</f>
        <v>50000</v>
      </c>
      <c r="H777" s="191">
        <f t="shared" ref="H777:H784" si="121">+$G$770*E777</f>
        <v>8</v>
      </c>
      <c r="I777" s="163">
        <f t="shared" ref="I777:I784" si="122">+H777*F777</f>
        <v>200000</v>
      </c>
      <c r="M777" s="162"/>
      <c r="N777" s="163"/>
    </row>
    <row r="778" spans="1:14" s="220" customFormat="1">
      <c r="A778" s="220" t="s">
        <v>167</v>
      </c>
      <c r="B778" s="220">
        <v>3</v>
      </c>
      <c r="C778" s="220" t="s">
        <v>246</v>
      </c>
      <c r="D778" s="161" t="s">
        <v>24</v>
      </c>
      <c r="E778" s="162">
        <v>25</v>
      </c>
      <c r="F778" s="163">
        <v>1500</v>
      </c>
      <c r="G778" s="163">
        <f>+F778*E778</f>
        <v>37500</v>
      </c>
      <c r="H778" s="191">
        <f t="shared" si="121"/>
        <v>100</v>
      </c>
      <c r="I778" s="163">
        <f>+H778*F778</f>
        <v>150000</v>
      </c>
      <c r="M778" s="162"/>
      <c r="N778" s="163"/>
    </row>
    <row r="779" spans="1:14" s="220" customFormat="1">
      <c r="A779" s="220" t="s">
        <v>167</v>
      </c>
      <c r="B779" s="220">
        <v>4</v>
      </c>
      <c r="C779" s="220" t="s">
        <v>247</v>
      </c>
      <c r="D779" s="161" t="s">
        <v>24</v>
      </c>
      <c r="E779" s="162">
        <v>25</v>
      </c>
      <c r="F779" s="163">
        <v>450</v>
      </c>
      <c r="G779" s="163">
        <f>+F779*E779</f>
        <v>11250</v>
      </c>
      <c r="H779" s="191">
        <f t="shared" si="121"/>
        <v>100</v>
      </c>
      <c r="I779" s="163">
        <f>+H779*F779</f>
        <v>45000</v>
      </c>
      <c r="M779" s="162"/>
      <c r="N779" s="163"/>
    </row>
    <row r="780" spans="1:14" s="220" customFormat="1">
      <c r="A780" s="220" t="s">
        <v>167</v>
      </c>
      <c r="B780" s="220">
        <v>5</v>
      </c>
      <c r="C780" s="220" t="s">
        <v>248</v>
      </c>
      <c r="D780" s="161" t="s">
        <v>4</v>
      </c>
      <c r="E780" s="162">
        <v>1</v>
      </c>
      <c r="F780" s="163">
        <v>40000</v>
      </c>
      <c r="G780" s="163">
        <f>+F780*E780</f>
        <v>40000</v>
      </c>
      <c r="H780" s="191">
        <f t="shared" si="121"/>
        <v>4</v>
      </c>
      <c r="I780" s="163">
        <f>+H780*F780</f>
        <v>160000</v>
      </c>
      <c r="M780" s="162"/>
      <c r="N780" s="163"/>
    </row>
    <row r="781" spans="1:14" s="220" customFormat="1">
      <c r="A781" s="220" t="s">
        <v>167</v>
      </c>
      <c r="B781" s="220">
        <v>6</v>
      </c>
      <c r="C781" s="220" t="s">
        <v>249</v>
      </c>
      <c r="D781" s="161" t="s">
        <v>37</v>
      </c>
      <c r="E781" s="162">
        <v>1</v>
      </c>
      <c r="F781" s="163">
        <v>23000</v>
      </c>
      <c r="G781" s="163">
        <f>+F781*E781</f>
        <v>23000</v>
      </c>
      <c r="H781" s="191">
        <f t="shared" si="121"/>
        <v>4</v>
      </c>
      <c r="I781" s="163">
        <f>+H781*F781</f>
        <v>92000</v>
      </c>
      <c r="M781" s="162"/>
      <c r="N781" s="163"/>
    </row>
    <row r="782" spans="1:14" s="220" customFormat="1">
      <c r="A782" s="220" t="s">
        <v>159</v>
      </c>
      <c r="B782" s="220">
        <v>7</v>
      </c>
      <c r="C782" s="220" t="s">
        <v>250</v>
      </c>
      <c r="D782" s="161" t="s">
        <v>161</v>
      </c>
      <c r="E782" s="162">
        <v>0.25</v>
      </c>
      <c r="F782" s="163">
        <v>20000</v>
      </c>
      <c r="G782" s="163">
        <f t="shared" si="120"/>
        <v>5000</v>
      </c>
      <c r="H782" s="191">
        <f t="shared" si="121"/>
        <v>1</v>
      </c>
      <c r="I782" s="163">
        <f t="shared" si="122"/>
        <v>20000</v>
      </c>
      <c r="M782" s="162"/>
      <c r="N782" s="163"/>
    </row>
    <row r="783" spans="1:14" s="220" customFormat="1">
      <c r="A783" s="220" t="s">
        <v>159</v>
      </c>
      <c r="B783" s="220">
        <v>8</v>
      </c>
      <c r="C783" s="220" t="s">
        <v>251</v>
      </c>
      <c r="D783" s="161" t="s">
        <v>161</v>
      </c>
      <c r="E783" s="162">
        <v>0.25</v>
      </c>
      <c r="F783" s="163">
        <v>18000</v>
      </c>
      <c r="G783" s="163">
        <f t="shared" si="120"/>
        <v>4500</v>
      </c>
      <c r="H783" s="191">
        <f t="shared" si="121"/>
        <v>1</v>
      </c>
      <c r="I783" s="163">
        <f t="shared" si="122"/>
        <v>18000</v>
      </c>
      <c r="M783" s="162"/>
      <c r="N783" s="163"/>
    </row>
    <row r="784" spans="1:14" s="220" customFormat="1">
      <c r="A784" s="220" t="s">
        <v>164</v>
      </c>
      <c r="B784" s="220">
        <v>9</v>
      </c>
      <c r="C784" s="220" t="s">
        <v>173</v>
      </c>
      <c r="D784" s="161" t="s">
        <v>166</v>
      </c>
      <c r="E784" s="162">
        <v>0.5</v>
      </c>
      <c r="F784" s="163">
        <f>SUM(G782:G783)</f>
        <v>9500</v>
      </c>
      <c r="G784" s="163">
        <f t="shared" si="120"/>
        <v>4750</v>
      </c>
      <c r="H784" s="191">
        <f t="shared" si="121"/>
        <v>2</v>
      </c>
      <c r="I784" s="163">
        <f t="shared" si="122"/>
        <v>19000</v>
      </c>
      <c r="M784" s="162"/>
      <c r="N784" s="163"/>
    </row>
    <row r="785" spans="1:14" s="220" customFormat="1">
      <c r="C785" s="160" t="s">
        <v>7</v>
      </c>
      <c r="G785" s="163">
        <f>SUM(G776:G784)</f>
        <v>251000</v>
      </c>
      <c r="H785" s="164"/>
      <c r="I785" s="163">
        <f>SUM(I776:I784)</f>
        <v>1004000</v>
      </c>
    </row>
    <row r="786" spans="1:14" customFormat="1" ht="15"/>
    <row r="787" spans="1:14">
      <c r="A787" s="222"/>
      <c r="B787" s="222" t="s">
        <v>90</v>
      </c>
      <c r="C787" s="222" t="s">
        <v>64</v>
      </c>
      <c r="D787" s="222"/>
      <c r="E787" s="222"/>
      <c r="F787" s="224" t="s">
        <v>144</v>
      </c>
      <c r="G787" s="225">
        <v>1</v>
      </c>
      <c r="H787" s="222" t="str">
        <f>+C790</f>
        <v>UND</v>
      </c>
      <c r="I787" s="222"/>
      <c r="K787" s="128"/>
    </row>
    <row r="788" spans="1:14">
      <c r="A788" s="244"/>
      <c r="B788" s="227" t="s">
        <v>145</v>
      </c>
      <c r="C788" s="230" t="s">
        <v>130</v>
      </c>
      <c r="D788" s="231"/>
      <c r="E788" s="228"/>
      <c r="F788" s="245"/>
      <c r="G788" s="230"/>
      <c r="H788" s="230"/>
      <c r="I788" s="231"/>
      <c r="K788" s="128"/>
    </row>
    <row r="789" spans="1:14">
      <c r="A789" s="244"/>
      <c r="B789" s="227" t="s">
        <v>147</v>
      </c>
      <c r="C789" s="227">
        <v>13</v>
      </c>
      <c r="D789" s="227"/>
      <c r="E789" s="248"/>
      <c r="F789" s="233"/>
      <c r="G789" s="234"/>
      <c r="H789" s="220"/>
      <c r="I789" s="220"/>
      <c r="K789" s="128"/>
    </row>
    <row r="790" spans="1:14">
      <c r="A790" s="244"/>
      <c r="B790" s="229" t="s">
        <v>10</v>
      </c>
      <c r="C790" s="229" t="s">
        <v>200</v>
      </c>
      <c r="D790" s="229"/>
      <c r="E790" s="246"/>
      <c r="F790" s="185"/>
      <c r="G790" s="247"/>
      <c r="H790" s="130"/>
      <c r="I790" s="220"/>
      <c r="K790" s="128"/>
    </row>
    <row r="791" spans="1:14">
      <c r="A791" s="244"/>
      <c r="B791" s="172" t="s">
        <v>148</v>
      </c>
      <c r="C791" s="173" t="s">
        <v>158</v>
      </c>
      <c r="D791" s="173" t="s">
        <v>10</v>
      </c>
      <c r="E791" s="157" t="s">
        <v>9</v>
      </c>
      <c r="F791" s="157" t="s">
        <v>143</v>
      </c>
      <c r="G791" s="153" t="s">
        <v>149</v>
      </c>
      <c r="H791" s="158" t="s">
        <v>9</v>
      </c>
      <c r="I791" s="153" t="s">
        <v>150</v>
      </c>
      <c r="K791" s="128"/>
    </row>
    <row r="792" spans="1:14">
      <c r="A792" s="244"/>
      <c r="B792" s="173"/>
      <c r="C792" s="173"/>
      <c r="D792" s="173"/>
      <c r="E792" s="157" t="s">
        <v>151</v>
      </c>
      <c r="F792" s="157" t="s">
        <v>151</v>
      </c>
      <c r="G792" s="153" t="s">
        <v>151</v>
      </c>
      <c r="H792" s="158" t="s">
        <v>152</v>
      </c>
      <c r="I792" s="158" t="s">
        <v>153</v>
      </c>
      <c r="K792" s="128"/>
    </row>
    <row r="793" spans="1:14">
      <c r="A793" s="220" t="s">
        <v>167</v>
      </c>
      <c r="B793" s="220">
        <v>1</v>
      </c>
      <c r="C793" s="220" t="s">
        <v>332</v>
      </c>
      <c r="D793" s="161" t="s">
        <v>200</v>
      </c>
      <c r="E793" s="162">
        <v>1</v>
      </c>
      <c r="F793" s="163">
        <v>250000</v>
      </c>
      <c r="G793" s="163">
        <f>+F793*E793</f>
        <v>250000</v>
      </c>
      <c r="H793" s="191">
        <f>+$G$787*E793</f>
        <v>1</v>
      </c>
      <c r="I793" s="163">
        <f>+H793*F793</f>
        <v>250000</v>
      </c>
      <c r="K793" s="128"/>
    </row>
    <row r="794" spans="1:14" s="220" customFormat="1">
      <c r="A794" s="220" t="s">
        <v>159</v>
      </c>
      <c r="B794" s="220">
        <v>2</v>
      </c>
      <c r="C794" s="220" t="s">
        <v>250</v>
      </c>
      <c r="D794" s="161" t="s">
        <v>161</v>
      </c>
      <c r="E794" s="162">
        <v>1</v>
      </c>
      <c r="F794" s="163">
        <v>35000</v>
      </c>
      <c r="G794" s="163">
        <f t="shared" ref="G794:G796" si="123">+F794*E794</f>
        <v>35000</v>
      </c>
      <c r="H794" s="191">
        <f t="shared" ref="H794:H796" si="124">+$G$787*E794</f>
        <v>1</v>
      </c>
      <c r="I794" s="163">
        <f t="shared" ref="I794:I796" si="125">+H794*F794</f>
        <v>35000</v>
      </c>
      <c r="M794" s="162"/>
      <c r="N794" s="163"/>
    </row>
    <row r="795" spans="1:14" s="220" customFormat="1">
      <c r="A795" s="220" t="s">
        <v>159</v>
      </c>
      <c r="B795" s="220">
        <v>3</v>
      </c>
      <c r="C795" s="220" t="s">
        <v>251</v>
      </c>
      <c r="D795" s="161" t="s">
        <v>161</v>
      </c>
      <c r="E795" s="162">
        <v>1</v>
      </c>
      <c r="F795" s="163">
        <v>25000</v>
      </c>
      <c r="G795" s="163">
        <f t="shared" si="123"/>
        <v>25000</v>
      </c>
      <c r="H795" s="191">
        <f t="shared" si="124"/>
        <v>1</v>
      </c>
      <c r="I795" s="163">
        <f t="shared" si="125"/>
        <v>25000</v>
      </c>
      <c r="M795" s="162"/>
      <c r="N795" s="163"/>
    </row>
    <row r="796" spans="1:14" s="220" customFormat="1">
      <c r="A796" s="220" t="s">
        <v>164</v>
      </c>
      <c r="B796" s="220">
        <v>5</v>
      </c>
      <c r="C796" s="220" t="s">
        <v>173</v>
      </c>
      <c r="D796" s="161" t="s">
        <v>166</v>
      </c>
      <c r="E796" s="162">
        <v>0.5</v>
      </c>
      <c r="F796" s="163">
        <f>SUM(G794:G795)</f>
        <v>60000</v>
      </c>
      <c r="G796" s="163">
        <f t="shared" si="123"/>
        <v>30000</v>
      </c>
      <c r="H796" s="191">
        <f t="shared" si="124"/>
        <v>0.5</v>
      </c>
      <c r="I796" s="163">
        <f t="shared" si="125"/>
        <v>30000</v>
      </c>
      <c r="M796" s="162"/>
      <c r="N796" s="163"/>
    </row>
    <row r="797" spans="1:14" s="220" customFormat="1">
      <c r="C797" s="160" t="s">
        <v>7</v>
      </c>
      <c r="G797" s="163">
        <f>SUM(G793:G796)</f>
        <v>340000</v>
      </c>
      <c r="H797" s="164"/>
      <c r="I797" s="163">
        <f>SUM(I793:I796)</f>
        <v>340000</v>
      </c>
    </row>
    <row r="798" spans="1:14" customFormat="1" ht="15"/>
    <row r="799" spans="1:14">
      <c r="A799" s="222"/>
      <c r="B799" s="222" t="s">
        <v>90</v>
      </c>
      <c r="C799" s="222" t="s">
        <v>333</v>
      </c>
      <c r="D799" s="222"/>
      <c r="E799" s="222"/>
      <c r="F799" s="224" t="s">
        <v>144</v>
      </c>
      <c r="G799" s="225">
        <v>2</v>
      </c>
      <c r="H799" s="222" t="str">
        <f>+C802</f>
        <v>UND</v>
      </c>
      <c r="I799" s="222"/>
      <c r="K799" s="128"/>
    </row>
    <row r="800" spans="1:14">
      <c r="A800" s="244"/>
      <c r="B800" s="227" t="s">
        <v>145</v>
      </c>
      <c r="C800" s="230" t="s">
        <v>130</v>
      </c>
      <c r="D800" s="231"/>
      <c r="E800" s="228"/>
      <c r="F800" s="245"/>
      <c r="G800" s="230"/>
      <c r="H800" s="230"/>
      <c r="I800" s="231"/>
      <c r="K800" s="128"/>
    </row>
    <row r="801" spans="1:14">
      <c r="A801" s="244"/>
      <c r="B801" s="227" t="s">
        <v>147</v>
      </c>
      <c r="C801" s="227">
        <v>14</v>
      </c>
      <c r="D801" s="227"/>
      <c r="E801" s="248"/>
      <c r="F801" s="233"/>
      <c r="G801" s="234"/>
      <c r="H801" s="220"/>
      <c r="I801" s="220"/>
      <c r="K801" s="128"/>
    </row>
    <row r="802" spans="1:14">
      <c r="A802" s="244"/>
      <c r="B802" s="229" t="s">
        <v>10</v>
      </c>
      <c r="C802" s="229" t="s">
        <v>200</v>
      </c>
      <c r="D802" s="229"/>
      <c r="E802" s="246"/>
      <c r="F802" s="185"/>
      <c r="G802" s="247"/>
      <c r="H802" s="130"/>
      <c r="I802" s="220"/>
      <c r="K802" s="128"/>
    </row>
    <row r="803" spans="1:14">
      <c r="A803" s="244"/>
      <c r="B803" s="172" t="s">
        <v>148</v>
      </c>
      <c r="C803" s="173" t="s">
        <v>158</v>
      </c>
      <c r="D803" s="173" t="s">
        <v>10</v>
      </c>
      <c r="E803" s="157" t="s">
        <v>9</v>
      </c>
      <c r="F803" s="157" t="s">
        <v>143</v>
      </c>
      <c r="G803" s="153" t="s">
        <v>149</v>
      </c>
      <c r="H803" s="158" t="s">
        <v>9</v>
      </c>
      <c r="I803" s="153" t="s">
        <v>150</v>
      </c>
      <c r="K803" s="128"/>
    </row>
    <row r="804" spans="1:14">
      <c r="A804" s="244"/>
      <c r="B804" s="173"/>
      <c r="C804" s="173"/>
      <c r="D804" s="173"/>
      <c r="E804" s="157" t="s">
        <v>151</v>
      </c>
      <c r="F804" s="157" t="s">
        <v>151</v>
      </c>
      <c r="G804" s="153" t="s">
        <v>151</v>
      </c>
      <c r="H804" s="158" t="s">
        <v>152</v>
      </c>
      <c r="I804" s="158" t="s">
        <v>153</v>
      </c>
      <c r="K804" s="128"/>
    </row>
    <row r="805" spans="1:14">
      <c r="A805" s="220" t="s">
        <v>167</v>
      </c>
      <c r="B805" s="220">
        <v>1</v>
      </c>
      <c r="C805" s="220" t="s">
        <v>334</v>
      </c>
      <c r="D805" s="161" t="s">
        <v>200</v>
      </c>
      <c r="E805" s="162">
        <v>1</v>
      </c>
      <c r="F805" s="163">
        <v>30000</v>
      </c>
      <c r="G805" s="163">
        <f>+F805*E805</f>
        <v>30000</v>
      </c>
      <c r="H805" s="191">
        <f>+$G$799*E805</f>
        <v>2</v>
      </c>
      <c r="I805" s="163">
        <f>+H805*F805</f>
        <v>60000</v>
      </c>
      <c r="K805" s="128"/>
    </row>
    <row r="806" spans="1:14">
      <c r="A806" s="220" t="s">
        <v>167</v>
      </c>
      <c r="B806" s="220">
        <v>2</v>
      </c>
      <c r="C806" s="175" t="s">
        <v>324</v>
      </c>
      <c r="D806" s="161" t="s">
        <v>200</v>
      </c>
      <c r="E806" s="271">
        <v>0.25</v>
      </c>
      <c r="F806" s="163">
        <v>20000</v>
      </c>
      <c r="G806" s="163">
        <f t="shared" ref="G806:G808" si="126">+F806*E806</f>
        <v>5000</v>
      </c>
      <c r="H806" s="191">
        <f t="shared" ref="H806:H808" si="127">+$G$799*E806</f>
        <v>0.5</v>
      </c>
      <c r="I806" s="163">
        <f t="shared" ref="I806:I808" si="128">+H806*F806</f>
        <v>10000</v>
      </c>
      <c r="K806" s="128"/>
    </row>
    <row r="807" spans="1:14" s="220" customFormat="1">
      <c r="A807" s="220" t="s">
        <v>159</v>
      </c>
      <c r="B807" s="220">
        <v>3</v>
      </c>
      <c r="C807" s="220" t="s">
        <v>305</v>
      </c>
      <c r="D807" s="161" t="s">
        <v>161</v>
      </c>
      <c r="E807" s="162">
        <v>0.5</v>
      </c>
      <c r="F807" s="163">
        <v>20000</v>
      </c>
      <c r="G807" s="163">
        <f t="shared" si="126"/>
        <v>10000</v>
      </c>
      <c r="H807" s="191">
        <f t="shared" si="127"/>
        <v>1</v>
      </c>
      <c r="I807" s="163">
        <f t="shared" si="128"/>
        <v>20000</v>
      </c>
      <c r="M807" s="162"/>
      <c r="N807" s="163"/>
    </row>
    <row r="808" spans="1:14" s="220" customFormat="1">
      <c r="A808" s="220" t="s">
        <v>164</v>
      </c>
      <c r="B808" s="220">
        <v>4</v>
      </c>
      <c r="C808" s="220" t="s">
        <v>173</v>
      </c>
      <c r="D808" s="161" t="s">
        <v>166</v>
      </c>
      <c r="E808" s="162">
        <v>0.5</v>
      </c>
      <c r="F808" s="163">
        <f>SUM(G807:G807)</f>
        <v>10000</v>
      </c>
      <c r="G808" s="163">
        <f t="shared" si="126"/>
        <v>5000</v>
      </c>
      <c r="H808" s="191">
        <f t="shared" si="127"/>
        <v>1</v>
      </c>
      <c r="I808" s="163">
        <f t="shared" si="128"/>
        <v>10000</v>
      </c>
      <c r="M808" s="162"/>
      <c r="N808" s="163"/>
    </row>
    <row r="809" spans="1:14" s="220" customFormat="1">
      <c r="C809" s="160" t="s">
        <v>7</v>
      </c>
      <c r="G809" s="163">
        <f>SUM(G805:G808)</f>
        <v>50000</v>
      </c>
      <c r="H809" s="164"/>
      <c r="I809" s="163">
        <f>SUM(I805:I808)</f>
        <v>100000</v>
      </c>
    </row>
    <row r="810" spans="1:14">
      <c r="A810" s="220"/>
      <c r="B810" s="220"/>
      <c r="C810" s="160"/>
      <c r="D810" s="220"/>
      <c r="E810" s="220"/>
      <c r="F810" s="220"/>
      <c r="G810" s="163"/>
      <c r="H810" s="164"/>
      <c r="I810" s="163"/>
    </row>
    <row r="811" spans="1:14">
      <c r="A811" s="132"/>
      <c r="B811" s="132" t="s">
        <v>90</v>
      </c>
      <c r="C811" s="132" t="str">
        <f>+Presupuesto!B91</f>
        <v>PREPARACIÓN DE TERRENO DE FUNDACIÓN</v>
      </c>
      <c r="D811" s="132"/>
      <c r="E811" s="132"/>
      <c r="F811" s="135" t="s">
        <v>144</v>
      </c>
      <c r="G811" s="136">
        <f>+Presupuesto!D91</f>
        <v>114</v>
      </c>
      <c r="H811" s="132" t="str">
        <f>+C814</f>
        <v>M2</v>
      </c>
      <c r="I811" s="132"/>
    </row>
    <row r="812" spans="1:14">
      <c r="A812" s="137"/>
      <c r="B812" s="138" t="s">
        <v>145</v>
      </c>
      <c r="C812" s="139" t="str">
        <f>+Presupuesto!A90</f>
        <v>XVII.</v>
      </c>
      <c r="D812" s="143"/>
      <c r="E812" s="169"/>
      <c r="F812" s="170"/>
      <c r="G812" s="139"/>
      <c r="H812" s="139"/>
      <c r="I812" s="143"/>
    </row>
    <row r="813" spans="1:14">
      <c r="A813" s="137"/>
      <c r="B813" s="138" t="s">
        <v>147</v>
      </c>
      <c r="C813" s="138">
        <v>1</v>
      </c>
      <c r="D813" s="138"/>
      <c r="E813" s="144"/>
      <c r="F813" s="145"/>
      <c r="G813" s="146"/>
      <c r="H813" s="129"/>
      <c r="I813" s="129"/>
    </row>
    <row r="814" spans="1:14">
      <c r="A814" s="137"/>
      <c r="B814" s="138" t="s">
        <v>10</v>
      </c>
      <c r="C814" s="139" t="s">
        <v>5</v>
      </c>
      <c r="D814" s="139"/>
      <c r="E814" s="144"/>
      <c r="F814" s="148"/>
      <c r="G814" s="146"/>
      <c r="H814" s="129"/>
      <c r="I814" s="129"/>
    </row>
    <row r="815" spans="1:14">
      <c r="A815" s="137"/>
      <c r="B815" s="172" t="s">
        <v>148</v>
      </c>
      <c r="C815" s="173" t="s">
        <v>158</v>
      </c>
      <c r="D815" s="173" t="s">
        <v>10</v>
      </c>
      <c r="E815" s="157" t="s">
        <v>9</v>
      </c>
      <c r="F815" s="157" t="s">
        <v>143</v>
      </c>
      <c r="G815" s="153" t="s">
        <v>149</v>
      </c>
      <c r="H815" s="158" t="s">
        <v>9</v>
      </c>
      <c r="I815" s="153" t="s">
        <v>150</v>
      </c>
    </row>
    <row r="816" spans="1:14">
      <c r="A816" s="137"/>
      <c r="B816" s="173"/>
      <c r="C816" s="173"/>
      <c r="D816" s="173"/>
      <c r="E816" s="157" t="s">
        <v>151</v>
      </c>
      <c r="F816" s="157" t="s">
        <v>151</v>
      </c>
      <c r="G816" s="153" t="s">
        <v>151</v>
      </c>
      <c r="H816" s="158" t="s">
        <v>152</v>
      </c>
      <c r="I816" s="158" t="s">
        <v>153</v>
      </c>
      <c r="K816" s="128"/>
    </row>
    <row r="817" spans="1:11">
      <c r="A817" s="129" t="s">
        <v>159</v>
      </c>
      <c r="B817" s="129">
        <v>1</v>
      </c>
      <c r="C817" s="129" t="s">
        <v>190</v>
      </c>
      <c r="D817" s="161" t="s">
        <v>161</v>
      </c>
      <c r="E817" s="162">
        <v>0.01</v>
      </c>
      <c r="F817" s="163">
        <v>15000</v>
      </c>
      <c r="G817" s="163">
        <f>+F817*E817</f>
        <v>150</v>
      </c>
      <c r="H817" s="164">
        <f>+$G$811*E817</f>
        <v>1.1400000000000001</v>
      </c>
      <c r="I817" s="163">
        <f>+H817*F817</f>
        <v>17100.000000000004</v>
      </c>
      <c r="K817" s="128"/>
    </row>
    <row r="818" spans="1:11">
      <c r="A818" s="129" t="s">
        <v>154</v>
      </c>
      <c r="B818" s="129">
        <v>3</v>
      </c>
      <c r="C818" s="129" t="s">
        <v>192</v>
      </c>
      <c r="D818" s="161" t="s">
        <v>5</v>
      </c>
      <c r="E818" s="162">
        <v>1</v>
      </c>
      <c r="F818" s="163">
        <v>500</v>
      </c>
      <c r="G818" s="163">
        <f>+F818*E818</f>
        <v>500</v>
      </c>
      <c r="H818" s="164">
        <f t="shared" ref="H818:H820" si="129">+$G$811*E818</f>
        <v>114</v>
      </c>
      <c r="I818" s="163">
        <f>+H818*F818</f>
        <v>57000</v>
      </c>
      <c r="K818" s="128"/>
    </row>
    <row r="819" spans="1:11">
      <c r="A819" s="129" t="s">
        <v>159</v>
      </c>
      <c r="B819" s="129">
        <v>4</v>
      </c>
      <c r="C819" s="129" t="s">
        <v>193</v>
      </c>
      <c r="D819" s="161" t="s">
        <v>161</v>
      </c>
      <c r="E819" s="162">
        <v>0.05</v>
      </c>
      <c r="F819" s="163">
        <v>20000</v>
      </c>
      <c r="G819" s="163">
        <f>+F819*E819</f>
        <v>1000</v>
      </c>
      <c r="H819" s="164">
        <f t="shared" si="129"/>
        <v>5.7</v>
      </c>
      <c r="I819" s="163">
        <f>+H819*F819</f>
        <v>114000</v>
      </c>
      <c r="K819" s="128"/>
    </row>
    <row r="820" spans="1:11">
      <c r="A820" s="129" t="s">
        <v>164</v>
      </c>
      <c r="B820" s="129">
        <v>5</v>
      </c>
      <c r="C820" s="129" t="s">
        <v>173</v>
      </c>
      <c r="D820" s="161" t="s">
        <v>166</v>
      </c>
      <c r="E820" s="162">
        <v>0.5</v>
      </c>
      <c r="F820" s="163">
        <f>SUM(G817:G817)+G819</f>
        <v>1150</v>
      </c>
      <c r="G820" s="163">
        <f>+F820*E820</f>
        <v>575</v>
      </c>
      <c r="H820" s="164">
        <f t="shared" si="129"/>
        <v>57</v>
      </c>
      <c r="I820" s="163">
        <f>+H820*F820</f>
        <v>65550</v>
      </c>
      <c r="K820" s="128"/>
    </row>
    <row r="821" spans="1:11">
      <c r="A821" s="129"/>
      <c r="B821" s="129"/>
      <c r="C821" s="160" t="s">
        <v>7</v>
      </c>
      <c r="D821" s="129"/>
      <c r="E821" s="129"/>
      <c r="F821" s="129"/>
      <c r="G821" s="163">
        <f>SUM(G817:G820)</f>
        <v>2225</v>
      </c>
      <c r="H821" s="164"/>
      <c r="I821" s="163">
        <f>SUM(I817:I820)</f>
        <v>253650</v>
      </c>
      <c r="K821" s="128"/>
    </row>
    <row r="822" spans="1:11">
      <c r="A822" s="129"/>
      <c r="B822" s="129"/>
      <c r="C822" s="160"/>
      <c r="D822" s="129"/>
      <c r="E822" s="129"/>
      <c r="F822" s="129"/>
      <c r="G822" s="163"/>
      <c r="H822" s="164"/>
      <c r="I822" s="163"/>
      <c r="K822" s="128"/>
    </row>
    <row r="823" spans="1:11">
      <c r="A823" s="132"/>
      <c r="B823" s="132" t="s">
        <v>90</v>
      </c>
      <c r="C823" s="132" t="str">
        <f>+Presupuesto!B92</f>
        <v>BASE ESTABILIZADA</v>
      </c>
      <c r="D823" s="132"/>
      <c r="E823" s="132"/>
      <c r="F823" s="135" t="s">
        <v>144</v>
      </c>
      <c r="G823" s="136">
        <f>+Presupuesto!D92</f>
        <v>9.1199999999999992</v>
      </c>
      <c r="H823" s="132" t="str">
        <f>+C826</f>
        <v>M3</v>
      </c>
      <c r="I823" s="132"/>
      <c r="K823" s="128"/>
    </row>
    <row r="824" spans="1:11">
      <c r="A824" s="137"/>
      <c r="B824" s="138" t="s">
        <v>145</v>
      </c>
      <c r="C824" s="139" t="s">
        <v>131</v>
      </c>
      <c r="D824" s="143"/>
      <c r="E824" s="169"/>
      <c r="F824" s="170"/>
      <c r="G824" s="139"/>
      <c r="H824" s="139"/>
      <c r="I824" s="143"/>
      <c r="K824" s="128"/>
    </row>
    <row r="825" spans="1:11">
      <c r="A825" s="137"/>
      <c r="B825" s="138" t="s">
        <v>147</v>
      </c>
      <c r="C825" s="138">
        <v>2</v>
      </c>
      <c r="D825" s="138"/>
      <c r="E825" s="144"/>
      <c r="F825" s="145"/>
      <c r="G825" s="146"/>
      <c r="H825" s="129"/>
      <c r="I825" s="129"/>
      <c r="K825" s="128"/>
    </row>
    <row r="826" spans="1:11">
      <c r="A826" s="137"/>
      <c r="B826" s="138" t="s">
        <v>10</v>
      </c>
      <c r="C826" s="139" t="s">
        <v>6</v>
      </c>
      <c r="D826" s="139"/>
      <c r="E826" s="144"/>
      <c r="F826" s="148"/>
      <c r="G826" s="146"/>
      <c r="H826" s="129"/>
      <c r="I826" s="129"/>
      <c r="K826" s="128"/>
    </row>
    <row r="827" spans="1:11">
      <c r="A827" s="137"/>
      <c r="B827" s="172" t="s">
        <v>148</v>
      </c>
      <c r="C827" s="173" t="s">
        <v>158</v>
      </c>
      <c r="D827" s="173" t="s">
        <v>10</v>
      </c>
      <c r="E827" s="157" t="s">
        <v>9</v>
      </c>
      <c r="F827" s="157" t="s">
        <v>143</v>
      </c>
      <c r="G827" s="153" t="s">
        <v>149</v>
      </c>
      <c r="H827" s="158" t="s">
        <v>9</v>
      </c>
      <c r="I827" s="153" t="s">
        <v>150</v>
      </c>
      <c r="K827" s="128"/>
    </row>
    <row r="828" spans="1:11">
      <c r="A828" s="137"/>
      <c r="B828" s="173"/>
      <c r="C828" s="173"/>
      <c r="D828" s="173"/>
      <c r="E828" s="157" t="s">
        <v>151</v>
      </c>
      <c r="F828" s="157" t="s">
        <v>151</v>
      </c>
      <c r="G828" s="153" t="s">
        <v>151</v>
      </c>
      <c r="H828" s="158" t="s">
        <v>152</v>
      </c>
      <c r="I828" s="158" t="s">
        <v>153</v>
      </c>
      <c r="K828" s="128"/>
    </row>
    <row r="829" spans="1:11">
      <c r="A829" s="129" t="s">
        <v>167</v>
      </c>
      <c r="B829" s="129">
        <v>1</v>
      </c>
      <c r="C829" s="129" t="s">
        <v>191</v>
      </c>
      <c r="D829" s="161" t="s">
        <v>6</v>
      </c>
      <c r="E829" s="162">
        <v>1</v>
      </c>
      <c r="F829" s="163">
        <v>6000</v>
      </c>
      <c r="G829" s="163">
        <f>+F829*E829</f>
        <v>6000</v>
      </c>
      <c r="H829" s="164">
        <f>+$G$823*E829</f>
        <v>9.1199999999999992</v>
      </c>
      <c r="I829" s="163">
        <f>+H829*F829</f>
        <v>54719.999999999993</v>
      </c>
      <c r="K829" s="128"/>
    </row>
    <row r="830" spans="1:11">
      <c r="A830" s="129" t="s">
        <v>154</v>
      </c>
      <c r="B830" s="129">
        <v>2</v>
      </c>
      <c r="C830" s="129" t="s">
        <v>192</v>
      </c>
      <c r="D830" s="161" t="s">
        <v>6</v>
      </c>
      <c r="E830" s="162">
        <v>1</v>
      </c>
      <c r="F830" s="163">
        <v>500</v>
      </c>
      <c r="G830" s="163">
        <f>+F830*E830</f>
        <v>500</v>
      </c>
      <c r="H830" s="164">
        <f t="shared" ref="H830:H833" si="130">+$G$823*E830</f>
        <v>9.1199999999999992</v>
      </c>
      <c r="I830" s="163">
        <f>+H830*F830</f>
        <v>4560</v>
      </c>
      <c r="K830" s="128"/>
    </row>
    <row r="831" spans="1:11">
      <c r="A831" s="129" t="s">
        <v>159</v>
      </c>
      <c r="B831" s="129">
        <v>3</v>
      </c>
      <c r="C831" s="129" t="s">
        <v>193</v>
      </c>
      <c r="D831" s="161" t="s">
        <v>161</v>
      </c>
      <c r="E831" s="162">
        <v>0.1</v>
      </c>
      <c r="F831" s="163">
        <v>20000</v>
      </c>
      <c r="G831" s="163">
        <f>+F831*E831</f>
        <v>2000</v>
      </c>
      <c r="H831" s="164">
        <f t="shared" si="130"/>
        <v>0.91199999999999992</v>
      </c>
      <c r="I831" s="163">
        <f>+H831*F831</f>
        <v>18240</v>
      </c>
      <c r="K831" s="128"/>
    </row>
    <row r="832" spans="1:11">
      <c r="A832" s="129" t="s">
        <v>159</v>
      </c>
      <c r="B832" s="129">
        <v>4</v>
      </c>
      <c r="C832" s="129" t="s">
        <v>194</v>
      </c>
      <c r="D832" s="161" t="s">
        <v>161</v>
      </c>
      <c r="E832" s="162">
        <v>0.1</v>
      </c>
      <c r="F832" s="163">
        <v>15000</v>
      </c>
      <c r="G832" s="163">
        <f>+F832*E832</f>
        <v>1500</v>
      </c>
      <c r="H832" s="164">
        <f t="shared" si="130"/>
        <v>0.91199999999999992</v>
      </c>
      <c r="I832" s="163">
        <f>+H832*F832</f>
        <v>13679.999999999998</v>
      </c>
    </row>
    <row r="833" spans="1:11" s="129" customFormat="1">
      <c r="A833" s="129" t="s">
        <v>164</v>
      </c>
      <c r="B833" s="129">
        <v>5</v>
      </c>
      <c r="C833" s="129" t="s">
        <v>173</v>
      </c>
      <c r="D833" s="161" t="s">
        <v>166</v>
      </c>
      <c r="E833" s="162">
        <v>0.5</v>
      </c>
      <c r="F833" s="163">
        <f>SUM(G831:G832)</f>
        <v>3500</v>
      </c>
      <c r="G833" s="163">
        <f>+F833*E833</f>
        <v>1750</v>
      </c>
      <c r="H833" s="164">
        <f t="shared" si="130"/>
        <v>4.5599999999999996</v>
      </c>
      <c r="I833" s="163">
        <f>+H833*F833</f>
        <v>15959.999999999998</v>
      </c>
      <c r="K833" s="231"/>
    </row>
    <row r="834" spans="1:11" s="129" customFormat="1">
      <c r="C834" s="160" t="s">
        <v>7</v>
      </c>
      <c r="G834" s="163">
        <f>SUM(G829:G833)</f>
        <v>11750</v>
      </c>
      <c r="H834" s="164"/>
      <c r="I834" s="163">
        <f>SUM(I829:I833)</f>
        <v>107160</v>
      </c>
      <c r="K834" s="231"/>
    </row>
    <row r="835" spans="1:11" s="129" customFormat="1">
      <c r="C835" s="160"/>
      <c r="G835" s="163"/>
      <c r="H835" s="164"/>
      <c r="I835" s="163"/>
      <c r="K835" s="231"/>
    </row>
    <row r="836" spans="1:11" s="129" customFormat="1">
      <c r="A836" s="132"/>
      <c r="B836" s="132" t="s">
        <v>90</v>
      </c>
      <c r="C836" s="132" t="str">
        <f>+Presupuesto!B93</f>
        <v>BASE DE MORTERO</v>
      </c>
      <c r="D836" s="132"/>
      <c r="E836" s="132"/>
      <c r="F836" s="135" t="s">
        <v>144</v>
      </c>
      <c r="G836" s="136">
        <v>114</v>
      </c>
      <c r="H836" s="132" t="s">
        <v>5</v>
      </c>
      <c r="I836" s="132"/>
      <c r="K836" s="231"/>
    </row>
    <row r="837" spans="1:11" s="129" customFormat="1">
      <c r="A837" s="137"/>
      <c r="B837" s="138" t="s">
        <v>145</v>
      </c>
      <c r="C837" s="139" t="s">
        <v>131</v>
      </c>
      <c r="D837" s="143"/>
      <c r="E837" s="169"/>
      <c r="F837" s="170"/>
      <c r="G837" s="139"/>
      <c r="H837" s="139"/>
      <c r="I837" s="143"/>
      <c r="K837" s="210"/>
    </row>
    <row r="838" spans="1:11" s="129" customFormat="1">
      <c r="A838" s="137"/>
      <c r="B838" s="138" t="s">
        <v>147</v>
      </c>
      <c r="C838" s="138">
        <v>3</v>
      </c>
      <c r="D838" s="138"/>
      <c r="E838" s="144"/>
      <c r="F838" s="145"/>
      <c r="G838" s="146"/>
      <c r="K838" s="231"/>
    </row>
    <row r="839" spans="1:11" s="129" customFormat="1">
      <c r="A839" s="137"/>
      <c r="B839" s="138" t="s">
        <v>10</v>
      </c>
      <c r="C839" s="139" t="s">
        <v>5</v>
      </c>
      <c r="D839" s="139"/>
      <c r="E839" s="144"/>
      <c r="F839" s="148"/>
      <c r="G839" s="146"/>
      <c r="K839" s="231"/>
    </row>
    <row r="840" spans="1:11" s="129" customFormat="1">
      <c r="A840" s="137"/>
      <c r="B840" s="172" t="s">
        <v>148</v>
      </c>
      <c r="C840" s="173" t="s">
        <v>158</v>
      </c>
      <c r="D840" s="173" t="s">
        <v>10</v>
      </c>
      <c r="E840" s="157" t="s">
        <v>9</v>
      </c>
      <c r="F840" s="157" t="s">
        <v>143</v>
      </c>
      <c r="G840" s="153" t="s">
        <v>149</v>
      </c>
      <c r="H840" s="158" t="s">
        <v>9</v>
      </c>
      <c r="I840" s="153" t="s">
        <v>150</v>
      </c>
      <c r="K840" s="231"/>
    </row>
    <row r="841" spans="1:11" s="129" customFormat="1">
      <c r="A841" s="137"/>
      <c r="B841" s="173"/>
      <c r="C841" s="173"/>
      <c r="D841" s="173"/>
      <c r="E841" s="157" t="s">
        <v>151</v>
      </c>
      <c r="F841" s="157" t="s">
        <v>151</v>
      </c>
      <c r="G841" s="153" t="s">
        <v>151</v>
      </c>
      <c r="H841" s="158" t="s">
        <v>152</v>
      </c>
      <c r="I841" s="158" t="s">
        <v>153</v>
      </c>
      <c r="K841" s="231"/>
    </row>
    <row r="842" spans="1:11" s="129" customFormat="1">
      <c r="A842" s="137" t="s">
        <v>167</v>
      </c>
      <c r="B842" s="129">
        <v>1</v>
      </c>
      <c r="C842" s="129" t="s">
        <v>186</v>
      </c>
      <c r="D842" s="161" t="s">
        <v>175</v>
      </c>
      <c r="E842" s="162">
        <v>0.7</v>
      </c>
      <c r="F842" s="163">
        <v>3800</v>
      </c>
      <c r="G842" s="163">
        <f t="shared" ref="G842:G849" si="131">+F842*E842</f>
        <v>2660</v>
      </c>
      <c r="H842" s="164">
        <f>+$G$836*E842</f>
        <v>79.8</v>
      </c>
      <c r="I842" s="163">
        <f t="shared" ref="I842:I849" si="132">+H842*F842</f>
        <v>303240</v>
      </c>
      <c r="K842" s="231"/>
    </row>
    <row r="843" spans="1:11" s="129" customFormat="1">
      <c r="A843" s="137" t="s">
        <v>167</v>
      </c>
      <c r="B843" s="129">
        <v>2</v>
      </c>
      <c r="C843" s="129" t="s">
        <v>187</v>
      </c>
      <c r="D843" s="161" t="s">
        <v>6</v>
      </c>
      <c r="E843" s="162">
        <v>7.4999999999999997E-2</v>
      </c>
      <c r="F843" s="163">
        <v>16000</v>
      </c>
      <c r="G843" s="163">
        <f t="shared" si="131"/>
        <v>1200</v>
      </c>
      <c r="H843" s="164">
        <f t="shared" ref="H843:H849" si="133">+$G$836*E843</f>
        <v>8.5499999999999989</v>
      </c>
      <c r="I843" s="163">
        <f t="shared" si="132"/>
        <v>136799.99999999997</v>
      </c>
      <c r="K843" s="231"/>
    </row>
    <row r="844" spans="1:11" s="129" customFormat="1">
      <c r="A844" s="137" t="s">
        <v>159</v>
      </c>
      <c r="B844" s="129">
        <v>3</v>
      </c>
      <c r="C844" s="160" t="s">
        <v>182</v>
      </c>
      <c r="D844" s="161" t="s">
        <v>6</v>
      </c>
      <c r="E844" s="162">
        <v>0.2</v>
      </c>
      <c r="F844" s="163">
        <v>4000</v>
      </c>
      <c r="G844" s="163">
        <f t="shared" si="131"/>
        <v>800</v>
      </c>
      <c r="H844" s="164">
        <f t="shared" si="133"/>
        <v>22.8</v>
      </c>
      <c r="I844" s="163">
        <f t="shared" si="132"/>
        <v>91200</v>
      </c>
      <c r="K844" s="231"/>
    </row>
    <row r="845" spans="1:11">
      <c r="A845" s="137" t="s">
        <v>159</v>
      </c>
      <c r="B845" s="129">
        <v>4</v>
      </c>
      <c r="C845" s="175" t="s">
        <v>184</v>
      </c>
      <c r="D845" s="161" t="s">
        <v>6</v>
      </c>
      <c r="E845" s="162">
        <v>0.2</v>
      </c>
      <c r="F845" s="163">
        <v>400</v>
      </c>
      <c r="G845" s="163">
        <f t="shared" si="131"/>
        <v>80</v>
      </c>
      <c r="H845" s="164">
        <f t="shared" si="133"/>
        <v>22.8</v>
      </c>
      <c r="I845" s="163">
        <f t="shared" si="132"/>
        <v>9120</v>
      </c>
    </row>
    <row r="846" spans="1:11">
      <c r="A846" s="129" t="s">
        <v>159</v>
      </c>
      <c r="B846" s="129">
        <v>5</v>
      </c>
      <c r="C846" s="129" t="s">
        <v>198</v>
      </c>
      <c r="D846" s="161" t="s">
        <v>161</v>
      </c>
      <c r="E846" s="162">
        <v>0.02</v>
      </c>
      <c r="F846" s="163">
        <v>20000</v>
      </c>
      <c r="G846" s="163">
        <f t="shared" si="131"/>
        <v>400</v>
      </c>
      <c r="H846" s="164">
        <f t="shared" si="133"/>
        <v>2.2800000000000002</v>
      </c>
      <c r="I846" s="163">
        <f t="shared" si="132"/>
        <v>45600.000000000007</v>
      </c>
    </row>
    <row r="847" spans="1:11">
      <c r="A847" s="129" t="s">
        <v>159</v>
      </c>
      <c r="B847" s="129">
        <v>6</v>
      </c>
      <c r="C847" s="129" t="s">
        <v>194</v>
      </c>
      <c r="D847" s="161" t="s">
        <v>161</v>
      </c>
      <c r="E847" s="162">
        <v>0.02</v>
      </c>
      <c r="F847" s="163">
        <v>18000</v>
      </c>
      <c r="G847" s="163">
        <f t="shared" si="131"/>
        <v>360</v>
      </c>
      <c r="H847" s="164">
        <f t="shared" si="133"/>
        <v>2.2800000000000002</v>
      </c>
      <c r="I847" s="163">
        <f t="shared" si="132"/>
        <v>41040.000000000007</v>
      </c>
    </row>
    <row r="848" spans="1:11">
      <c r="A848" s="129" t="s">
        <v>164</v>
      </c>
      <c r="B848" s="129">
        <v>7</v>
      </c>
      <c r="C848" s="129" t="s">
        <v>173</v>
      </c>
      <c r="D848" s="161" t="s">
        <v>166</v>
      </c>
      <c r="E848" s="162">
        <v>0.5</v>
      </c>
      <c r="F848" s="163">
        <f>SUM(G844:G847)</f>
        <v>1640</v>
      </c>
      <c r="G848" s="163">
        <f t="shared" si="131"/>
        <v>820</v>
      </c>
      <c r="H848" s="164">
        <f t="shared" si="133"/>
        <v>57</v>
      </c>
      <c r="I848" s="163">
        <f t="shared" si="132"/>
        <v>93480</v>
      </c>
      <c r="K848" s="128"/>
    </row>
    <row r="849" spans="1:11">
      <c r="A849" s="137" t="s">
        <v>154</v>
      </c>
      <c r="B849" s="129">
        <v>8</v>
      </c>
      <c r="C849" s="129" t="s">
        <v>185</v>
      </c>
      <c r="D849" s="161" t="s">
        <v>6</v>
      </c>
      <c r="E849" s="162">
        <v>0.1</v>
      </c>
      <c r="F849" s="163">
        <v>1200</v>
      </c>
      <c r="G849" s="163">
        <f t="shared" si="131"/>
        <v>120</v>
      </c>
      <c r="H849" s="164">
        <f t="shared" si="133"/>
        <v>11.4</v>
      </c>
      <c r="I849" s="163">
        <f t="shared" si="132"/>
        <v>13680</v>
      </c>
      <c r="K849" s="128"/>
    </row>
    <row r="850" spans="1:11">
      <c r="A850" s="129"/>
      <c r="B850" s="129"/>
      <c r="C850" s="160" t="s">
        <v>7</v>
      </c>
      <c r="D850" s="129"/>
      <c r="E850" s="129"/>
      <c r="F850" s="129"/>
      <c r="G850" s="163">
        <f>SUM(G842:G849)</f>
        <v>6440</v>
      </c>
      <c r="H850" s="164"/>
      <c r="I850" s="163">
        <f>SUM(I842:I849)</f>
        <v>734160</v>
      </c>
      <c r="K850" s="128"/>
    </row>
    <row r="851" spans="1:11" s="210" customFormat="1">
      <c r="A851" s="231"/>
      <c r="B851" s="231"/>
      <c r="C851" s="160"/>
      <c r="D851" s="231"/>
      <c r="E851" s="231"/>
      <c r="F851" s="231"/>
      <c r="G851" s="163"/>
      <c r="H851" s="164"/>
      <c r="I851" s="163"/>
    </row>
    <row r="852" spans="1:11" s="210" customFormat="1">
      <c r="A852" s="222"/>
      <c r="B852" s="222" t="s">
        <v>90</v>
      </c>
      <c r="C852" s="222" t="str">
        <f>+Presupuesto!B94</f>
        <v>PROVISIÓN Y COLOCACIÓN DE PASTELONES</v>
      </c>
      <c r="D852" s="222"/>
      <c r="E852" s="222"/>
      <c r="F852" s="224" t="s">
        <v>144</v>
      </c>
      <c r="G852" s="225">
        <v>114</v>
      </c>
      <c r="H852" s="222" t="str">
        <f>+C855</f>
        <v>M2</v>
      </c>
      <c r="I852" s="222"/>
    </row>
    <row r="853" spans="1:11" s="210" customFormat="1">
      <c r="A853" s="244"/>
      <c r="B853" s="227" t="s">
        <v>145</v>
      </c>
      <c r="C853" s="230" t="s">
        <v>131</v>
      </c>
      <c r="D853" s="231"/>
      <c r="E853" s="228"/>
      <c r="F853" s="245"/>
      <c r="G853" s="230"/>
      <c r="H853" s="230"/>
      <c r="I853" s="231"/>
    </row>
    <row r="854" spans="1:11" s="210" customFormat="1">
      <c r="A854" s="244"/>
      <c r="B854" s="227" t="s">
        <v>147</v>
      </c>
      <c r="C854" s="227">
        <v>4</v>
      </c>
      <c r="D854" s="227"/>
      <c r="E854" s="248"/>
      <c r="F854" s="233"/>
      <c r="G854" s="234"/>
      <c r="H854" s="231"/>
      <c r="I854" s="231"/>
    </row>
    <row r="855" spans="1:11">
      <c r="A855" s="137"/>
      <c r="B855" s="138" t="s">
        <v>10</v>
      </c>
      <c r="C855" s="139" t="s">
        <v>5</v>
      </c>
      <c r="D855" s="139"/>
      <c r="E855" s="144"/>
      <c r="F855" s="148"/>
      <c r="G855" s="146"/>
      <c r="H855" s="129"/>
      <c r="I855" s="129"/>
      <c r="K855" s="128"/>
    </row>
    <row r="856" spans="1:11">
      <c r="A856" s="137"/>
      <c r="B856" s="172" t="s">
        <v>148</v>
      </c>
      <c r="C856" s="173" t="s">
        <v>158</v>
      </c>
      <c r="D856" s="173" t="s">
        <v>10</v>
      </c>
      <c r="E856" s="157" t="s">
        <v>9</v>
      </c>
      <c r="F856" s="157" t="s">
        <v>143</v>
      </c>
      <c r="G856" s="153" t="s">
        <v>149</v>
      </c>
      <c r="H856" s="158" t="s">
        <v>9</v>
      </c>
      <c r="I856" s="153" t="s">
        <v>150</v>
      </c>
      <c r="K856" s="128"/>
    </row>
    <row r="857" spans="1:11">
      <c r="A857" s="137"/>
      <c r="B857" s="173"/>
      <c r="C857" s="173"/>
      <c r="D857" s="173"/>
      <c r="E857" s="157" t="s">
        <v>151</v>
      </c>
      <c r="F857" s="157" t="s">
        <v>151</v>
      </c>
      <c r="G857" s="153" t="s">
        <v>151</v>
      </c>
      <c r="H857" s="158" t="s">
        <v>152</v>
      </c>
      <c r="I857" s="158" t="s">
        <v>153</v>
      </c>
      <c r="K857" s="128"/>
    </row>
    <row r="858" spans="1:11">
      <c r="A858" s="129" t="s">
        <v>167</v>
      </c>
      <c r="B858" s="129">
        <v>1</v>
      </c>
      <c r="C858" s="129" t="s">
        <v>199</v>
      </c>
      <c r="D858" s="161" t="s">
        <v>200</v>
      </c>
      <c r="E858" s="186">
        <v>4</v>
      </c>
      <c r="F858" s="128">
        <v>1790</v>
      </c>
      <c r="G858" s="163">
        <f>+F858*E858</f>
        <v>7160</v>
      </c>
      <c r="H858" s="164">
        <f>+$G$852*E858</f>
        <v>456</v>
      </c>
      <c r="I858" s="163">
        <f>+H858*F858</f>
        <v>816240</v>
      </c>
      <c r="K858" s="128"/>
    </row>
    <row r="859" spans="1:11">
      <c r="A859" s="129" t="s">
        <v>159</v>
      </c>
      <c r="B859" s="129">
        <v>2</v>
      </c>
      <c r="C859" s="129" t="s">
        <v>201</v>
      </c>
      <c r="D859" s="161" t="s">
        <v>161</v>
      </c>
      <c r="E859" s="186">
        <v>0.05</v>
      </c>
      <c r="F859" s="128">
        <v>25000</v>
      </c>
      <c r="G859" s="163">
        <f>+F859*E859</f>
        <v>1250</v>
      </c>
      <c r="H859" s="164">
        <f t="shared" ref="H859:H860" si="134">+$G$852*E859</f>
        <v>5.7</v>
      </c>
      <c r="I859" s="163">
        <f>+H859*F859</f>
        <v>142500</v>
      </c>
      <c r="K859" s="128"/>
    </row>
    <row r="860" spans="1:11">
      <c r="A860" s="129" t="s">
        <v>164</v>
      </c>
      <c r="B860" s="129">
        <v>3</v>
      </c>
      <c r="C860" s="128" t="s">
        <v>173</v>
      </c>
      <c r="D860" s="161" t="s">
        <v>166</v>
      </c>
      <c r="E860" s="187">
        <v>0.5</v>
      </c>
      <c r="F860" s="188">
        <f>G859</f>
        <v>1250</v>
      </c>
      <c r="G860" s="163">
        <f>+F860*E860</f>
        <v>625</v>
      </c>
      <c r="H860" s="164">
        <f t="shared" si="134"/>
        <v>57</v>
      </c>
      <c r="I860" s="163">
        <f>+H860*F860</f>
        <v>71250</v>
      </c>
      <c r="K860" s="128"/>
    </row>
    <row r="861" spans="1:11">
      <c r="A861" s="129"/>
      <c r="B861" s="129"/>
      <c r="C861" s="160" t="s">
        <v>7</v>
      </c>
      <c r="D861" s="129"/>
      <c r="E861" s="129"/>
      <c r="F861" s="129"/>
      <c r="G861" s="163">
        <f>SUM(G858:G860)</f>
        <v>9035</v>
      </c>
      <c r="H861" s="164"/>
      <c r="I861" s="163">
        <f>SUM(I858:I860)</f>
        <v>1029990</v>
      </c>
      <c r="K861" s="128"/>
    </row>
    <row r="862" spans="1:11">
      <c r="A862" s="129"/>
      <c r="B862" s="129"/>
      <c r="C862" s="160"/>
      <c r="D862" s="129"/>
      <c r="E862" s="129"/>
      <c r="F862" s="129"/>
      <c r="G862" s="163"/>
      <c r="H862" s="164"/>
      <c r="I862" s="163"/>
      <c r="K862" s="128"/>
    </row>
    <row r="863" spans="1:11">
      <c r="A863" s="132"/>
      <c r="B863" s="132" t="s">
        <v>90</v>
      </c>
      <c r="C863" s="203" t="str">
        <f>+Presupuesto!B97</f>
        <v>PREPARACIÓN DEL TERRENO (EXCAVACIONES)</v>
      </c>
      <c r="D863" s="133"/>
      <c r="E863" s="132"/>
      <c r="F863" s="135" t="s">
        <v>144</v>
      </c>
      <c r="G863" s="136">
        <f>+Presupuesto!D97</f>
        <v>360</v>
      </c>
      <c r="H863" s="132" t="str">
        <f>+C866</f>
        <v>M3</v>
      </c>
      <c r="I863" s="132"/>
      <c r="K863" s="128"/>
    </row>
    <row r="864" spans="1:11">
      <c r="A864" s="137"/>
      <c r="B864" s="138" t="s">
        <v>145</v>
      </c>
      <c r="C864" s="138" t="str">
        <f>+Presupuesto!A96</f>
        <v>XVIII.</v>
      </c>
      <c r="D864" s="161"/>
      <c r="E864" s="169"/>
      <c r="F864" s="170"/>
      <c r="G864" s="139"/>
      <c r="H864" s="139"/>
      <c r="I864" s="143"/>
      <c r="K864" s="128"/>
    </row>
    <row r="865" spans="1:11">
      <c r="A865" s="137"/>
      <c r="B865" s="138" t="s">
        <v>147</v>
      </c>
      <c r="C865" s="138">
        <v>1</v>
      </c>
      <c r="D865" s="161"/>
      <c r="E865" s="144"/>
      <c r="F865" s="145"/>
      <c r="G865" s="146"/>
      <c r="H865" s="129"/>
      <c r="I865" s="129"/>
      <c r="K865" s="128"/>
    </row>
    <row r="866" spans="1:11">
      <c r="A866" s="137"/>
      <c r="B866" s="138" t="s">
        <v>10</v>
      </c>
      <c r="C866" s="139" t="s">
        <v>6</v>
      </c>
      <c r="D866" s="161"/>
      <c r="E866" s="144"/>
      <c r="F866" s="148"/>
      <c r="G866" s="146"/>
      <c r="H866" s="129"/>
      <c r="I866" s="129"/>
      <c r="K866" s="128"/>
    </row>
    <row r="867" spans="1:11">
      <c r="A867" s="137"/>
      <c r="B867" s="180" t="s">
        <v>148</v>
      </c>
      <c r="C867" s="173" t="s">
        <v>158</v>
      </c>
      <c r="D867" s="173" t="s">
        <v>10</v>
      </c>
      <c r="E867" s="150" t="s">
        <v>9</v>
      </c>
      <c r="F867" s="150" t="s">
        <v>143</v>
      </c>
      <c r="G867" s="151" t="s">
        <v>149</v>
      </c>
      <c r="H867" s="152" t="s">
        <v>9</v>
      </c>
      <c r="I867" s="153" t="s">
        <v>150</v>
      </c>
      <c r="K867" s="128"/>
    </row>
    <row r="868" spans="1:11">
      <c r="A868" s="137"/>
      <c r="B868" s="173"/>
      <c r="C868" s="173"/>
      <c r="D868" s="161"/>
      <c r="E868" s="157" t="s">
        <v>151</v>
      </c>
      <c r="F868" s="157" t="s">
        <v>151</v>
      </c>
      <c r="G868" s="153" t="s">
        <v>151</v>
      </c>
      <c r="H868" s="158" t="s">
        <v>152</v>
      </c>
      <c r="I868" s="158" t="s">
        <v>153</v>
      </c>
      <c r="K868" s="128"/>
    </row>
    <row r="869" spans="1:11">
      <c r="A869" s="129" t="s">
        <v>159</v>
      </c>
      <c r="B869" s="181">
        <v>1</v>
      </c>
      <c r="C869" s="181" t="s">
        <v>172</v>
      </c>
      <c r="D869" s="161" t="s">
        <v>6</v>
      </c>
      <c r="E869" s="182">
        <v>1</v>
      </c>
      <c r="F869" s="183">
        <v>2700</v>
      </c>
      <c r="G869" s="183">
        <f>+F869*E869</f>
        <v>2700</v>
      </c>
      <c r="H869" s="184">
        <f>+$G$863*E869</f>
        <v>360</v>
      </c>
      <c r="I869" s="163">
        <f>+H869*F869</f>
        <v>972000</v>
      </c>
      <c r="K869" s="128"/>
    </row>
    <row r="870" spans="1:11">
      <c r="A870" s="129" t="s">
        <v>164</v>
      </c>
      <c r="B870" s="174">
        <v>2</v>
      </c>
      <c r="C870" s="160" t="s">
        <v>173</v>
      </c>
      <c r="D870" s="161" t="s">
        <v>166</v>
      </c>
      <c r="E870" s="162">
        <v>0.5</v>
      </c>
      <c r="F870" s="163">
        <f>+G869</f>
        <v>2700</v>
      </c>
      <c r="G870" s="163">
        <f>+F870*E870</f>
        <v>1350</v>
      </c>
      <c r="H870" s="184">
        <f>+$G$863*E870</f>
        <v>180</v>
      </c>
      <c r="I870" s="163">
        <f>+H870*F870</f>
        <v>486000</v>
      </c>
      <c r="K870" s="128"/>
    </row>
    <row r="871" spans="1:11">
      <c r="A871" s="129"/>
      <c r="B871" s="129"/>
      <c r="C871" s="160" t="s">
        <v>7</v>
      </c>
      <c r="D871" s="129"/>
      <c r="E871" s="129"/>
      <c r="F871" s="129"/>
      <c r="G871" s="163">
        <f>SUM(G869:G870)</f>
        <v>4050</v>
      </c>
      <c r="H871" s="164"/>
      <c r="I871" s="163">
        <f>SUM(I869:I870)</f>
        <v>1458000</v>
      </c>
      <c r="K871" s="128"/>
    </row>
    <row r="872" spans="1:11">
      <c r="A872" s="129"/>
      <c r="B872" s="129"/>
      <c r="C872" s="160"/>
      <c r="D872" s="129"/>
      <c r="E872" s="129"/>
      <c r="F872" s="129"/>
      <c r="G872" s="163"/>
      <c r="H872" s="164"/>
      <c r="I872" s="163"/>
      <c r="K872" s="128"/>
    </row>
    <row r="873" spans="1:11" s="210" customFormat="1">
      <c r="A873" s="222"/>
      <c r="B873" s="222" t="s">
        <v>90</v>
      </c>
      <c r="C873" s="222" t="s">
        <v>55</v>
      </c>
      <c r="D873" s="222"/>
      <c r="E873" s="222"/>
      <c r="F873" s="224" t="s">
        <v>144</v>
      </c>
      <c r="G873" s="225">
        <f>+Presupuesto!D98</f>
        <v>43.2</v>
      </c>
      <c r="H873" s="222" t="str">
        <f>+C876</f>
        <v>M2</v>
      </c>
      <c r="I873" s="222"/>
    </row>
    <row r="874" spans="1:11" s="210" customFormat="1">
      <c r="A874" s="244"/>
      <c r="B874" s="227" t="s">
        <v>145</v>
      </c>
      <c r="C874" s="230" t="str">
        <f>+Presupuesto!A96</f>
        <v>XVIII.</v>
      </c>
      <c r="D874" s="231"/>
      <c r="E874" s="228"/>
      <c r="F874" s="245"/>
      <c r="G874" s="230"/>
      <c r="H874" s="230"/>
      <c r="I874" s="231"/>
    </row>
    <row r="875" spans="1:11" s="210" customFormat="1">
      <c r="A875" s="244"/>
      <c r="B875" s="227" t="s">
        <v>147</v>
      </c>
      <c r="C875" s="227">
        <v>2</v>
      </c>
      <c r="D875" s="227"/>
      <c r="E875" s="248"/>
      <c r="F875" s="233"/>
      <c r="G875" s="234"/>
      <c r="H875" s="220"/>
      <c r="I875" s="220"/>
    </row>
    <row r="876" spans="1:11" s="210" customFormat="1">
      <c r="A876" s="244"/>
      <c r="B876" s="227" t="s">
        <v>10</v>
      </c>
      <c r="C876" s="230" t="s">
        <v>5</v>
      </c>
      <c r="D876" s="230"/>
      <c r="E876" s="248"/>
      <c r="F876" s="235"/>
      <c r="G876" s="234"/>
      <c r="H876" s="220"/>
      <c r="I876" s="220"/>
    </row>
    <row r="877" spans="1:11" s="210" customFormat="1">
      <c r="A877" s="244"/>
      <c r="B877" s="172" t="s">
        <v>148</v>
      </c>
      <c r="C877" s="173" t="s">
        <v>158</v>
      </c>
      <c r="D877" s="173" t="s">
        <v>10</v>
      </c>
      <c r="E877" s="157" t="s">
        <v>9</v>
      </c>
      <c r="F877" s="157" t="s">
        <v>143</v>
      </c>
      <c r="G877" s="153" t="s">
        <v>149</v>
      </c>
      <c r="H877" s="158" t="s">
        <v>9</v>
      </c>
      <c r="I877" s="153" t="s">
        <v>150</v>
      </c>
    </row>
    <row r="878" spans="1:11" s="210" customFormat="1">
      <c r="A878" s="244"/>
      <c r="B878" s="173"/>
      <c r="C878" s="173"/>
      <c r="D878" s="161"/>
      <c r="E878" s="157" t="s">
        <v>151</v>
      </c>
      <c r="F878" s="157" t="s">
        <v>151</v>
      </c>
      <c r="G878" s="153" t="s">
        <v>151</v>
      </c>
      <c r="H878" s="158" t="s">
        <v>152</v>
      </c>
      <c r="I878" s="158" t="s">
        <v>153</v>
      </c>
    </row>
    <row r="879" spans="1:11" s="210" customFormat="1">
      <c r="A879" s="220" t="s">
        <v>167</v>
      </c>
      <c r="B879" s="220">
        <v>1</v>
      </c>
      <c r="C879" s="220" t="s">
        <v>306</v>
      </c>
      <c r="D879" s="161" t="s">
        <v>6</v>
      </c>
      <c r="E879" s="195">
        <v>0.12</v>
      </c>
      <c r="F879" s="163">
        <v>8000</v>
      </c>
      <c r="G879" s="163">
        <f t="shared" ref="G879:G884" si="135">+F879*E879</f>
        <v>960</v>
      </c>
      <c r="H879" s="191">
        <f>+$G$873*E879</f>
        <v>5.1840000000000002</v>
      </c>
      <c r="I879" s="163">
        <f t="shared" ref="I879:I884" si="136">+H879*F879</f>
        <v>41472</v>
      </c>
    </row>
    <row r="880" spans="1:11" s="210" customFormat="1">
      <c r="A880" s="220" t="s">
        <v>167</v>
      </c>
      <c r="B880" s="220">
        <v>2</v>
      </c>
      <c r="C880" s="220" t="s">
        <v>192</v>
      </c>
      <c r="D880" s="161" t="s">
        <v>161</v>
      </c>
      <c r="E880" s="195">
        <v>5.0000000000000001E-3</v>
      </c>
      <c r="F880" s="163">
        <v>20000</v>
      </c>
      <c r="G880" s="163">
        <f t="shared" si="135"/>
        <v>100</v>
      </c>
      <c r="H880" s="191">
        <f t="shared" ref="H880:H884" si="137">+$G$873*E880</f>
        <v>0.21600000000000003</v>
      </c>
      <c r="I880" s="163">
        <f t="shared" si="136"/>
        <v>4320.0000000000009</v>
      </c>
    </row>
    <row r="881" spans="1:11" s="210" customFormat="1">
      <c r="A881" s="220" t="s">
        <v>159</v>
      </c>
      <c r="B881" s="220">
        <v>3</v>
      </c>
      <c r="C881" s="220" t="s">
        <v>304</v>
      </c>
      <c r="D881" s="161" t="s">
        <v>6</v>
      </c>
      <c r="E881" s="195">
        <v>0.12</v>
      </c>
      <c r="F881" s="163">
        <v>1200</v>
      </c>
      <c r="G881" s="163">
        <f t="shared" si="135"/>
        <v>144</v>
      </c>
      <c r="H881" s="191">
        <f t="shared" si="137"/>
        <v>5.1840000000000002</v>
      </c>
      <c r="I881" s="163">
        <f t="shared" si="136"/>
        <v>6220.8</v>
      </c>
    </row>
    <row r="882" spans="1:11" s="210" customFormat="1">
      <c r="A882" s="220" t="s">
        <v>159</v>
      </c>
      <c r="B882" s="220">
        <v>4</v>
      </c>
      <c r="C882" s="220" t="s">
        <v>160</v>
      </c>
      <c r="D882" s="161" t="s">
        <v>161</v>
      </c>
      <c r="E882" s="195">
        <v>5.0000000000000001E-3</v>
      </c>
      <c r="F882" s="163">
        <v>18000</v>
      </c>
      <c r="G882" s="163">
        <f t="shared" si="135"/>
        <v>90</v>
      </c>
      <c r="H882" s="191">
        <f t="shared" si="137"/>
        <v>0.21600000000000003</v>
      </c>
      <c r="I882" s="163">
        <f t="shared" si="136"/>
        <v>3888.0000000000005</v>
      </c>
    </row>
    <row r="883" spans="1:11" s="210" customFormat="1">
      <c r="A883" s="220" t="s">
        <v>159</v>
      </c>
      <c r="B883" s="220">
        <v>5</v>
      </c>
      <c r="C883" s="220" t="s">
        <v>305</v>
      </c>
      <c r="D883" s="161" t="s">
        <v>161</v>
      </c>
      <c r="E883" s="195">
        <v>5.0000000000000001E-3</v>
      </c>
      <c r="F883" s="163">
        <v>20000</v>
      </c>
      <c r="G883" s="163">
        <f t="shared" si="135"/>
        <v>100</v>
      </c>
      <c r="H883" s="191">
        <f t="shared" si="137"/>
        <v>0.21600000000000003</v>
      </c>
      <c r="I883" s="163">
        <f t="shared" si="136"/>
        <v>4320.0000000000009</v>
      </c>
    </row>
    <row r="884" spans="1:11" s="210" customFormat="1">
      <c r="A884" s="220" t="s">
        <v>164</v>
      </c>
      <c r="B884" s="220">
        <v>6</v>
      </c>
      <c r="C884" s="220" t="s">
        <v>173</v>
      </c>
      <c r="D884" s="161" t="s">
        <v>166</v>
      </c>
      <c r="E884" s="195">
        <v>0.5</v>
      </c>
      <c r="F884" s="163">
        <f>SUM(G881:G883)</f>
        <v>334</v>
      </c>
      <c r="G884" s="163">
        <f t="shared" si="135"/>
        <v>167</v>
      </c>
      <c r="H884" s="191">
        <f t="shared" si="137"/>
        <v>21.6</v>
      </c>
      <c r="I884" s="163">
        <f t="shared" si="136"/>
        <v>7214.4000000000005</v>
      </c>
    </row>
    <row r="885" spans="1:11" s="210" customFormat="1">
      <c r="A885" s="220"/>
      <c r="B885" s="220"/>
      <c r="C885" s="160" t="s">
        <v>7</v>
      </c>
      <c r="D885" s="220"/>
      <c r="E885" s="220"/>
      <c r="F885" s="220"/>
      <c r="G885" s="163">
        <f>SUM(G879:G884)</f>
        <v>1561</v>
      </c>
      <c r="H885" s="164"/>
      <c r="I885" s="163">
        <f>SUM(I879:I884)</f>
        <v>67435.199999999997</v>
      </c>
    </row>
    <row r="886" spans="1:11">
      <c r="A886" s="129"/>
      <c r="B886" s="129"/>
      <c r="C886" s="160"/>
      <c r="D886" s="129"/>
      <c r="E886" s="129"/>
      <c r="F886" s="129"/>
      <c r="G886" s="163"/>
      <c r="H886" s="164"/>
      <c r="I886" s="163"/>
      <c r="K886" s="128"/>
    </row>
    <row r="887" spans="1:11">
      <c r="A887" s="203"/>
      <c r="B887" s="132" t="s">
        <v>90</v>
      </c>
      <c r="C887" s="132" t="str">
        <f>+Presupuesto!B99</f>
        <v>BASE DE RIPIO</v>
      </c>
      <c r="D887" s="132"/>
      <c r="E887" s="198"/>
      <c r="F887" s="135" t="s">
        <v>144</v>
      </c>
      <c r="G887" s="136">
        <f>+Presupuesto!D99</f>
        <v>360</v>
      </c>
      <c r="H887" s="204" t="s">
        <v>5</v>
      </c>
      <c r="I887" s="132"/>
      <c r="K887" s="128"/>
    </row>
    <row r="888" spans="1:11">
      <c r="A888" s="166"/>
      <c r="B888" s="138" t="s">
        <v>145</v>
      </c>
      <c r="C888" s="227" t="s">
        <v>132</v>
      </c>
      <c r="D888" s="143"/>
      <c r="E888" s="169"/>
      <c r="F888" s="170"/>
      <c r="G888" s="139"/>
      <c r="H888" s="205"/>
      <c r="I888" s="143"/>
      <c r="K888" s="128"/>
    </row>
    <row r="889" spans="1:11">
      <c r="A889" s="166"/>
      <c r="B889" s="138" t="s">
        <v>147</v>
      </c>
      <c r="C889" s="138">
        <v>3</v>
      </c>
      <c r="D889" s="138"/>
      <c r="E889" s="156"/>
      <c r="F889" s="145"/>
      <c r="G889" s="146"/>
      <c r="H889" s="206"/>
      <c r="I889" s="129"/>
      <c r="K889" s="128"/>
    </row>
    <row r="890" spans="1:11">
      <c r="A890" s="166"/>
      <c r="B890" s="138" t="s">
        <v>10</v>
      </c>
      <c r="C890" s="139" t="s">
        <v>5</v>
      </c>
      <c r="D890" s="139"/>
      <c r="E890" s="156"/>
      <c r="F890" s="148"/>
      <c r="G890" s="146"/>
      <c r="H890" s="206"/>
      <c r="I890" s="129"/>
      <c r="K890" s="128"/>
    </row>
    <row r="891" spans="1:11">
      <c r="A891" s="166"/>
      <c r="B891" s="172" t="s">
        <v>148</v>
      </c>
      <c r="C891" s="173" t="s">
        <v>158</v>
      </c>
      <c r="D891" s="173" t="s">
        <v>10</v>
      </c>
      <c r="E891" s="157" t="s">
        <v>9</v>
      </c>
      <c r="F891" s="157" t="s">
        <v>143</v>
      </c>
      <c r="G891" s="153" t="s">
        <v>149</v>
      </c>
      <c r="H891" s="207" t="s">
        <v>9</v>
      </c>
      <c r="I891" s="153" t="s">
        <v>150</v>
      </c>
      <c r="K891" s="128"/>
    </row>
    <row r="892" spans="1:11">
      <c r="A892" s="166"/>
      <c r="B892" s="173"/>
      <c r="C892" s="173"/>
      <c r="D892" s="173"/>
      <c r="E892" s="157" t="s">
        <v>151</v>
      </c>
      <c r="F892" s="157" t="s">
        <v>151</v>
      </c>
      <c r="G892" s="153" t="s">
        <v>151</v>
      </c>
      <c r="H892" s="207" t="s">
        <v>152</v>
      </c>
      <c r="I892" s="158" t="s">
        <v>153</v>
      </c>
      <c r="K892" s="128"/>
    </row>
    <row r="893" spans="1:11">
      <c r="A893" s="193" t="s">
        <v>167</v>
      </c>
      <c r="B893" s="143">
        <v>1</v>
      </c>
      <c r="C893" s="129" t="s">
        <v>176</v>
      </c>
      <c r="D893" s="161" t="s">
        <v>5</v>
      </c>
      <c r="E893" s="195">
        <v>0.15</v>
      </c>
      <c r="F893" s="163">
        <v>9000</v>
      </c>
      <c r="G893" s="163">
        <f>+F893*E893</f>
        <v>1350</v>
      </c>
      <c r="H893" s="191">
        <f>+$G$887*E893</f>
        <v>54</v>
      </c>
      <c r="I893" s="163">
        <f>+H893*F893</f>
        <v>486000</v>
      </c>
      <c r="K893" s="128"/>
    </row>
    <row r="894" spans="1:11">
      <c r="A894" s="208" t="s">
        <v>159</v>
      </c>
      <c r="B894" s="129">
        <v>3</v>
      </c>
      <c r="C894" s="129" t="s">
        <v>240</v>
      </c>
      <c r="D894" s="161" t="s">
        <v>228</v>
      </c>
      <c r="E894" s="195">
        <v>0.01</v>
      </c>
      <c r="F894" s="163">
        <v>15000</v>
      </c>
      <c r="G894" s="163">
        <f t="shared" ref="G894:G895" si="138">+F894*E894</f>
        <v>150</v>
      </c>
      <c r="H894" s="191">
        <f t="shared" ref="H894:H895" si="139">+$G$887*E894</f>
        <v>3.6</v>
      </c>
      <c r="I894" s="163">
        <f t="shared" ref="I894:I895" si="140">+H894*F894</f>
        <v>54000</v>
      </c>
      <c r="K894" s="128"/>
    </row>
    <row r="895" spans="1:11">
      <c r="A895" s="208" t="s">
        <v>164</v>
      </c>
      <c r="B895" s="129">
        <v>5</v>
      </c>
      <c r="C895" s="129" t="s">
        <v>173</v>
      </c>
      <c r="D895" s="161" t="s">
        <v>166</v>
      </c>
      <c r="E895" s="195">
        <v>0.5</v>
      </c>
      <c r="F895" s="163">
        <f>+SUM(G894:G894)</f>
        <v>150</v>
      </c>
      <c r="G895" s="163">
        <f t="shared" si="138"/>
        <v>75</v>
      </c>
      <c r="H895" s="191">
        <f t="shared" si="139"/>
        <v>180</v>
      </c>
      <c r="I895" s="163">
        <f t="shared" si="140"/>
        <v>27000</v>
      </c>
      <c r="K895" s="128"/>
    </row>
    <row r="896" spans="1:11">
      <c r="A896" s="208"/>
      <c r="B896" s="129"/>
      <c r="C896" s="160" t="s">
        <v>7</v>
      </c>
      <c r="D896" s="129"/>
      <c r="E896" s="201"/>
      <c r="F896" s="129"/>
      <c r="G896" s="163">
        <f>SUM(G893:G895)</f>
        <v>1575</v>
      </c>
      <c r="H896" s="191"/>
      <c r="I896" s="163">
        <f>SUM(I893:I895)</f>
        <v>567000</v>
      </c>
      <c r="K896" s="128"/>
    </row>
    <row r="897" spans="1:11">
      <c r="A897" s="129"/>
      <c r="B897" s="129"/>
      <c r="C897" s="160"/>
      <c r="D897" s="129"/>
      <c r="E897" s="129"/>
      <c r="F897" s="129"/>
      <c r="G897" s="163"/>
      <c r="H897" s="164"/>
      <c r="I897" s="163"/>
      <c r="K897" s="128"/>
    </row>
    <row r="898" spans="1:11">
      <c r="A898" s="132"/>
      <c r="B898" s="132" t="s">
        <v>90</v>
      </c>
      <c r="C898" s="132" t="str">
        <f>+Presupuesto!B100</f>
        <v>HORMIGÓN</v>
      </c>
      <c r="D898" s="132"/>
      <c r="E898" s="132"/>
      <c r="F898" s="135" t="s">
        <v>144</v>
      </c>
      <c r="G898" s="136">
        <f>+Presupuesto!D100</f>
        <v>28.8</v>
      </c>
      <c r="H898" s="132" t="str">
        <f>+C901</f>
        <v>M3</v>
      </c>
      <c r="I898" s="132"/>
      <c r="K898" s="128"/>
    </row>
    <row r="899" spans="1:11">
      <c r="A899" s="137"/>
      <c r="B899" s="138" t="s">
        <v>145</v>
      </c>
      <c r="C899" s="139" t="str">
        <f>+Presupuesto!A96</f>
        <v>XVIII.</v>
      </c>
      <c r="D899" s="143"/>
      <c r="E899" s="169"/>
      <c r="F899" s="170"/>
      <c r="G899" s="139"/>
      <c r="H899" s="139"/>
      <c r="I899" s="143"/>
      <c r="K899" s="128"/>
    </row>
    <row r="900" spans="1:11">
      <c r="A900" s="137"/>
      <c r="B900" s="138" t="s">
        <v>147</v>
      </c>
      <c r="C900" s="138">
        <v>4</v>
      </c>
      <c r="D900" s="138"/>
      <c r="E900" s="144"/>
      <c r="F900" s="145"/>
      <c r="G900" s="146"/>
      <c r="H900" s="129"/>
      <c r="I900" s="129"/>
      <c r="K900" s="128"/>
    </row>
    <row r="901" spans="1:11">
      <c r="A901" s="137"/>
      <c r="B901" s="138" t="s">
        <v>10</v>
      </c>
      <c r="C901" s="139" t="s">
        <v>6</v>
      </c>
      <c r="D901" s="139"/>
      <c r="E901" s="144"/>
      <c r="F901" s="148"/>
      <c r="G901" s="146"/>
      <c r="H901" s="129"/>
      <c r="I901" s="129"/>
      <c r="K901" s="128"/>
    </row>
    <row r="902" spans="1:11">
      <c r="A902" s="137"/>
      <c r="B902" s="172" t="s">
        <v>148</v>
      </c>
      <c r="C902" s="173" t="s">
        <v>158</v>
      </c>
      <c r="D902" s="173" t="s">
        <v>10</v>
      </c>
      <c r="E902" s="157" t="s">
        <v>9</v>
      </c>
      <c r="F902" s="157" t="s">
        <v>143</v>
      </c>
      <c r="G902" s="153" t="s">
        <v>149</v>
      </c>
      <c r="H902" s="158" t="s">
        <v>9</v>
      </c>
      <c r="I902" s="153" t="s">
        <v>150</v>
      </c>
      <c r="K902" s="128"/>
    </row>
    <row r="903" spans="1:11">
      <c r="A903" s="137"/>
      <c r="B903" s="173"/>
      <c r="C903" s="173"/>
      <c r="D903" s="173"/>
      <c r="E903" s="157" t="s">
        <v>151</v>
      </c>
      <c r="F903" s="157" t="s">
        <v>151</v>
      </c>
      <c r="G903" s="153" t="s">
        <v>151</v>
      </c>
      <c r="H903" s="158" t="s">
        <v>152</v>
      </c>
      <c r="I903" s="158" t="s">
        <v>153</v>
      </c>
      <c r="K903" s="128"/>
    </row>
    <row r="904" spans="1:11">
      <c r="A904" s="129" t="s">
        <v>167</v>
      </c>
      <c r="B904" s="129">
        <v>1</v>
      </c>
      <c r="C904" s="129" t="s">
        <v>186</v>
      </c>
      <c r="D904" s="161" t="s">
        <v>261</v>
      </c>
      <c r="E904" s="162">
        <v>7</v>
      </c>
      <c r="F904" s="183">
        <v>3350</v>
      </c>
      <c r="G904" s="163">
        <f t="shared" ref="G904:G914" si="141">+F904*E904</f>
        <v>23450</v>
      </c>
      <c r="H904" s="164">
        <f>+$G$898*E904</f>
        <v>201.6</v>
      </c>
      <c r="I904" s="163">
        <f t="shared" ref="I904:I914" si="142">+H904*F904</f>
        <v>675360</v>
      </c>
      <c r="K904" s="128"/>
    </row>
    <row r="905" spans="1:11">
      <c r="A905" s="129" t="s">
        <v>167</v>
      </c>
      <c r="B905" s="129">
        <v>2</v>
      </c>
      <c r="C905" s="175" t="s">
        <v>176</v>
      </c>
      <c r="D905" s="161" t="s">
        <v>6</v>
      </c>
      <c r="E905" s="182">
        <v>0.8</v>
      </c>
      <c r="F905" s="163">
        <v>9000</v>
      </c>
      <c r="G905" s="163">
        <f>+F905*E905</f>
        <v>7200</v>
      </c>
      <c r="H905" s="164">
        <f t="shared" ref="H905:H914" si="143">+$G$898*E905</f>
        <v>23.040000000000003</v>
      </c>
      <c r="I905" s="163">
        <f t="shared" si="142"/>
        <v>207360.00000000003</v>
      </c>
      <c r="K905" s="128"/>
    </row>
    <row r="906" spans="1:11">
      <c r="A906" s="129" t="s">
        <v>167</v>
      </c>
      <c r="B906" s="129">
        <v>3</v>
      </c>
      <c r="C906" s="129" t="s">
        <v>187</v>
      </c>
      <c r="D906" s="161" t="s">
        <v>6</v>
      </c>
      <c r="E906" s="162">
        <v>0.6</v>
      </c>
      <c r="F906" s="163">
        <v>14000</v>
      </c>
      <c r="G906" s="163">
        <f t="shared" si="141"/>
        <v>8400</v>
      </c>
      <c r="H906" s="164">
        <f t="shared" si="143"/>
        <v>17.28</v>
      </c>
      <c r="I906" s="163">
        <f t="shared" si="142"/>
        <v>241920.00000000003</v>
      </c>
      <c r="K906" s="128"/>
    </row>
    <row r="907" spans="1:11">
      <c r="A907" s="129" t="s">
        <v>167</v>
      </c>
      <c r="B907" s="129">
        <v>4</v>
      </c>
      <c r="C907" s="129" t="s">
        <v>299</v>
      </c>
      <c r="D907" s="161" t="s">
        <v>205</v>
      </c>
      <c r="E907" s="162">
        <v>80</v>
      </c>
      <c r="F907" s="163">
        <v>800</v>
      </c>
      <c r="G907" s="163">
        <f t="shared" si="141"/>
        <v>64000</v>
      </c>
      <c r="H907" s="164">
        <f t="shared" si="143"/>
        <v>2304</v>
      </c>
      <c r="I907" s="163">
        <f t="shared" si="142"/>
        <v>1843200</v>
      </c>
      <c r="K907" s="128"/>
    </row>
    <row r="908" spans="1:11">
      <c r="A908" s="129" t="s">
        <v>167</v>
      </c>
      <c r="B908" s="129">
        <v>7</v>
      </c>
      <c r="C908" s="181" t="s">
        <v>180</v>
      </c>
      <c r="D908" s="161" t="s">
        <v>181</v>
      </c>
      <c r="E908" s="182">
        <v>0.2</v>
      </c>
      <c r="F908" s="183">
        <v>4000</v>
      </c>
      <c r="G908" s="163">
        <f t="shared" si="141"/>
        <v>800</v>
      </c>
      <c r="H908" s="164">
        <f t="shared" si="143"/>
        <v>5.7600000000000007</v>
      </c>
      <c r="I908" s="163">
        <f t="shared" si="142"/>
        <v>23040.000000000004</v>
      </c>
      <c r="K908" s="128"/>
    </row>
    <row r="909" spans="1:11">
      <c r="A909" s="129" t="s">
        <v>159</v>
      </c>
      <c r="B909" s="129">
        <v>8</v>
      </c>
      <c r="C909" s="160" t="s">
        <v>182</v>
      </c>
      <c r="D909" s="161" t="s">
        <v>6</v>
      </c>
      <c r="E909" s="182">
        <v>1</v>
      </c>
      <c r="F909" s="163">
        <v>4000</v>
      </c>
      <c r="G909" s="163">
        <f t="shared" si="141"/>
        <v>4000</v>
      </c>
      <c r="H909" s="164">
        <f t="shared" si="143"/>
        <v>28.8</v>
      </c>
      <c r="I909" s="163">
        <f t="shared" si="142"/>
        <v>115200</v>
      </c>
      <c r="K909" s="128"/>
    </row>
    <row r="910" spans="1:11">
      <c r="A910" s="129" t="s">
        <v>159</v>
      </c>
      <c r="B910" s="129">
        <v>9</v>
      </c>
      <c r="C910" s="181" t="s">
        <v>183</v>
      </c>
      <c r="D910" s="161" t="s">
        <v>6</v>
      </c>
      <c r="E910" s="182">
        <v>1</v>
      </c>
      <c r="F910" s="183">
        <v>10000</v>
      </c>
      <c r="G910" s="163">
        <f t="shared" si="141"/>
        <v>10000</v>
      </c>
      <c r="H910" s="164">
        <f t="shared" si="143"/>
        <v>28.8</v>
      </c>
      <c r="I910" s="163">
        <f t="shared" si="142"/>
        <v>288000</v>
      </c>
      <c r="K910" s="128"/>
    </row>
    <row r="911" spans="1:11">
      <c r="A911" s="129" t="s">
        <v>159</v>
      </c>
      <c r="B911" s="129">
        <v>10</v>
      </c>
      <c r="C911" s="175" t="s">
        <v>184</v>
      </c>
      <c r="D911" s="161" t="s">
        <v>6</v>
      </c>
      <c r="E911" s="182">
        <v>1</v>
      </c>
      <c r="F911" s="163">
        <v>400</v>
      </c>
      <c r="G911" s="163">
        <f t="shared" si="141"/>
        <v>400</v>
      </c>
      <c r="H911" s="164">
        <f t="shared" si="143"/>
        <v>28.8</v>
      </c>
      <c r="I911" s="163">
        <f t="shared" si="142"/>
        <v>11520</v>
      </c>
      <c r="K911" s="128"/>
    </row>
    <row r="912" spans="1:11">
      <c r="A912" s="129" t="s">
        <v>154</v>
      </c>
      <c r="B912" s="129">
        <v>11</v>
      </c>
      <c r="C912" s="175" t="s">
        <v>185</v>
      </c>
      <c r="D912" s="161" t="s">
        <v>6</v>
      </c>
      <c r="E912" s="182">
        <v>1</v>
      </c>
      <c r="F912" s="163">
        <v>1200</v>
      </c>
      <c r="G912" s="163">
        <f t="shared" si="141"/>
        <v>1200</v>
      </c>
      <c r="H912" s="164">
        <f t="shared" si="143"/>
        <v>28.8</v>
      </c>
      <c r="I912" s="163">
        <f t="shared" si="142"/>
        <v>34560</v>
      </c>
      <c r="K912" s="128"/>
    </row>
    <row r="913" spans="1:11">
      <c r="A913" s="129" t="s">
        <v>159</v>
      </c>
      <c r="B913" s="129">
        <v>12</v>
      </c>
      <c r="C913" s="129" t="s">
        <v>198</v>
      </c>
      <c r="D913" s="161" t="s">
        <v>161</v>
      </c>
      <c r="E913" s="182">
        <v>0.1</v>
      </c>
      <c r="F913" s="163">
        <v>20000</v>
      </c>
      <c r="G913" s="163">
        <f t="shared" si="141"/>
        <v>2000</v>
      </c>
      <c r="H913" s="164">
        <f t="shared" si="143"/>
        <v>2.8800000000000003</v>
      </c>
      <c r="I913" s="163">
        <f t="shared" si="142"/>
        <v>57600.000000000007</v>
      </c>
      <c r="K913" s="128"/>
    </row>
    <row r="914" spans="1:11">
      <c r="A914" s="129" t="s">
        <v>164</v>
      </c>
      <c r="B914" s="129">
        <v>14</v>
      </c>
      <c r="C914" s="129" t="s">
        <v>173</v>
      </c>
      <c r="D914" s="161" t="s">
        <v>166</v>
      </c>
      <c r="E914" s="162">
        <v>0.5</v>
      </c>
      <c r="F914" s="163">
        <f>SUM(G912:G913)+SUM(G908:G910)</f>
        <v>18000</v>
      </c>
      <c r="G914" s="163">
        <f t="shared" si="141"/>
        <v>9000</v>
      </c>
      <c r="H914" s="164">
        <f t="shared" si="143"/>
        <v>14.4</v>
      </c>
      <c r="I914" s="163">
        <f t="shared" si="142"/>
        <v>259200</v>
      </c>
      <c r="K914" s="128"/>
    </row>
    <row r="915" spans="1:11">
      <c r="A915" s="129"/>
      <c r="B915" s="129"/>
      <c r="C915" s="160" t="s">
        <v>7</v>
      </c>
      <c r="D915" s="129"/>
      <c r="E915" s="129"/>
      <c r="F915" s="129"/>
      <c r="G915" s="163">
        <f>SUM(G904:G914)</f>
        <v>130450</v>
      </c>
      <c r="H915" s="164"/>
      <c r="I915" s="163">
        <f>SUM(I904:I914)</f>
        <v>3756960</v>
      </c>
      <c r="K915" s="128"/>
    </row>
    <row r="916" spans="1:11">
      <c r="A916" s="129"/>
      <c r="B916" s="129"/>
      <c r="C916" s="160"/>
      <c r="D916" s="129"/>
      <c r="E916" s="129"/>
      <c r="F916" s="129"/>
      <c r="G916" s="163"/>
      <c r="H916" s="164"/>
      <c r="I916" s="163"/>
      <c r="K916" s="128"/>
    </row>
    <row r="917" spans="1:11">
      <c r="A917" s="132"/>
      <c r="B917" s="132" t="s">
        <v>90</v>
      </c>
      <c r="C917" s="132" t="str">
        <f>+Presupuesto!B101</f>
        <v>MÓDULOS DE SALTO</v>
      </c>
      <c r="D917" s="132"/>
      <c r="E917" s="132"/>
      <c r="F917" s="135" t="s">
        <v>144</v>
      </c>
      <c r="G917" s="132">
        <v>6</v>
      </c>
      <c r="H917" s="132" t="str">
        <f>+C920</f>
        <v>UN</v>
      </c>
      <c r="I917" s="132"/>
      <c r="K917" s="128"/>
    </row>
    <row r="918" spans="1:11">
      <c r="A918" s="137"/>
      <c r="B918" s="138" t="s">
        <v>145</v>
      </c>
      <c r="C918" s="230" t="s">
        <v>132</v>
      </c>
      <c r="D918" s="143"/>
      <c r="E918" s="169"/>
      <c r="F918" s="170"/>
      <c r="G918" s="139"/>
      <c r="H918" s="139"/>
      <c r="I918" s="143"/>
      <c r="K918" s="128"/>
    </row>
    <row r="919" spans="1:11">
      <c r="A919" s="137"/>
      <c r="B919" s="138" t="s">
        <v>147</v>
      </c>
      <c r="C919" s="138">
        <v>5</v>
      </c>
      <c r="D919" s="138"/>
      <c r="E919" s="144"/>
      <c r="F919" s="145"/>
      <c r="G919" s="146"/>
      <c r="H919" s="129"/>
      <c r="I919" s="129"/>
      <c r="K919" s="128"/>
    </row>
    <row r="920" spans="1:11">
      <c r="A920" s="137"/>
      <c r="B920" s="138" t="s">
        <v>10</v>
      </c>
      <c r="C920" s="139" t="s">
        <v>37</v>
      </c>
      <c r="D920" s="139"/>
      <c r="E920" s="144"/>
      <c r="F920" s="148"/>
      <c r="G920" s="146"/>
      <c r="H920" s="129"/>
      <c r="I920" s="129"/>
      <c r="K920" s="128"/>
    </row>
    <row r="921" spans="1:11">
      <c r="A921" s="137"/>
      <c r="B921" s="172" t="s">
        <v>148</v>
      </c>
      <c r="C921" s="173" t="s">
        <v>158</v>
      </c>
      <c r="D921" s="173" t="s">
        <v>10</v>
      </c>
      <c r="E921" s="157" t="s">
        <v>9</v>
      </c>
      <c r="F921" s="157" t="s">
        <v>143</v>
      </c>
      <c r="G921" s="153" t="s">
        <v>149</v>
      </c>
      <c r="H921" s="158" t="s">
        <v>9</v>
      </c>
      <c r="I921" s="153" t="s">
        <v>150</v>
      </c>
      <c r="K921" s="128"/>
    </row>
    <row r="922" spans="1:11">
      <c r="A922" s="137"/>
      <c r="B922" s="173"/>
      <c r="C922" s="173"/>
      <c r="D922" s="173"/>
      <c r="E922" s="157" t="s">
        <v>151</v>
      </c>
      <c r="F922" s="157" t="s">
        <v>151</v>
      </c>
      <c r="G922" s="153" t="s">
        <v>151</v>
      </c>
      <c r="H922" s="158" t="s">
        <v>152</v>
      </c>
      <c r="I922" s="158" t="s">
        <v>153</v>
      </c>
      <c r="K922" s="128"/>
    </row>
    <row r="923" spans="1:11">
      <c r="A923" s="129" t="s">
        <v>167</v>
      </c>
      <c r="B923" s="129">
        <v>1</v>
      </c>
      <c r="C923" s="129" t="str">
        <f>+C917</f>
        <v>MÓDULOS DE SALTO</v>
      </c>
      <c r="D923" s="161" t="s">
        <v>37</v>
      </c>
      <c r="E923" s="162">
        <v>1</v>
      </c>
      <c r="F923" s="163">
        <v>100000</v>
      </c>
      <c r="G923" s="163">
        <f>+F923*E923</f>
        <v>100000</v>
      </c>
      <c r="H923" s="164">
        <f>+$G$917*E923</f>
        <v>6</v>
      </c>
      <c r="I923" s="163">
        <f>+H923*F923</f>
        <v>600000</v>
      </c>
      <c r="K923" s="128"/>
    </row>
    <row r="924" spans="1:11">
      <c r="A924" s="129" t="s">
        <v>159</v>
      </c>
      <c r="B924" s="129">
        <v>4</v>
      </c>
      <c r="C924" s="129" t="s">
        <v>198</v>
      </c>
      <c r="D924" s="161" t="s">
        <v>161</v>
      </c>
      <c r="E924" s="162">
        <v>0.65</v>
      </c>
      <c r="F924" s="163">
        <v>20000</v>
      </c>
      <c r="G924" s="163">
        <f>+F924*E924</f>
        <v>13000</v>
      </c>
      <c r="H924" s="164">
        <f t="shared" ref="H924:H925" si="144">+$G$917*E924</f>
        <v>3.9000000000000004</v>
      </c>
      <c r="I924" s="163">
        <f>+H924*F924</f>
        <v>78000</v>
      </c>
      <c r="K924" s="128"/>
    </row>
    <row r="925" spans="1:11">
      <c r="A925" s="129" t="s">
        <v>164</v>
      </c>
      <c r="B925" s="129">
        <v>5</v>
      </c>
      <c r="C925" s="129" t="s">
        <v>173</v>
      </c>
      <c r="D925" s="161" t="s">
        <v>166</v>
      </c>
      <c r="E925" s="162">
        <v>0.5</v>
      </c>
      <c r="F925" s="163">
        <f>+G924</f>
        <v>13000</v>
      </c>
      <c r="G925" s="163">
        <f>+F925*E925</f>
        <v>6500</v>
      </c>
      <c r="H925" s="164">
        <f t="shared" si="144"/>
        <v>3</v>
      </c>
      <c r="I925" s="163">
        <f>+H925*F925</f>
        <v>39000</v>
      </c>
      <c r="K925" s="128"/>
    </row>
    <row r="926" spans="1:11">
      <c r="A926" s="129"/>
      <c r="B926" s="129"/>
      <c r="C926" s="160" t="s">
        <v>7</v>
      </c>
      <c r="D926" s="129"/>
      <c r="E926" s="129"/>
      <c r="F926" s="129"/>
      <c r="G926" s="163">
        <f>SUM(G923:G925)</f>
        <v>119500</v>
      </c>
      <c r="H926" s="164"/>
      <c r="I926" s="163">
        <f>SUM(I923:I925)</f>
        <v>717000</v>
      </c>
      <c r="K926" s="128"/>
    </row>
    <row r="927" spans="1:11">
      <c r="A927" s="129"/>
      <c r="B927" s="129"/>
      <c r="C927" s="160"/>
      <c r="D927" s="129"/>
      <c r="E927" s="129"/>
      <c r="F927" s="129"/>
      <c r="G927" s="163"/>
      <c r="H927" s="164"/>
      <c r="I927" s="163"/>
      <c r="K927" s="128"/>
    </row>
    <row r="928" spans="1:11">
      <c r="A928" s="132"/>
      <c r="B928" s="132" t="s">
        <v>90</v>
      </c>
      <c r="C928" s="132" t="str">
        <f>+Presupuesto!B104</f>
        <v>RIPIO COMPACTADO</v>
      </c>
      <c r="D928" s="132"/>
      <c r="E928" s="132"/>
      <c r="F928" s="135" t="s">
        <v>144</v>
      </c>
      <c r="G928" s="132">
        <f>+Presupuesto!D104</f>
        <v>72</v>
      </c>
      <c r="H928" s="132" t="s">
        <v>5</v>
      </c>
      <c r="I928" s="132"/>
      <c r="K928" s="128"/>
    </row>
    <row r="929" spans="1:11">
      <c r="A929" s="137"/>
      <c r="B929" s="138" t="s">
        <v>145</v>
      </c>
      <c r="C929" s="139" t="s">
        <v>263</v>
      </c>
      <c r="D929" s="143"/>
      <c r="E929" s="169"/>
      <c r="F929" s="170"/>
      <c r="G929" s="139"/>
      <c r="H929" s="139"/>
      <c r="I929" s="143"/>
      <c r="K929" s="128"/>
    </row>
    <row r="930" spans="1:11">
      <c r="A930" s="137"/>
      <c r="B930" s="138" t="s">
        <v>147</v>
      </c>
      <c r="C930" s="138">
        <v>1</v>
      </c>
      <c r="D930" s="138"/>
      <c r="E930" s="144"/>
      <c r="F930" s="145"/>
      <c r="G930" s="146"/>
      <c r="H930" s="129"/>
      <c r="I930" s="129"/>
      <c r="K930" s="128"/>
    </row>
    <row r="931" spans="1:11">
      <c r="A931" s="137"/>
      <c r="B931" s="138" t="s">
        <v>10</v>
      </c>
      <c r="C931" s="139" t="s">
        <v>5</v>
      </c>
      <c r="D931" s="139"/>
      <c r="E931" s="144"/>
      <c r="F931" s="148"/>
      <c r="G931" s="146"/>
      <c r="H931" s="129"/>
      <c r="I931" s="129"/>
      <c r="K931" s="128"/>
    </row>
    <row r="932" spans="1:11">
      <c r="A932" s="137"/>
      <c r="B932" s="172" t="s">
        <v>148</v>
      </c>
      <c r="C932" s="173" t="s">
        <v>158</v>
      </c>
      <c r="D932" s="173" t="s">
        <v>10</v>
      </c>
      <c r="E932" s="157" t="s">
        <v>9</v>
      </c>
      <c r="F932" s="157" t="s">
        <v>143</v>
      </c>
      <c r="G932" s="153" t="s">
        <v>149</v>
      </c>
      <c r="H932" s="158" t="s">
        <v>9</v>
      </c>
      <c r="I932" s="153" t="s">
        <v>150</v>
      </c>
      <c r="K932" s="128"/>
    </row>
    <row r="933" spans="1:11">
      <c r="A933" s="137"/>
      <c r="B933" s="173"/>
      <c r="C933" s="173"/>
      <c r="D933" s="173"/>
      <c r="E933" s="157" t="s">
        <v>151</v>
      </c>
      <c r="F933" s="157" t="s">
        <v>151</v>
      </c>
      <c r="G933" s="153" t="s">
        <v>151</v>
      </c>
      <c r="H933" s="158" t="s">
        <v>152</v>
      </c>
      <c r="I933" s="158" t="s">
        <v>153</v>
      </c>
      <c r="K933" s="128"/>
    </row>
    <row r="934" spans="1:11">
      <c r="A934" s="129" t="s">
        <v>167</v>
      </c>
      <c r="B934" s="129">
        <v>1</v>
      </c>
      <c r="C934" s="129" t="s">
        <v>176</v>
      </c>
      <c r="D934" s="161" t="s">
        <v>6</v>
      </c>
      <c r="E934" s="162">
        <v>0.1</v>
      </c>
      <c r="F934" s="163">
        <v>11000</v>
      </c>
      <c r="G934" s="163">
        <f>+F934*E934</f>
        <v>1100</v>
      </c>
      <c r="H934" s="164">
        <f>+$G$928*E934</f>
        <v>7.2</v>
      </c>
      <c r="I934" s="163">
        <f>+H934*F934</f>
        <v>79200</v>
      </c>
      <c r="K934" s="128"/>
    </row>
    <row r="935" spans="1:11">
      <c r="A935" s="129" t="s">
        <v>154</v>
      </c>
      <c r="B935" s="129">
        <v>2</v>
      </c>
      <c r="C935" s="129" t="s">
        <v>192</v>
      </c>
      <c r="D935" s="161" t="s">
        <v>6</v>
      </c>
      <c r="E935" s="162">
        <v>0.1</v>
      </c>
      <c r="F935" s="163">
        <v>10000</v>
      </c>
      <c r="G935" s="163">
        <f>+F935*E935</f>
        <v>1000</v>
      </c>
      <c r="H935" s="164">
        <f t="shared" ref="H935:H938" si="145">+$G$928*E935</f>
        <v>7.2</v>
      </c>
      <c r="I935" s="163">
        <f>+H935*F935</f>
        <v>72000</v>
      </c>
      <c r="K935" s="128"/>
    </row>
    <row r="936" spans="1:11">
      <c r="A936" s="129" t="s">
        <v>159</v>
      </c>
      <c r="B936" s="129">
        <v>3</v>
      </c>
      <c r="C936" s="129" t="s">
        <v>264</v>
      </c>
      <c r="D936" s="161" t="s">
        <v>6</v>
      </c>
      <c r="E936" s="162">
        <v>0.02</v>
      </c>
      <c r="F936" s="163">
        <v>6500</v>
      </c>
      <c r="G936" s="163">
        <f>+F936*E936</f>
        <v>130</v>
      </c>
      <c r="H936" s="164">
        <f t="shared" si="145"/>
        <v>1.44</v>
      </c>
      <c r="I936" s="163">
        <f>+H936*F936</f>
        <v>9360</v>
      </c>
      <c r="K936" s="128"/>
    </row>
    <row r="937" spans="1:11">
      <c r="A937" s="129" t="s">
        <v>159</v>
      </c>
      <c r="B937" s="129">
        <v>4</v>
      </c>
      <c r="C937" s="129" t="s">
        <v>265</v>
      </c>
      <c r="D937" s="161" t="s">
        <v>6</v>
      </c>
      <c r="E937" s="162">
        <v>0.02</v>
      </c>
      <c r="F937" s="163">
        <v>5000</v>
      </c>
      <c r="G937" s="163">
        <f>+F937*E937</f>
        <v>100</v>
      </c>
      <c r="H937" s="164">
        <f t="shared" si="145"/>
        <v>1.44</v>
      </c>
      <c r="I937" s="163">
        <f>+H937*F937</f>
        <v>7200</v>
      </c>
      <c r="K937" s="128"/>
    </row>
    <row r="938" spans="1:11">
      <c r="A938" s="129" t="s">
        <v>164</v>
      </c>
      <c r="B938" s="129">
        <v>5</v>
      </c>
      <c r="C938" s="129" t="s">
        <v>173</v>
      </c>
      <c r="D938" s="161" t="s">
        <v>166</v>
      </c>
      <c r="E938" s="162">
        <v>0.5</v>
      </c>
      <c r="F938" s="163">
        <f>SUM(G936:G937)</f>
        <v>230</v>
      </c>
      <c r="G938" s="163">
        <f>+F938*E938</f>
        <v>115</v>
      </c>
      <c r="H938" s="164">
        <f t="shared" si="145"/>
        <v>36</v>
      </c>
      <c r="I938" s="163">
        <f>+H938*F938</f>
        <v>8280</v>
      </c>
      <c r="K938" s="128"/>
    </row>
    <row r="939" spans="1:11">
      <c r="A939" s="129"/>
      <c r="B939" s="129"/>
      <c r="C939" s="160" t="s">
        <v>7</v>
      </c>
      <c r="D939" s="129"/>
      <c r="E939" s="129"/>
      <c r="F939" s="129"/>
      <c r="G939" s="163">
        <f>SUM(G934:G938)</f>
        <v>2445</v>
      </c>
      <c r="H939" s="164"/>
      <c r="I939" s="163">
        <f>SUM(I934:I938)</f>
        <v>176040</v>
      </c>
      <c r="K939" s="128"/>
    </row>
    <row r="940" spans="1:11">
      <c r="A940" s="129"/>
      <c r="B940" s="129"/>
      <c r="C940" s="129"/>
      <c r="D940" s="129"/>
      <c r="E940" s="129"/>
      <c r="F940" s="129"/>
      <c r="G940" s="129"/>
      <c r="H940" s="129"/>
      <c r="I940" s="129"/>
      <c r="K940" s="128"/>
    </row>
    <row r="941" spans="1:11">
      <c r="A941" s="132"/>
      <c r="B941" s="132" t="s">
        <v>90</v>
      </c>
      <c r="C941" s="132" t="str">
        <f>+Presupuesto!B105</f>
        <v>RADIER RAMPA</v>
      </c>
      <c r="D941" s="132"/>
      <c r="E941" s="132"/>
      <c r="F941" s="135" t="s">
        <v>144</v>
      </c>
      <c r="G941" s="136">
        <f>+Presupuesto!D105</f>
        <v>6</v>
      </c>
      <c r="H941" s="132" t="str">
        <f>+C944</f>
        <v>M3</v>
      </c>
      <c r="I941" s="132"/>
      <c r="K941" s="128"/>
    </row>
    <row r="942" spans="1:11">
      <c r="A942" s="137"/>
      <c r="B942" s="138" t="s">
        <v>145</v>
      </c>
      <c r="C942" s="139" t="s">
        <v>263</v>
      </c>
      <c r="D942" s="143"/>
      <c r="E942" s="169"/>
      <c r="F942" s="170"/>
      <c r="G942" s="139"/>
      <c r="H942" s="139"/>
      <c r="I942" s="143"/>
      <c r="K942" s="128"/>
    </row>
    <row r="943" spans="1:11">
      <c r="A943" s="137"/>
      <c r="B943" s="138" t="s">
        <v>147</v>
      </c>
      <c r="C943" s="138">
        <v>2</v>
      </c>
      <c r="D943" s="138"/>
      <c r="E943" s="144"/>
      <c r="F943" s="145"/>
      <c r="G943" s="146"/>
      <c r="H943" s="129"/>
      <c r="I943" s="129"/>
      <c r="K943" s="128"/>
    </row>
    <row r="944" spans="1:11">
      <c r="A944" s="137"/>
      <c r="B944" s="138" t="s">
        <v>10</v>
      </c>
      <c r="C944" s="139" t="s">
        <v>6</v>
      </c>
      <c r="D944" s="139"/>
      <c r="E944" s="144"/>
      <c r="F944" s="148"/>
      <c r="G944" s="146"/>
      <c r="H944" s="129"/>
      <c r="I944" s="129"/>
      <c r="K944" s="128"/>
    </row>
    <row r="945" spans="1:11">
      <c r="A945" s="137"/>
      <c r="B945" s="172" t="s">
        <v>148</v>
      </c>
      <c r="C945" s="173" t="s">
        <v>158</v>
      </c>
      <c r="D945" s="173" t="s">
        <v>10</v>
      </c>
      <c r="E945" s="157" t="s">
        <v>9</v>
      </c>
      <c r="F945" s="157" t="s">
        <v>143</v>
      </c>
      <c r="G945" s="153" t="s">
        <v>149</v>
      </c>
      <c r="H945" s="158" t="s">
        <v>9</v>
      </c>
      <c r="I945" s="153" t="s">
        <v>150</v>
      </c>
      <c r="K945" s="128"/>
    </row>
    <row r="946" spans="1:11">
      <c r="A946" s="137"/>
      <c r="B946" s="173"/>
      <c r="C946" s="173"/>
      <c r="D946" s="173"/>
      <c r="E946" s="157" t="s">
        <v>151</v>
      </c>
      <c r="F946" s="157" t="s">
        <v>151</v>
      </c>
      <c r="G946" s="153" t="s">
        <v>151</v>
      </c>
      <c r="H946" s="158" t="s">
        <v>152</v>
      </c>
      <c r="I946" s="158" t="s">
        <v>153</v>
      </c>
      <c r="K946" s="128"/>
    </row>
    <row r="947" spans="1:11">
      <c r="A947" s="129" t="s">
        <v>167</v>
      </c>
      <c r="B947" s="129">
        <v>1</v>
      </c>
      <c r="C947" s="129" t="s">
        <v>186</v>
      </c>
      <c r="D947" s="161" t="s">
        <v>261</v>
      </c>
      <c r="E947" s="162">
        <v>7</v>
      </c>
      <c r="F947" s="183">
        <v>3350</v>
      </c>
      <c r="G947" s="163">
        <f t="shared" ref="G947:G958" si="146">+F947*E947</f>
        <v>23450</v>
      </c>
      <c r="H947" s="164">
        <f>+$G$941*E947</f>
        <v>42</v>
      </c>
      <c r="I947" s="163">
        <f t="shared" ref="I947:I958" si="147">+H947*F947</f>
        <v>140700</v>
      </c>
      <c r="K947" s="128"/>
    </row>
    <row r="948" spans="1:11">
      <c r="A948" s="129" t="s">
        <v>167</v>
      </c>
      <c r="B948" s="129">
        <v>2</v>
      </c>
      <c r="C948" s="175" t="s">
        <v>176</v>
      </c>
      <c r="D948" s="161" t="s">
        <v>6</v>
      </c>
      <c r="E948" s="182">
        <v>0.8</v>
      </c>
      <c r="F948" s="163">
        <v>9000</v>
      </c>
      <c r="G948" s="163">
        <f>+F948*E948</f>
        <v>7200</v>
      </c>
      <c r="H948" s="164">
        <f t="shared" ref="H948:H958" si="148">+$G$941*E948</f>
        <v>4.8000000000000007</v>
      </c>
      <c r="I948" s="163">
        <f t="shared" si="147"/>
        <v>43200.000000000007</v>
      </c>
      <c r="K948" s="128"/>
    </row>
    <row r="949" spans="1:11">
      <c r="A949" s="129" t="s">
        <v>167</v>
      </c>
      <c r="B949" s="129">
        <v>3</v>
      </c>
      <c r="C949" s="129" t="s">
        <v>187</v>
      </c>
      <c r="D949" s="161" t="s">
        <v>6</v>
      </c>
      <c r="E949" s="162">
        <v>0.6</v>
      </c>
      <c r="F949" s="163">
        <v>14000</v>
      </c>
      <c r="G949" s="163">
        <f t="shared" si="146"/>
        <v>8400</v>
      </c>
      <c r="H949" s="164">
        <f t="shared" si="148"/>
        <v>3.5999999999999996</v>
      </c>
      <c r="I949" s="163">
        <f t="shared" si="147"/>
        <v>50399.999999999993</v>
      </c>
      <c r="K949" s="128"/>
    </row>
    <row r="950" spans="1:11">
      <c r="A950" s="129" t="s">
        <v>167</v>
      </c>
      <c r="B950" s="129">
        <v>4</v>
      </c>
      <c r="C950" s="129" t="s">
        <v>262</v>
      </c>
      <c r="D950" s="161" t="s">
        <v>205</v>
      </c>
      <c r="E950" s="162">
        <v>80</v>
      </c>
      <c r="F950" s="163">
        <v>800</v>
      </c>
      <c r="G950" s="163">
        <f t="shared" si="146"/>
        <v>64000</v>
      </c>
      <c r="H950" s="164">
        <f t="shared" si="148"/>
        <v>480</v>
      </c>
      <c r="I950" s="163">
        <f t="shared" si="147"/>
        <v>384000</v>
      </c>
      <c r="K950" s="128"/>
    </row>
    <row r="951" spans="1:11">
      <c r="A951" s="129" t="s">
        <v>167</v>
      </c>
      <c r="B951" s="129">
        <v>7</v>
      </c>
      <c r="C951" s="181" t="s">
        <v>180</v>
      </c>
      <c r="D951" s="161" t="s">
        <v>181</v>
      </c>
      <c r="E951" s="182">
        <v>0.2</v>
      </c>
      <c r="F951" s="183">
        <v>4000</v>
      </c>
      <c r="G951" s="163">
        <f t="shared" si="146"/>
        <v>800</v>
      </c>
      <c r="H951" s="164">
        <f t="shared" si="148"/>
        <v>1.2000000000000002</v>
      </c>
      <c r="I951" s="163">
        <f t="shared" si="147"/>
        <v>4800.0000000000009</v>
      </c>
      <c r="K951" s="128"/>
    </row>
    <row r="952" spans="1:11" s="210" customFormat="1">
      <c r="A952" s="129" t="s">
        <v>159</v>
      </c>
      <c r="B952" s="129">
        <v>8</v>
      </c>
      <c r="C952" s="160" t="s">
        <v>182</v>
      </c>
      <c r="D952" s="161" t="s">
        <v>6</v>
      </c>
      <c r="E952" s="182">
        <v>1</v>
      </c>
      <c r="F952" s="163">
        <v>4000</v>
      </c>
      <c r="G952" s="163">
        <f t="shared" si="146"/>
        <v>4000</v>
      </c>
      <c r="H952" s="164">
        <f t="shared" si="148"/>
        <v>6</v>
      </c>
      <c r="I952" s="163">
        <f t="shared" si="147"/>
        <v>24000</v>
      </c>
    </row>
    <row r="953" spans="1:11" s="210" customFormat="1">
      <c r="A953" s="129" t="s">
        <v>159</v>
      </c>
      <c r="B953" s="129">
        <v>9</v>
      </c>
      <c r="C953" s="181" t="s">
        <v>183</v>
      </c>
      <c r="D953" s="161" t="s">
        <v>6</v>
      </c>
      <c r="E953" s="182">
        <v>1</v>
      </c>
      <c r="F953" s="183">
        <v>10000</v>
      </c>
      <c r="G953" s="163">
        <f t="shared" si="146"/>
        <v>10000</v>
      </c>
      <c r="H953" s="164">
        <f t="shared" si="148"/>
        <v>6</v>
      </c>
      <c r="I953" s="163">
        <f t="shared" si="147"/>
        <v>60000</v>
      </c>
    </row>
    <row r="954" spans="1:11" s="210" customFormat="1">
      <c r="A954" s="129" t="s">
        <v>159</v>
      </c>
      <c r="B954" s="129">
        <v>10</v>
      </c>
      <c r="C954" s="175" t="s">
        <v>184</v>
      </c>
      <c r="D954" s="161" t="s">
        <v>6</v>
      </c>
      <c r="E954" s="182">
        <v>1</v>
      </c>
      <c r="F954" s="163">
        <v>400</v>
      </c>
      <c r="G954" s="163">
        <f t="shared" si="146"/>
        <v>400</v>
      </c>
      <c r="H954" s="164">
        <f t="shared" si="148"/>
        <v>6</v>
      </c>
      <c r="I954" s="163">
        <f t="shared" si="147"/>
        <v>2400</v>
      </c>
    </row>
    <row r="955" spans="1:11" s="210" customFormat="1">
      <c r="A955" s="129" t="s">
        <v>154</v>
      </c>
      <c r="B955" s="129">
        <v>11</v>
      </c>
      <c r="C955" s="175" t="s">
        <v>185</v>
      </c>
      <c r="D955" s="161" t="s">
        <v>6</v>
      </c>
      <c r="E955" s="182">
        <v>1</v>
      </c>
      <c r="F955" s="163">
        <v>1200</v>
      </c>
      <c r="G955" s="163">
        <f t="shared" si="146"/>
        <v>1200</v>
      </c>
      <c r="H955" s="164">
        <f t="shared" si="148"/>
        <v>6</v>
      </c>
      <c r="I955" s="163">
        <f t="shared" si="147"/>
        <v>7200</v>
      </c>
    </row>
    <row r="956" spans="1:11" s="210" customFormat="1">
      <c r="A956" s="129" t="s">
        <v>159</v>
      </c>
      <c r="B956" s="129">
        <v>12</v>
      </c>
      <c r="C956" s="129" t="s">
        <v>198</v>
      </c>
      <c r="D956" s="161" t="s">
        <v>161</v>
      </c>
      <c r="E956" s="182">
        <v>0.2</v>
      </c>
      <c r="F956" s="163">
        <v>20000</v>
      </c>
      <c r="G956" s="163">
        <f t="shared" si="146"/>
        <v>4000</v>
      </c>
      <c r="H956" s="164">
        <f t="shared" si="148"/>
        <v>1.2000000000000002</v>
      </c>
      <c r="I956" s="163">
        <f t="shared" si="147"/>
        <v>24000.000000000004</v>
      </c>
    </row>
    <row r="957" spans="1:11" s="210" customFormat="1">
      <c r="A957" s="129" t="s">
        <v>159</v>
      </c>
      <c r="B957" s="129">
        <v>13</v>
      </c>
      <c r="C957" s="129" t="s">
        <v>194</v>
      </c>
      <c r="D957" s="161" t="s">
        <v>161</v>
      </c>
      <c r="E957" s="182">
        <v>0.2</v>
      </c>
      <c r="F957" s="163">
        <v>15000</v>
      </c>
      <c r="G957" s="163">
        <f t="shared" si="146"/>
        <v>3000</v>
      </c>
      <c r="H957" s="164">
        <f t="shared" si="148"/>
        <v>1.2000000000000002</v>
      </c>
      <c r="I957" s="163">
        <f t="shared" si="147"/>
        <v>18000.000000000004</v>
      </c>
    </row>
    <row r="958" spans="1:11" s="210" customFormat="1">
      <c r="A958" s="129" t="s">
        <v>164</v>
      </c>
      <c r="B958" s="129">
        <v>14</v>
      </c>
      <c r="C958" s="129" t="s">
        <v>173</v>
      </c>
      <c r="D958" s="161" t="s">
        <v>166</v>
      </c>
      <c r="E958" s="162">
        <v>0.5</v>
      </c>
      <c r="F958" s="163">
        <f>SUM(G955:G957)+SUM(G951:G953)</f>
        <v>23000</v>
      </c>
      <c r="G958" s="163">
        <f t="shared" si="146"/>
        <v>11500</v>
      </c>
      <c r="H958" s="164">
        <f t="shared" si="148"/>
        <v>3</v>
      </c>
      <c r="I958" s="163">
        <f t="shared" si="147"/>
        <v>69000</v>
      </c>
    </row>
    <row r="959" spans="1:11" s="210" customFormat="1">
      <c r="A959" s="129"/>
      <c r="B959" s="129"/>
      <c r="C959" s="160" t="s">
        <v>7</v>
      </c>
      <c r="D959" s="129"/>
      <c r="E959" s="129"/>
      <c r="F959" s="129"/>
      <c r="G959" s="163">
        <f>SUM(G947:G958)</f>
        <v>137950</v>
      </c>
      <c r="H959" s="164"/>
      <c r="I959" s="163">
        <f>SUM(I947:I958)</f>
        <v>827700</v>
      </c>
    </row>
    <row r="960" spans="1:11" s="210" customFormat="1">
      <c r="A960" s="129"/>
      <c r="B960" s="129"/>
      <c r="C960" s="129"/>
      <c r="D960" s="129"/>
      <c r="E960" s="129"/>
      <c r="F960" s="129"/>
      <c r="G960" s="129"/>
      <c r="H960" s="129"/>
      <c r="I960" s="129"/>
    </row>
    <row r="961" spans="1:11">
      <c r="A961" s="132"/>
      <c r="B961" s="132" t="s">
        <v>90</v>
      </c>
      <c r="C961" s="132" t="str">
        <f>+Presupuesto!B106</f>
        <v>BARANDA DE RAMPA</v>
      </c>
      <c r="D961" s="132"/>
      <c r="E961" s="132"/>
      <c r="F961" s="135" t="s">
        <v>144</v>
      </c>
      <c r="G961" s="136">
        <f>+Presupuesto!D106</f>
        <v>29</v>
      </c>
      <c r="H961" s="132" t="s">
        <v>24</v>
      </c>
      <c r="I961" s="132"/>
      <c r="K961" s="128"/>
    </row>
    <row r="962" spans="1:11">
      <c r="A962" s="137"/>
      <c r="B962" s="138" t="s">
        <v>145</v>
      </c>
      <c r="C962" s="139" t="s">
        <v>263</v>
      </c>
      <c r="D962" s="143"/>
      <c r="E962" s="169"/>
      <c r="F962" s="170"/>
      <c r="G962" s="139"/>
      <c r="H962" s="139"/>
      <c r="I962" s="143"/>
      <c r="K962" s="128"/>
    </row>
    <row r="963" spans="1:11">
      <c r="A963" s="137"/>
      <c r="B963" s="138" t="s">
        <v>147</v>
      </c>
      <c r="C963" s="227">
        <v>3</v>
      </c>
      <c r="D963" s="138"/>
      <c r="E963" s="144"/>
      <c r="F963" s="145"/>
      <c r="G963" s="146"/>
      <c r="H963" s="129"/>
      <c r="I963" s="129"/>
      <c r="K963" s="128"/>
    </row>
    <row r="964" spans="1:11">
      <c r="A964" s="137"/>
      <c r="B964" s="138" t="s">
        <v>10</v>
      </c>
      <c r="C964" s="139" t="s">
        <v>24</v>
      </c>
      <c r="D964" s="139"/>
      <c r="E964" s="144"/>
      <c r="F964" s="148"/>
      <c r="G964" s="146"/>
      <c r="H964" s="129"/>
      <c r="I964" s="129"/>
      <c r="K964" s="128"/>
    </row>
    <row r="965" spans="1:11">
      <c r="A965" s="137"/>
      <c r="B965" s="172" t="s">
        <v>148</v>
      </c>
      <c r="C965" s="173" t="s">
        <v>158</v>
      </c>
      <c r="D965" s="173" t="s">
        <v>10</v>
      </c>
      <c r="E965" s="157" t="s">
        <v>9</v>
      </c>
      <c r="F965" s="157" t="s">
        <v>143</v>
      </c>
      <c r="G965" s="153" t="s">
        <v>149</v>
      </c>
      <c r="H965" s="158" t="s">
        <v>9</v>
      </c>
      <c r="I965" s="153" t="s">
        <v>150</v>
      </c>
      <c r="K965" s="128"/>
    </row>
    <row r="966" spans="1:11">
      <c r="A966" s="137"/>
      <c r="B966" s="173"/>
      <c r="C966" s="173"/>
      <c r="D966" s="173"/>
      <c r="E966" s="157" t="s">
        <v>151</v>
      </c>
      <c r="F966" s="157" t="s">
        <v>151</v>
      </c>
      <c r="G966" s="153" t="s">
        <v>151</v>
      </c>
      <c r="H966" s="158" t="s">
        <v>152</v>
      </c>
      <c r="I966" s="158" t="s">
        <v>153</v>
      </c>
      <c r="K966" s="128"/>
    </row>
    <row r="967" spans="1:11">
      <c r="A967" s="129" t="s">
        <v>167</v>
      </c>
      <c r="B967" s="129">
        <v>1</v>
      </c>
      <c r="C967" s="175" t="s">
        <v>266</v>
      </c>
      <c r="D967" s="161" t="s">
        <v>24</v>
      </c>
      <c r="E967" s="189">
        <v>1</v>
      </c>
      <c r="F967" s="163">
        <v>7000</v>
      </c>
      <c r="G967" s="163">
        <f t="shared" ref="G967:G970" si="149">+F967*E967</f>
        <v>7000</v>
      </c>
      <c r="H967" s="164">
        <f>+$G$961*E967</f>
        <v>29</v>
      </c>
      <c r="I967" s="163">
        <f t="shared" ref="I967:I970" si="150">+H967*F967</f>
        <v>203000</v>
      </c>
      <c r="K967" s="128"/>
    </row>
    <row r="968" spans="1:11">
      <c r="A968" s="129" t="s">
        <v>167</v>
      </c>
      <c r="B968" s="129">
        <v>2</v>
      </c>
      <c r="C968" s="175" t="s">
        <v>268</v>
      </c>
      <c r="D968" s="161" t="s">
        <v>24</v>
      </c>
      <c r="E968" s="189">
        <v>1</v>
      </c>
      <c r="F968" s="163">
        <v>7000</v>
      </c>
      <c r="G968" s="163">
        <f t="shared" ref="G968" si="151">+F968*E968</f>
        <v>7000</v>
      </c>
      <c r="H968" s="164">
        <f>+$G$961*E968</f>
        <v>29</v>
      </c>
      <c r="I968" s="163">
        <f t="shared" ref="I968" si="152">+H968*F968</f>
        <v>203000</v>
      </c>
      <c r="K968" s="128"/>
    </row>
    <row r="969" spans="1:11">
      <c r="A969" s="129" t="s">
        <v>159</v>
      </c>
      <c r="B969" s="129">
        <v>3</v>
      </c>
      <c r="C969" s="175" t="s">
        <v>267</v>
      </c>
      <c r="D969" s="161" t="s">
        <v>228</v>
      </c>
      <c r="E969" s="189">
        <v>7.0000000000000007E-2</v>
      </c>
      <c r="F969" s="163">
        <v>20000</v>
      </c>
      <c r="G969" s="163">
        <f t="shared" si="149"/>
        <v>1400.0000000000002</v>
      </c>
      <c r="H969" s="164">
        <f t="shared" ref="H969:H970" si="153">+$G$961*E969</f>
        <v>2.0300000000000002</v>
      </c>
      <c r="I969" s="163">
        <f t="shared" si="150"/>
        <v>40600.000000000007</v>
      </c>
      <c r="K969" s="128"/>
    </row>
    <row r="970" spans="1:11">
      <c r="A970" s="129" t="s">
        <v>164</v>
      </c>
      <c r="B970" s="129">
        <v>4</v>
      </c>
      <c r="C970" s="160" t="s">
        <v>173</v>
      </c>
      <c r="D970" s="161" t="s">
        <v>166</v>
      </c>
      <c r="E970" s="189">
        <v>0.5</v>
      </c>
      <c r="F970" s="163">
        <f>+G969</f>
        <v>1400.0000000000002</v>
      </c>
      <c r="G970" s="163">
        <f t="shared" si="149"/>
        <v>700.00000000000011</v>
      </c>
      <c r="H970" s="164">
        <f t="shared" si="153"/>
        <v>14.5</v>
      </c>
      <c r="I970" s="163">
        <f t="shared" si="150"/>
        <v>20300.000000000004</v>
      </c>
      <c r="K970" s="128"/>
    </row>
    <row r="971" spans="1:11">
      <c r="A971" s="129"/>
      <c r="B971" s="129"/>
      <c r="C971" s="160" t="s">
        <v>7</v>
      </c>
      <c r="D971" s="129"/>
      <c r="E971" s="129"/>
      <c r="F971" s="129"/>
      <c r="G971" s="163">
        <f>SUM(G967:G970)</f>
        <v>16100</v>
      </c>
      <c r="H971" s="164"/>
      <c r="I971" s="163">
        <f>SUM(I967:I970)</f>
        <v>466900</v>
      </c>
      <c r="K971" s="128"/>
    </row>
    <row r="972" spans="1:11">
      <c r="A972" s="129"/>
      <c r="B972" s="129"/>
      <c r="C972" s="160"/>
      <c r="D972" s="129"/>
      <c r="E972" s="129"/>
      <c r="F972" s="129"/>
      <c r="G972" s="163"/>
      <c r="H972" s="164"/>
      <c r="I972" s="163"/>
      <c r="K972" s="128"/>
    </row>
    <row r="973" spans="1:11">
      <c r="A973" s="252"/>
      <c r="B973" s="222" t="s">
        <v>90</v>
      </c>
      <c r="C973" s="222" t="s">
        <v>277</v>
      </c>
      <c r="D973" s="253"/>
      <c r="E973" s="253"/>
      <c r="F973" s="224" t="s">
        <v>144</v>
      </c>
      <c r="G973" s="225">
        <v>1</v>
      </c>
      <c r="H973" s="261" t="s">
        <v>4</v>
      </c>
      <c r="I973" s="222"/>
      <c r="K973" s="128"/>
    </row>
    <row r="974" spans="1:11">
      <c r="A974" s="226"/>
      <c r="B974" s="227" t="s">
        <v>145</v>
      </c>
      <c r="C974" s="227" t="s">
        <v>271</v>
      </c>
      <c r="D974" s="256"/>
      <c r="E974" s="228"/>
      <c r="F974" s="245"/>
      <c r="G974" s="230"/>
      <c r="H974" s="262"/>
      <c r="I974" s="231"/>
      <c r="K974" s="128"/>
    </row>
    <row r="975" spans="1:11">
      <c r="A975" s="226"/>
      <c r="B975" s="227" t="s">
        <v>147</v>
      </c>
      <c r="C975" s="227">
        <v>1</v>
      </c>
      <c r="D975" s="236"/>
      <c r="E975" s="232"/>
      <c r="F975" s="233"/>
      <c r="G975" s="234"/>
      <c r="H975" s="260"/>
      <c r="I975" s="220"/>
      <c r="K975" s="128"/>
    </row>
    <row r="976" spans="1:11">
      <c r="A976" s="226"/>
      <c r="B976" s="227" t="s">
        <v>10</v>
      </c>
      <c r="C976" s="230" t="s">
        <v>4</v>
      </c>
      <c r="D976" s="236"/>
      <c r="E976" s="232"/>
      <c r="F976" s="235"/>
      <c r="G976" s="234"/>
      <c r="H976" s="260"/>
      <c r="I976" s="220"/>
      <c r="K976" s="128"/>
    </row>
    <row r="977" spans="1:11">
      <c r="A977" s="226"/>
      <c r="B977" s="249" t="s">
        <v>148</v>
      </c>
      <c r="C977" s="250" t="s">
        <v>158</v>
      </c>
      <c r="D977" s="250" t="s">
        <v>10</v>
      </c>
      <c r="E977" s="237" t="s">
        <v>9</v>
      </c>
      <c r="F977" s="237" t="s">
        <v>143</v>
      </c>
      <c r="G977" s="238" t="s">
        <v>149</v>
      </c>
      <c r="H977" s="263" t="s">
        <v>9</v>
      </c>
      <c r="I977" s="238" t="s">
        <v>150</v>
      </c>
      <c r="K977" s="128"/>
    </row>
    <row r="978" spans="1:11">
      <c r="A978" s="226"/>
      <c r="B978" s="250"/>
      <c r="C978" s="250"/>
      <c r="D978" s="250"/>
      <c r="E978" s="237" t="s">
        <v>151</v>
      </c>
      <c r="F978" s="237" t="s">
        <v>151</v>
      </c>
      <c r="G978" s="238" t="s">
        <v>151</v>
      </c>
      <c r="H978" s="263" t="s">
        <v>152</v>
      </c>
      <c r="I978" s="239" t="s">
        <v>153</v>
      </c>
      <c r="K978" s="128"/>
    </row>
    <row r="979" spans="1:11">
      <c r="A979" s="219" t="s">
        <v>167</v>
      </c>
      <c r="B979" s="220">
        <v>1</v>
      </c>
      <c r="C979" s="242" t="s">
        <v>269</v>
      </c>
      <c r="D979" s="241" t="s">
        <v>4</v>
      </c>
      <c r="E979" s="257">
        <v>1</v>
      </c>
      <c r="F979" s="240">
        <v>100000</v>
      </c>
      <c r="G979" s="240">
        <f>+F979*E979</f>
        <v>100000</v>
      </c>
      <c r="H979" s="164">
        <f>+$G$973*E979</f>
        <v>1</v>
      </c>
      <c r="I979" s="240">
        <v>100000</v>
      </c>
      <c r="K979" s="128"/>
    </row>
    <row r="980" spans="1:11">
      <c r="A980" s="219" t="s">
        <v>167</v>
      </c>
      <c r="B980" s="220">
        <v>2</v>
      </c>
      <c r="C980" s="243" t="s">
        <v>270</v>
      </c>
      <c r="D980" s="259" t="s">
        <v>4</v>
      </c>
      <c r="E980" s="257">
        <v>1</v>
      </c>
      <c r="F980" s="240">
        <v>250000</v>
      </c>
      <c r="G980" s="240">
        <f>+F980*E980</f>
        <v>250000</v>
      </c>
      <c r="H980" s="164">
        <f>+$G$973*E980</f>
        <v>1</v>
      </c>
      <c r="I980" s="240">
        <v>250000</v>
      </c>
      <c r="K980" s="128"/>
    </row>
    <row r="981" spans="1:11">
      <c r="A981" s="217"/>
      <c r="B981" s="216"/>
      <c r="C981" s="251" t="s">
        <v>7</v>
      </c>
      <c r="D981" s="218"/>
      <c r="E981" s="218"/>
      <c r="F981" s="216"/>
      <c r="G981" s="258">
        <f>SUM(G979:G980)</f>
        <v>350000</v>
      </c>
      <c r="H981" s="264"/>
      <c r="I981" s="258">
        <f>SUM(I979:I980)</f>
        <v>350000</v>
      </c>
      <c r="K981" s="128"/>
    </row>
    <row r="982" spans="1:11">
      <c r="A982" s="220"/>
      <c r="B982" s="220"/>
      <c r="C982" s="160"/>
      <c r="D982" s="220"/>
      <c r="E982" s="220"/>
      <c r="F982" s="220"/>
      <c r="G982" s="163"/>
      <c r="H982" s="164"/>
      <c r="I982" s="163"/>
      <c r="K982" s="128"/>
    </row>
    <row r="983" spans="1:11">
      <c r="A983" s="222"/>
      <c r="B983" s="222" t="s">
        <v>90</v>
      </c>
      <c r="C983" s="222" t="s">
        <v>80</v>
      </c>
      <c r="D983" s="222"/>
      <c r="E983" s="222"/>
      <c r="F983" s="224" t="s">
        <v>144</v>
      </c>
      <c r="G983" s="225">
        <v>1</v>
      </c>
      <c r="H983" s="222" t="str">
        <f>+C986</f>
        <v>GL</v>
      </c>
      <c r="I983" s="222"/>
      <c r="K983" s="128"/>
    </row>
    <row r="984" spans="1:11">
      <c r="A984" s="244"/>
      <c r="B984" s="227" t="s">
        <v>145</v>
      </c>
      <c r="C984" s="230" t="s">
        <v>135</v>
      </c>
      <c r="D984" s="231"/>
      <c r="E984" s="228"/>
      <c r="F984" s="245"/>
      <c r="G984" s="230"/>
      <c r="H984" s="230"/>
      <c r="I984" s="231"/>
      <c r="K984" s="128"/>
    </row>
    <row r="985" spans="1:11">
      <c r="A985" s="244"/>
      <c r="B985" s="227" t="s">
        <v>147</v>
      </c>
      <c r="C985" s="227">
        <v>1</v>
      </c>
      <c r="D985" s="227"/>
      <c r="E985" s="248"/>
      <c r="F985" s="233"/>
      <c r="G985" s="234"/>
      <c r="H985" s="220"/>
      <c r="I985" s="220"/>
      <c r="K985" s="128"/>
    </row>
    <row r="986" spans="1:11">
      <c r="A986" s="244"/>
      <c r="B986" s="227" t="s">
        <v>10</v>
      </c>
      <c r="C986" s="230" t="s">
        <v>4</v>
      </c>
      <c r="D986" s="230"/>
      <c r="E986" s="248"/>
      <c r="F986" s="235"/>
      <c r="G986" s="234"/>
      <c r="H986" s="220"/>
      <c r="I986" s="220"/>
      <c r="K986" s="128"/>
    </row>
    <row r="987" spans="1:11">
      <c r="A987" s="244"/>
      <c r="B987" s="172" t="s">
        <v>148</v>
      </c>
      <c r="C987" s="173" t="s">
        <v>158</v>
      </c>
      <c r="D987" s="173" t="s">
        <v>10</v>
      </c>
      <c r="E987" s="157" t="s">
        <v>9</v>
      </c>
      <c r="F987" s="157" t="s">
        <v>143</v>
      </c>
      <c r="G987" s="153" t="s">
        <v>149</v>
      </c>
      <c r="H987" s="158" t="s">
        <v>9</v>
      </c>
      <c r="I987" s="153" t="s">
        <v>150</v>
      </c>
      <c r="K987" s="128"/>
    </row>
    <row r="988" spans="1:11">
      <c r="A988" s="244"/>
      <c r="B988" s="173"/>
      <c r="C988" s="173"/>
      <c r="D988" s="173"/>
      <c r="E988" s="157" t="s">
        <v>151</v>
      </c>
      <c r="F988" s="157" t="s">
        <v>151</v>
      </c>
      <c r="G988" s="153" t="s">
        <v>151</v>
      </c>
      <c r="H988" s="158" t="s">
        <v>152</v>
      </c>
      <c r="I988" s="158" t="s">
        <v>153</v>
      </c>
      <c r="K988" s="128"/>
    </row>
    <row r="989" spans="1:11">
      <c r="A989" s="220" t="s">
        <v>167</v>
      </c>
      <c r="B989" s="220">
        <v>1</v>
      </c>
      <c r="C989" s="175" t="s">
        <v>273</v>
      </c>
      <c r="D989" s="161" t="s">
        <v>200</v>
      </c>
      <c r="E989" s="189">
        <v>6</v>
      </c>
      <c r="F989" s="163">
        <v>10000</v>
      </c>
      <c r="G989" s="163">
        <f t="shared" ref="G989:G995" si="154">+F989*E989</f>
        <v>60000</v>
      </c>
      <c r="H989" s="164">
        <f>+$G$983*E989</f>
        <v>6</v>
      </c>
      <c r="I989" s="163">
        <f t="shared" ref="I989:I995" si="155">+H989*F989</f>
        <v>60000</v>
      </c>
      <c r="K989" s="128"/>
    </row>
    <row r="990" spans="1:11">
      <c r="A990" s="220" t="s">
        <v>167</v>
      </c>
      <c r="B990" s="220">
        <v>2</v>
      </c>
      <c r="C990" s="175" t="s">
        <v>274</v>
      </c>
      <c r="D990" s="161" t="s">
        <v>200</v>
      </c>
      <c r="E990" s="189">
        <v>3</v>
      </c>
      <c r="F990" s="163">
        <v>8000</v>
      </c>
      <c r="G990" s="163">
        <f t="shared" si="154"/>
        <v>24000</v>
      </c>
      <c r="H990" s="164">
        <f t="shared" ref="H990:H995" si="156">+$G$983*E990</f>
        <v>3</v>
      </c>
      <c r="I990" s="163">
        <f t="shared" si="155"/>
        <v>24000</v>
      </c>
      <c r="K990" s="128"/>
    </row>
    <row r="991" spans="1:11">
      <c r="A991" s="220" t="s">
        <v>167</v>
      </c>
      <c r="B991" s="220">
        <v>3</v>
      </c>
      <c r="C991" s="175" t="s">
        <v>275</v>
      </c>
      <c r="D991" s="161" t="s">
        <v>24</v>
      </c>
      <c r="E991" s="189">
        <v>15</v>
      </c>
      <c r="F991" s="163">
        <v>5000</v>
      </c>
      <c r="G991" s="163">
        <f t="shared" si="154"/>
        <v>75000</v>
      </c>
      <c r="H991" s="164">
        <f t="shared" si="156"/>
        <v>15</v>
      </c>
      <c r="I991" s="163">
        <f t="shared" si="155"/>
        <v>75000</v>
      </c>
      <c r="K991" s="128"/>
    </row>
    <row r="992" spans="1:11">
      <c r="A992" s="220" t="s">
        <v>167</v>
      </c>
      <c r="B992" s="220">
        <v>4</v>
      </c>
      <c r="C992" s="175" t="s">
        <v>276</v>
      </c>
      <c r="D992" s="161" t="s">
        <v>4</v>
      </c>
      <c r="E992" s="189">
        <v>1</v>
      </c>
      <c r="F992" s="163">
        <v>60000</v>
      </c>
      <c r="G992" s="163">
        <f t="shared" si="154"/>
        <v>60000</v>
      </c>
      <c r="H992" s="164">
        <f t="shared" si="156"/>
        <v>1</v>
      </c>
      <c r="I992" s="163">
        <f t="shared" si="155"/>
        <v>60000</v>
      </c>
      <c r="K992" s="128"/>
    </row>
    <row r="993" spans="1:11">
      <c r="A993" s="220" t="s">
        <v>167</v>
      </c>
      <c r="B993" s="220">
        <v>5</v>
      </c>
      <c r="C993" s="175" t="s">
        <v>62</v>
      </c>
      <c r="D993" s="161" t="s">
        <v>6</v>
      </c>
      <c r="E993" s="189">
        <v>0.24299999999999999</v>
      </c>
      <c r="F993" s="163">
        <v>60000</v>
      </c>
      <c r="G993" s="163">
        <f t="shared" si="154"/>
        <v>14580</v>
      </c>
      <c r="H993" s="164">
        <f t="shared" si="156"/>
        <v>0.24299999999999999</v>
      </c>
      <c r="I993" s="163">
        <f t="shared" si="155"/>
        <v>14580</v>
      </c>
      <c r="K993" s="128"/>
    </row>
    <row r="994" spans="1:11">
      <c r="A994" s="220" t="s">
        <v>159</v>
      </c>
      <c r="B994" s="220">
        <v>6</v>
      </c>
      <c r="C994" s="175" t="s">
        <v>220</v>
      </c>
      <c r="D994" s="161" t="s">
        <v>4</v>
      </c>
      <c r="E994" s="189">
        <v>1</v>
      </c>
      <c r="F994" s="163">
        <v>50000</v>
      </c>
      <c r="G994" s="163">
        <f t="shared" si="154"/>
        <v>50000</v>
      </c>
      <c r="H994" s="164">
        <f t="shared" si="156"/>
        <v>1</v>
      </c>
      <c r="I994" s="163">
        <f t="shared" si="155"/>
        <v>50000</v>
      </c>
      <c r="K994" s="128"/>
    </row>
    <row r="995" spans="1:11">
      <c r="A995" s="220" t="s">
        <v>164</v>
      </c>
      <c r="B995" s="220">
        <v>7</v>
      </c>
      <c r="C995" s="175" t="s">
        <v>173</v>
      </c>
      <c r="D995" s="161" t="s">
        <v>166</v>
      </c>
      <c r="E995" s="189">
        <v>0.5</v>
      </c>
      <c r="F995" s="163">
        <f>+G994</f>
        <v>50000</v>
      </c>
      <c r="G995" s="163">
        <f t="shared" si="154"/>
        <v>25000</v>
      </c>
      <c r="H995" s="164">
        <f t="shared" si="156"/>
        <v>0.5</v>
      </c>
      <c r="I995" s="163">
        <f t="shared" si="155"/>
        <v>25000</v>
      </c>
      <c r="K995" s="128"/>
    </row>
    <row r="996" spans="1:11">
      <c r="A996" s="220"/>
      <c r="B996" s="220"/>
      <c r="C996" s="160" t="s">
        <v>7</v>
      </c>
      <c r="D996" s="220"/>
      <c r="E996" s="220"/>
      <c r="F996" s="220"/>
      <c r="G996" s="163">
        <f>SUM(G989:G995)</f>
        <v>308580</v>
      </c>
      <c r="H996" s="164"/>
      <c r="I996" s="163">
        <f>SUM(I989:I995)</f>
        <v>308580</v>
      </c>
      <c r="K996" s="128"/>
    </row>
    <row r="997" spans="1:11">
      <c r="A997" s="220"/>
      <c r="B997" s="220"/>
      <c r="C997" s="160"/>
      <c r="D997" s="220"/>
      <c r="E997" s="220"/>
      <c r="F997" s="220"/>
      <c r="G997" s="163"/>
      <c r="H997" s="164"/>
      <c r="I997" s="163"/>
      <c r="K997" s="128"/>
    </row>
    <row r="998" spans="1:11">
      <c r="A998" s="222"/>
      <c r="B998" s="222" t="s">
        <v>90</v>
      </c>
      <c r="C998" s="222" t="str">
        <f>+Presupuesto!B115</f>
        <v>ASEO</v>
      </c>
      <c r="D998" s="222"/>
      <c r="E998" s="222"/>
      <c r="F998" s="224" t="s">
        <v>144</v>
      </c>
      <c r="G998" s="225">
        <v>1</v>
      </c>
      <c r="H998" s="222" t="str">
        <f>+C1001</f>
        <v>GL</v>
      </c>
      <c r="I998" s="222"/>
      <c r="K998" s="128"/>
    </row>
    <row r="999" spans="1:11">
      <c r="A999" s="244"/>
      <c r="B999" s="227" t="s">
        <v>145</v>
      </c>
      <c r="C999" s="230" t="str">
        <f>+Presupuesto!A114</f>
        <v>XXII.</v>
      </c>
      <c r="D999" s="231"/>
      <c r="E999" s="228"/>
      <c r="F999" s="245"/>
      <c r="G999" s="230"/>
      <c r="H999" s="230"/>
      <c r="I999" s="231"/>
      <c r="K999" s="128"/>
    </row>
    <row r="1000" spans="1:11">
      <c r="A1000" s="244"/>
      <c r="B1000" s="227" t="s">
        <v>147</v>
      </c>
      <c r="C1000" s="227">
        <v>1</v>
      </c>
      <c r="D1000" s="227"/>
      <c r="E1000" s="248"/>
      <c r="F1000" s="233"/>
      <c r="G1000" s="234"/>
      <c r="H1000" s="220"/>
      <c r="I1000" s="220"/>
      <c r="K1000" s="128"/>
    </row>
    <row r="1001" spans="1:11">
      <c r="A1001" s="244"/>
      <c r="B1001" s="227" t="s">
        <v>10</v>
      </c>
      <c r="C1001" s="230" t="s">
        <v>4</v>
      </c>
      <c r="D1001" s="230"/>
      <c r="E1001" s="248"/>
      <c r="F1001" s="235"/>
      <c r="G1001" s="234"/>
      <c r="H1001" s="220"/>
      <c r="I1001" s="220"/>
      <c r="K1001" s="128"/>
    </row>
    <row r="1002" spans="1:11">
      <c r="A1002" s="244"/>
      <c r="B1002" s="172" t="s">
        <v>148</v>
      </c>
      <c r="C1002" s="173" t="s">
        <v>158</v>
      </c>
      <c r="D1002" s="173" t="s">
        <v>10</v>
      </c>
      <c r="E1002" s="157" t="s">
        <v>9</v>
      </c>
      <c r="F1002" s="157" t="s">
        <v>143</v>
      </c>
      <c r="G1002" s="153" t="s">
        <v>149</v>
      </c>
      <c r="H1002" s="158" t="s">
        <v>9</v>
      </c>
      <c r="I1002" s="153" t="s">
        <v>150</v>
      </c>
      <c r="K1002" s="128"/>
    </row>
    <row r="1003" spans="1:11">
      <c r="A1003" s="244"/>
      <c r="B1003" s="173"/>
      <c r="C1003" s="173"/>
      <c r="D1003" s="173"/>
      <c r="E1003" s="157" t="s">
        <v>151</v>
      </c>
      <c r="F1003" s="157" t="s">
        <v>151</v>
      </c>
      <c r="G1003" s="153" t="s">
        <v>151</v>
      </c>
      <c r="H1003" s="158" t="s">
        <v>152</v>
      </c>
      <c r="I1003" s="158" t="s">
        <v>153</v>
      </c>
      <c r="K1003" s="128"/>
    </row>
    <row r="1004" spans="1:11">
      <c r="A1004" s="220" t="s">
        <v>167</v>
      </c>
      <c r="B1004" s="220">
        <v>1</v>
      </c>
      <c r="C1004" s="175" t="s">
        <v>214</v>
      </c>
      <c r="D1004" s="161" t="s">
        <v>4</v>
      </c>
      <c r="E1004" s="162">
        <v>1</v>
      </c>
      <c r="F1004" s="163">
        <v>50000</v>
      </c>
      <c r="G1004" s="163">
        <f>+F1004*E1004</f>
        <v>50000</v>
      </c>
      <c r="H1004" s="164">
        <f>+$G$998*E1004</f>
        <v>1</v>
      </c>
      <c r="I1004" s="163">
        <f>+H1004*F1004</f>
        <v>50000</v>
      </c>
      <c r="K1004" s="128"/>
    </row>
    <row r="1005" spans="1:11">
      <c r="A1005" s="220" t="s">
        <v>159</v>
      </c>
      <c r="B1005" s="220">
        <v>2</v>
      </c>
      <c r="C1005" s="175" t="s">
        <v>215</v>
      </c>
      <c r="D1005" s="161" t="s">
        <v>161</v>
      </c>
      <c r="E1005" s="162">
        <v>1.5</v>
      </c>
      <c r="F1005" s="163">
        <v>15000</v>
      </c>
      <c r="G1005" s="163">
        <f>+F1005*E1005</f>
        <v>22500</v>
      </c>
      <c r="H1005" s="164">
        <f t="shared" ref="H1005:H1007" si="157">+$G$998*E1005</f>
        <v>1.5</v>
      </c>
      <c r="I1005" s="163">
        <f>+H1005*F1005</f>
        <v>22500</v>
      </c>
      <c r="K1005" s="128"/>
    </row>
    <row r="1006" spans="1:11">
      <c r="A1006" s="220" t="s">
        <v>164</v>
      </c>
      <c r="B1006" s="220">
        <v>3</v>
      </c>
      <c r="C1006" s="175" t="s">
        <v>173</v>
      </c>
      <c r="D1006" s="161" t="s">
        <v>166</v>
      </c>
      <c r="E1006" s="162">
        <v>0.5</v>
      </c>
      <c r="F1006" s="163">
        <f>G1005</f>
        <v>22500</v>
      </c>
      <c r="G1006" s="163">
        <f>+F1006*E1006</f>
        <v>11250</v>
      </c>
      <c r="H1006" s="164">
        <f t="shared" si="157"/>
        <v>0.5</v>
      </c>
      <c r="I1006" s="163">
        <f>+H1006*F1006</f>
        <v>11250</v>
      </c>
      <c r="K1006" s="128"/>
    </row>
    <row r="1007" spans="1:11">
      <c r="A1007" s="220" t="s">
        <v>154</v>
      </c>
      <c r="B1007" s="220">
        <v>4</v>
      </c>
      <c r="C1007" s="175" t="s">
        <v>216</v>
      </c>
      <c r="D1007" s="161" t="s">
        <v>4</v>
      </c>
      <c r="E1007" s="162">
        <v>1</v>
      </c>
      <c r="F1007" s="163">
        <v>80000</v>
      </c>
      <c r="G1007" s="163">
        <f>+F1007*E1007</f>
        <v>80000</v>
      </c>
      <c r="H1007" s="164">
        <f t="shared" si="157"/>
        <v>1</v>
      </c>
      <c r="I1007" s="163">
        <f>+H1007*F1007</f>
        <v>80000</v>
      </c>
      <c r="K1007" s="128"/>
    </row>
    <row r="1008" spans="1:11">
      <c r="A1008" s="220"/>
      <c r="B1008" s="220"/>
      <c r="C1008" s="160" t="s">
        <v>7</v>
      </c>
      <c r="D1008" s="220"/>
      <c r="E1008" s="162"/>
      <c r="F1008" s="220"/>
      <c r="G1008" s="163">
        <f>SUM(G1004:G1007)</f>
        <v>163750</v>
      </c>
      <c r="H1008" s="163"/>
      <c r="I1008" s="163">
        <f>SUM(I1004:I1007)</f>
        <v>163750</v>
      </c>
    </row>
    <row r="1010" spans="1:11">
      <c r="A1010" s="222"/>
      <c r="B1010" s="222" t="s">
        <v>90</v>
      </c>
      <c r="C1010" s="222" t="s">
        <v>82</v>
      </c>
      <c r="D1010" s="222"/>
      <c r="E1010" s="222"/>
      <c r="F1010" s="224" t="s">
        <v>144</v>
      </c>
      <c r="G1010" s="225">
        <v>1</v>
      </c>
      <c r="H1010" s="222" t="str">
        <f>+C1013</f>
        <v>GL</v>
      </c>
      <c r="I1010" s="222"/>
    </row>
    <row r="1011" spans="1:11">
      <c r="A1011" s="244"/>
      <c r="B1011" s="227" t="s">
        <v>145</v>
      </c>
      <c r="C1011" s="230" t="str">
        <f>+Presupuesto!A117</f>
        <v>XXIII.</v>
      </c>
      <c r="D1011" s="231"/>
      <c r="E1011" s="228"/>
      <c r="F1011" s="245"/>
      <c r="G1011" s="230"/>
      <c r="H1011" s="230"/>
      <c r="I1011" s="231"/>
    </row>
    <row r="1012" spans="1:11">
      <c r="A1012" s="244"/>
      <c r="B1012" s="227" t="s">
        <v>147</v>
      </c>
      <c r="C1012" s="227">
        <v>1</v>
      </c>
      <c r="D1012" s="227"/>
      <c r="E1012" s="248"/>
      <c r="F1012" s="233"/>
      <c r="G1012" s="234"/>
      <c r="H1012" s="220"/>
      <c r="I1012" s="220"/>
    </row>
    <row r="1013" spans="1:11">
      <c r="A1013" s="244"/>
      <c r="B1013" s="227" t="s">
        <v>10</v>
      </c>
      <c r="C1013" s="230" t="s">
        <v>4</v>
      </c>
      <c r="D1013" s="230"/>
      <c r="E1013" s="248"/>
      <c r="F1013" s="235"/>
      <c r="G1013" s="234"/>
      <c r="H1013" s="220"/>
      <c r="I1013" s="220"/>
    </row>
    <row r="1014" spans="1:11">
      <c r="A1014" s="244"/>
      <c r="B1014" s="172" t="s">
        <v>148</v>
      </c>
      <c r="C1014" s="173" t="s">
        <v>158</v>
      </c>
      <c r="D1014" s="173" t="s">
        <v>10</v>
      </c>
      <c r="E1014" s="157" t="s">
        <v>9</v>
      </c>
      <c r="F1014" s="157" t="s">
        <v>143</v>
      </c>
      <c r="G1014" s="153" t="s">
        <v>149</v>
      </c>
      <c r="H1014" s="158" t="s">
        <v>9</v>
      </c>
      <c r="I1014" s="153" t="s">
        <v>150</v>
      </c>
    </row>
    <row r="1015" spans="1:11">
      <c r="A1015" s="244"/>
      <c r="B1015" s="173"/>
      <c r="C1015" s="173"/>
      <c r="D1015" s="173"/>
      <c r="E1015" s="157" t="s">
        <v>151</v>
      </c>
      <c r="F1015" s="157" t="s">
        <v>151</v>
      </c>
      <c r="G1015" s="153" t="s">
        <v>151</v>
      </c>
      <c r="H1015" s="158" t="s">
        <v>152</v>
      </c>
      <c r="I1015" s="158" t="s">
        <v>153</v>
      </c>
    </row>
    <row r="1016" spans="1:11">
      <c r="A1016" s="220" t="s">
        <v>167</v>
      </c>
      <c r="B1016" s="220">
        <v>1</v>
      </c>
      <c r="C1016" s="175" t="s">
        <v>217</v>
      </c>
      <c r="D1016" s="161" t="s">
        <v>200</v>
      </c>
      <c r="E1016" s="189">
        <v>12</v>
      </c>
      <c r="F1016" s="163">
        <v>1310</v>
      </c>
      <c r="G1016" s="163">
        <f t="shared" ref="G1016:G1021" si="158">+F1016*E1016</f>
        <v>15720</v>
      </c>
      <c r="H1016" s="164">
        <f>+$G$1010*E1016</f>
        <v>12</v>
      </c>
      <c r="I1016" s="163">
        <f t="shared" ref="I1016:I1021" si="159">+H1016*F1016</f>
        <v>15720</v>
      </c>
    </row>
    <row r="1017" spans="1:11">
      <c r="A1017" s="220" t="s">
        <v>167</v>
      </c>
      <c r="B1017" s="220">
        <v>2</v>
      </c>
      <c r="C1017" s="175" t="s">
        <v>218</v>
      </c>
      <c r="D1017" s="161" t="s">
        <v>200</v>
      </c>
      <c r="E1017" s="189">
        <v>3</v>
      </c>
      <c r="F1017" s="163">
        <v>20000</v>
      </c>
      <c r="G1017" s="163">
        <f t="shared" si="158"/>
        <v>60000</v>
      </c>
      <c r="H1017" s="164">
        <f t="shared" ref="H1017:H1021" si="160">+$G$1010*E1017</f>
        <v>3</v>
      </c>
      <c r="I1017" s="163">
        <f t="shared" si="159"/>
        <v>60000</v>
      </c>
    </row>
    <row r="1018" spans="1:11">
      <c r="A1018" s="220" t="s">
        <v>167</v>
      </c>
      <c r="B1018" s="220">
        <v>3</v>
      </c>
      <c r="C1018" s="175" t="s">
        <v>219</v>
      </c>
      <c r="D1018" s="161" t="s">
        <v>205</v>
      </c>
      <c r="E1018" s="189">
        <v>2</v>
      </c>
      <c r="F1018" s="163">
        <v>1200</v>
      </c>
      <c r="G1018" s="163">
        <f t="shared" si="158"/>
        <v>2400</v>
      </c>
      <c r="H1018" s="164">
        <f t="shared" si="160"/>
        <v>2</v>
      </c>
      <c r="I1018" s="163">
        <f t="shared" si="159"/>
        <v>2400</v>
      </c>
    </row>
    <row r="1019" spans="1:11">
      <c r="A1019" s="220" t="s">
        <v>167</v>
      </c>
      <c r="B1019" s="220">
        <v>4</v>
      </c>
      <c r="C1019" s="175" t="s">
        <v>272</v>
      </c>
      <c r="D1019" s="161" t="s">
        <v>5</v>
      </c>
      <c r="E1019" s="189">
        <v>18</v>
      </c>
      <c r="F1019" s="163">
        <v>9000</v>
      </c>
      <c r="G1019" s="163">
        <f t="shared" si="158"/>
        <v>162000</v>
      </c>
      <c r="H1019" s="164">
        <f t="shared" si="160"/>
        <v>18</v>
      </c>
      <c r="I1019" s="163">
        <f t="shared" si="159"/>
        <v>162000</v>
      </c>
    </row>
    <row r="1020" spans="1:11">
      <c r="A1020" s="220" t="s">
        <v>159</v>
      </c>
      <c r="B1020" s="220">
        <v>5</v>
      </c>
      <c r="C1020" s="175" t="s">
        <v>220</v>
      </c>
      <c r="D1020" s="161" t="s">
        <v>4</v>
      </c>
      <c r="E1020" s="189">
        <v>1</v>
      </c>
      <c r="F1020" s="163">
        <v>50000</v>
      </c>
      <c r="G1020" s="163">
        <f t="shared" si="158"/>
        <v>50000</v>
      </c>
      <c r="H1020" s="164">
        <f t="shared" si="160"/>
        <v>1</v>
      </c>
      <c r="I1020" s="163">
        <f t="shared" si="159"/>
        <v>50000</v>
      </c>
    </row>
    <row r="1021" spans="1:11">
      <c r="A1021" s="220" t="s">
        <v>164</v>
      </c>
      <c r="B1021" s="220">
        <v>6</v>
      </c>
      <c r="C1021" s="175" t="s">
        <v>173</v>
      </c>
      <c r="D1021" s="161" t="s">
        <v>166</v>
      </c>
      <c r="E1021" s="189">
        <v>0.5</v>
      </c>
      <c r="F1021" s="163">
        <f>+G1020</f>
        <v>50000</v>
      </c>
      <c r="G1021" s="163">
        <f t="shared" si="158"/>
        <v>25000</v>
      </c>
      <c r="H1021" s="164">
        <f t="shared" si="160"/>
        <v>0.5</v>
      </c>
      <c r="I1021" s="163">
        <f t="shared" si="159"/>
        <v>25000</v>
      </c>
    </row>
    <row r="1022" spans="1:11">
      <c r="A1022" s="220"/>
      <c r="B1022" s="220"/>
      <c r="C1022" s="160" t="s">
        <v>7</v>
      </c>
      <c r="D1022" s="220"/>
      <c r="E1022" s="220"/>
      <c r="F1022" s="220"/>
      <c r="G1022" s="163">
        <f>SUM(G1016:G1021)</f>
        <v>315120</v>
      </c>
      <c r="H1022" s="164"/>
      <c r="I1022" s="163">
        <f>SUM(I1016:I1021)</f>
        <v>315120</v>
      </c>
    </row>
    <row r="1023" spans="1:11">
      <c r="K1023" s="128"/>
    </row>
    <row r="1024" spans="1:11">
      <c r="A1024" s="280"/>
      <c r="B1024" s="280"/>
      <c r="C1024" s="281" t="s">
        <v>338</v>
      </c>
      <c r="D1024" s="280"/>
      <c r="E1024" s="282"/>
      <c r="F1024" s="280"/>
      <c r="G1024" s="280"/>
      <c r="H1024" s="280"/>
      <c r="I1024" s="280"/>
      <c r="K1024" s="128"/>
    </row>
    <row r="1025" spans="1:11" s="199" customFormat="1" ht="14.1" customHeight="1">
      <c r="A1025" s="128"/>
      <c r="B1025" s="128"/>
      <c r="C1025" s="283" t="s">
        <v>158</v>
      </c>
      <c r="D1025" s="283" t="s">
        <v>167</v>
      </c>
      <c r="E1025" s="284" t="s">
        <v>339</v>
      </c>
      <c r="F1025" s="163">
        <f>+SUMIFS($I$11:$I$1035,$A$11:$A$1035,D1025)</f>
        <v>65341404.979000002</v>
      </c>
      <c r="G1025" s="128"/>
      <c r="H1025" s="128"/>
      <c r="I1025" s="128"/>
    </row>
    <row r="1026" spans="1:11" s="199" customFormat="1" ht="14.1" customHeight="1">
      <c r="A1026" s="128"/>
      <c r="B1026" s="128"/>
      <c r="C1026" s="283" t="s">
        <v>221</v>
      </c>
      <c r="D1026" s="283" t="s">
        <v>154</v>
      </c>
      <c r="E1026" s="284" t="s">
        <v>339</v>
      </c>
      <c r="F1026" s="163">
        <f>+SUMIFS($I$11:$I$1035,$A$11:$A$1035,D1026)</f>
        <v>3136761.71</v>
      </c>
      <c r="G1026" s="128"/>
      <c r="H1026" s="128"/>
      <c r="I1026" s="128"/>
    </row>
    <row r="1027" spans="1:11" ht="14.1" customHeight="1">
      <c r="C1027" s="283" t="s">
        <v>340</v>
      </c>
      <c r="D1027" s="283" t="s">
        <v>159</v>
      </c>
      <c r="E1027" s="284" t="s">
        <v>339</v>
      </c>
      <c r="F1027" s="163">
        <f>+SUMIFS($I$11:$I$1035,$A$11:$A$1035,D1027)</f>
        <v>12553029.490000002</v>
      </c>
      <c r="K1027" s="128"/>
    </row>
    <row r="1028" spans="1:11" ht="14.1" customHeight="1">
      <c r="C1028" s="283" t="s">
        <v>173</v>
      </c>
      <c r="D1028" s="283" t="s">
        <v>164</v>
      </c>
      <c r="E1028" s="284" t="s">
        <v>339</v>
      </c>
      <c r="F1028" s="163">
        <f>+SUMIFS($I$11:$I$1035,$A$11:$A$1035,D1028)</f>
        <v>6109211.5850000009</v>
      </c>
      <c r="K1028" s="128"/>
    </row>
    <row r="1029" spans="1:11" ht="14.1" customHeight="1">
      <c r="A1029" s="199"/>
      <c r="B1029" s="199"/>
      <c r="C1029" s="128" t="s">
        <v>341</v>
      </c>
      <c r="E1029" s="284" t="s">
        <v>339</v>
      </c>
      <c r="F1029" s="188">
        <f>SUM(F1025:F1028)</f>
        <v>87140407.763999999</v>
      </c>
      <c r="G1029" s="199"/>
      <c r="H1029" s="199"/>
      <c r="I1029" s="199"/>
      <c r="K1029" s="128"/>
    </row>
    <row r="1030" spans="1:11" s="199" customFormat="1" ht="14.1" customHeight="1"/>
    <row r="1031" spans="1:11">
      <c r="K1031" s="128"/>
    </row>
    <row r="1032" spans="1:11">
      <c r="K1032" s="128"/>
    </row>
    <row r="1033" spans="1:11">
      <c r="K1033" s="128"/>
    </row>
    <row r="1034" spans="1:11">
      <c r="K1034" s="128"/>
    </row>
    <row r="1035" spans="1:11">
      <c r="K1035" s="128"/>
    </row>
    <row r="1036" spans="1:11">
      <c r="K1036" s="128"/>
    </row>
    <row r="1037" spans="1:11">
      <c r="K1037" s="128"/>
    </row>
    <row r="1038" spans="1:11">
      <c r="K1038" s="128"/>
    </row>
    <row r="1039" spans="1:11">
      <c r="K1039" s="128"/>
    </row>
    <row r="1040" spans="1:11">
      <c r="K1040" s="128"/>
    </row>
    <row r="1041" spans="11:11">
      <c r="K1041" s="128"/>
    </row>
    <row r="1042" spans="11:11">
      <c r="K1042" s="128"/>
    </row>
    <row r="1043" spans="11:11">
      <c r="K1043" s="128"/>
    </row>
    <row r="1044" spans="11:11">
      <c r="K1044" s="128"/>
    </row>
    <row r="1045" spans="11:11">
      <c r="K1045" s="128"/>
    </row>
    <row r="1046" spans="11:11">
      <c r="K1046" s="128"/>
    </row>
  </sheetData>
  <pageMargins left="0.7" right="0.7" top="0.75" bottom="0.75" header="0.3" footer="0.3"/>
  <pageSetup paperSize="9" scale="62" fitToHeight="0" orientation="portrait" horizontalDpi="4294967293" verticalDpi="4294967293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DY137"/>
  <sheetViews>
    <sheetView zoomScale="40" zoomScaleNormal="40" workbookViewId="0">
      <pane xSplit="10" topLeftCell="K1" activePane="topRight" state="frozen"/>
      <selection activeCell="A115" sqref="A115"/>
      <selection pane="topRight" activeCell="AR46" sqref="AR46"/>
    </sheetView>
  </sheetViews>
  <sheetFormatPr baseColWidth="10" defaultRowHeight="15"/>
  <cols>
    <col min="1" max="1" width="5.7109375" bestFit="1" customWidth="1"/>
    <col min="6" max="7" width="11.42578125" style="2"/>
    <col min="8" max="8" width="12.5703125" style="2" hidden="1" customWidth="1"/>
    <col min="9" max="9" width="15.140625" style="2" hidden="1" customWidth="1"/>
    <col min="10" max="10" width="3.85546875" customWidth="1"/>
    <col min="11" max="12" width="3.28515625" customWidth="1"/>
    <col min="13" max="13" width="3.42578125" customWidth="1"/>
    <col min="14" max="14" width="3.140625" customWidth="1"/>
    <col min="15" max="15" width="3.28515625" customWidth="1"/>
    <col min="16" max="16" width="3.42578125" customWidth="1"/>
    <col min="17" max="17" width="3.7109375" customWidth="1"/>
    <col min="18" max="18" width="3.140625" customWidth="1"/>
    <col min="19" max="19" width="3.28515625" customWidth="1"/>
    <col min="20" max="20" width="3.42578125" customWidth="1"/>
    <col min="21" max="21" width="3.140625" customWidth="1"/>
    <col min="22" max="22" width="3.28515625" customWidth="1"/>
    <col min="23" max="23" width="3.5703125" customWidth="1"/>
    <col min="24" max="24" width="3.7109375" customWidth="1"/>
    <col min="25" max="26" width="3.28515625" customWidth="1"/>
    <col min="27" max="27" width="3.42578125" customWidth="1"/>
    <col min="28" max="28" width="3.140625" customWidth="1"/>
    <col min="29" max="29" width="3.28515625" customWidth="1"/>
    <col min="30" max="30" width="3.5703125" customWidth="1"/>
    <col min="31" max="31" width="3.7109375" customWidth="1"/>
    <col min="32" max="33" width="3.28515625" customWidth="1"/>
    <col min="34" max="34" width="3.42578125" customWidth="1"/>
    <col min="35" max="35" width="3.140625" customWidth="1"/>
    <col min="36" max="36" width="3.28515625" customWidth="1"/>
    <col min="37" max="37" width="3.5703125" customWidth="1"/>
    <col min="38" max="38" width="3.7109375" customWidth="1"/>
    <col min="39" max="40" width="3.28515625" customWidth="1"/>
    <col min="41" max="41" width="3.42578125" customWidth="1"/>
    <col min="42" max="42" width="3.140625" customWidth="1"/>
    <col min="43" max="43" width="3.28515625" customWidth="1"/>
    <col min="44" max="44" width="3.5703125" customWidth="1"/>
    <col min="45" max="45" width="3.7109375" customWidth="1"/>
    <col min="46" max="47" width="3.28515625" customWidth="1"/>
    <col min="48" max="48" width="3.42578125" customWidth="1"/>
    <col min="49" max="49" width="3.140625" customWidth="1"/>
    <col min="50" max="50" width="3.28515625" customWidth="1"/>
    <col min="51" max="51" width="3.5703125" customWidth="1"/>
    <col min="52" max="52" width="3.7109375" customWidth="1"/>
    <col min="53" max="54" width="3.28515625" customWidth="1"/>
    <col min="55" max="55" width="3.42578125" customWidth="1"/>
    <col min="56" max="56" width="3.140625" customWidth="1"/>
    <col min="57" max="57" width="3.28515625" customWidth="1"/>
    <col min="58" max="58" width="3.5703125" customWidth="1"/>
    <col min="59" max="59" width="3.7109375" customWidth="1"/>
    <col min="60" max="61" width="3.28515625" customWidth="1"/>
    <col min="62" max="62" width="3.42578125" customWidth="1"/>
    <col min="63" max="63" width="3.140625" customWidth="1"/>
    <col min="64" max="64" width="3.28515625" customWidth="1"/>
    <col min="65" max="65" width="3.5703125" customWidth="1"/>
    <col min="66" max="66" width="3.7109375" customWidth="1"/>
    <col min="67" max="68" width="3.28515625" customWidth="1"/>
    <col min="69" max="69" width="3.42578125" customWidth="1"/>
    <col min="70" max="70" width="3.140625" customWidth="1"/>
    <col min="71" max="71" width="3.28515625" customWidth="1"/>
    <col min="72" max="72" width="3.5703125" customWidth="1"/>
    <col min="73" max="73" width="3.7109375" customWidth="1"/>
    <col min="74" max="75" width="3.28515625" customWidth="1"/>
    <col min="76" max="76" width="3.42578125" customWidth="1"/>
    <col min="77" max="77" width="3.140625" customWidth="1"/>
    <col min="78" max="78" width="3.28515625" customWidth="1"/>
    <col min="79" max="79" width="3.5703125" customWidth="1"/>
    <col min="80" max="80" width="3.7109375" customWidth="1"/>
    <col min="81" max="82" width="3.28515625" customWidth="1"/>
    <col min="83" max="83" width="3.42578125" customWidth="1"/>
    <col min="84" max="84" width="3.140625" customWidth="1"/>
    <col min="85" max="85" width="3.28515625" customWidth="1"/>
    <col min="86" max="86" width="3.5703125" customWidth="1"/>
    <col min="87" max="87" width="3.7109375" customWidth="1"/>
    <col min="88" max="89" width="3.28515625" customWidth="1"/>
    <col min="90" max="90" width="3.42578125" customWidth="1"/>
    <col min="91" max="91" width="3.140625" customWidth="1"/>
    <col min="92" max="92" width="3.28515625" customWidth="1"/>
    <col min="93" max="93" width="3.5703125" customWidth="1"/>
    <col min="94" max="94" width="3.7109375" customWidth="1"/>
    <col min="95" max="96" width="3.28515625" customWidth="1"/>
    <col min="97" max="97" width="3.42578125" customWidth="1"/>
    <col min="98" max="98" width="3.140625" customWidth="1"/>
    <col min="99" max="99" width="3.28515625" customWidth="1"/>
    <col min="100" max="100" width="3.5703125" customWidth="1"/>
    <col min="101" max="101" width="3.7109375" customWidth="1"/>
    <col min="102" max="103" width="3.28515625" customWidth="1"/>
    <col min="104" max="104" width="3.42578125" customWidth="1"/>
    <col min="105" max="105" width="3.140625" customWidth="1"/>
    <col min="106" max="106" width="3.28515625" customWidth="1"/>
    <col min="107" max="107" width="3.5703125" customWidth="1"/>
    <col min="108" max="108" width="3.7109375" customWidth="1"/>
    <col min="109" max="110" width="3.28515625" customWidth="1"/>
    <col min="111" max="111" width="3.42578125" customWidth="1"/>
    <col min="112" max="112" width="3.5703125" customWidth="1"/>
    <col min="113" max="113" width="3.28515625" customWidth="1"/>
    <col min="114" max="114" width="3.5703125" customWidth="1"/>
    <col min="115" max="115" width="3.7109375" customWidth="1"/>
    <col min="116" max="117" width="3.28515625" customWidth="1"/>
    <col min="118" max="118" width="3.42578125" customWidth="1"/>
    <col min="119" max="119" width="3.85546875" customWidth="1"/>
    <col min="120" max="120" width="3.28515625" customWidth="1"/>
    <col min="121" max="121" width="3.5703125" customWidth="1"/>
    <col min="122" max="122" width="3.7109375" customWidth="1"/>
    <col min="123" max="124" width="3.28515625" customWidth="1"/>
    <col min="125" max="125" width="3.42578125" customWidth="1"/>
    <col min="126" max="126" width="3.7109375" customWidth="1"/>
    <col min="127" max="127" width="3.28515625" customWidth="1"/>
    <col min="128" max="128" width="3.5703125" customWidth="1"/>
    <col min="129" max="129" width="3.7109375" customWidth="1"/>
  </cols>
  <sheetData>
    <row r="1" spans="1:129" ht="15.75" thickBot="1"/>
    <row r="2" spans="1:129" ht="15.75" thickBot="1">
      <c r="B2" s="303" t="s">
        <v>93</v>
      </c>
      <c r="C2" s="304"/>
      <c r="D2" s="304"/>
      <c r="E2" s="304"/>
      <c r="F2" s="304"/>
      <c r="G2" s="305"/>
      <c r="H2" s="15"/>
      <c r="I2" s="16"/>
      <c r="K2" s="294" t="s">
        <v>337</v>
      </c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5"/>
      <c r="BX2" s="295"/>
      <c r="BY2" s="295"/>
      <c r="BZ2" s="295"/>
      <c r="CA2" s="295"/>
      <c r="CB2" s="295"/>
      <c r="CC2" s="295"/>
      <c r="CD2" s="295"/>
      <c r="CE2" s="295"/>
      <c r="CF2" s="295"/>
      <c r="CG2" s="295"/>
      <c r="CH2" s="295"/>
      <c r="CI2" s="295"/>
      <c r="CJ2" s="295"/>
      <c r="CK2" s="295"/>
      <c r="CL2" s="295"/>
      <c r="CM2" s="295"/>
      <c r="CN2" s="295"/>
      <c r="CO2" s="295"/>
      <c r="CP2" s="295"/>
      <c r="CQ2" s="295"/>
      <c r="CR2" s="295"/>
      <c r="CS2" s="295"/>
      <c r="CT2" s="295"/>
      <c r="CU2" s="295"/>
      <c r="CV2" s="295"/>
      <c r="CW2" s="295"/>
      <c r="CX2" s="295"/>
      <c r="CY2" s="295"/>
      <c r="CZ2" s="295"/>
      <c r="DA2" s="295"/>
      <c r="DB2" s="295"/>
      <c r="DC2" s="295"/>
      <c r="DD2" s="295"/>
      <c r="DE2" s="295"/>
      <c r="DF2" s="295"/>
      <c r="DG2" s="295"/>
      <c r="DH2" s="295"/>
      <c r="DI2" s="295"/>
      <c r="DJ2" s="295"/>
      <c r="DK2" s="295"/>
      <c r="DL2" s="295"/>
      <c r="DM2" s="295"/>
      <c r="DN2" s="295"/>
      <c r="DO2" s="295"/>
      <c r="DP2" s="295"/>
      <c r="DQ2" s="295"/>
      <c r="DR2" s="295"/>
      <c r="DS2" s="295"/>
      <c r="DT2" s="295"/>
      <c r="DU2" s="295"/>
      <c r="DV2" s="295"/>
      <c r="DW2" s="295"/>
      <c r="DX2" s="295"/>
      <c r="DY2" s="296"/>
    </row>
    <row r="3" spans="1:129" ht="15.75" thickBot="1">
      <c r="B3" s="306"/>
      <c r="C3" s="307"/>
      <c r="D3" s="307"/>
      <c r="E3" s="307"/>
      <c r="F3" s="307"/>
      <c r="G3" s="308"/>
      <c r="K3" s="297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8"/>
      <c r="BE3" s="298"/>
      <c r="BF3" s="298"/>
      <c r="BG3" s="298"/>
      <c r="BH3" s="298"/>
      <c r="BI3" s="298"/>
      <c r="BJ3" s="298"/>
      <c r="BK3" s="298"/>
      <c r="BL3" s="298"/>
      <c r="BM3" s="298"/>
      <c r="BN3" s="298"/>
      <c r="BO3" s="298"/>
      <c r="BP3" s="298"/>
      <c r="BQ3" s="298"/>
      <c r="BR3" s="298"/>
      <c r="BS3" s="298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8"/>
      <c r="CE3" s="298"/>
      <c r="CF3" s="298"/>
      <c r="CG3" s="298"/>
      <c r="CH3" s="298"/>
      <c r="CI3" s="298"/>
      <c r="CJ3" s="298"/>
      <c r="CK3" s="298"/>
      <c r="CL3" s="298"/>
      <c r="CM3" s="298"/>
      <c r="CN3" s="298"/>
      <c r="CO3" s="298"/>
      <c r="CP3" s="298"/>
      <c r="CQ3" s="298"/>
      <c r="CR3" s="298"/>
      <c r="CS3" s="298"/>
      <c r="CT3" s="298"/>
      <c r="CU3" s="298"/>
      <c r="CV3" s="298"/>
      <c r="CW3" s="298"/>
      <c r="CX3" s="298"/>
      <c r="CY3" s="298"/>
      <c r="CZ3" s="298"/>
      <c r="DA3" s="298"/>
      <c r="DB3" s="298"/>
      <c r="DC3" s="298"/>
      <c r="DD3" s="298"/>
      <c r="DE3" s="298"/>
      <c r="DF3" s="298"/>
      <c r="DG3" s="298"/>
      <c r="DH3" s="298"/>
      <c r="DI3" s="298"/>
      <c r="DJ3" s="298"/>
      <c r="DK3" s="298"/>
      <c r="DL3" s="298"/>
      <c r="DM3" s="298"/>
      <c r="DN3" s="298"/>
      <c r="DO3" s="298"/>
      <c r="DP3" s="298"/>
      <c r="DQ3" s="298"/>
      <c r="DR3" s="298"/>
      <c r="DS3" s="298"/>
      <c r="DT3" s="298"/>
      <c r="DU3" s="298"/>
      <c r="DV3" s="298"/>
      <c r="DW3" s="298"/>
      <c r="DX3" s="298"/>
      <c r="DY3" s="299"/>
    </row>
    <row r="4" spans="1:129">
      <c r="B4" s="1" t="s">
        <v>88</v>
      </c>
      <c r="H4" s="13" t="s">
        <v>89</v>
      </c>
      <c r="K4" s="297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8"/>
      <c r="BD4" s="298"/>
      <c r="BE4" s="298"/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8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8"/>
      <c r="CE4" s="298"/>
      <c r="CF4" s="298"/>
      <c r="CG4" s="298"/>
      <c r="CH4" s="298"/>
      <c r="CI4" s="298"/>
      <c r="CJ4" s="298"/>
      <c r="CK4" s="298"/>
      <c r="CL4" s="298"/>
      <c r="CM4" s="298"/>
      <c r="CN4" s="298"/>
      <c r="CO4" s="298"/>
      <c r="CP4" s="298"/>
      <c r="CQ4" s="298"/>
      <c r="CR4" s="298"/>
      <c r="CS4" s="298"/>
      <c r="CT4" s="298"/>
      <c r="CU4" s="298"/>
      <c r="CV4" s="298"/>
      <c r="CW4" s="298"/>
      <c r="CX4" s="298"/>
      <c r="CY4" s="298"/>
      <c r="CZ4" s="298"/>
      <c r="DA4" s="298"/>
      <c r="DB4" s="298"/>
      <c r="DC4" s="298"/>
      <c r="DD4" s="298"/>
      <c r="DE4" s="298"/>
      <c r="DF4" s="298"/>
      <c r="DG4" s="298"/>
      <c r="DH4" s="298"/>
      <c r="DI4" s="298"/>
      <c r="DJ4" s="298"/>
      <c r="DK4" s="298"/>
      <c r="DL4" s="298"/>
      <c r="DM4" s="298"/>
      <c r="DN4" s="298"/>
      <c r="DO4" s="298"/>
      <c r="DP4" s="298"/>
      <c r="DQ4" s="298"/>
      <c r="DR4" s="298"/>
      <c r="DS4" s="298"/>
      <c r="DT4" s="298"/>
      <c r="DU4" s="298"/>
      <c r="DV4" s="298"/>
      <c r="DW4" s="298"/>
      <c r="DX4" s="298"/>
      <c r="DY4" s="299"/>
    </row>
    <row r="5" spans="1:129" ht="15.75" thickBot="1">
      <c r="B5" s="1"/>
      <c r="H5" s="13"/>
      <c r="K5" s="300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1"/>
      <c r="BF5" s="301"/>
      <c r="BG5" s="301"/>
      <c r="BH5" s="301"/>
      <c r="BI5" s="301"/>
      <c r="BJ5" s="301"/>
      <c r="BK5" s="301"/>
      <c r="BL5" s="301"/>
      <c r="BM5" s="301"/>
      <c r="BN5" s="301"/>
      <c r="BO5" s="301"/>
      <c r="BP5" s="301"/>
      <c r="BQ5" s="301"/>
      <c r="BR5" s="301"/>
      <c r="BS5" s="301"/>
      <c r="BT5" s="301"/>
      <c r="BU5" s="301"/>
      <c r="BV5" s="301"/>
      <c r="BW5" s="301"/>
      <c r="BX5" s="301"/>
      <c r="BY5" s="301"/>
      <c r="BZ5" s="301"/>
      <c r="CA5" s="301"/>
      <c r="CB5" s="301"/>
      <c r="CC5" s="301"/>
      <c r="CD5" s="301"/>
      <c r="CE5" s="301"/>
      <c r="CF5" s="301"/>
      <c r="CG5" s="301"/>
      <c r="CH5" s="301"/>
      <c r="CI5" s="301"/>
      <c r="CJ5" s="301"/>
      <c r="CK5" s="301"/>
      <c r="CL5" s="301"/>
      <c r="CM5" s="301"/>
      <c r="CN5" s="301"/>
      <c r="CO5" s="301"/>
      <c r="CP5" s="301"/>
      <c r="CQ5" s="301"/>
      <c r="CR5" s="301"/>
      <c r="CS5" s="301"/>
      <c r="CT5" s="301"/>
      <c r="CU5" s="301"/>
      <c r="CV5" s="301"/>
      <c r="CW5" s="301"/>
      <c r="CX5" s="301"/>
      <c r="CY5" s="301"/>
      <c r="CZ5" s="301"/>
      <c r="DA5" s="301"/>
      <c r="DB5" s="301"/>
      <c r="DC5" s="301"/>
      <c r="DD5" s="301"/>
      <c r="DE5" s="301"/>
      <c r="DF5" s="301"/>
      <c r="DG5" s="301"/>
      <c r="DH5" s="301"/>
      <c r="DI5" s="301"/>
      <c r="DJ5" s="301"/>
      <c r="DK5" s="301"/>
      <c r="DL5" s="301"/>
      <c r="DM5" s="301"/>
      <c r="DN5" s="301"/>
      <c r="DO5" s="301"/>
      <c r="DP5" s="301"/>
      <c r="DQ5" s="301"/>
      <c r="DR5" s="301"/>
      <c r="DS5" s="301"/>
      <c r="DT5" s="301"/>
      <c r="DU5" s="301"/>
      <c r="DV5" s="301"/>
      <c r="DW5" s="301"/>
      <c r="DX5" s="301"/>
      <c r="DY5" s="302"/>
    </row>
    <row r="6" spans="1:129" ht="15.75" thickBot="1">
      <c r="A6" s="1" t="s">
        <v>90</v>
      </c>
      <c r="B6" s="1" t="s">
        <v>91</v>
      </c>
      <c r="C6" s="1"/>
      <c r="D6" s="1"/>
      <c r="E6" s="1"/>
      <c r="F6" s="13" t="s">
        <v>10</v>
      </c>
      <c r="G6" s="13" t="s">
        <v>9</v>
      </c>
      <c r="H6" s="13" t="s">
        <v>8</v>
      </c>
      <c r="I6" s="13" t="s">
        <v>7</v>
      </c>
      <c r="K6" s="289" t="s">
        <v>95</v>
      </c>
      <c r="L6" s="290"/>
      <c r="M6" s="290"/>
      <c r="N6" s="290"/>
      <c r="O6" s="290"/>
      <c r="P6" s="290"/>
      <c r="Q6" s="290"/>
      <c r="R6" s="291" t="s">
        <v>96</v>
      </c>
      <c r="S6" s="292"/>
      <c r="T6" s="292"/>
      <c r="U6" s="292"/>
      <c r="V6" s="292"/>
      <c r="W6" s="292"/>
      <c r="X6" s="293"/>
      <c r="Y6" s="290" t="s">
        <v>97</v>
      </c>
      <c r="Z6" s="290"/>
      <c r="AA6" s="290"/>
      <c r="AB6" s="290"/>
      <c r="AC6" s="290"/>
      <c r="AD6" s="290"/>
      <c r="AE6" s="290"/>
      <c r="AF6" s="291" t="s">
        <v>98</v>
      </c>
      <c r="AG6" s="292"/>
      <c r="AH6" s="292"/>
      <c r="AI6" s="292"/>
      <c r="AJ6" s="292"/>
      <c r="AK6" s="292"/>
      <c r="AL6" s="293"/>
      <c r="AM6" s="290" t="s">
        <v>99</v>
      </c>
      <c r="AN6" s="290"/>
      <c r="AO6" s="290"/>
      <c r="AP6" s="290"/>
      <c r="AQ6" s="290"/>
      <c r="AR6" s="290"/>
      <c r="AS6" s="290"/>
      <c r="AT6" s="291" t="s">
        <v>100</v>
      </c>
      <c r="AU6" s="292"/>
      <c r="AV6" s="292"/>
      <c r="AW6" s="292"/>
      <c r="AX6" s="292"/>
      <c r="AY6" s="292"/>
      <c r="AZ6" s="293"/>
      <c r="BA6" s="290" t="s">
        <v>101</v>
      </c>
      <c r="BB6" s="290"/>
      <c r="BC6" s="290"/>
      <c r="BD6" s="290"/>
      <c r="BE6" s="290"/>
      <c r="BF6" s="290"/>
      <c r="BG6" s="290"/>
      <c r="BH6" s="291" t="s">
        <v>102</v>
      </c>
      <c r="BI6" s="292"/>
      <c r="BJ6" s="292"/>
      <c r="BK6" s="292"/>
      <c r="BL6" s="292"/>
      <c r="BM6" s="292"/>
      <c r="BN6" s="293"/>
      <c r="BO6" s="290" t="s">
        <v>103</v>
      </c>
      <c r="BP6" s="290"/>
      <c r="BQ6" s="290"/>
      <c r="BR6" s="290"/>
      <c r="BS6" s="290"/>
      <c r="BT6" s="290"/>
      <c r="BU6" s="290"/>
      <c r="BV6" s="291" t="s">
        <v>104</v>
      </c>
      <c r="BW6" s="292"/>
      <c r="BX6" s="292"/>
      <c r="BY6" s="292"/>
      <c r="BZ6" s="292"/>
      <c r="CA6" s="292"/>
      <c r="CB6" s="293"/>
      <c r="CC6" s="290" t="s">
        <v>105</v>
      </c>
      <c r="CD6" s="290"/>
      <c r="CE6" s="290"/>
      <c r="CF6" s="290"/>
      <c r="CG6" s="290"/>
      <c r="CH6" s="290"/>
      <c r="CI6" s="290"/>
      <c r="CJ6" s="291" t="s">
        <v>106</v>
      </c>
      <c r="CK6" s="292"/>
      <c r="CL6" s="292"/>
      <c r="CM6" s="292"/>
      <c r="CN6" s="292"/>
      <c r="CO6" s="292"/>
      <c r="CP6" s="292"/>
      <c r="CQ6" s="286" t="s">
        <v>107</v>
      </c>
      <c r="CR6" s="287"/>
      <c r="CS6" s="287"/>
      <c r="CT6" s="287"/>
      <c r="CU6" s="287"/>
      <c r="CV6" s="287"/>
      <c r="CW6" s="288"/>
      <c r="CX6" s="286" t="s">
        <v>107</v>
      </c>
      <c r="CY6" s="287"/>
      <c r="CZ6" s="287"/>
      <c r="DA6" s="287"/>
      <c r="DB6" s="287"/>
      <c r="DC6" s="287"/>
      <c r="DD6" s="288"/>
      <c r="DE6" s="286" t="s">
        <v>107</v>
      </c>
      <c r="DF6" s="287"/>
      <c r="DG6" s="287"/>
      <c r="DH6" s="287"/>
      <c r="DI6" s="287"/>
      <c r="DJ6" s="287"/>
      <c r="DK6" s="288"/>
      <c r="DL6" s="286" t="s">
        <v>107</v>
      </c>
      <c r="DM6" s="287"/>
      <c r="DN6" s="287"/>
      <c r="DO6" s="287"/>
      <c r="DP6" s="287"/>
      <c r="DQ6" s="287"/>
      <c r="DR6" s="288"/>
      <c r="DS6" s="286" t="s">
        <v>107</v>
      </c>
      <c r="DT6" s="287"/>
      <c r="DU6" s="287"/>
      <c r="DV6" s="287"/>
      <c r="DW6" s="287"/>
      <c r="DX6" s="287"/>
      <c r="DY6" s="288"/>
    </row>
    <row r="7" spans="1:129" ht="15.75" thickBot="1">
      <c r="A7" t="s">
        <v>115</v>
      </c>
      <c r="B7" s="3" t="s">
        <v>0</v>
      </c>
      <c r="C7" s="4"/>
      <c r="D7" s="4"/>
      <c r="E7" s="4"/>
      <c r="F7" s="5"/>
      <c r="G7" s="6"/>
      <c r="H7" s="5"/>
      <c r="I7" s="6"/>
      <c r="K7" s="20">
        <v>1</v>
      </c>
      <c r="L7" s="21">
        <v>2</v>
      </c>
      <c r="M7" s="21">
        <v>3</v>
      </c>
      <c r="N7" s="21">
        <v>4</v>
      </c>
      <c r="O7" s="21">
        <v>5</v>
      </c>
      <c r="P7" s="21">
        <v>6</v>
      </c>
      <c r="Q7" s="21">
        <v>7</v>
      </c>
      <c r="R7" s="21">
        <v>8</v>
      </c>
      <c r="S7" s="21">
        <v>9</v>
      </c>
      <c r="T7" s="21">
        <v>10</v>
      </c>
      <c r="U7" s="21">
        <v>11</v>
      </c>
      <c r="V7" s="21">
        <v>12</v>
      </c>
      <c r="W7" s="21">
        <v>13</v>
      </c>
      <c r="X7" s="21">
        <v>14</v>
      </c>
      <c r="Y7" s="21">
        <v>15</v>
      </c>
      <c r="Z7" s="21">
        <v>16</v>
      </c>
      <c r="AA7" s="21">
        <v>17</v>
      </c>
      <c r="AB7" s="21">
        <v>18</v>
      </c>
      <c r="AC7" s="21">
        <v>19</v>
      </c>
      <c r="AD7" s="21">
        <v>20</v>
      </c>
      <c r="AE7" s="21">
        <v>21</v>
      </c>
      <c r="AF7" s="21">
        <v>22</v>
      </c>
      <c r="AG7" s="21">
        <v>23</v>
      </c>
      <c r="AH7" s="21">
        <v>24</v>
      </c>
      <c r="AI7" s="21">
        <v>25</v>
      </c>
      <c r="AJ7" s="21">
        <v>26</v>
      </c>
      <c r="AK7" s="21">
        <v>27</v>
      </c>
      <c r="AL7" s="21">
        <v>28</v>
      </c>
      <c r="AM7" s="21">
        <v>29</v>
      </c>
      <c r="AN7" s="21">
        <v>30</v>
      </c>
      <c r="AO7" s="21">
        <v>31</v>
      </c>
      <c r="AP7" s="21">
        <v>32</v>
      </c>
      <c r="AQ7" s="21">
        <v>33</v>
      </c>
      <c r="AR7" s="21">
        <v>34</v>
      </c>
      <c r="AS7" s="21">
        <v>35</v>
      </c>
      <c r="AT7" s="21">
        <v>36</v>
      </c>
      <c r="AU7" s="21">
        <v>37</v>
      </c>
      <c r="AV7" s="21">
        <v>38</v>
      </c>
      <c r="AW7" s="21">
        <v>39</v>
      </c>
      <c r="AX7" s="21">
        <v>40</v>
      </c>
      <c r="AY7" s="21">
        <v>41</v>
      </c>
      <c r="AZ7" s="21">
        <v>42</v>
      </c>
      <c r="BA7" s="21">
        <v>43</v>
      </c>
      <c r="BB7" s="21">
        <v>44</v>
      </c>
      <c r="BC7" s="21">
        <v>45</v>
      </c>
      <c r="BD7" s="21">
        <v>46</v>
      </c>
      <c r="BE7" s="21">
        <v>47</v>
      </c>
      <c r="BF7" s="21">
        <v>48</v>
      </c>
      <c r="BG7" s="21">
        <v>49</v>
      </c>
      <c r="BH7" s="21">
        <v>50</v>
      </c>
      <c r="BI7" s="21">
        <v>51</v>
      </c>
      <c r="BJ7" s="21">
        <v>52</v>
      </c>
      <c r="BK7" s="21">
        <v>53</v>
      </c>
      <c r="BL7" s="21">
        <v>54</v>
      </c>
      <c r="BM7" s="21">
        <v>55</v>
      </c>
      <c r="BN7" s="21">
        <v>56</v>
      </c>
      <c r="BO7" s="21">
        <v>57</v>
      </c>
      <c r="BP7" s="21">
        <v>58</v>
      </c>
      <c r="BQ7" s="21">
        <v>59</v>
      </c>
      <c r="BR7" s="21">
        <v>60</v>
      </c>
      <c r="BS7" s="21">
        <v>61</v>
      </c>
      <c r="BT7" s="21">
        <v>62</v>
      </c>
      <c r="BU7" s="21">
        <v>63</v>
      </c>
      <c r="BV7" s="21">
        <v>64</v>
      </c>
      <c r="BW7" s="21">
        <v>65</v>
      </c>
      <c r="BX7" s="21">
        <v>66</v>
      </c>
      <c r="BY7" s="21">
        <v>67</v>
      </c>
      <c r="BZ7" s="21">
        <v>68</v>
      </c>
      <c r="CA7" s="21">
        <v>69</v>
      </c>
      <c r="CB7" s="21">
        <v>70</v>
      </c>
      <c r="CC7" s="21">
        <v>71</v>
      </c>
      <c r="CD7" s="21">
        <v>72</v>
      </c>
      <c r="CE7" s="21">
        <v>73</v>
      </c>
      <c r="CF7" s="21">
        <v>74</v>
      </c>
      <c r="CG7" s="21">
        <v>75</v>
      </c>
      <c r="CH7" s="21">
        <v>76</v>
      </c>
      <c r="CI7" s="21">
        <v>77</v>
      </c>
      <c r="CJ7" s="21">
        <v>78</v>
      </c>
      <c r="CK7" s="21">
        <v>79</v>
      </c>
      <c r="CL7" s="21">
        <v>80</v>
      </c>
      <c r="CM7" s="21">
        <v>81</v>
      </c>
      <c r="CN7" s="21">
        <v>82</v>
      </c>
      <c r="CO7" s="21">
        <v>83</v>
      </c>
      <c r="CP7" s="21">
        <v>84</v>
      </c>
      <c r="CQ7" s="22">
        <v>85</v>
      </c>
      <c r="CR7" s="22">
        <v>86</v>
      </c>
      <c r="CS7" s="22">
        <v>87</v>
      </c>
      <c r="CT7" s="22">
        <v>88</v>
      </c>
      <c r="CU7" s="22">
        <v>89</v>
      </c>
      <c r="CV7" s="22">
        <v>90</v>
      </c>
      <c r="CW7" s="22">
        <v>91</v>
      </c>
      <c r="CX7" s="22">
        <v>92</v>
      </c>
      <c r="CY7" s="22">
        <v>93</v>
      </c>
      <c r="CZ7" s="22">
        <v>94</v>
      </c>
      <c r="DA7" s="22">
        <v>95</v>
      </c>
      <c r="DB7" s="22">
        <v>96</v>
      </c>
      <c r="DC7" s="22">
        <v>97</v>
      </c>
      <c r="DD7" s="22">
        <v>98</v>
      </c>
      <c r="DE7" s="22">
        <v>99</v>
      </c>
      <c r="DF7" s="22">
        <v>100</v>
      </c>
      <c r="DG7" s="22">
        <v>101</v>
      </c>
      <c r="DH7" s="22">
        <v>102</v>
      </c>
      <c r="DI7" s="22">
        <v>103</v>
      </c>
      <c r="DJ7" s="22">
        <v>104</v>
      </c>
      <c r="DK7" s="22">
        <v>105</v>
      </c>
      <c r="DL7" s="22">
        <v>106</v>
      </c>
      <c r="DM7" s="22">
        <v>107</v>
      </c>
      <c r="DN7" s="22">
        <v>108</v>
      </c>
      <c r="DO7" s="22">
        <v>109</v>
      </c>
      <c r="DP7" s="22">
        <v>110</v>
      </c>
      <c r="DQ7" s="22">
        <v>111</v>
      </c>
      <c r="DR7" s="22">
        <v>112</v>
      </c>
      <c r="DS7" s="22">
        <v>113</v>
      </c>
      <c r="DT7" s="22">
        <v>114</v>
      </c>
      <c r="DU7" s="22">
        <v>115</v>
      </c>
      <c r="DV7" s="22">
        <v>116</v>
      </c>
      <c r="DW7" s="22">
        <v>117</v>
      </c>
      <c r="DX7" s="22">
        <v>118</v>
      </c>
      <c r="DY7" s="22">
        <v>119</v>
      </c>
    </row>
    <row r="8" spans="1:129"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52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4"/>
    </row>
    <row r="9" spans="1:129">
      <c r="A9" s="2">
        <v>1</v>
      </c>
      <c r="B9" t="s">
        <v>1</v>
      </c>
      <c r="F9" s="2" t="s">
        <v>4</v>
      </c>
      <c r="G9" s="2">
        <v>1</v>
      </c>
      <c r="H9" s="7">
        <v>330000</v>
      </c>
      <c r="I9" s="7">
        <f>+H9*G9</f>
        <v>330000</v>
      </c>
      <c r="K9" s="56"/>
      <c r="L9" s="24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5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6"/>
    </row>
    <row r="10" spans="1:129">
      <c r="A10" s="2">
        <v>2</v>
      </c>
      <c r="B10" t="s">
        <v>2</v>
      </c>
      <c r="F10" s="2" t="s">
        <v>5</v>
      </c>
      <c r="G10" s="2">
        <v>3395.29</v>
      </c>
      <c r="H10" s="7">
        <v>400</v>
      </c>
      <c r="I10" s="7">
        <f t="shared" ref="I10:I11" si="0">+H10*G10</f>
        <v>1358116</v>
      </c>
      <c r="K10" s="38"/>
      <c r="L10" s="23"/>
      <c r="M10" s="24"/>
      <c r="N10" s="24"/>
      <c r="O10" s="24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5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6"/>
    </row>
    <row r="11" spans="1:129">
      <c r="A11" s="2">
        <v>3</v>
      </c>
      <c r="B11" t="s">
        <v>3</v>
      </c>
      <c r="F11" s="2" t="s">
        <v>6</v>
      </c>
      <c r="G11" s="2">
        <v>394</v>
      </c>
      <c r="H11" s="7">
        <v>3000</v>
      </c>
      <c r="I11" s="7">
        <f t="shared" si="0"/>
        <v>1182000</v>
      </c>
      <c r="K11" s="38"/>
      <c r="L11" s="23"/>
      <c r="M11" s="23"/>
      <c r="N11" s="23"/>
      <c r="O11" s="24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5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</row>
    <row r="12" spans="1:129" ht="15.75" thickBot="1">
      <c r="H12" s="7"/>
      <c r="I12" s="7"/>
      <c r="K12" s="38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5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</row>
    <row r="13" spans="1:129" ht="15.75" thickBot="1">
      <c r="A13" t="s">
        <v>116</v>
      </c>
      <c r="B13" s="3" t="s">
        <v>92</v>
      </c>
      <c r="C13" s="4"/>
      <c r="D13" s="4"/>
      <c r="E13" s="4"/>
      <c r="F13" s="5"/>
      <c r="G13" s="6"/>
      <c r="H13" s="9"/>
      <c r="I13" s="8"/>
      <c r="K13" s="38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5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</row>
    <row r="14" spans="1:129">
      <c r="A14" s="2">
        <v>1</v>
      </c>
      <c r="B14" t="s">
        <v>12</v>
      </c>
      <c r="F14" s="2" t="s">
        <v>6</v>
      </c>
      <c r="G14" s="2">
        <v>23.4</v>
      </c>
      <c r="H14" s="7">
        <v>4000</v>
      </c>
      <c r="I14" s="7">
        <f>+H14*G14</f>
        <v>93600</v>
      </c>
      <c r="K14" s="38"/>
      <c r="L14" s="23"/>
      <c r="M14" s="23"/>
      <c r="N14" s="23"/>
      <c r="O14" s="23"/>
      <c r="P14" s="44"/>
      <c r="Q14" s="24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5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</row>
    <row r="15" spans="1:129">
      <c r="A15" s="2">
        <v>2</v>
      </c>
      <c r="B15" t="s">
        <v>13</v>
      </c>
      <c r="F15" s="2" t="s">
        <v>6</v>
      </c>
      <c r="G15" s="2">
        <v>23.4</v>
      </c>
      <c r="H15" s="7">
        <v>60000</v>
      </c>
      <c r="I15" s="7">
        <f t="shared" ref="I15:I16" si="1">+H15*G15</f>
        <v>1404000</v>
      </c>
      <c r="K15" s="38"/>
      <c r="L15" s="23"/>
      <c r="M15" s="23"/>
      <c r="N15" s="23"/>
      <c r="O15" s="23"/>
      <c r="P15" s="44"/>
      <c r="Q15" s="23"/>
      <c r="R15" s="24"/>
      <c r="S15" s="24"/>
      <c r="T15" s="24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5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</row>
    <row r="16" spans="1:129">
      <c r="A16" s="2">
        <v>3</v>
      </c>
      <c r="B16" t="s">
        <v>11</v>
      </c>
      <c r="F16" s="2" t="s">
        <v>6</v>
      </c>
      <c r="G16" s="2">
        <v>39</v>
      </c>
      <c r="H16" s="7">
        <v>120000</v>
      </c>
      <c r="I16" s="7">
        <f t="shared" si="1"/>
        <v>4680000</v>
      </c>
      <c r="K16" s="38"/>
      <c r="L16" s="23"/>
      <c r="M16" s="23"/>
      <c r="N16" s="23"/>
      <c r="O16" s="23"/>
      <c r="P16" s="44"/>
      <c r="Q16" s="23"/>
      <c r="R16" s="23"/>
      <c r="S16" s="23"/>
      <c r="T16" s="23"/>
      <c r="U16" s="24"/>
      <c r="V16" s="24"/>
      <c r="W16" s="24"/>
      <c r="X16" s="24"/>
      <c r="Y16" s="24"/>
      <c r="Z16" s="24"/>
      <c r="AA16" s="24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5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</row>
    <row r="17" spans="1:129" ht="15.75" thickBot="1">
      <c r="H17" s="7"/>
      <c r="I17" s="7"/>
      <c r="K17" s="38"/>
      <c r="L17" s="23"/>
      <c r="M17" s="23"/>
      <c r="N17" s="23"/>
      <c r="O17" s="23"/>
      <c r="P17" s="4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5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</row>
    <row r="18" spans="1:129" ht="15.75" thickBot="1">
      <c r="A18" t="s">
        <v>117</v>
      </c>
      <c r="B18" s="3" t="s">
        <v>14</v>
      </c>
      <c r="C18" s="4"/>
      <c r="D18" s="4"/>
      <c r="E18" s="4"/>
      <c r="F18" s="5"/>
      <c r="G18" s="6"/>
      <c r="H18" s="9"/>
      <c r="I18" s="8"/>
      <c r="K18" s="38"/>
      <c r="L18" s="23"/>
      <c r="M18" s="23"/>
      <c r="N18" s="23"/>
      <c r="O18" s="23"/>
      <c r="P18" s="4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5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</row>
    <row r="19" spans="1:129">
      <c r="A19" s="2">
        <v>1</v>
      </c>
      <c r="B19" t="s">
        <v>12</v>
      </c>
      <c r="F19" s="2" t="s">
        <v>6</v>
      </c>
      <c r="G19" s="2">
        <v>41.52</v>
      </c>
      <c r="H19" s="7">
        <v>4000</v>
      </c>
      <c r="I19" s="7">
        <f>+H19*G19</f>
        <v>166080</v>
      </c>
      <c r="K19" s="38"/>
      <c r="L19" s="23"/>
      <c r="M19" s="23"/>
      <c r="N19" s="23"/>
      <c r="O19" s="23"/>
      <c r="P19" s="44"/>
      <c r="Q19" s="24"/>
      <c r="R19" s="24"/>
      <c r="S19" s="24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5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5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</row>
    <row r="20" spans="1:129">
      <c r="A20" s="2">
        <v>2</v>
      </c>
      <c r="B20" t="s">
        <v>15</v>
      </c>
      <c r="F20" s="2" t="s">
        <v>6</v>
      </c>
      <c r="G20" s="2">
        <v>4.32</v>
      </c>
      <c r="H20" s="7">
        <v>25000</v>
      </c>
      <c r="I20" s="7">
        <f t="shared" ref="I20:I41" si="2">+H20*G20</f>
        <v>108000</v>
      </c>
      <c r="K20" s="38"/>
      <c r="L20" s="23"/>
      <c r="M20" s="23"/>
      <c r="N20" s="23"/>
      <c r="O20" s="23"/>
      <c r="P20" s="44"/>
      <c r="Q20" s="23"/>
      <c r="R20" s="23"/>
      <c r="S20" s="24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6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5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</row>
    <row r="21" spans="1:129">
      <c r="A21" s="2">
        <v>3</v>
      </c>
      <c r="B21" t="s">
        <v>13</v>
      </c>
      <c r="F21" s="2" t="s">
        <v>6</v>
      </c>
      <c r="G21" s="2">
        <v>41.52</v>
      </c>
      <c r="H21" s="7">
        <v>60000</v>
      </c>
      <c r="I21" s="7">
        <f t="shared" si="2"/>
        <v>2491200</v>
      </c>
      <c r="K21" s="38"/>
      <c r="L21" s="23"/>
      <c r="M21" s="23"/>
      <c r="N21" s="23"/>
      <c r="O21" s="23"/>
      <c r="P21" s="44"/>
      <c r="Q21" s="23"/>
      <c r="R21" s="23"/>
      <c r="S21" s="23"/>
      <c r="T21" s="24"/>
      <c r="U21" s="24"/>
      <c r="V21" s="24"/>
      <c r="W21" s="24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5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5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</row>
    <row r="22" spans="1:129">
      <c r="A22" s="127">
        <v>4</v>
      </c>
      <c r="B22" t="s">
        <v>16</v>
      </c>
      <c r="F22" s="2" t="s">
        <v>6</v>
      </c>
      <c r="G22" s="2">
        <v>54.7</v>
      </c>
      <c r="H22" s="7">
        <v>170000</v>
      </c>
      <c r="I22" s="7">
        <f t="shared" si="2"/>
        <v>9299000</v>
      </c>
      <c r="K22" s="38"/>
      <c r="L22" s="23"/>
      <c r="M22" s="23"/>
      <c r="N22" s="23"/>
      <c r="O22" s="23"/>
      <c r="P22" s="44"/>
      <c r="Q22" s="23"/>
      <c r="R22" s="23"/>
      <c r="S22" s="23"/>
      <c r="T22" s="23"/>
      <c r="U22" s="23"/>
      <c r="V22" s="23"/>
      <c r="W22" s="23"/>
      <c r="X22" s="23"/>
      <c r="Y22" s="44"/>
      <c r="Z22" s="44"/>
      <c r="AA22" s="44"/>
      <c r="AB22" s="24"/>
      <c r="AC22" s="24"/>
      <c r="AD22" s="24"/>
      <c r="AE22" s="24"/>
      <c r="AF22" s="24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5"/>
      <c r="CR22" s="23"/>
      <c r="CS22" s="23"/>
      <c r="CT22" s="25"/>
      <c r="CU22" s="23"/>
      <c r="CV22" s="23"/>
      <c r="CW22" s="23"/>
      <c r="CX22" s="23"/>
      <c r="CY22" s="23"/>
      <c r="CZ22" s="23"/>
      <c r="DA22" s="23"/>
      <c r="DB22" s="25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</row>
    <row r="23" spans="1:129">
      <c r="A23" s="127">
        <v>5</v>
      </c>
      <c r="B23" t="s">
        <v>17</v>
      </c>
      <c r="F23" s="2" t="s">
        <v>5</v>
      </c>
      <c r="G23" s="2">
        <v>550</v>
      </c>
      <c r="H23" s="7">
        <v>5000</v>
      </c>
      <c r="I23" s="7">
        <f t="shared" si="2"/>
        <v>2750000</v>
      </c>
      <c r="K23" s="38"/>
      <c r="L23" s="23"/>
      <c r="M23" s="23"/>
      <c r="N23" s="23"/>
      <c r="O23" s="23"/>
      <c r="P23" s="44"/>
      <c r="Q23" s="23"/>
      <c r="R23" s="23"/>
      <c r="S23" s="23"/>
      <c r="T23" s="23"/>
      <c r="U23" s="23"/>
      <c r="V23" s="23"/>
      <c r="W23" s="24"/>
      <c r="X23" s="24"/>
      <c r="Y23" s="57"/>
      <c r="Z23" s="57"/>
      <c r="AA23" s="57"/>
      <c r="AB23" s="24"/>
      <c r="AC23" s="23"/>
      <c r="AD23" s="23"/>
      <c r="AE23" s="23"/>
      <c r="AF23" s="23"/>
      <c r="AG23" s="23"/>
      <c r="AH23" s="23"/>
      <c r="AI23" s="23"/>
      <c r="AJ23" s="23"/>
      <c r="AK23" s="23"/>
      <c r="AL23" s="27"/>
      <c r="AM23" s="27"/>
      <c r="AN23" s="27"/>
      <c r="AO23" s="27"/>
      <c r="AP23" s="27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5"/>
      <c r="CR23" s="23"/>
      <c r="CS23" s="23"/>
      <c r="CT23" s="25"/>
      <c r="CU23" s="23"/>
      <c r="CV23" s="23"/>
      <c r="CW23" s="23"/>
      <c r="CX23" s="23"/>
      <c r="CY23" s="23"/>
      <c r="CZ23" s="23"/>
      <c r="DA23" s="23"/>
      <c r="DB23" s="25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</row>
    <row r="24" spans="1:129" ht="15.75" thickBot="1">
      <c r="H24" s="7"/>
      <c r="I24" s="7"/>
      <c r="K24" s="38"/>
      <c r="L24" s="23"/>
      <c r="M24" s="23"/>
      <c r="N24" s="23"/>
      <c r="O24" s="23"/>
      <c r="P24" s="44"/>
      <c r="Q24" s="23"/>
      <c r="R24" s="23"/>
      <c r="S24" s="23"/>
      <c r="T24" s="23"/>
      <c r="U24" s="23"/>
      <c r="V24" s="23"/>
      <c r="W24" s="23"/>
      <c r="X24" s="23"/>
      <c r="Y24" s="44"/>
      <c r="Z24" s="44"/>
      <c r="AA24" s="44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5"/>
      <c r="CR24" s="23"/>
      <c r="CS24" s="23"/>
      <c r="CT24" s="25"/>
      <c r="CU24" s="23"/>
      <c r="CV24" s="23"/>
      <c r="CW24" s="23"/>
      <c r="CX24" s="23"/>
      <c r="CY24" s="23"/>
      <c r="CZ24" s="23"/>
      <c r="DA24" s="23"/>
      <c r="DB24" s="25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</row>
    <row r="25" spans="1:129" ht="15.75" thickBot="1">
      <c r="A25" t="s">
        <v>118</v>
      </c>
      <c r="B25" s="3" t="s">
        <v>18</v>
      </c>
      <c r="C25" s="4"/>
      <c r="D25" s="4"/>
      <c r="E25" s="4"/>
      <c r="F25" s="5"/>
      <c r="G25" s="6"/>
      <c r="H25" s="9"/>
      <c r="I25" s="8"/>
      <c r="K25" s="38"/>
      <c r="L25" s="23"/>
      <c r="M25" s="23"/>
      <c r="N25" s="23"/>
      <c r="O25" s="23"/>
      <c r="P25" s="44"/>
      <c r="Q25" s="23"/>
      <c r="R25" s="23"/>
      <c r="S25" s="23"/>
      <c r="T25" s="23"/>
      <c r="U25" s="23"/>
      <c r="V25" s="23"/>
      <c r="W25" s="23"/>
      <c r="X25" s="23"/>
      <c r="Y25" s="44"/>
      <c r="Z25" s="44"/>
      <c r="AA25" s="44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5"/>
      <c r="CR25" s="23"/>
      <c r="CS25" s="23"/>
      <c r="CT25" s="25"/>
      <c r="CU25" s="23"/>
      <c r="CV25" s="23"/>
      <c r="CW25" s="23"/>
      <c r="CX25" s="23"/>
      <c r="CY25" s="23"/>
      <c r="CZ25" s="23"/>
      <c r="DA25" s="23"/>
      <c r="DB25" s="25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</row>
    <row r="26" spans="1:129">
      <c r="A26" s="2">
        <v>1</v>
      </c>
      <c r="B26" t="s">
        <v>12</v>
      </c>
      <c r="F26" s="2" t="s">
        <v>6</v>
      </c>
      <c r="G26" s="2">
        <v>5.7</v>
      </c>
      <c r="H26" s="7">
        <v>4000</v>
      </c>
      <c r="I26" s="7">
        <f t="shared" si="2"/>
        <v>22800</v>
      </c>
      <c r="K26" s="38"/>
      <c r="L26" s="23"/>
      <c r="M26" s="23"/>
      <c r="N26" s="23"/>
      <c r="O26" s="23"/>
      <c r="P26" s="44"/>
      <c r="Q26" s="23"/>
      <c r="R26" s="23"/>
      <c r="S26" s="23"/>
      <c r="T26" s="23"/>
      <c r="U26" s="23"/>
      <c r="V26" s="23"/>
      <c r="W26" s="23"/>
      <c r="X26" s="23"/>
      <c r="Y26" s="44"/>
      <c r="Z26" s="44"/>
      <c r="AA26" s="44"/>
      <c r="AB26" s="23"/>
      <c r="AC26" s="23"/>
      <c r="AD26" s="23"/>
      <c r="AE26" s="23"/>
      <c r="AF26" s="23"/>
      <c r="AG26" s="24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5"/>
      <c r="CR26" s="23"/>
      <c r="CS26" s="23"/>
      <c r="CT26" s="25"/>
      <c r="CU26" s="23"/>
      <c r="CV26" s="23"/>
      <c r="CW26" s="23"/>
      <c r="CX26" s="23"/>
      <c r="CY26" s="23"/>
      <c r="CZ26" s="23"/>
      <c r="DA26" s="23"/>
      <c r="DB26" s="25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</row>
    <row r="27" spans="1:129">
      <c r="A27" s="2">
        <v>2</v>
      </c>
      <c r="B27" t="s">
        <v>15</v>
      </c>
      <c r="F27" s="2" t="s">
        <v>6</v>
      </c>
      <c r="G27" s="2">
        <v>0.47</v>
      </c>
      <c r="H27" s="7">
        <v>25000</v>
      </c>
      <c r="I27" s="7">
        <f t="shared" si="2"/>
        <v>11750</v>
      </c>
      <c r="K27" s="38"/>
      <c r="L27" s="23"/>
      <c r="M27" s="23"/>
      <c r="N27" s="23"/>
      <c r="O27" s="23"/>
      <c r="P27" s="44"/>
      <c r="Q27" s="23"/>
      <c r="R27" s="23"/>
      <c r="S27" s="23"/>
      <c r="T27" s="23"/>
      <c r="U27" s="23"/>
      <c r="V27" s="23"/>
      <c r="W27" s="23"/>
      <c r="X27" s="23"/>
      <c r="Y27" s="44"/>
      <c r="Z27" s="44"/>
      <c r="AA27" s="44"/>
      <c r="AB27" s="23"/>
      <c r="AC27" s="23"/>
      <c r="AD27" s="23"/>
      <c r="AE27" s="23"/>
      <c r="AF27" s="23"/>
      <c r="AG27" s="23"/>
      <c r="AH27" s="24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5"/>
      <c r="CR27" s="23"/>
      <c r="CS27" s="23"/>
      <c r="CT27" s="25"/>
      <c r="CU27" s="23"/>
      <c r="CV27" s="23"/>
      <c r="CW27" s="23"/>
      <c r="CX27" s="23"/>
      <c r="CY27" s="23"/>
      <c r="CZ27" s="23"/>
      <c r="DA27" s="23"/>
      <c r="DB27" s="25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</row>
    <row r="28" spans="1:129">
      <c r="A28" s="2">
        <v>3</v>
      </c>
      <c r="B28" t="s">
        <v>13</v>
      </c>
      <c r="F28" s="2" t="s">
        <v>6</v>
      </c>
      <c r="G28" s="2">
        <v>5.7</v>
      </c>
      <c r="H28" s="7">
        <v>60000</v>
      </c>
      <c r="I28" s="7">
        <f t="shared" si="2"/>
        <v>342000</v>
      </c>
      <c r="K28" s="38"/>
      <c r="L28" s="23"/>
      <c r="M28" s="23"/>
      <c r="N28" s="23"/>
      <c r="O28" s="23"/>
      <c r="P28" s="44"/>
      <c r="Q28" s="23"/>
      <c r="R28" s="23"/>
      <c r="S28" s="23"/>
      <c r="T28" s="23"/>
      <c r="U28" s="23"/>
      <c r="V28" s="23"/>
      <c r="W28" s="23"/>
      <c r="X28" s="23"/>
      <c r="Y28" s="44"/>
      <c r="Z28" s="44"/>
      <c r="AA28" s="44"/>
      <c r="AB28" s="23"/>
      <c r="AC28" s="23"/>
      <c r="AD28" s="23"/>
      <c r="AE28" s="23"/>
      <c r="AF28" s="23"/>
      <c r="AG28" s="23"/>
      <c r="AH28" s="23"/>
      <c r="AI28" s="24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5"/>
      <c r="CR28" s="23"/>
      <c r="CS28" s="23"/>
      <c r="CT28" s="25"/>
      <c r="CU28" s="23"/>
      <c r="CV28" s="23"/>
      <c r="CW28" s="23"/>
      <c r="CX28" s="23"/>
      <c r="CY28" s="23"/>
      <c r="CZ28" s="23"/>
      <c r="DA28" s="23"/>
      <c r="DB28" s="25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</row>
    <row r="29" spans="1:129">
      <c r="A29" s="127">
        <v>4</v>
      </c>
      <c r="B29" t="s">
        <v>16</v>
      </c>
      <c r="F29" s="2" t="s">
        <v>6</v>
      </c>
      <c r="G29" s="2">
        <v>2.23</v>
      </c>
      <c r="H29" s="7">
        <v>170000</v>
      </c>
      <c r="I29" s="7">
        <f t="shared" si="2"/>
        <v>379100</v>
      </c>
      <c r="K29" s="38"/>
      <c r="L29" s="23"/>
      <c r="M29" s="23"/>
      <c r="N29" s="23"/>
      <c r="O29" s="23"/>
      <c r="P29" s="44"/>
      <c r="Q29" s="23"/>
      <c r="R29" s="23"/>
      <c r="S29" s="23"/>
      <c r="T29" s="23"/>
      <c r="U29" s="23"/>
      <c r="V29" s="23"/>
      <c r="W29" s="23"/>
      <c r="X29" s="23"/>
      <c r="Y29" s="44"/>
      <c r="Z29" s="44"/>
      <c r="AA29" s="44"/>
      <c r="AB29" s="23"/>
      <c r="AC29" s="23"/>
      <c r="AD29" s="23"/>
      <c r="AE29" s="23"/>
      <c r="AF29" s="23"/>
      <c r="AG29" s="23"/>
      <c r="AH29" s="23"/>
      <c r="AI29" s="23"/>
      <c r="AJ29" s="23"/>
      <c r="AK29" s="24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5"/>
      <c r="CQ29" s="25"/>
      <c r="CR29" s="23"/>
      <c r="CS29" s="23"/>
      <c r="CT29" s="25"/>
      <c r="CU29" s="23"/>
      <c r="CV29" s="23"/>
      <c r="CW29" s="23"/>
      <c r="CX29" s="23"/>
      <c r="CY29" s="23"/>
      <c r="CZ29" s="23"/>
      <c r="DA29" s="23"/>
      <c r="DB29" s="25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</row>
    <row r="30" spans="1:129">
      <c r="A30" s="127">
        <v>5</v>
      </c>
      <c r="B30" t="s">
        <v>17</v>
      </c>
      <c r="F30" s="2" t="s">
        <v>5</v>
      </c>
      <c r="G30" s="2">
        <v>20</v>
      </c>
      <c r="H30" s="7">
        <v>12000</v>
      </c>
      <c r="I30" s="7">
        <f t="shared" si="2"/>
        <v>240000</v>
      </c>
      <c r="K30" s="38"/>
      <c r="L30" s="23"/>
      <c r="M30" s="23"/>
      <c r="N30" s="23"/>
      <c r="O30" s="23"/>
      <c r="P30" s="44"/>
      <c r="Q30" s="23"/>
      <c r="R30" s="23"/>
      <c r="S30" s="23"/>
      <c r="T30" s="23"/>
      <c r="U30" s="23"/>
      <c r="V30" s="23"/>
      <c r="W30" s="23"/>
      <c r="X30" s="23"/>
      <c r="Y30" s="44"/>
      <c r="Z30" s="44"/>
      <c r="AA30" s="44"/>
      <c r="AB30" s="23"/>
      <c r="AC30" s="23"/>
      <c r="AD30" s="23"/>
      <c r="AE30" s="23"/>
      <c r="AF30" s="23"/>
      <c r="AG30" s="23"/>
      <c r="AH30" s="23"/>
      <c r="AI30" s="23"/>
      <c r="AJ30" s="24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5"/>
      <c r="CQ30" s="25"/>
      <c r="CR30" s="23"/>
      <c r="CS30" s="23"/>
      <c r="CT30" s="25"/>
      <c r="CU30" s="23"/>
      <c r="CV30" s="23"/>
      <c r="CW30" s="23"/>
      <c r="CX30" s="23"/>
      <c r="CY30" s="23"/>
      <c r="CZ30" s="23"/>
      <c r="DA30" s="23"/>
      <c r="DB30" s="25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</row>
    <row r="31" spans="1:129">
      <c r="A31" s="127">
        <v>6</v>
      </c>
      <c r="B31" t="s">
        <v>19</v>
      </c>
      <c r="F31" s="2" t="s">
        <v>5</v>
      </c>
      <c r="G31" s="2">
        <v>32</v>
      </c>
      <c r="H31" s="7">
        <v>12000</v>
      </c>
      <c r="I31" s="7">
        <f t="shared" si="2"/>
        <v>384000</v>
      </c>
      <c r="K31" s="38"/>
      <c r="L31" s="23"/>
      <c r="M31" s="23"/>
      <c r="N31" s="23"/>
      <c r="O31" s="23"/>
      <c r="P31" s="44"/>
      <c r="Q31" s="23"/>
      <c r="R31" s="23"/>
      <c r="S31" s="23"/>
      <c r="T31" s="23"/>
      <c r="U31" s="23"/>
      <c r="V31" s="23"/>
      <c r="W31" s="23"/>
      <c r="X31" s="23"/>
      <c r="Y31" s="44"/>
      <c r="Z31" s="44"/>
      <c r="AA31" s="44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4"/>
      <c r="AM31" s="24"/>
      <c r="AN31" s="24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5"/>
      <c r="CQ31" s="25"/>
      <c r="CR31" s="23"/>
      <c r="CS31" s="23"/>
      <c r="CT31" s="25"/>
      <c r="CU31" s="23"/>
      <c r="CV31" s="23"/>
      <c r="CW31" s="23"/>
      <c r="CX31" s="23"/>
      <c r="CY31" s="23"/>
      <c r="CZ31" s="23"/>
      <c r="DA31" s="23"/>
      <c r="DB31" s="25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</row>
    <row r="32" spans="1:129" ht="15.75" thickBot="1">
      <c r="H32" s="7"/>
      <c r="I32" s="7"/>
      <c r="K32" s="38"/>
      <c r="L32" s="23"/>
      <c r="M32" s="23"/>
      <c r="N32" s="23"/>
      <c r="O32" s="23"/>
      <c r="P32" s="44"/>
      <c r="Q32" s="23"/>
      <c r="R32" s="23"/>
      <c r="S32" s="23"/>
      <c r="T32" s="23"/>
      <c r="U32" s="23"/>
      <c r="V32" s="23"/>
      <c r="W32" s="23"/>
      <c r="X32" s="23"/>
      <c r="Y32" s="44"/>
      <c r="Z32" s="44"/>
      <c r="AA32" s="44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5"/>
      <c r="CQ32" s="25"/>
      <c r="CR32" s="23"/>
      <c r="CS32" s="23"/>
      <c r="CT32" s="25"/>
      <c r="CU32" s="23"/>
      <c r="CV32" s="23"/>
      <c r="CW32" s="23"/>
      <c r="CX32" s="23"/>
      <c r="CY32" s="23"/>
      <c r="CZ32" s="23"/>
      <c r="DA32" s="23"/>
      <c r="DB32" s="25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</row>
    <row r="33" spans="1:129" ht="15.75" thickBot="1">
      <c r="A33" t="s">
        <v>124</v>
      </c>
      <c r="B33" s="3" t="s">
        <v>20</v>
      </c>
      <c r="C33" s="4"/>
      <c r="D33" s="4"/>
      <c r="E33" s="4"/>
      <c r="F33" s="5"/>
      <c r="G33" s="6"/>
      <c r="H33" s="9"/>
      <c r="I33" s="8"/>
      <c r="K33" s="38"/>
      <c r="L33" s="23"/>
      <c r="M33" s="23"/>
      <c r="N33" s="23"/>
      <c r="O33" s="23"/>
      <c r="P33" s="44"/>
      <c r="Q33" s="23"/>
      <c r="R33" s="23"/>
      <c r="S33" s="23"/>
      <c r="T33" s="23"/>
      <c r="U33" s="23"/>
      <c r="V33" s="23"/>
      <c r="W33" s="23"/>
      <c r="X33" s="23"/>
      <c r="Y33" s="44"/>
      <c r="Z33" s="44"/>
      <c r="AA33" s="44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5"/>
      <c r="CQ33" s="25"/>
      <c r="CR33" s="23"/>
      <c r="CS33" s="23"/>
      <c r="CT33" s="25"/>
      <c r="CU33" s="23"/>
      <c r="CV33" s="23"/>
      <c r="CW33" s="23"/>
      <c r="CX33" s="23"/>
      <c r="CY33" s="23"/>
      <c r="CZ33" s="23"/>
      <c r="DA33" s="23"/>
      <c r="DB33" s="25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</row>
    <row r="34" spans="1:129">
      <c r="A34" s="127">
        <v>1</v>
      </c>
      <c r="B34" t="s">
        <v>20</v>
      </c>
      <c r="F34" s="2" t="s">
        <v>6</v>
      </c>
      <c r="G34" s="2">
        <v>6</v>
      </c>
      <c r="H34" s="7">
        <v>100000</v>
      </c>
      <c r="I34" s="7">
        <f t="shared" si="2"/>
        <v>600000</v>
      </c>
      <c r="K34" s="38"/>
      <c r="L34" s="23"/>
      <c r="M34" s="23"/>
      <c r="N34" s="23"/>
      <c r="O34" s="23"/>
      <c r="P34" s="44"/>
      <c r="Q34" s="23"/>
      <c r="R34" s="23"/>
      <c r="S34" s="23"/>
      <c r="T34" s="23"/>
      <c r="U34" s="23"/>
      <c r="V34" s="23"/>
      <c r="W34" s="23"/>
      <c r="X34" s="23"/>
      <c r="Y34" s="44"/>
      <c r="Z34" s="44"/>
      <c r="AA34" s="44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44"/>
      <c r="AO34" s="24"/>
      <c r="AP34" s="24"/>
      <c r="AQ34" s="24"/>
      <c r="AR34" s="24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5"/>
      <c r="CR34" s="25"/>
      <c r="CS34" s="23"/>
      <c r="CT34" s="23"/>
      <c r="CU34" s="25"/>
      <c r="CV34" s="23"/>
      <c r="CW34" s="23"/>
      <c r="CX34" s="23"/>
      <c r="CY34" s="23"/>
      <c r="CZ34" s="23"/>
      <c r="DA34" s="23"/>
      <c r="DB34" s="23"/>
      <c r="DC34" s="25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</row>
    <row r="35" spans="1:129" ht="15.75" thickBot="1">
      <c r="H35" s="7"/>
      <c r="I35" s="7"/>
      <c r="K35" s="38"/>
      <c r="L35" s="23"/>
      <c r="M35" s="23"/>
      <c r="N35" s="23"/>
      <c r="O35" s="23"/>
      <c r="P35" s="44"/>
      <c r="Q35" s="23"/>
      <c r="R35" s="23"/>
      <c r="S35" s="23"/>
      <c r="T35" s="23"/>
      <c r="U35" s="23"/>
      <c r="V35" s="23"/>
      <c r="W35" s="23"/>
      <c r="X35" s="23"/>
      <c r="Y35" s="44"/>
      <c r="Z35" s="44"/>
      <c r="AA35" s="44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44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5"/>
      <c r="CR35" s="25"/>
      <c r="CS35" s="23"/>
      <c r="CT35" s="23"/>
      <c r="CU35" s="25"/>
      <c r="CV35" s="23"/>
      <c r="CW35" s="23"/>
      <c r="CX35" s="23"/>
      <c r="CY35" s="23"/>
      <c r="CZ35" s="23"/>
      <c r="DA35" s="23"/>
      <c r="DB35" s="23"/>
      <c r="DC35" s="25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</row>
    <row r="36" spans="1:129" ht="15.75" thickBot="1">
      <c r="A36" t="s">
        <v>123</v>
      </c>
      <c r="B36" s="3" t="s">
        <v>21</v>
      </c>
      <c r="C36" s="4"/>
      <c r="D36" s="4"/>
      <c r="E36" s="4"/>
      <c r="F36" s="5"/>
      <c r="G36" s="6"/>
      <c r="H36" s="9"/>
      <c r="I36" s="8"/>
      <c r="K36" s="38"/>
      <c r="L36" s="23"/>
      <c r="M36" s="23"/>
      <c r="N36" s="23"/>
      <c r="O36" s="23"/>
      <c r="P36" s="44"/>
      <c r="Q36" s="23"/>
      <c r="R36" s="23"/>
      <c r="S36" s="23"/>
      <c r="T36" s="23"/>
      <c r="U36" s="23"/>
      <c r="V36" s="23"/>
      <c r="W36" s="23"/>
      <c r="X36" s="23"/>
      <c r="Y36" s="44"/>
      <c r="Z36" s="44"/>
      <c r="AA36" s="44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44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6"/>
      <c r="CC36" s="26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5"/>
      <c r="CR36" s="25"/>
      <c r="CS36" s="23"/>
      <c r="CT36" s="23"/>
      <c r="CU36" s="25"/>
      <c r="CV36" s="23"/>
      <c r="CW36" s="23"/>
      <c r="CX36" s="23"/>
      <c r="CY36" s="23"/>
      <c r="CZ36" s="23"/>
      <c r="DA36" s="23"/>
      <c r="DB36" s="23"/>
      <c r="DC36" s="25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</row>
    <row r="37" spans="1:129" s="17" customFormat="1">
      <c r="A37" s="18">
        <v>1</v>
      </c>
      <c r="B37" s="17" t="s">
        <v>22</v>
      </c>
      <c r="F37" s="18" t="s">
        <v>24</v>
      </c>
      <c r="G37" s="18">
        <v>160</v>
      </c>
      <c r="H37" s="19">
        <v>1500</v>
      </c>
      <c r="I37" s="19">
        <f t="shared" si="2"/>
        <v>240000</v>
      </c>
      <c r="K37" s="38"/>
      <c r="L37" s="23"/>
      <c r="M37" s="23"/>
      <c r="N37" s="23"/>
      <c r="O37" s="23"/>
      <c r="P37" s="50"/>
      <c r="Q37" s="23"/>
      <c r="R37" s="23"/>
      <c r="S37" s="23"/>
      <c r="T37" s="23"/>
      <c r="U37" s="23"/>
      <c r="V37" s="23"/>
      <c r="W37" s="23"/>
      <c r="X37" s="23"/>
      <c r="Y37" s="50"/>
      <c r="Z37" s="50"/>
      <c r="AA37" s="50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50"/>
      <c r="AO37" s="23"/>
      <c r="AP37" s="23"/>
      <c r="AQ37" s="23"/>
      <c r="AR37" s="23"/>
      <c r="AS37" s="24"/>
      <c r="AT37" s="24"/>
      <c r="AU37" s="24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6"/>
      <c r="BU37" s="26"/>
      <c r="BV37" s="23"/>
      <c r="BW37" s="23"/>
      <c r="BX37" s="23"/>
      <c r="BY37" s="26"/>
      <c r="BZ37" s="23"/>
      <c r="CA37" s="26"/>
      <c r="CB37" s="26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5"/>
      <c r="CQ37" s="23"/>
      <c r="CR37" s="25"/>
      <c r="CS37" s="23"/>
      <c r="CT37" s="25"/>
      <c r="CU37" s="25"/>
      <c r="CV37" s="23"/>
      <c r="CW37" s="23"/>
      <c r="CX37" s="23"/>
      <c r="CY37" s="23"/>
      <c r="CZ37" s="23"/>
      <c r="DA37" s="23"/>
      <c r="DB37" s="23"/>
      <c r="DC37" s="25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</row>
    <row r="38" spans="1:129">
      <c r="A38" s="2">
        <v>2</v>
      </c>
      <c r="B38" t="s">
        <v>23</v>
      </c>
      <c r="F38" s="2" t="s">
        <v>24</v>
      </c>
      <c r="G38" s="2">
        <v>160</v>
      </c>
      <c r="H38" s="7">
        <v>3500</v>
      </c>
      <c r="I38" s="7">
        <f t="shared" si="2"/>
        <v>560000</v>
      </c>
      <c r="K38" s="38"/>
      <c r="L38" s="23"/>
      <c r="M38" s="23"/>
      <c r="N38" s="23"/>
      <c r="O38" s="23"/>
      <c r="P38" s="44"/>
      <c r="Q38" s="23"/>
      <c r="R38" s="23"/>
      <c r="S38" s="23"/>
      <c r="T38" s="23"/>
      <c r="U38" s="23"/>
      <c r="V38" s="23"/>
      <c r="W38" s="23"/>
      <c r="X38" s="23"/>
      <c r="Y38" s="44"/>
      <c r="Z38" s="44"/>
      <c r="AA38" s="44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44"/>
      <c r="AO38" s="23"/>
      <c r="AP38" s="23"/>
      <c r="AQ38" s="23"/>
      <c r="AR38" s="23"/>
      <c r="AS38" s="23"/>
      <c r="AT38" s="23"/>
      <c r="AU38" s="62"/>
      <c r="AV38" s="24"/>
      <c r="AW38" s="24"/>
      <c r="AX38" s="24"/>
      <c r="AY38" s="24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6"/>
      <c r="BY38" s="26"/>
      <c r="BZ38" s="26"/>
      <c r="CA38" s="23"/>
      <c r="CB38" s="26"/>
      <c r="CC38" s="26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5"/>
      <c r="CR38" s="23"/>
      <c r="CS38" s="25"/>
      <c r="CT38" s="23"/>
      <c r="CU38" s="25"/>
      <c r="CV38" s="25"/>
      <c r="CW38" s="23"/>
      <c r="CX38" s="23"/>
      <c r="CY38" s="23"/>
      <c r="CZ38" s="23"/>
      <c r="DA38" s="23"/>
      <c r="DB38" s="23"/>
      <c r="DC38" s="23"/>
      <c r="DD38" s="25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</row>
    <row r="39" spans="1:129" ht="15.75" thickBot="1">
      <c r="H39" s="7"/>
      <c r="I39" s="7"/>
      <c r="K39" s="38"/>
      <c r="L39" s="23"/>
      <c r="M39" s="23"/>
      <c r="N39" s="23"/>
      <c r="O39" s="23"/>
      <c r="P39" s="44"/>
      <c r="Q39" s="23"/>
      <c r="R39" s="23"/>
      <c r="S39" s="23"/>
      <c r="T39" s="23"/>
      <c r="U39" s="23"/>
      <c r="V39" s="23"/>
      <c r="W39" s="23"/>
      <c r="X39" s="23"/>
      <c r="Y39" s="44"/>
      <c r="Z39" s="44"/>
      <c r="AA39" s="44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44"/>
      <c r="AO39" s="23"/>
      <c r="AP39" s="23"/>
      <c r="AQ39" s="23"/>
      <c r="AR39" s="23"/>
      <c r="AS39" s="23"/>
      <c r="AT39" s="23"/>
      <c r="AU39" s="44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6"/>
      <c r="BS39" s="26"/>
      <c r="BT39" s="26"/>
      <c r="BU39" s="23"/>
      <c r="BV39" s="23"/>
      <c r="BW39" s="23"/>
      <c r="BX39" s="23"/>
      <c r="BY39" s="26"/>
      <c r="BZ39" s="26"/>
      <c r="CA39" s="23"/>
      <c r="CB39" s="26"/>
      <c r="CC39" s="26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5"/>
      <c r="CR39" s="23"/>
      <c r="CS39" s="25"/>
      <c r="CT39" s="23"/>
      <c r="CU39" s="25"/>
      <c r="CV39" s="25"/>
      <c r="CW39" s="23"/>
      <c r="CX39" s="23"/>
      <c r="CY39" s="23"/>
      <c r="CZ39" s="23"/>
      <c r="DA39" s="23"/>
      <c r="DB39" s="23"/>
      <c r="DC39" s="23"/>
      <c r="DD39" s="25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</row>
    <row r="40" spans="1:129" ht="15.75" thickBot="1">
      <c r="A40" t="s">
        <v>122</v>
      </c>
      <c r="B40" s="3" t="s">
        <v>25</v>
      </c>
      <c r="C40" s="4"/>
      <c r="D40" s="4"/>
      <c r="E40" s="4"/>
      <c r="F40" s="5"/>
      <c r="G40" s="5"/>
      <c r="H40" s="9"/>
      <c r="I40" s="8"/>
      <c r="K40" s="38"/>
      <c r="L40" s="23"/>
      <c r="M40" s="23"/>
      <c r="N40" s="23"/>
      <c r="O40" s="23"/>
      <c r="P40" s="44"/>
      <c r="Q40" s="23"/>
      <c r="R40" s="23"/>
      <c r="S40" s="23"/>
      <c r="T40" s="23"/>
      <c r="U40" s="23"/>
      <c r="V40" s="23"/>
      <c r="W40" s="23"/>
      <c r="X40" s="23"/>
      <c r="Y40" s="44"/>
      <c r="Z40" s="44"/>
      <c r="AA40" s="44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44"/>
      <c r="AO40" s="23"/>
      <c r="AP40" s="23"/>
      <c r="AQ40" s="23"/>
      <c r="AR40" s="23"/>
      <c r="AS40" s="23"/>
      <c r="AT40" s="23"/>
      <c r="AU40" s="44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6"/>
      <c r="BY40" s="26"/>
      <c r="BZ40" s="26"/>
      <c r="CA40" s="26"/>
      <c r="CB40" s="26"/>
      <c r="CC40" s="26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5"/>
      <c r="CR40" s="23"/>
      <c r="CS40" s="25"/>
      <c r="CT40" s="23"/>
      <c r="CU40" s="25"/>
      <c r="CV40" s="25"/>
      <c r="CW40" s="23"/>
      <c r="CX40" s="23"/>
      <c r="CY40" s="23"/>
      <c r="CZ40" s="23"/>
      <c r="DA40" s="23"/>
      <c r="DB40" s="23"/>
      <c r="DC40" s="23"/>
      <c r="DD40" s="25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</row>
    <row r="41" spans="1:129" s="17" customFormat="1">
      <c r="A41" s="18">
        <v>1</v>
      </c>
      <c r="B41" s="17" t="s">
        <v>25</v>
      </c>
      <c r="F41" s="18" t="s">
        <v>5</v>
      </c>
      <c r="G41" s="18">
        <v>1072</v>
      </c>
      <c r="H41" s="19">
        <v>450</v>
      </c>
      <c r="I41" s="19">
        <f t="shared" si="2"/>
        <v>482400</v>
      </c>
      <c r="K41" s="38"/>
      <c r="L41" s="23"/>
      <c r="M41" s="23"/>
      <c r="N41" s="23"/>
      <c r="O41" s="23"/>
      <c r="P41" s="50"/>
      <c r="Q41" s="23"/>
      <c r="R41" s="23"/>
      <c r="S41" s="23"/>
      <c r="T41" s="23"/>
      <c r="U41" s="23"/>
      <c r="V41" s="23"/>
      <c r="W41" s="23"/>
      <c r="X41" s="23"/>
      <c r="Y41" s="50"/>
      <c r="Z41" s="50"/>
      <c r="AA41" s="50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50"/>
      <c r="AO41" s="23"/>
      <c r="AP41" s="23"/>
      <c r="AQ41" s="23"/>
      <c r="AR41" s="23"/>
      <c r="AS41" s="23"/>
      <c r="AT41" s="23"/>
      <c r="AU41" s="50"/>
      <c r="AV41" s="23"/>
      <c r="AW41" s="23"/>
      <c r="AX41" s="23"/>
      <c r="AY41" s="23"/>
      <c r="AZ41" s="24"/>
      <c r="BA41" s="24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6"/>
      <c r="BY41" s="26"/>
      <c r="BZ41" s="26"/>
      <c r="CA41" s="23"/>
      <c r="CB41" s="26"/>
      <c r="CC41" s="26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5"/>
      <c r="CR41" s="23"/>
      <c r="CS41" s="25"/>
      <c r="CT41" s="23"/>
      <c r="CU41" s="25"/>
      <c r="CV41" s="25"/>
      <c r="CW41" s="23"/>
      <c r="CX41" s="23"/>
      <c r="CY41" s="23"/>
      <c r="CZ41" s="23"/>
      <c r="DA41" s="23"/>
      <c r="DB41" s="23"/>
      <c r="DC41" s="23"/>
      <c r="DD41" s="25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</row>
    <row r="42" spans="1:129" ht="15.75" thickBot="1">
      <c r="H42" s="7"/>
      <c r="I42" s="7"/>
      <c r="K42" s="38"/>
      <c r="L42" s="23"/>
      <c r="M42" s="23"/>
      <c r="N42" s="23"/>
      <c r="O42" s="23"/>
      <c r="P42" s="44"/>
      <c r="Q42" s="23"/>
      <c r="R42" s="23"/>
      <c r="S42" s="23"/>
      <c r="T42" s="23"/>
      <c r="U42" s="23"/>
      <c r="V42" s="23"/>
      <c r="W42" s="23"/>
      <c r="X42" s="23"/>
      <c r="Y42" s="44"/>
      <c r="Z42" s="44"/>
      <c r="AA42" s="44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44"/>
      <c r="AO42" s="23"/>
      <c r="AP42" s="23"/>
      <c r="AQ42" s="23"/>
      <c r="AR42" s="23"/>
      <c r="AS42" s="23"/>
      <c r="AT42" s="23"/>
      <c r="AU42" s="44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35"/>
      <c r="BY42" s="35"/>
      <c r="BZ42" s="35"/>
      <c r="CA42" s="23"/>
      <c r="CB42" s="35"/>
      <c r="CC42" s="35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8"/>
      <c r="CR42" s="23"/>
      <c r="CS42" s="28"/>
      <c r="CT42" s="23"/>
      <c r="CU42" s="28"/>
      <c r="CV42" s="28"/>
      <c r="CW42" s="23"/>
      <c r="CX42" s="23"/>
      <c r="CY42" s="23"/>
      <c r="CZ42" s="23"/>
      <c r="DA42" s="23"/>
      <c r="DB42" s="23"/>
      <c r="DC42" s="23"/>
      <c r="DD42" s="25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</row>
    <row r="43" spans="1:129" ht="15.75" thickBot="1">
      <c r="A43" t="s">
        <v>121</v>
      </c>
      <c r="B43" s="3" t="s">
        <v>26</v>
      </c>
      <c r="C43" s="4"/>
      <c r="D43" s="4"/>
      <c r="E43" s="4"/>
      <c r="F43" s="5"/>
      <c r="G43" s="5"/>
      <c r="H43" s="9"/>
      <c r="I43" s="8"/>
      <c r="K43" s="38"/>
      <c r="L43" s="23"/>
      <c r="M43" s="23"/>
      <c r="N43" s="23"/>
      <c r="O43" s="23"/>
      <c r="P43" s="44"/>
      <c r="Q43" s="23"/>
      <c r="R43" s="23"/>
      <c r="S43" s="23"/>
      <c r="T43" s="23"/>
      <c r="U43" s="23"/>
      <c r="V43" s="23"/>
      <c r="W43" s="23"/>
      <c r="X43" s="23"/>
      <c r="Y43" s="44"/>
      <c r="Z43" s="44"/>
      <c r="AA43" s="44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44"/>
      <c r="AO43" s="23"/>
      <c r="AP43" s="23"/>
      <c r="AQ43" s="23"/>
      <c r="AR43" s="23"/>
      <c r="AS43" s="23"/>
      <c r="AT43" s="23"/>
      <c r="AU43" s="44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6"/>
      <c r="BY43" s="26"/>
      <c r="BZ43" s="26"/>
      <c r="CA43" s="23"/>
      <c r="CB43" s="26"/>
      <c r="CC43" s="26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5"/>
      <c r="CR43" s="23"/>
      <c r="CS43" s="25"/>
      <c r="CT43" s="23"/>
      <c r="CU43" s="25"/>
      <c r="CV43" s="25"/>
      <c r="CW43" s="23"/>
      <c r="CX43" s="23"/>
      <c r="CY43" s="23"/>
      <c r="CZ43" s="23"/>
      <c r="DA43" s="23"/>
      <c r="DB43" s="23"/>
      <c r="DC43" s="23"/>
      <c r="DD43" s="25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</row>
    <row r="44" spans="1:129">
      <c r="A44" s="2">
        <v>1</v>
      </c>
      <c r="B44" t="s">
        <v>12</v>
      </c>
      <c r="F44" s="2" t="s">
        <v>6</v>
      </c>
      <c r="G44" s="2">
        <v>8.42</v>
      </c>
      <c r="H44" s="7">
        <v>4000</v>
      </c>
      <c r="I44" s="7">
        <f>+H44*G44</f>
        <v>33680</v>
      </c>
      <c r="K44" s="38"/>
      <c r="L44" s="23"/>
      <c r="M44" s="23"/>
      <c r="N44" s="23"/>
      <c r="O44" s="23"/>
      <c r="P44" s="44"/>
      <c r="Q44" s="23"/>
      <c r="R44" s="23"/>
      <c r="S44" s="23"/>
      <c r="T44" s="23"/>
      <c r="U44" s="23"/>
      <c r="V44" s="23"/>
      <c r="W44" s="23"/>
      <c r="X44" s="23"/>
      <c r="Y44" s="44"/>
      <c r="Z44" s="44"/>
      <c r="AA44" s="44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44"/>
      <c r="AO44" s="23"/>
      <c r="AP44" s="23"/>
      <c r="AQ44" s="23"/>
      <c r="AR44" s="23"/>
      <c r="AS44" s="23"/>
      <c r="AT44" s="23"/>
      <c r="AU44" s="44"/>
      <c r="AV44" s="23"/>
      <c r="AW44" s="23"/>
      <c r="AX44" s="23"/>
      <c r="AY44" s="23"/>
      <c r="AZ44" s="23"/>
      <c r="BA44" s="23"/>
      <c r="BB44" s="24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6"/>
      <c r="BY44" s="26"/>
      <c r="BZ44" s="26"/>
      <c r="CA44" s="23"/>
      <c r="CB44" s="26"/>
      <c r="CC44" s="26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5"/>
      <c r="CR44" s="23"/>
      <c r="CS44" s="25"/>
      <c r="CT44" s="23"/>
      <c r="CU44" s="25"/>
      <c r="CV44" s="25"/>
      <c r="CW44" s="23"/>
      <c r="CX44" s="23"/>
      <c r="CY44" s="23"/>
      <c r="CZ44" s="23"/>
      <c r="DA44" s="23"/>
      <c r="DB44" s="23"/>
      <c r="DC44" s="23"/>
      <c r="DD44" s="25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</row>
    <row r="45" spans="1:129">
      <c r="A45" s="2">
        <v>2</v>
      </c>
      <c r="B45" t="s">
        <v>27</v>
      </c>
      <c r="F45" s="2" t="s">
        <v>6</v>
      </c>
      <c r="G45" s="2">
        <v>8.42</v>
      </c>
      <c r="H45" s="7">
        <v>65000</v>
      </c>
      <c r="I45" s="7">
        <f t="shared" ref="I45:I46" si="3">+H45*G45</f>
        <v>547300</v>
      </c>
      <c r="K45" s="38"/>
      <c r="L45" s="23"/>
      <c r="M45" s="23"/>
      <c r="N45" s="23"/>
      <c r="O45" s="23"/>
      <c r="P45" s="44"/>
      <c r="Q45" s="23"/>
      <c r="R45" s="23"/>
      <c r="S45" s="23"/>
      <c r="T45" s="23"/>
      <c r="U45" s="23"/>
      <c r="V45" s="23"/>
      <c r="W45" s="23"/>
      <c r="X45" s="23"/>
      <c r="Y45" s="44"/>
      <c r="Z45" s="44"/>
      <c r="AA45" s="44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44"/>
      <c r="AO45" s="23"/>
      <c r="AP45" s="23"/>
      <c r="AQ45" s="23"/>
      <c r="AR45" s="23"/>
      <c r="AS45" s="23"/>
      <c r="AT45" s="23"/>
      <c r="AU45" s="44"/>
      <c r="AV45" s="23"/>
      <c r="AW45" s="23"/>
      <c r="AX45" s="23"/>
      <c r="AY45" s="23"/>
      <c r="AZ45" s="23"/>
      <c r="BA45" s="23"/>
      <c r="BB45" s="23"/>
      <c r="BC45" s="24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6"/>
      <c r="BS45" s="26"/>
      <c r="BT45" s="26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5"/>
      <c r="CR45" s="23"/>
      <c r="CS45" s="25"/>
      <c r="CT45" s="23"/>
      <c r="CU45" s="25"/>
      <c r="CV45" s="25"/>
      <c r="CW45" s="23"/>
      <c r="CX45" s="23"/>
      <c r="CY45" s="23"/>
      <c r="CZ45" s="23"/>
      <c r="DA45" s="23"/>
      <c r="DB45" s="23"/>
      <c r="DC45" s="23"/>
      <c r="DD45" s="25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</row>
    <row r="46" spans="1:129">
      <c r="A46" s="2">
        <v>3</v>
      </c>
      <c r="B46" t="s">
        <v>28</v>
      </c>
      <c r="F46" s="2" t="s">
        <v>6</v>
      </c>
      <c r="G46" s="2">
        <v>14.04</v>
      </c>
      <c r="H46" s="7">
        <v>170000</v>
      </c>
      <c r="I46" s="7">
        <f t="shared" si="3"/>
        <v>2386800</v>
      </c>
      <c r="K46" s="38"/>
      <c r="L46" s="23"/>
      <c r="M46" s="23"/>
      <c r="N46" s="23"/>
      <c r="O46" s="23"/>
      <c r="P46" s="44"/>
      <c r="Q46" s="23"/>
      <c r="R46" s="23"/>
      <c r="S46" s="23"/>
      <c r="T46" s="23"/>
      <c r="U46" s="23"/>
      <c r="V46" s="23"/>
      <c r="W46" s="23"/>
      <c r="X46" s="23"/>
      <c r="Y46" s="44"/>
      <c r="Z46" s="44"/>
      <c r="AA46" s="44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44"/>
      <c r="AO46" s="23"/>
      <c r="AP46" s="23"/>
      <c r="AQ46" s="23"/>
      <c r="AR46" s="23"/>
      <c r="AS46" s="23"/>
      <c r="AT46" s="23"/>
      <c r="AU46" s="44"/>
      <c r="AV46" s="23"/>
      <c r="AW46" s="23"/>
      <c r="AX46" s="23"/>
      <c r="AY46" s="23"/>
      <c r="AZ46" s="23"/>
      <c r="BA46" s="23"/>
      <c r="BB46" s="23"/>
      <c r="BC46" s="23"/>
      <c r="BD46" s="24"/>
      <c r="BE46" s="24"/>
      <c r="BF46" s="24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9"/>
      <c r="CN46" s="25"/>
      <c r="CO46" s="25"/>
      <c r="CP46" s="23"/>
      <c r="CQ46" s="25"/>
      <c r="CR46" s="23"/>
      <c r="CS46" s="25"/>
      <c r="CT46" s="23"/>
      <c r="CU46" s="25"/>
      <c r="CV46" s="25"/>
      <c r="CW46" s="23"/>
      <c r="CX46" s="23"/>
      <c r="CY46" s="23"/>
      <c r="CZ46" s="23"/>
      <c r="DA46" s="23"/>
      <c r="DB46" s="23"/>
      <c r="DC46" s="23"/>
      <c r="DD46" s="25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</row>
    <row r="47" spans="1:129" ht="15.75" thickBot="1">
      <c r="H47" s="7"/>
      <c r="I47" s="7"/>
      <c r="K47" s="38"/>
      <c r="L47" s="23"/>
      <c r="M47" s="23"/>
      <c r="N47" s="23"/>
      <c r="O47" s="23"/>
      <c r="P47" s="44"/>
      <c r="Q47" s="23"/>
      <c r="R47" s="23"/>
      <c r="S47" s="23"/>
      <c r="T47" s="23"/>
      <c r="U47" s="23"/>
      <c r="V47" s="23"/>
      <c r="W47" s="23"/>
      <c r="X47" s="23"/>
      <c r="Y47" s="44"/>
      <c r="Z47" s="44"/>
      <c r="AA47" s="44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44"/>
      <c r="AO47" s="23"/>
      <c r="AP47" s="23"/>
      <c r="AQ47" s="23"/>
      <c r="AR47" s="23"/>
      <c r="AS47" s="23"/>
      <c r="AT47" s="23"/>
      <c r="AU47" s="44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"/>
      <c r="CN47" s="25"/>
      <c r="CO47" s="25"/>
      <c r="CP47" s="23"/>
      <c r="CQ47" s="25"/>
      <c r="CR47" s="23"/>
      <c r="CS47" s="25"/>
      <c r="CT47" s="23"/>
      <c r="CU47" s="25"/>
      <c r="CV47" s="25"/>
      <c r="CW47" s="23"/>
      <c r="CX47" s="23"/>
      <c r="CY47" s="23"/>
      <c r="CZ47" s="23"/>
      <c r="DA47" s="23"/>
      <c r="DB47" s="23"/>
      <c r="DC47" s="23"/>
      <c r="DD47" s="25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</row>
    <row r="48" spans="1:129" ht="15.75" thickBot="1">
      <c r="A48" t="s">
        <v>119</v>
      </c>
      <c r="B48" s="3" t="s">
        <v>29</v>
      </c>
      <c r="C48" s="4"/>
      <c r="D48" s="4"/>
      <c r="E48" s="4"/>
      <c r="F48" s="5"/>
      <c r="G48" s="6"/>
      <c r="H48" s="9"/>
      <c r="I48" s="8"/>
      <c r="K48" s="38"/>
      <c r="L48" s="23"/>
      <c r="M48" s="23"/>
      <c r="N48" s="23"/>
      <c r="O48" s="23"/>
      <c r="P48" s="44"/>
      <c r="Q48" s="23"/>
      <c r="R48" s="23"/>
      <c r="S48" s="23"/>
      <c r="T48" s="23"/>
      <c r="U48" s="23"/>
      <c r="V48" s="23"/>
      <c r="W48" s="23"/>
      <c r="X48" s="23"/>
      <c r="Y48" s="44"/>
      <c r="Z48" s="44"/>
      <c r="AA48" s="44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44"/>
      <c r="AO48" s="23"/>
      <c r="AP48" s="23"/>
      <c r="AQ48" s="23"/>
      <c r="AR48" s="23"/>
      <c r="AS48" s="23"/>
      <c r="AT48" s="23"/>
      <c r="AU48" s="44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30"/>
      <c r="CK48" s="29"/>
      <c r="CL48" s="25"/>
      <c r="CM48" s="25"/>
      <c r="CN48" s="25"/>
      <c r="CO48" s="25"/>
      <c r="CP48" s="23"/>
      <c r="CQ48" s="25"/>
      <c r="CR48" s="23"/>
      <c r="CS48" s="25"/>
      <c r="CT48" s="23"/>
      <c r="CU48" s="25"/>
      <c r="CV48" s="25"/>
      <c r="CW48" s="23"/>
      <c r="CX48" s="23"/>
      <c r="CY48" s="23"/>
      <c r="CZ48" s="23"/>
      <c r="DA48" s="23"/>
      <c r="DB48" s="23"/>
      <c r="DC48" s="23"/>
      <c r="DD48" s="51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</row>
    <row r="49" spans="1:129">
      <c r="A49" s="2">
        <v>1</v>
      </c>
      <c r="B49" t="s">
        <v>30</v>
      </c>
      <c r="F49" s="2" t="s">
        <v>37</v>
      </c>
      <c r="G49" s="2">
        <v>16</v>
      </c>
      <c r="H49" s="7">
        <v>30000</v>
      </c>
      <c r="I49" s="7">
        <f>+H49*G49</f>
        <v>480000</v>
      </c>
      <c r="K49" s="39"/>
      <c r="L49" s="26"/>
      <c r="M49" s="26"/>
      <c r="N49" s="26"/>
      <c r="O49" s="26"/>
      <c r="P49" s="44"/>
      <c r="Q49" s="26"/>
      <c r="R49" s="26"/>
      <c r="S49" s="26"/>
      <c r="T49" s="26"/>
      <c r="U49" s="26"/>
      <c r="V49" s="26"/>
      <c r="W49" s="26"/>
      <c r="X49" s="26"/>
      <c r="Y49" s="44"/>
      <c r="Z49" s="44"/>
      <c r="AA49" s="44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44"/>
      <c r="AO49" s="26"/>
      <c r="AP49" s="26"/>
      <c r="AQ49" s="26"/>
      <c r="AR49" s="26"/>
      <c r="AS49" s="26"/>
      <c r="AT49" s="26"/>
      <c r="AU49" s="44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44"/>
      <c r="BG49" s="26"/>
      <c r="BH49" s="26"/>
      <c r="BI49" s="26"/>
      <c r="BJ49" s="32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31"/>
      <c r="CM49" s="25"/>
      <c r="CN49" s="25"/>
      <c r="CO49" s="25"/>
      <c r="CP49" s="25"/>
      <c r="CQ49" s="26"/>
      <c r="CR49" s="25"/>
      <c r="CS49" s="26"/>
      <c r="CT49" s="25"/>
      <c r="CU49" s="26"/>
      <c r="CV49" s="25"/>
      <c r="CW49" s="25"/>
      <c r="CX49" s="26"/>
      <c r="CY49" s="26"/>
      <c r="CZ49" s="26"/>
      <c r="DA49" s="26"/>
      <c r="DB49" s="26"/>
      <c r="DC49" s="26"/>
      <c r="DD49" s="26"/>
      <c r="DE49" s="51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</row>
    <row r="50" spans="1:129">
      <c r="A50" s="2">
        <v>2</v>
      </c>
      <c r="B50" t="s">
        <v>12</v>
      </c>
      <c r="F50" s="2" t="s">
        <v>6</v>
      </c>
      <c r="G50" s="2">
        <v>9.36</v>
      </c>
      <c r="H50" s="7">
        <v>4000</v>
      </c>
      <c r="I50" s="7">
        <f t="shared" ref="I50:I56" si="4">+H50*G50</f>
        <v>37440</v>
      </c>
      <c r="K50" s="39"/>
      <c r="L50" s="26"/>
      <c r="M50" s="26"/>
      <c r="N50" s="26"/>
      <c r="O50" s="26"/>
      <c r="P50" s="44"/>
      <c r="Q50" s="26"/>
      <c r="R50" s="26"/>
      <c r="S50" s="26"/>
      <c r="T50" s="26"/>
      <c r="U50" s="26"/>
      <c r="V50" s="26"/>
      <c r="W50" s="26"/>
      <c r="X50" s="26"/>
      <c r="Y50" s="44"/>
      <c r="Z50" s="44"/>
      <c r="AA50" s="44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44"/>
      <c r="AO50" s="26"/>
      <c r="AP50" s="26"/>
      <c r="AQ50" s="26"/>
      <c r="AR50" s="26"/>
      <c r="AS50" s="26"/>
      <c r="AT50" s="26"/>
      <c r="AU50" s="44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44"/>
      <c r="BG50" s="32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31"/>
      <c r="CM50" s="25"/>
      <c r="CN50" s="25"/>
      <c r="CO50" s="25"/>
      <c r="CP50" s="25"/>
      <c r="CQ50" s="26"/>
      <c r="CR50" s="25"/>
      <c r="CS50" s="26"/>
      <c r="CT50" s="25"/>
      <c r="CU50" s="26"/>
      <c r="CV50" s="25"/>
      <c r="CW50" s="25"/>
      <c r="CX50" s="26"/>
      <c r="CY50" s="26"/>
      <c r="CZ50" s="26"/>
      <c r="DA50" s="26"/>
      <c r="DB50" s="26"/>
      <c r="DC50" s="26"/>
      <c r="DD50" s="26"/>
      <c r="DE50" s="51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</row>
    <row r="51" spans="1:129">
      <c r="A51" s="2">
        <v>3</v>
      </c>
      <c r="B51" t="s">
        <v>31</v>
      </c>
      <c r="F51" s="2" t="s">
        <v>6</v>
      </c>
      <c r="G51" s="2">
        <v>9.36</v>
      </c>
      <c r="H51" s="7">
        <v>65000</v>
      </c>
      <c r="I51" s="7">
        <f t="shared" si="4"/>
        <v>608400</v>
      </c>
      <c r="K51" s="39"/>
      <c r="L51" s="26"/>
      <c r="M51" s="26"/>
      <c r="N51" s="26"/>
      <c r="O51" s="26"/>
      <c r="P51" s="44"/>
      <c r="Q51" s="26"/>
      <c r="R51" s="26"/>
      <c r="S51" s="26"/>
      <c r="T51" s="26"/>
      <c r="U51" s="26"/>
      <c r="V51" s="26"/>
      <c r="W51" s="26"/>
      <c r="X51" s="26"/>
      <c r="Y51" s="44"/>
      <c r="Z51" s="44"/>
      <c r="AA51" s="44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44"/>
      <c r="AO51" s="26"/>
      <c r="AP51" s="26"/>
      <c r="AQ51" s="26"/>
      <c r="AR51" s="26"/>
      <c r="AS51" s="26"/>
      <c r="AT51" s="26"/>
      <c r="AU51" s="44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44"/>
      <c r="BG51" s="26"/>
      <c r="BH51" s="32"/>
      <c r="BI51" s="32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31"/>
      <c r="CK51" s="26"/>
      <c r="CL51" s="31"/>
      <c r="CM51" s="25"/>
      <c r="CN51" s="25"/>
      <c r="CO51" s="25"/>
      <c r="CP51" s="25"/>
      <c r="CQ51" s="26"/>
      <c r="CR51" s="25"/>
      <c r="CS51" s="26"/>
      <c r="CT51" s="25"/>
      <c r="CU51" s="26"/>
      <c r="CV51" s="25"/>
      <c r="CW51" s="25"/>
      <c r="CX51" s="26"/>
      <c r="CY51" s="26"/>
      <c r="CZ51" s="26"/>
      <c r="DA51" s="26"/>
      <c r="DB51" s="26"/>
      <c r="DC51" s="26"/>
      <c r="DD51" s="26"/>
      <c r="DE51" s="51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</row>
    <row r="52" spans="1:129">
      <c r="A52" s="2">
        <v>4</v>
      </c>
      <c r="B52" t="s">
        <v>32</v>
      </c>
      <c r="F52" s="2" t="s">
        <v>37</v>
      </c>
      <c r="G52" s="2">
        <v>94</v>
      </c>
      <c r="H52" s="7">
        <v>8000</v>
      </c>
      <c r="I52" s="7">
        <f t="shared" si="4"/>
        <v>752000</v>
      </c>
      <c r="K52" s="39"/>
      <c r="L52" s="26"/>
      <c r="M52" s="26"/>
      <c r="N52" s="26"/>
      <c r="O52" s="26"/>
      <c r="P52" s="44"/>
      <c r="Q52" s="26"/>
      <c r="R52" s="26"/>
      <c r="S52" s="26"/>
      <c r="T52" s="26"/>
      <c r="U52" s="26"/>
      <c r="V52" s="26"/>
      <c r="W52" s="26"/>
      <c r="X52" s="26"/>
      <c r="Y52" s="44"/>
      <c r="Z52" s="44"/>
      <c r="AA52" s="44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44"/>
      <c r="AO52" s="26"/>
      <c r="AP52" s="26"/>
      <c r="AQ52" s="26"/>
      <c r="AR52" s="26"/>
      <c r="AS52" s="26"/>
      <c r="AT52" s="26"/>
      <c r="AU52" s="44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44"/>
      <c r="BG52" s="26"/>
      <c r="BH52" s="26"/>
      <c r="BI52" s="26"/>
      <c r="BJ52" s="26"/>
      <c r="BK52" s="32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31"/>
      <c r="CK52" s="26"/>
      <c r="CL52" s="31"/>
      <c r="CM52" s="25"/>
      <c r="CN52" s="25"/>
      <c r="CO52" s="25"/>
      <c r="CP52" s="25"/>
      <c r="CQ52" s="26"/>
      <c r="CR52" s="25"/>
      <c r="CS52" s="26"/>
      <c r="CT52" s="25"/>
      <c r="CU52" s="26"/>
      <c r="CV52" s="25"/>
      <c r="CW52" s="25"/>
      <c r="CX52" s="26"/>
      <c r="CY52" s="26"/>
      <c r="CZ52" s="26"/>
      <c r="DA52" s="26"/>
      <c r="DB52" s="26"/>
      <c r="DC52" s="26"/>
      <c r="DD52" s="26"/>
      <c r="DE52" s="51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</row>
    <row r="53" spans="1:129">
      <c r="A53" s="2">
        <v>5</v>
      </c>
      <c r="B53" t="s">
        <v>33</v>
      </c>
      <c r="F53" s="2" t="s">
        <v>4</v>
      </c>
      <c r="G53" s="2">
        <v>1</v>
      </c>
      <c r="H53" s="7">
        <v>70000</v>
      </c>
      <c r="I53" s="7">
        <f t="shared" si="4"/>
        <v>70000</v>
      </c>
      <c r="K53" s="39"/>
      <c r="L53" s="26"/>
      <c r="M53" s="26"/>
      <c r="N53" s="26"/>
      <c r="O53" s="26"/>
      <c r="P53" s="44"/>
      <c r="Q53" s="26"/>
      <c r="R53" s="26"/>
      <c r="S53" s="26"/>
      <c r="T53" s="26"/>
      <c r="U53" s="26"/>
      <c r="V53" s="26"/>
      <c r="W53" s="26"/>
      <c r="X53" s="26"/>
      <c r="Y53" s="44"/>
      <c r="Z53" s="44"/>
      <c r="AA53" s="44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44"/>
      <c r="AO53" s="26"/>
      <c r="AP53" s="26"/>
      <c r="AQ53" s="26"/>
      <c r="AR53" s="26"/>
      <c r="AS53" s="26"/>
      <c r="AT53" s="26"/>
      <c r="AU53" s="44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44"/>
      <c r="BG53" s="26"/>
      <c r="BH53" s="26"/>
      <c r="BI53" s="26"/>
      <c r="BJ53" s="26"/>
      <c r="BK53" s="26"/>
      <c r="BL53" s="32"/>
      <c r="BM53" s="32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31"/>
      <c r="CK53" s="26"/>
      <c r="CL53" s="31"/>
      <c r="CM53" s="25"/>
      <c r="CN53" s="25"/>
      <c r="CO53" s="25"/>
      <c r="CP53" s="25"/>
      <c r="CQ53" s="26"/>
      <c r="CR53" s="25"/>
      <c r="CS53" s="26"/>
      <c r="CT53" s="25"/>
      <c r="CU53" s="26"/>
      <c r="CV53" s="25"/>
      <c r="CW53" s="25"/>
      <c r="CX53" s="26"/>
      <c r="CY53" s="26"/>
      <c r="CZ53" s="26"/>
      <c r="DA53" s="26"/>
      <c r="DB53" s="26"/>
      <c r="DC53" s="26"/>
      <c r="DD53" s="26"/>
      <c r="DE53" s="51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</row>
    <row r="54" spans="1:129">
      <c r="A54" s="2">
        <v>6</v>
      </c>
      <c r="B54" t="s">
        <v>34</v>
      </c>
      <c r="F54" s="2" t="s">
        <v>37</v>
      </c>
      <c r="G54" s="2">
        <v>13</v>
      </c>
      <c r="H54" s="7">
        <v>30000</v>
      </c>
      <c r="I54" s="7">
        <f t="shared" si="4"/>
        <v>390000</v>
      </c>
      <c r="K54" s="39"/>
      <c r="L54" s="26"/>
      <c r="M54" s="26"/>
      <c r="N54" s="26"/>
      <c r="O54" s="26"/>
      <c r="P54" s="44"/>
      <c r="Q54" s="26"/>
      <c r="R54" s="26"/>
      <c r="S54" s="26"/>
      <c r="T54" s="26"/>
      <c r="U54" s="26"/>
      <c r="V54" s="26"/>
      <c r="W54" s="26"/>
      <c r="X54" s="26"/>
      <c r="Y54" s="44"/>
      <c r="Z54" s="44"/>
      <c r="AA54" s="44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44"/>
      <c r="AO54" s="26"/>
      <c r="AP54" s="26"/>
      <c r="AQ54" s="26"/>
      <c r="AR54" s="26"/>
      <c r="AS54" s="26"/>
      <c r="AT54" s="26"/>
      <c r="AU54" s="44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44"/>
      <c r="BG54" s="26"/>
      <c r="BH54" s="26"/>
      <c r="BI54" s="26"/>
      <c r="BJ54" s="32"/>
      <c r="BK54" s="32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31"/>
      <c r="CK54" s="26"/>
      <c r="CL54" s="31"/>
      <c r="CM54" s="25"/>
      <c r="CN54" s="25"/>
      <c r="CO54" s="25"/>
      <c r="CP54" s="25"/>
      <c r="CQ54" s="26"/>
      <c r="CR54" s="25"/>
      <c r="CS54" s="26"/>
      <c r="CT54" s="25"/>
      <c r="CU54" s="26"/>
      <c r="CV54" s="25"/>
      <c r="CW54" s="25"/>
      <c r="CX54" s="26"/>
      <c r="CY54" s="26"/>
      <c r="CZ54" s="26"/>
      <c r="DA54" s="26"/>
      <c r="DB54" s="26"/>
      <c r="DC54" s="26"/>
      <c r="DD54" s="26"/>
      <c r="DE54" s="51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</row>
    <row r="55" spans="1:129">
      <c r="A55" s="2">
        <v>7</v>
      </c>
      <c r="B55" t="s">
        <v>35</v>
      </c>
      <c r="F55" s="2" t="s">
        <v>37</v>
      </c>
      <c r="G55" s="2">
        <v>13</v>
      </c>
      <c r="H55" s="7">
        <v>15000</v>
      </c>
      <c r="I55" s="7">
        <f t="shared" si="4"/>
        <v>195000</v>
      </c>
      <c r="K55" s="39"/>
      <c r="L55" s="26"/>
      <c r="M55" s="26"/>
      <c r="N55" s="26"/>
      <c r="O55" s="26"/>
      <c r="P55" s="44"/>
      <c r="Q55" s="26"/>
      <c r="R55" s="26"/>
      <c r="S55" s="26"/>
      <c r="T55" s="26"/>
      <c r="U55" s="26"/>
      <c r="V55" s="26"/>
      <c r="W55" s="26"/>
      <c r="X55" s="26"/>
      <c r="Y55" s="44"/>
      <c r="Z55" s="44"/>
      <c r="AA55" s="44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44"/>
      <c r="AO55" s="26"/>
      <c r="AP55" s="26"/>
      <c r="AQ55" s="26"/>
      <c r="AR55" s="26"/>
      <c r="AS55" s="26"/>
      <c r="AT55" s="26"/>
      <c r="AU55" s="44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44"/>
      <c r="BG55" s="26"/>
      <c r="BH55" s="26"/>
      <c r="BI55" s="26"/>
      <c r="BJ55" s="32"/>
      <c r="BK55" s="32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40"/>
      <c r="CI55" s="26"/>
      <c r="CJ55" s="31"/>
      <c r="CK55" s="26"/>
      <c r="CL55" s="25"/>
      <c r="CM55" s="25"/>
      <c r="CN55" s="25"/>
      <c r="CO55" s="25"/>
      <c r="CP55" s="25"/>
      <c r="CQ55" s="26"/>
      <c r="CR55" s="25"/>
      <c r="CS55" s="26"/>
      <c r="CT55" s="25"/>
      <c r="CU55" s="26"/>
      <c r="CV55" s="25"/>
      <c r="CW55" s="25"/>
      <c r="CX55" s="26"/>
      <c r="CY55" s="26"/>
      <c r="CZ55" s="26"/>
      <c r="DA55" s="26"/>
      <c r="DB55" s="26"/>
      <c r="DC55" s="26"/>
      <c r="DD55" s="26"/>
      <c r="DE55" s="51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</row>
    <row r="56" spans="1:129">
      <c r="A56" s="2">
        <v>8</v>
      </c>
      <c r="B56" t="s">
        <v>36</v>
      </c>
      <c r="F56" s="2" t="s">
        <v>4</v>
      </c>
      <c r="G56" s="2">
        <v>1</v>
      </c>
      <c r="H56" s="7">
        <v>40000</v>
      </c>
      <c r="I56" s="7">
        <f t="shared" si="4"/>
        <v>40000</v>
      </c>
      <c r="K56" s="39"/>
      <c r="L56" s="26"/>
      <c r="M56" s="26"/>
      <c r="N56" s="26"/>
      <c r="O56" s="26"/>
      <c r="P56" s="44"/>
      <c r="Q56" s="26"/>
      <c r="R56" s="26"/>
      <c r="S56" s="26"/>
      <c r="T56" s="26"/>
      <c r="U56" s="26"/>
      <c r="V56" s="26"/>
      <c r="W56" s="26"/>
      <c r="X56" s="26"/>
      <c r="Y56" s="44"/>
      <c r="Z56" s="44"/>
      <c r="AA56" s="44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44"/>
      <c r="AO56" s="26"/>
      <c r="AP56" s="26"/>
      <c r="AQ56" s="26"/>
      <c r="AR56" s="26"/>
      <c r="AS56" s="26"/>
      <c r="AT56" s="26"/>
      <c r="AU56" s="44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44"/>
      <c r="BG56" s="26"/>
      <c r="BH56" s="26"/>
      <c r="BI56" s="26"/>
      <c r="BJ56" s="26"/>
      <c r="BK56" s="26"/>
      <c r="BL56" s="26"/>
      <c r="BM56" s="32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31"/>
      <c r="CK56" s="26"/>
      <c r="CL56" s="25"/>
      <c r="CM56" s="25"/>
      <c r="CN56" s="25"/>
      <c r="CO56" s="25"/>
      <c r="CP56" s="25"/>
      <c r="CQ56" s="26"/>
      <c r="CR56" s="25"/>
      <c r="CS56" s="26"/>
      <c r="CT56" s="25"/>
      <c r="CU56" s="26"/>
      <c r="CV56" s="25"/>
      <c r="CW56" s="25"/>
      <c r="CX56" s="26"/>
      <c r="CY56" s="26"/>
      <c r="CZ56" s="26"/>
      <c r="DA56" s="26"/>
      <c r="DB56" s="26"/>
      <c r="DC56" s="26"/>
      <c r="DD56" s="26"/>
      <c r="DE56" s="51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</row>
    <row r="57" spans="1:129" ht="15.75" thickBot="1">
      <c r="H57" s="7"/>
      <c r="I57" s="7"/>
      <c r="K57" s="39"/>
      <c r="L57" s="26"/>
      <c r="M57" s="26"/>
      <c r="N57" s="26"/>
      <c r="O57" s="26"/>
      <c r="P57" s="44"/>
      <c r="Q57" s="26"/>
      <c r="R57" s="26"/>
      <c r="S57" s="26"/>
      <c r="T57" s="26"/>
      <c r="U57" s="26"/>
      <c r="V57" s="26"/>
      <c r="W57" s="26"/>
      <c r="X57" s="26"/>
      <c r="Y57" s="44"/>
      <c r="Z57" s="44"/>
      <c r="AA57" s="44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44"/>
      <c r="AO57" s="26"/>
      <c r="AP57" s="26"/>
      <c r="AQ57" s="26"/>
      <c r="AR57" s="26"/>
      <c r="AS57" s="26"/>
      <c r="AT57" s="26"/>
      <c r="AU57" s="44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44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31"/>
      <c r="CK57" s="26"/>
      <c r="CL57" s="25"/>
      <c r="CM57" s="25"/>
      <c r="CN57" s="25"/>
      <c r="CO57" s="25"/>
      <c r="CP57" s="25"/>
      <c r="CQ57" s="26"/>
      <c r="CR57" s="25"/>
      <c r="CS57" s="26"/>
      <c r="CT57" s="25"/>
      <c r="CU57" s="26"/>
      <c r="CV57" s="25"/>
      <c r="CW57" s="25"/>
      <c r="CX57" s="26"/>
      <c r="CY57" s="26"/>
      <c r="CZ57" s="26"/>
      <c r="DA57" s="26"/>
      <c r="DB57" s="26"/>
      <c r="DC57" s="26"/>
      <c r="DD57" s="26"/>
      <c r="DE57" s="51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</row>
    <row r="58" spans="1:129" ht="15.75" thickBot="1">
      <c r="A58" t="s">
        <v>120</v>
      </c>
      <c r="B58" s="3" t="s">
        <v>38</v>
      </c>
      <c r="C58" s="4"/>
      <c r="D58" s="4"/>
      <c r="E58" s="4"/>
      <c r="F58" s="5"/>
      <c r="G58" s="6"/>
      <c r="H58" s="9"/>
      <c r="I58" s="8"/>
      <c r="K58" s="39"/>
      <c r="L58" s="26"/>
      <c r="M58" s="26"/>
      <c r="N58" s="26"/>
      <c r="O58" s="26"/>
      <c r="P58" s="44"/>
      <c r="Q58" s="26"/>
      <c r="R58" s="26"/>
      <c r="S58" s="26"/>
      <c r="T58" s="26"/>
      <c r="U58" s="26"/>
      <c r="V58" s="26"/>
      <c r="W58" s="26"/>
      <c r="X58" s="26"/>
      <c r="Y58" s="44"/>
      <c r="Z58" s="44"/>
      <c r="AA58" s="44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44"/>
      <c r="AO58" s="26"/>
      <c r="AP58" s="26"/>
      <c r="AQ58" s="26"/>
      <c r="AR58" s="26"/>
      <c r="AS58" s="26"/>
      <c r="AT58" s="26"/>
      <c r="AU58" s="44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44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31"/>
      <c r="CK58" s="26"/>
      <c r="CL58" s="25"/>
      <c r="CM58" s="25"/>
      <c r="CN58" s="25"/>
      <c r="CO58" s="25"/>
      <c r="CP58" s="25"/>
      <c r="CQ58" s="26"/>
      <c r="CR58" s="25"/>
      <c r="CS58" s="26"/>
      <c r="CT58" s="25"/>
      <c r="CU58" s="26"/>
      <c r="CV58" s="25"/>
      <c r="CW58" s="25"/>
      <c r="CX58" s="26"/>
      <c r="CY58" s="26"/>
      <c r="CZ58" s="26"/>
      <c r="DA58" s="26"/>
      <c r="DB58" s="26"/>
      <c r="DC58" s="26"/>
      <c r="DD58" s="26"/>
      <c r="DE58" s="51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</row>
    <row r="59" spans="1:129">
      <c r="A59" s="2">
        <v>1</v>
      </c>
      <c r="B59" t="s">
        <v>39</v>
      </c>
      <c r="F59" s="2" t="s">
        <v>6</v>
      </c>
      <c r="G59" s="2">
        <v>32.200000000000003</v>
      </c>
      <c r="H59" s="7">
        <v>4000</v>
      </c>
      <c r="I59" s="7">
        <f>+H59*G59</f>
        <v>128800.00000000001</v>
      </c>
      <c r="K59" s="39"/>
      <c r="L59" s="26"/>
      <c r="M59" s="26"/>
      <c r="N59" s="26"/>
      <c r="O59" s="26"/>
      <c r="P59" s="44"/>
      <c r="Q59" s="26"/>
      <c r="R59" s="26"/>
      <c r="S59" s="26"/>
      <c r="T59" s="26"/>
      <c r="U59" s="26"/>
      <c r="V59" s="26"/>
      <c r="W59" s="26"/>
      <c r="X59" s="26"/>
      <c r="Y59" s="44"/>
      <c r="Z59" s="44"/>
      <c r="AA59" s="44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44"/>
      <c r="AO59" s="26"/>
      <c r="AP59" s="26"/>
      <c r="AQ59" s="26"/>
      <c r="AR59" s="26"/>
      <c r="AS59" s="26"/>
      <c r="AT59" s="26"/>
      <c r="AU59" s="44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44"/>
      <c r="BG59" s="26"/>
      <c r="BH59" s="26"/>
      <c r="BI59" s="26"/>
      <c r="BJ59" s="26"/>
      <c r="BK59" s="26"/>
      <c r="BL59" s="26"/>
      <c r="BM59" s="26"/>
      <c r="BN59" s="32"/>
      <c r="BO59" s="32"/>
      <c r="BP59" s="32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31"/>
      <c r="CK59" s="26"/>
      <c r="CL59" s="25"/>
      <c r="CM59" s="25"/>
      <c r="CN59" s="25"/>
      <c r="CO59" s="25"/>
      <c r="CP59" s="25"/>
      <c r="CQ59" s="26"/>
      <c r="CR59" s="25"/>
      <c r="CS59" s="26"/>
      <c r="CT59" s="25"/>
      <c r="CU59" s="26"/>
      <c r="CV59" s="25"/>
      <c r="CW59" s="25"/>
      <c r="CX59" s="26"/>
      <c r="CY59" s="26"/>
      <c r="CZ59" s="26"/>
      <c r="DA59" s="26"/>
      <c r="DB59" s="26"/>
      <c r="DC59" s="26"/>
      <c r="DD59" s="26"/>
      <c r="DE59" s="51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</row>
    <row r="60" spans="1:129">
      <c r="A60" s="2">
        <v>2</v>
      </c>
      <c r="B60" t="s">
        <v>40</v>
      </c>
      <c r="F60" s="2" t="s">
        <v>5</v>
      </c>
      <c r="G60" s="2">
        <v>156</v>
      </c>
      <c r="H60" s="7">
        <v>3000</v>
      </c>
      <c r="I60" s="7">
        <f t="shared" ref="I60:I61" si="5">+H60*G60</f>
        <v>468000</v>
      </c>
      <c r="K60" s="39"/>
      <c r="L60" s="26"/>
      <c r="M60" s="26"/>
      <c r="N60" s="26"/>
      <c r="O60" s="26"/>
      <c r="P60" s="44"/>
      <c r="Q60" s="26"/>
      <c r="R60" s="26"/>
      <c r="S60" s="26"/>
      <c r="T60" s="26"/>
      <c r="U60" s="26"/>
      <c r="V60" s="26"/>
      <c r="W60" s="26"/>
      <c r="X60" s="26"/>
      <c r="Y60" s="44"/>
      <c r="Z60" s="44"/>
      <c r="AA60" s="44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44"/>
      <c r="AO60" s="26"/>
      <c r="AP60" s="26"/>
      <c r="AQ60" s="26"/>
      <c r="AR60" s="26"/>
      <c r="AS60" s="26"/>
      <c r="AT60" s="26"/>
      <c r="AU60" s="44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44"/>
      <c r="BG60" s="26"/>
      <c r="BH60" s="26"/>
      <c r="BI60" s="26"/>
      <c r="BJ60" s="26"/>
      <c r="BK60" s="26"/>
      <c r="BL60" s="26"/>
      <c r="BM60" s="26"/>
      <c r="BN60" s="26"/>
      <c r="BO60" s="26"/>
      <c r="BP60" s="32"/>
      <c r="BQ60" s="32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31"/>
      <c r="CK60" s="26"/>
      <c r="CL60" s="25"/>
      <c r="CM60" s="25"/>
      <c r="CN60" s="25"/>
      <c r="CO60" s="25"/>
      <c r="CP60" s="25"/>
      <c r="CQ60" s="26"/>
      <c r="CR60" s="25"/>
      <c r="CS60" s="26"/>
      <c r="CT60" s="25"/>
      <c r="CU60" s="26"/>
      <c r="CV60" s="25"/>
      <c r="CW60" s="25"/>
      <c r="CX60" s="26"/>
      <c r="CY60" s="26"/>
      <c r="CZ60" s="26"/>
      <c r="DA60" s="26"/>
      <c r="DB60" s="26"/>
      <c r="DC60" s="26"/>
      <c r="DD60" s="26"/>
      <c r="DE60" s="51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</row>
    <row r="61" spans="1:129">
      <c r="A61" s="2">
        <v>3</v>
      </c>
      <c r="B61" t="s">
        <v>41</v>
      </c>
      <c r="F61" s="2" t="s">
        <v>6</v>
      </c>
      <c r="G61" s="2">
        <v>15.6</v>
      </c>
      <c r="H61" s="7">
        <v>80000</v>
      </c>
      <c r="I61" s="7">
        <f t="shared" si="5"/>
        <v>1248000</v>
      </c>
      <c r="K61" s="39"/>
      <c r="L61" s="26"/>
      <c r="M61" s="26"/>
      <c r="N61" s="26"/>
      <c r="O61" s="26"/>
      <c r="P61" s="44"/>
      <c r="Q61" s="26"/>
      <c r="R61" s="26"/>
      <c r="S61" s="26"/>
      <c r="T61" s="26"/>
      <c r="U61" s="26"/>
      <c r="V61" s="26"/>
      <c r="W61" s="26"/>
      <c r="X61" s="26"/>
      <c r="Y61" s="44"/>
      <c r="Z61" s="44"/>
      <c r="AA61" s="44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44"/>
      <c r="AO61" s="26"/>
      <c r="AP61" s="26"/>
      <c r="AQ61" s="26"/>
      <c r="AR61" s="26"/>
      <c r="AS61" s="26"/>
      <c r="AT61" s="26"/>
      <c r="AU61" s="44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44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32"/>
      <c r="BS61" s="32"/>
      <c r="BT61" s="32"/>
      <c r="BU61" s="32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31"/>
      <c r="CK61" s="26"/>
      <c r="CL61" s="25"/>
      <c r="CM61" s="25"/>
      <c r="CN61" s="25"/>
      <c r="CO61" s="25"/>
      <c r="CP61" s="25"/>
      <c r="CQ61" s="26"/>
      <c r="CR61" s="25"/>
      <c r="CS61" s="26"/>
      <c r="CT61" s="25"/>
      <c r="CU61" s="26"/>
      <c r="CV61" s="25"/>
      <c r="CW61" s="25"/>
      <c r="CX61" s="26"/>
      <c r="CY61" s="26"/>
      <c r="CZ61" s="26"/>
      <c r="DA61" s="26"/>
      <c r="DB61" s="26"/>
      <c r="DC61" s="26"/>
      <c r="DD61" s="26"/>
      <c r="DE61" s="51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</row>
    <row r="62" spans="1:129" ht="15.75" thickBot="1">
      <c r="H62" s="7"/>
      <c r="I62" s="7"/>
      <c r="K62" s="39"/>
      <c r="L62" s="26"/>
      <c r="M62" s="26"/>
      <c r="N62" s="26"/>
      <c r="O62" s="26"/>
      <c r="P62" s="44"/>
      <c r="Q62" s="26"/>
      <c r="R62" s="26"/>
      <c r="S62" s="26"/>
      <c r="T62" s="26"/>
      <c r="U62" s="26"/>
      <c r="V62" s="26"/>
      <c r="W62" s="26"/>
      <c r="X62" s="26"/>
      <c r="Y62" s="44"/>
      <c r="Z62" s="44"/>
      <c r="AA62" s="44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44"/>
      <c r="AO62" s="26"/>
      <c r="AP62" s="26"/>
      <c r="AQ62" s="26"/>
      <c r="AR62" s="26"/>
      <c r="AS62" s="26"/>
      <c r="AT62" s="26"/>
      <c r="AU62" s="44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44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31"/>
      <c r="CK62" s="26"/>
      <c r="CL62" s="25"/>
      <c r="CM62" s="25"/>
      <c r="CN62" s="25"/>
      <c r="CO62" s="25"/>
      <c r="CP62" s="25"/>
      <c r="CQ62" s="26"/>
      <c r="CR62" s="25"/>
      <c r="CS62" s="26"/>
      <c r="CT62" s="25"/>
      <c r="CU62" s="26"/>
      <c r="CV62" s="25"/>
      <c r="CW62" s="25"/>
      <c r="CX62" s="26"/>
      <c r="CY62" s="26"/>
      <c r="CZ62" s="26"/>
      <c r="DA62" s="26"/>
      <c r="DB62" s="26"/>
      <c r="DC62" s="26"/>
      <c r="DD62" s="26"/>
      <c r="DE62" s="51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</row>
    <row r="63" spans="1:129" ht="15.75" thickBot="1">
      <c r="A63" t="s">
        <v>125</v>
      </c>
      <c r="B63" s="3" t="s">
        <v>42</v>
      </c>
      <c r="C63" s="4"/>
      <c r="D63" s="4"/>
      <c r="E63" s="4"/>
      <c r="F63" s="5"/>
      <c r="G63" s="6"/>
      <c r="H63" s="9"/>
      <c r="I63" s="8"/>
      <c r="K63" s="39"/>
      <c r="L63" s="26"/>
      <c r="M63" s="26"/>
      <c r="N63" s="26"/>
      <c r="O63" s="26"/>
      <c r="P63" s="44"/>
      <c r="Q63" s="26"/>
      <c r="R63" s="26"/>
      <c r="S63" s="26"/>
      <c r="T63" s="26"/>
      <c r="U63" s="26"/>
      <c r="V63" s="26"/>
      <c r="W63" s="26"/>
      <c r="X63" s="26"/>
      <c r="Y63" s="44"/>
      <c r="Z63" s="44"/>
      <c r="AA63" s="44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44"/>
      <c r="AO63" s="26"/>
      <c r="AP63" s="26"/>
      <c r="AQ63" s="26"/>
      <c r="AR63" s="26"/>
      <c r="AS63" s="26"/>
      <c r="AT63" s="26"/>
      <c r="AU63" s="44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44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31"/>
      <c r="CK63" s="26"/>
      <c r="CL63" s="25"/>
      <c r="CM63" s="25"/>
      <c r="CN63" s="25"/>
      <c r="CO63" s="25"/>
      <c r="CP63" s="25"/>
      <c r="CQ63" s="26"/>
      <c r="CR63" s="25"/>
      <c r="CS63" s="26"/>
      <c r="CT63" s="25"/>
      <c r="CU63" s="26"/>
      <c r="CV63" s="25"/>
      <c r="CW63" s="25"/>
      <c r="CX63" s="26"/>
      <c r="CY63" s="26"/>
      <c r="CZ63" s="26"/>
      <c r="DA63" s="26"/>
      <c r="DB63" s="26"/>
      <c r="DC63" s="26"/>
      <c r="DD63" s="26"/>
      <c r="DE63" s="51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</row>
    <row r="64" spans="1:129">
      <c r="A64" s="2">
        <v>1</v>
      </c>
      <c r="B64" t="s">
        <v>43</v>
      </c>
      <c r="F64" s="2" t="s">
        <v>5</v>
      </c>
      <c r="G64" s="2">
        <v>983</v>
      </c>
      <c r="H64" s="7">
        <v>2000</v>
      </c>
      <c r="I64" s="7">
        <f>+H64*G64</f>
        <v>1966000</v>
      </c>
      <c r="K64" s="39"/>
      <c r="L64" s="26"/>
      <c r="M64" s="26"/>
      <c r="N64" s="26"/>
      <c r="O64" s="26"/>
      <c r="P64" s="44"/>
      <c r="Q64" s="26"/>
      <c r="R64" s="26"/>
      <c r="S64" s="26"/>
      <c r="T64" s="26"/>
      <c r="U64" s="26"/>
      <c r="V64" s="26"/>
      <c r="W64" s="26"/>
      <c r="X64" s="26"/>
      <c r="Y64" s="44"/>
      <c r="Z64" s="44"/>
      <c r="AA64" s="44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44"/>
      <c r="AO64" s="26"/>
      <c r="AP64" s="26"/>
      <c r="AQ64" s="26"/>
      <c r="AR64" s="26"/>
      <c r="AS64" s="26"/>
      <c r="AT64" s="26"/>
      <c r="AU64" s="44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44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32"/>
      <c r="BW64" s="32"/>
      <c r="BX64" s="32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31"/>
      <c r="CK64" s="26"/>
      <c r="CL64" s="25"/>
      <c r="CM64" s="25"/>
      <c r="CN64" s="25"/>
      <c r="CO64" s="25"/>
      <c r="CP64" s="25"/>
      <c r="CQ64" s="26"/>
      <c r="CR64" s="25"/>
      <c r="CS64" s="26"/>
      <c r="CT64" s="25"/>
      <c r="CU64" s="26"/>
      <c r="CV64" s="25"/>
      <c r="CW64" s="25"/>
      <c r="CX64" s="26"/>
      <c r="CY64" s="26"/>
      <c r="CZ64" s="26"/>
      <c r="DA64" s="26"/>
      <c r="DB64" s="26"/>
      <c r="DC64" s="26"/>
      <c r="DD64" s="26"/>
      <c r="DE64" s="51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</row>
    <row r="65" spans="1:129">
      <c r="A65" s="2">
        <v>2</v>
      </c>
      <c r="B65" t="s">
        <v>44</v>
      </c>
      <c r="F65" s="2" t="s">
        <v>6</v>
      </c>
      <c r="G65" s="2">
        <v>29.4</v>
      </c>
      <c r="H65" s="7">
        <v>10000</v>
      </c>
      <c r="I65" s="7">
        <f t="shared" ref="I65:I66" si="6">+H65*G65</f>
        <v>294000</v>
      </c>
      <c r="K65" s="39"/>
      <c r="L65" s="26"/>
      <c r="M65" s="26"/>
      <c r="N65" s="26"/>
      <c r="O65" s="26"/>
      <c r="P65" s="44"/>
      <c r="Q65" s="26"/>
      <c r="R65" s="26"/>
      <c r="S65" s="26"/>
      <c r="T65" s="26"/>
      <c r="U65" s="26"/>
      <c r="V65" s="26"/>
      <c r="W65" s="26"/>
      <c r="X65" s="26"/>
      <c r="Y65" s="44"/>
      <c r="Z65" s="44"/>
      <c r="AA65" s="44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44"/>
      <c r="AO65" s="26"/>
      <c r="AP65" s="26"/>
      <c r="AQ65" s="26"/>
      <c r="AR65" s="26"/>
      <c r="AS65" s="26"/>
      <c r="AT65" s="26"/>
      <c r="AU65" s="44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44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32"/>
      <c r="BX65" s="32"/>
      <c r="BY65" s="32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31"/>
      <c r="CK65" s="26"/>
      <c r="CL65" s="25"/>
      <c r="CM65" s="25"/>
      <c r="CN65" s="25"/>
      <c r="CO65" s="25"/>
      <c r="CP65" s="25"/>
      <c r="CQ65" s="26"/>
      <c r="CR65" s="25"/>
      <c r="CS65" s="26"/>
      <c r="CT65" s="25"/>
      <c r="CU65" s="26"/>
      <c r="CV65" s="25"/>
      <c r="CW65" s="25"/>
      <c r="CX65" s="26"/>
      <c r="CY65" s="26"/>
      <c r="CZ65" s="26"/>
      <c r="DA65" s="26"/>
      <c r="DB65" s="26"/>
      <c r="DC65" s="26"/>
      <c r="DD65" s="26"/>
      <c r="DE65" s="51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</row>
    <row r="66" spans="1:129" s="17" customFormat="1">
      <c r="A66" s="2">
        <v>3</v>
      </c>
      <c r="B66" s="17" t="s">
        <v>45</v>
      </c>
      <c r="F66" s="18" t="s">
        <v>5</v>
      </c>
      <c r="G66" s="18">
        <v>983</v>
      </c>
      <c r="H66" s="19">
        <v>6000</v>
      </c>
      <c r="I66" s="19">
        <f t="shared" si="6"/>
        <v>5898000</v>
      </c>
      <c r="K66" s="39"/>
      <c r="L66" s="26"/>
      <c r="M66" s="26"/>
      <c r="N66" s="26"/>
      <c r="O66" s="26"/>
      <c r="P66" s="50"/>
      <c r="Q66" s="26"/>
      <c r="R66" s="26"/>
      <c r="S66" s="26"/>
      <c r="T66" s="26"/>
      <c r="U66" s="26"/>
      <c r="V66" s="26"/>
      <c r="W66" s="26"/>
      <c r="X66" s="26"/>
      <c r="Y66" s="50"/>
      <c r="Z66" s="50"/>
      <c r="AA66" s="50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50"/>
      <c r="AO66" s="26"/>
      <c r="AP66" s="26"/>
      <c r="AQ66" s="26"/>
      <c r="AR66" s="26"/>
      <c r="AS66" s="26"/>
      <c r="AT66" s="26"/>
      <c r="AU66" s="50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50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32"/>
      <c r="BZ66" s="32"/>
      <c r="CA66" s="32"/>
      <c r="CB66" s="32"/>
      <c r="CC66" s="32"/>
      <c r="CD66" s="32"/>
      <c r="CE66" s="32"/>
      <c r="CF66" s="32"/>
      <c r="CG66" s="26"/>
      <c r="CH66" s="26"/>
      <c r="CI66" s="26"/>
      <c r="CJ66" s="40"/>
      <c r="CK66" s="26"/>
      <c r="CL66" s="25"/>
      <c r="CM66" s="25"/>
      <c r="CN66" s="25"/>
      <c r="CO66" s="25"/>
      <c r="CP66" s="25"/>
      <c r="CQ66" s="25"/>
      <c r="CR66" s="25"/>
      <c r="CS66" s="26"/>
      <c r="CT66" s="25"/>
      <c r="CU66" s="26"/>
      <c r="CV66" s="25"/>
      <c r="CW66" s="25"/>
      <c r="CX66" s="26"/>
      <c r="CY66" s="26"/>
      <c r="CZ66" s="26"/>
      <c r="DA66" s="26"/>
      <c r="DB66" s="26"/>
      <c r="DC66" s="26"/>
      <c r="DD66" s="26"/>
      <c r="DE66" s="51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</row>
    <row r="67" spans="1:129" ht="15.75" thickBot="1">
      <c r="H67" s="7"/>
      <c r="I67" s="7"/>
      <c r="K67" s="39"/>
      <c r="L67" s="26"/>
      <c r="M67" s="26"/>
      <c r="N67" s="26"/>
      <c r="O67" s="26"/>
      <c r="P67" s="44"/>
      <c r="Q67" s="26"/>
      <c r="R67" s="26"/>
      <c r="S67" s="26"/>
      <c r="T67" s="26"/>
      <c r="U67" s="26"/>
      <c r="V67" s="26"/>
      <c r="W67" s="26"/>
      <c r="X67" s="26"/>
      <c r="Y67" s="44"/>
      <c r="Z67" s="44"/>
      <c r="AA67" s="44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44"/>
      <c r="AO67" s="26"/>
      <c r="AP67" s="26"/>
      <c r="AQ67" s="26"/>
      <c r="AR67" s="26"/>
      <c r="AS67" s="26"/>
      <c r="AT67" s="26"/>
      <c r="AU67" s="44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44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31"/>
      <c r="CK67" s="26"/>
      <c r="CL67" s="25"/>
      <c r="CM67" s="25"/>
      <c r="CN67" s="25"/>
      <c r="CO67" s="25"/>
      <c r="CP67" s="25"/>
      <c r="CQ67" s="26"/>
      <c r="CR67" s="25"/>
      <c r="CS67" s="26"/>
      <c r="CT67" s="25"/>
      <c r="CU67" s="26"/>
      <c r="CV67" s="25"/>
      <c r="CW67" s="25"/>
      <c r="CX67" s="26"/>
      <c r="CY67" s="26"/>
      <c r="CZ67" s="26"/>
      <c r="DA67" s="26"/>
      <c r="DB67" s="26"/>
      <c r="DC67" s="26"/>
      <c r="DD67" s="26"/>
      <c r="DE67" s="51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</row>
    <row r="68" spans="1:129" ht="15.75" thickBot="1">
      <c r="A68" t="s">
        <v>126</v>
      </c>
      <c r="B68" s="3" t="s">
        <v>46</v>
      </c>
      <c r="C68" s="4"/>
      <c r="D68" s="4"/>
      <c r="E68" s="4"/>
      <c r="F68" s="5"/>
      <c r="G68" s="6"/>
      <c r="H68" s="9"/>
      <c r="I68" s="8"/>
      <c r="K68" s="39"/>
      <c r="L68" s="26"/>
      <c r="M68" s="26"/>
      <c r="N68" s="26"/>
      <c r="O68" s="26"/>
      <c r="P68" s="44"/>
      <c r="Q68" s="26"/>
      <c r="R68" s="26"/>
      <c r="S68" s="26"/>
      <c r="T68" s="26"/>
      <c r="U68" s="26"/>
      <c r="V68" s="26"/>
      <c r="W68" s="26"/>
      <c r="X68" s="26"/>
      <c r="Y68" s="44"/>
      <c r="Z68" s="44"/>
      <c r="AA68" s="44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44"/>
      <c r="AO68" s="26"/>
      <c r="AP68" s="26"/>
      <c r="AQ68" s="26"/>
      <c r="AR68" s="26"/>
      <c r="AS68" s="26"/>
      <c r="AT68" s="26"/>
      <c r="AU68" s="44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44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31"/>
      <c r="CK68" s="26"/>
      <c r="CL68" s="25"/>
      <c r="CM68" s="25"/>
      <c r="CN68" s="25"/>
      <c r="CO68" s="25"/>
      <c r="CP68" s="25"/>
      <c r="CQ68" s="26"/>
      <c r="CR68" s="25"/>
      <c r="CS68" s="26"/>
      <c r="CT68" s="25"/>
      <c r="CU68" s="26"/>
      <c r="CV68" s="25"/>
      <c r="CW68" s="25"/>
      <c r="CX68" s="26"/>
      <c r="CY68" s="26"/>
      <c r="CZ68" s="26"/>
      <c r="DA68" s="26"/>
      <c r="DB68" s="26"/>
      <c r="DC68" s="26"/>
      <c r="DD68" s="26"/>
      <c r="DE68" s="51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</row>
    <row r="69" spans="1:129">
      <c r="A69" s="2">
        <v>1</v>
      </c>
      <c r="B69" t="s">
        <v>47</v>
      </c>
      <c r="F69" s="2" t="s">
        <v>37</v>
      </c>
      <c r="G69" s="2">
        <v>18</v>
      </c>
      <c r="H69" s="7">
        <v>180000</v>
      </c>
      <c r="I69" s="7">
        <f>+H69*G69</f>
        <v>3240000</v>
      </c>
      <c r="K69" s="39"/>
      <c r="L69" s="26"/>
      <c r="M69" s="26"/>
      <c r="N69" s="26"/>
      <c r="O69" s="26"/>
      <c r="P69" s="44"/>
      <c r="Q69" s="26"/>
      <c r="R69" s="26"/>
      <c r="S69" s="26"/>
      <c r="T69" s="26"/>
      <c r="U69" s="26"/>
      <c r="V69" s="26"/>
      <c r="W69" s="26"/>
      <c r="X69" s="26"/>
      <c r="Y69" s="44"/>
      <c r="Z69" s="44"/>
      <c r="AA69" s="44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44"/>
      <c r="AO69" s="26"/>
      <c r="AP69" s="26"/>
      <c r="AQ69" s="26"/>
      <c r="AR69" s="26"/>
      <c r="AS69" s="26"/>
      <c r="AT69" s="26"/>
      <c r="AU69" s="44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44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33"/>
      <c r="BU69" s="33"/>
      <c r="BV69" s="33"/>
      <c r="BW69" s="33"/>
      <c r="BX69" s="26"/>
      <c r="BY69" s="26"/>
      <c r="BZ69" s="26"/>
      <c r="CA69" s="26"/>
      <c r="CB69" s="26"/>
      <c r="CC69" s="26"/>
      <c r="CD69" s="26"/>
      <c r="CE69" s="26"/>
      <c r="CF69" s="26"/>
      <c r="CG69" s="32"/>
      <c r="CH69" s="32"/>
      <c r="CI69" s="32"/>
      <c r="CJ69" s="34"/>
      <c r="CK69" s="32"/>
      <c r="CL69" s="32"/>
      <c r="CM69" s="32"/>
      <c r="CN69" s="25"/>
      <c r="CO69" s="25"/>
      <c r="CP69" s="25"/>
      <c r="CQ69" s="26"/>
      <c r="CR69" s="25"/>
      <c r="CS69" s="26"/>
      <c r="CT69" s="25"/>
      <c r="CU69" s="26"/>
      <c r="CV69" s="25"/>
      <c r="CW69" s="25"/>
      <c r="CX69" s="26"/>
      <c r="CY69" s="26"/>
      <c r="CZ69" s="26"/>
      <c r="DA69" s="26"/>
      <c r="DB69" s="26"/>
      <c r="DC69" s="26"/>
      <c r="DD69" s="26"/>
      <c r="DE69" s="51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</row>
    <row r="70" spans="1:129" ht="15.75" thickBot="1">
      <c r="H70" s="7"/>
      <c r="I70" s="7"/>
      <c r="K70" s="39"/>
      <c r="L70" s="26"/>
      <c r="M70" s="26"/>
      <c r="N70" s="26"/>
      <c r="O70" s="26"/>
      <c r="P70" s="44"/>
      <c r="Q70" s="26"/>
      <c r="R70" s="26"/>
      <c r="S70" s="26"/>
      <c r="T70" s="26"/>
      <c r="U70" s="26"/>
      <c r="V70" s="26"/>
      <c r="W70" s="26"/>
      <c r="X70" s="26"/>
      <c r="Y70" s="44"/>
      <c r="Z70" s="44"/>
      <c r="AA70" s="44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44"/>
      <c r="AO70" s="26"/>
      <c r="AP70" s="26"/>
      <c r="AQ70" s="33"/>
      <c r="AR70" s="26"/>
      <c r="AS70" s="26"/>
      <c r="AT70" s="26"/>
      <c r="AU70" s="44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44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31"/>
      <c r="CK70" s="26"/>
      <c r="CL70" s="25"/>
      <c r="CM70" s="25"/>
      <c r="CN70" s="25"/>
      <c r="CO70" s="25"/>
      <c r="CP70" s="25"/>
      <c r="CQ70" s="26"/>
      <c r="CR70" s="25"/>
      <c r="CS70" s="26"/>
      <c r="CT70" s="25"/>
      <c r="CU70" s="26"/>
      <c r="CV70" s="25"/>
      <c r="CW70" s="25"/>
      <c r="CX70" s="26"/>
      <c r="CY70" s="26"/>
      <c r="CZ70" s="26"/>
      <c r="DA70" s="26"/>
      <c r="DB70" s="26"/>
      <c r="DC70" s="26"/>
      <c r="DD70" s="26"/>
      <c r="DE70" s="51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</row>
    <row r="71" spans="1:129" ht="15.75" thickBot="1">
      <c r="A71" t="s">
        <v>127</v>
      </c>
      <c r="B71" s="3" t="s">
        <v>48</v>
      </c>
      <c r="C71" s="4"/>
      <c r="D71" s="4"/>
      <c r="E71" s="4"/>
      <c r="F71" s="5"/>
      <c r="G71" s="6"/>
      <c r="H71" s="9"/>
      <c r="I71" s="8"/>
      <c r="K71" s="39"/>
      <c r="L71" s="26"/>
      <c r="M71" s="26"/>
      <c r="N71" s="26"/>
      <c r="O71" s="26"/>
      <c r="P71" s="44"/>
      <c r="Q71" s="26"/>
      <c r="R71" s="26"/>
      <c r="S71" s="26"/>
      <c r="T71" s="26"/>
      <c r="U71" s="26"/>
      <c r="V71" s="26"/>
      <c r="W71" s="26"/>
      <c r="X71" s="26"/>
      <c r="Y71" s="44"/>
      <c r="Z71" s="44"/>
      <c r="AA71" s="44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44"/>
      <c r="AO71" s="26"/>
      <c r="AP71" s="26"/>
      <c r="AQ71" s="26"/>
      <c r="AR71" s="26"/>
      <c r="AS71" s="26"/>
      <c r="AT71" s="26"/>
      <c r="AU71" s="44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44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31"/>
      <c r="CK71" s="26"/>
      <c r="CL71" s="25"/>
      <c r="CM71" s="25"/>
      <c r="CN71" s="25"/>
      <c r="CO71" s="25"/>
      <c r="CP71" s="25"/>
      <c r="CQ71" s="26"/>
      <c r="CR71" s="25"/>
      <c r="CS71" s="26"/>
      <c r="CT71" s="25"/>
      <c r="CU71" s="26"/>
      <c r="CV71" s="25"/>
      <c r="CW71" s="25"/>
      <c r="CX71" s="26"/>
      <c r="CY71" s="26"/>
      <c r="CZ71" s="26"/>
      <c r="DA71" s="26"/>
      <c r="DB71" s="26"/>
      <c r="DC71" s="26"/>
      <c r="DD71" s="26"/>
      <c r="DE71" s="51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</row>
    <row r="72" spans="1:129">
      <c r="A72" s="2">
        <v>1</v>
      </c>
      <c r="B72" t="s">
        <v>48</v>
      </c>
      <c r="F72" s="2" t="s">
        <v>37</v>
      </c>
      <c r="G72" s="2">
        <v>13</v>
      </c>
      <c r="H72" s="7">
        <v>80000</v>
      </c>
      <c r="I72" s="7">
        <f t="shared" ref="I72:I101" si="7">+H72*G72</f>
        <v>1040000</v>
      </c>
      <c r="K72" s="39"/>
      <c r="L72" s="26"/>
      <c r="M72" s="26"/>
      <c r="N72" s="26"/>
      <c r="O72" s="26"/>
      <c r="P72" s="44"/>
      <c r="Q72" s="26"/>
      <c r="R72" s="26"/>
      <c r="S72" s="26"/>
      <c r="T72" s="26"/>
      <c r="U72" s="26"/>
      <c r="V72" s="26"/>
      <c r="W72" s="26"/>
      <c r="X72" s="26"/>
      <c r="Y72" s="44"/>
      <c r="Z72" s="44"/>
      <c r="AA72" s="44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44"/>
      <c r="AO72" s="26"/>
      <c r="AP72" s="26"/>
      <c r="AQ72" s="26"/>
      <c r="AR72" s="26"/>
      <c r="AS72" s="26"/>
      <c r="AT72" s="26"/>
      <c r="AU72" s="44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44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32"/>
      <c r="CH72" s="32"/>
      <c r="CI72" s="32"/>
      <c r="CJ72" s="34"/>
      <c r="CK72" s="32"/>
      <c r="CL72" s="32"/>
      <c r="CM72" s="26"/>
      <c r="CN72" s="25"/>
      <c r="CO72" s="25"/>
      <c r="CP72" s="25"/>
      <c r="CQ72" s="26"/>
      <c r="CR72" s="25"/>
      <c r="CS72" s="26"/>
      <c r="CT72" s="25"/>
      <c r="CU72" s="26"/>
      <c r="CV72" s="25"/>
      <c r="CW72" s="25"/>
      <c r="CX72" s="26"/>
      <c r="CY72" s="26"/>
      <c r="CZ72" s="26"/>
      <c r="DA72" s="26"/>
      <c r="DB72" s="26"/>
      <c r="DC72" s="26"/>
      <c r="DD72" s="26"/>
      <c r="DE72" s="51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</row>
    <row r="73" spans="1:129" ht="15.75" thickBot="1">
      <c r="H73" s="7"/>
      <c r="I73" s="7"/>
      <c r="K73" s="39"/>
      <c r="L73" s="26"/>
      <c r="M73" s="26"/>
      <c r="N73" s="26"/>
      <c r="O73" s="26"/>
      <c r="P73" s="44"/>
      <c r="Q73" s="26"/>
      <c r="R73" s="26"/>
      <c r="S73" s="26"/>
      <c r="T73" s="26"/>
      <c r="U73" s="26"/>
      <c r="V73" s="26"/>
      <c r="W73" s="26"/>
      <c r="X73" s="26"/>
      <c r="Y73" s="44"/>
      <c r="Z73" s="44"/>
      <c r="AA73" s="44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44"/>
      <c r="AO73" s="26"/>
      <c r="AP73" s="26"/>
      <c r="AQ73" s="26"/>
      <c r="AR73" s="26"/>
      <c r="AS73" s="26"/>
      <c r="AT73" s="26"/>
      <c r="AU73" s="44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44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31"/>
      <c r="CK73" s="26"/>
      <c r="CL73" s="25"/>
      <c r="CM73" s="25"/>
      <c r="CN73" s="25"/>
      <c r="CO73" s="25"/>
      <c r="CP73" s="25"/>
      <c r="CQ73" s="26"/>
      <c r="CR73" s="25"/>
      <c r="CS73" s="26"/>
      <c r="CT73" s="25"/>
      <c r="CU73" s="26"/>
      <c r="CV73" s="25"/>
      <c r="CW73" s="25"/>
      <c r="CX73" s="26"/>
      <c r="CY73" s="26"/>
      <c r="CZ73" s="26"/>
      <c r="DA73" s="26"/>
      <c r="DB73" s="26"/>
      <c r="DC73" s="26"/>
      <c r="DD73" s="26"/>
      <c r="DE73" s="51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</row>
    <row r="74" spans="1:129" ht="15.75" thickBot="1">
      <c r="A74" t="s">
        <v>128</v>
      </c>
      <c r="B74" s="3" t="s">
        <v>49</v>
      </c>
      <c r="C74" s="4"/>
      <c r="D74" s="4"/>
      <c r="E74" s="4"/>
      <c r="F74" s="5"/>
      <c r="G74" s="6"/>
      <c r="H74" s="9"/>
      <c r="I74" s="8"/>
      <c r="K74" s="39"/>
      <c r="L74" s="26"/>
      <c r="M74" s="26"/>
      <c r="N74" s="26"/>
      <c r="O74" s="26"/>
      <c r="P74" s="44"/>
      <c r="Q74" s="26"/>
      <c r="R74" s="26"/>
      <c r="S74" s="26"/>
      <c r="T74" s="26"/>
      <c r="U74" s="26"/>
      <c r="V74" s="26"/>
      <c r="W74" s="26"/>
      <c r="X74" s="26"/>
      <c r="Y74" s="44"/>
      <c r="Z74" s="44"/>
      <c r="AA74" s="44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44"/>
      <c r="AO74" s="26"/>
      <c r="AP74" s="26"/>
      <c r="AQ74" s="26"/>
      <c r="AR74" s="26"/>
      <c r="AS74" s="26"/>
      <c r="AT74" s="26"/>
      <c r="AU74" s="44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44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31"/>
      <c r="CK74" s="26"/>
      <c r="CL74" s="25"/>
      <c r="CM74" s="25"/>
      <c r="CN74" s="25"/>
      <c r="CO74" s="25"/>
      <c r="CP74" s="25"/>
      <c r="CQ74" s="26"/>
      <c r="CR74" s="25"/>
      <c r="CS74" s="26"/>
      <c r="CT74" s="25"/>
      <c r="CU74" s="26"/>
      <c r="CV74" s="25"/>
      <c r="CW74" s="25"/>
      <c r="CX74" s="26"/>
      <c r="CY74" s="26"/>
      <c r="CZ74" s="26"/>
      <c r="DA74" s="26"/>
      <c r="DB74" s="26"/>
      <c r="DC74" s="26"/>
      <c r="DD74" s="26"/>
      <c r="DE74" s="51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</row>
    <row r="75" spans="1:129">
      <c r="A75" s="2">
        <v>1</v>
      </c>
      <c r="B75" t="s">
        <v>50</v>
      </c>
      <c r="F75" s="2" t="s">
        <v>37</v>
      </c>
      <c r="G75" s="2">
        <v>4</v>
      </c>
      <c r="H75" s="7">
        <v>50000</v>
      </c>
      <c r="I75" s="7">
        <f t="shared" si="7"/>
        <v>200000</v>
      </c>
      <c r="K75" s="39"/>
      <c r="L75" s="26"/>
      <c r="M75" s="26"/>
      <c r="N75" s="26"/>
      <c r="O75" s="26"/>
      <c r="P75" s="44"/>
      <c r="Q75" s="26"/>
      <c r="R75" s="26"/>
      <c r="S75" s="26"/>
      <c r="T75" s="26"/>
      <c r="U75" s="26"/>
      <c r="V75" s="26"/>
      <c r="W75" s="26"/>
      <c r="X75" s="26"/>
      <c r="Y75" s="44"/>
      <c r="Z75" s="44"/>
      <c r="AA75" s="44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44"/>
      <c r="AO75" s="26"/>
      <c r="AP75" s="26"/>
      <c r="AQ75" s="26"/>
      <c r="AR75" s="26"/>
      <c r="AS75" s="26"/>
      <c r="AT75" s="26"/>
      <c r="AU75" s="44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44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31"/>
      <c r="CK75" s="32"/>
      <c r="CL75" s="32"/>
      <c r="CM75" s="25"/>
      <c r="CN75" s="25"/>
      <c r="CO75" s="25"/>
      <c r="CP75" s="25"/>
      <c r="CQ75" s="26"/>
      <c r="CR75" s="25"/>
      <c r="CS75" s="26"/>
      <c r="CT75" s="25"/>
      <c r="CU75" s="26"/>
      <c r="CV75" s="25"/>
      <c r="CW75" s="25"/>
      <c r="CX75" s="26"/>
      <c r="CY75" s="26"/>
      <c r="CZ75" s="26"/>
      <c r="DA75" s="26"/>
      <c r="DB75" s="26"/>
      <c r="DC75" s="26"/>
      <c r="DD75" s="26"/>
      <c r="DE75" s="51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</row>
    <row r="76" spans="1:129" ht="15.75" thickBot="1">
      <c r="H76" s="7"/>
      <c r="I76" s="7"/>
      <c r="K76" s="39"/>
      <c r="L76" s="26"/>
      <c r="M76" s="26"/>
      <c r="N76" s="26"/>
      <c r="O76" s="26"/>
      <c r="P76" s="44"/>
      <c r="Q76" s="26"/>
      <c r="R76" s="26"/>
      <c r="S76" s="26"/>
      <c r="T76" s="26"/>
      <c r="U76" s="26"/>
      <c r="V76" s="26"/>
      <c r="W76" s="26"/>
      <c r="X76" s="26"/>
      <c r="Y76" s="44"/>
      <c r="Z76" s="44"/>
      <c r="AA76" s="44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44"/>
      <c r="AO76" s="26"/>
      <c r="AP76" s="26"/>
      <c r="AQ76" s="26"/>
      <c r="AR76" s="26"/>
      <c r="AS76" s="26"/>
      <c r="AT76" s="26"/>
      <c r="AU76" s="44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44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31"/>
      <c r="CK76" s="26"/>
      <c r="CL76" s="25"/>
      <c r="CM76" s="25"/>
      <c r="CN76" s="25"/>
      <c r="CO76" s="25"/>
      <c r="CP76" s="25"/>
      <c r="CQ76" s="26"/>
      <c r="CR76" s="25"/>
      <c r="CS76" s="26"/>
      <c r="CT76" s="25"/>
      <c r="CU76" s="26"/>
      <c r="CV76" s="25"/>
      <c r="CW76" s="25"/>
      <c r="CX76" s="26"/>
      <c r="CY76" s="26"/>
      <c r="CZ76" s="26"/>
      <c r="DA76" s="26"/>
      <c r="DB76" s="26"/>
      <c r="DC76" s="26"/>
      <c r="DD76" s="26"/>
      <c r="DE76" s="51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</row>
    <row r="77" spans="1:129" ht="15.75" thickBot="1">
      <c r="A77" t="s">
        <v>129</v>
      </c>
      <c r="B77" s="3" t="s">
        <v>51</v>
      </c>
      <c r="C77" s="4"/>
      <c r="D77" s="4"/>
      <c r="E77" s="4"/>
      <c r="F77" s="5"/>
      <c r="G77" s="6"/>
      <c r="H77" s="9"/>
      <c r="I77" s="8"/>
      <c r="K77" s="39"/>
      <c r="L77" s="26"/>
      <c r="M77" s="26"/>
      <c r="N77" s="26"/>
      <c r="O77" s="26"/>
      <c r="P77" s="44"/>
      <c r="Q77" s="26"/>
      <c r="R77" s="26"/>
      <c r="S77" s="26"/>
      <c r="T77" s="26"/>
      <c r="U77" s="26"/>
      <c r="V77" s="26"/>
      <c r="W77" s="26"/>
      <c r="X77" s="26"/>
      <c r="Y77" s="44"/>
      <c r="Z77" s="44"/>
      <c r="AA77" s="44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44"/>
      <c r="AO77" s="26"/>
      <c r="AP77" s="26"/>
      <c r="AQ77" s="26"/>
      <c r="AR77" s="26"/>
      <c r="AS77" s="26"/>
      <c r="AT77" s="26"/>
      <c r="AU77" s="44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44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31"/>
      <c r="CK77" s="26"/>
      <c r="CL77" s="25"/>
      <c r="CM77" s="25"/>
      <c r="CN77" s="25"/>
      <c r="CO77" s="25"/>
      <c r="CP77" s="25"/>
      <c r="CQ77" s="26"/>
      <c r="CR77" s="25"/>
      <c r="CS77" s="26"/>
      <c r="CT77" s="25"/>
      <c r="CU77" s="26"/>
      <c r="CV77" s="25"/>
      <c r="CW77" s="25"/>
      <c r="CX77" s="26"/>
      <c r="CY77" s="26"/>
      <c r="CZ77" s="26"/>
      <c r="DA77" s="26"/>
      <c r="DB77" s="26"/>
      <c r="DC77" s="26"/>
      <c r="DD77" s="26"/>
      <c r="DE77" s="51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</row>
    <row r="78" spans="1:129">
      <c r="A78" s="2">
        <v>1</v>
      </c>
      <c r="B78" t="s">
        <v>52</v>
      </c>
      <c r="F78" s="2" t="s">
        <v>37</v>
      </c>
      <c r="G78" s="2">
        <v>3</v>
      </c>
      <c r="H78" s="7">
        <v>500000</v>
      </c>
      <c r="I78" s="7">
        <f t="shared" si="7"/>
        <v>1500000</v>
      </c>
      <c r="K78" s="39"/>
      <c r="L78" s="26"/>
      <c r="M78" s="26"/>
      <c r="N78" s="26"/>
      <c r="O78" s="26"/>
      <c r="P78" s="44"/>
      <c r="Q78" s="26"/>
      <c r="R78" s="26"/>
      <c r="S78" s="26"/>
      <c r="T78" s="26"/>
      <c r="U78" s="26"/>
      <c r="V78" s="26"/>
      <c r="W78" s="26"/>
      <c r="X78" s="26"/>
      <c r="Y78" s="44"/>
      <c r="Z78" s="44"/>
      <c r="AA78" s="44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44"/>
      <c r="AO78" s="26"/>
      <c r="AP78" s="26"/>
      <c r="AQ78" s="26"/>
      <c r="AR78" s="26"/>
      <c r="AS78" s="26"/>
      <c r="AT78" s="26"/>
      <c r="AU78" s="44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44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31"/>
      <c r="CK78" s="26"/>
      <c r="CL78" s="25"/>
      <c r="CM78" s="32"/>
      <c r="CN78" s="32"/>
      <c r="CO78" s="25"/>
      <c r="CP78" s="25"/>
      <c r="CQ78" s="26"/>
      <c r="CR78" s="25"/>
      <c r="CS78" s="26"/>
      <c r="CT78" s="25"/>
      <c r="CU78" s="26"/>
      <c r="CV78" s="25"/>
      <c r="CW78" s="25"/>
      <c r="CX78" s="26"/>
      <c r="CY78" s="26"/>
      <c r="CZ78" s="26"/>
      <c r="DA78" s="26"/>
      <c r="DB78" s="26"/>
      <c r="DC78" s="26"/>
      <c r="DD78" s="26"/>
      <c r="DE78" s="51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</row>
    <row r="79" spans="1:129" s="17" customFormat="1">
      <c r="A79" s="18">
        <v>2</v>
      </c>
      <c r="B79" s="17" t="s">
        <v>53</v>
      </c>
      <c r="F79" s="18" t="s">
        <v>5</v>
      </c>
      <c r="G79" s="18">
        <v>157</v>
      </c>
      <c r="H79" s="19">
        <v>7000</v>
      </c>
      <c r="I79" s="19">
        <f t="shared" si="7"/>
        <v>1099000</v>
      </c>
      <c r="K79" s="39"/>
      <c r="L79" s="26"/>
      <c r="M79" s="26"/>
      <c r="N79" s="26"/>
      <c r="O79" s="26"/>
      <c r="P79" s="50"/>
      <c r="Q79" s="26"/>
      <c r="R79" s="26"/>
      <c r="S79" s="26"/>
      <c r="T79" s="26"/>
      <c r="U79" s="26"/>
      <c r="V79" s="26"/>
      <c r="W79" s="26"/>
      <c r="X79" s="26"/>
      <c r="Y79" s="50"/>
      <c r="Z79" s="50"/>
      <c r="AA79" s="50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50"/>
      <c r="AO79" s="26"/>
      <c r="AP79" s="26"/>
      <c r="AQ79" s="26"/>
      <c r="AR79" s="26"/>
      <c r="AS79" s="26"/>
      <c r="AT79" s="26"/>
      <c r="AU79" s="50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50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31"/>
      <c r="CK79" s="26"/>
      <c r="CL79" s="25"/>
      <c r="CM79" s="25"/>
      <c r="CN79" s="25"/>
      <c r="CO79" s="32"/>
      <c r="CP79" s="32"/>
      <c r="CQ79" s="25"/>
      <c r="CR79" s="25"/>
      <c r="CS79" s="25"/>
      <c r="CT79" s="25"/>
      <c r="CU79" s="25"/>
      <c r="CV79" s="25"/>
      <c r="CW79" s="25"/>
      <c r="CX79" s="26"/>
      <c r="CY79" s="26"/>
      <c r="CZ79" s="26"/>
      <c r="DA79" s="26"/>
      <c r="DB79" s="26"/>
      <c r="DC79" s="26"/>
      <c r="DD79" s="26"/>
      <c r="DE79" s="51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</row>
    <row r="80" spans="1:129" ht="15.75" thickBot="1">
      <c r="A80" s="2"/>
      <c r="H80" s="7"/>
      <c r="I80" s="7"/>
      <c r="K80" s="41"/>
      <c r="L80" s="42"/>
      <c r="M80" s="42"/>
      <c r="N80" s="42"/>
      <c r="O80" s="42"/>
      <c r="P80" s="44"/>
      <c r="Q80" s="42"/>
      <c r="R80" s="42"/>
      <c r="S80" s="42"/>
      <c r="T80" s="42"/>
      <c r="U80" s="42"/>
      <c r="V80" s="42"/>
      <c r="W80" s="42"/>
      <c r="X80" s="42"/>
      <c r="Y80" s="44"/>
      <c r="Z80" s="44"/>
      <c r="AA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4"/>
      <c r="AO80" s="42"/>
      <c r="AP80" s="42"/>
      <c r="AQ80" s="42"/>
      <c r="AR80" s="42"/>
      <c r="AS80" s="42"/>
      <c r="AT80" s="42"/>
      <c r="AU80" s="44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4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3"/>
      <c r="CU80" s="42"/>
      <c r="CV80" s="42"/>
      <c r="CW80" s="42"/>
      <c r="CX80" s="42"/>
      <c r="CY80" s="42"/>
      <c r="CZ80" s="42"/>
      <c r="DA80" s="42"/>
      <c r="DB80" s="42"/>
      <c r="DC80" s="42"/>
      <c r="DD80" s="26"/>
      <c r="DE80" s="51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</row>
    <row r="81" spans="1:129" ht="15.75" thickBot="1">
      <c r="A81" t="s">
        <v>130</v>
      </c>
      <c r="B81" s="3" t="s">
        <v>54</v>
      </c>
      <c r="C81" s="4"/>
      <c r="D81" s="4"/>
      <c r="E81" s="4"/>
      <c r="F81" s="5"/>
      <c r="G81" s="6"/>
      <c r="H81" s="9"/>
      <c r="I81" s="8"/>
      <c r="K81" s="45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</row>
    <row r="82" spans="1:129">
      <c r="A82" s="2">
        <v>1</v>
      </c>
      <c r="B82" t="s">
        <v>94</v>
      </c>
      <c r="F82" s="2" t="s">
        <v>5</v>
      </c>
      <c r="G82" s="2">
        <v>714</v>
      </c>
      <c r="H82" s="7">
        <v>4000</v>
      </c>
      <c r="I82" s="7">
        <f t="shared" si="7"/>
        <v>2856000</v>
      </c>
      <c r="K82" s="45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57"/>
      <c r="CR82" s="57"/>
      <c r="CS82" s="57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</row>
    <row r="83" spans="1:129">
      <c r="A83" s="2">
        <v>2</v>
      </c>
      <c r="B83" t="s">
        <v>55</v>
      </c>
      <c r="F83" s="2" t="s">
        <v>6</v>
      </c>
      <c r="G83" s="2">
        <v>85.68</v>
      </c>
      <c r="H83" s="7">
        <v>14000</v>
      </c>
      <c r="I83" s="7">
        <f t="shared" si="7"/>
        <v>1199520</v>
      </c>
      <c r="K83" s="45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57"/>
      <c r="CT83" s="57"/>
      <c r="CU83" s="57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</row>
    <row r="84" spans="1:129">
      <c r="A84" s="2">
        <v>3</v>
      </c>
      <c r="B84" t="s">
        <v>56</v>
      </c>
      <c r="F84" s="2" t="s">
        <v>5</v>
      </c>
      <c r="G84" s="2">
        <v>714</v>
      </c>
      <c r="H84" s="7">
        <v>3000</v>
      </c>
      <c r="I84" s="7">
        <f t="shared" si="7"/>
        <v>2142000</v>
      </c>
      <c r="K84" s="45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57"/>
      <c r="CV84" s="57"/>
      <c r="CW84" s="57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</row>
    <row r="85" spans="1:129">
      <c r="A85" s="2">
        <v>4</v>
      </c>
      <c r="B85" t="s">
        <v>57</v>
      </c>
      <c r="F85" s="2" t="s">
        <v>5</v>
      </c>
      <c r="G85" s="2">
        <v>714</v>
      </c>
      <c r="H85" s="7">
        <v>15000</v>
      </c>
      <c r="I85" s="7">
        <f t="shared" si="7"/>
        <v>10710000</v>
      </c>
      <c r="K85" s="45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57"/>
      <c r="CW85" s="57"/>
      <c r="CX85" s="57"/>
      <c r="CY85" s="57"/>
      <c r="CZ85" s="57"/>
      <c r="DA85" s="50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</row>
    <row r="86" spans="1:129">
      <c r="A86" s="2">
        <v>5</v>
      </c>
      <c r="B86" t="s">
        <v>58</v>
      </c>
      <c r="F86" s="2" t="s">
        <v>24</v>
      </c>
      <c r="G86" s="2">
        <v>114</v>
      </c>
      <c r="H86" s="7">
        <v>35000</v>
      </c>
      <c r="I86" s="7">
        <f t="shared" si="7"/>
        <v>3990000</v>
      </c>
      <c r="K86" s="45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57"/>
      <c r="CZ86" s="57"/>
      <c r="DA86" s="57"/>
      <c r="DB86" s="57"/>
      <c r="DC86" s="57"/>
      <c r="DD86" s="57"/>
      <c r="DE86" s="57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</row>
    <row r="87" spans="1:129">
      <c r="A87" s="2">
        <v>6</v>
      </c>
      <c r="B87" t="s">
        <v>59</v>
      </c>
      <c r="F87" s="2" t="s">
        <v>5</v>
      </c>
      <c r="G87" s="2">
        <v>307.8</v>
      </c>
      <c r="H87" s="7">
        <v>14000</v>
      </c>
      <c r="I87" s="7">
        <f t="shared" si="7"/>
        <v>4309200</v>
      </c>
      <c r="K87" s="45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57"/>
      <c r="DB87" s="57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</row>
    <row r="88" spans="1:129">
      <c r="A88" s="2">
        <v>7</v>
      </c>
      <c r="B88" t="s">
        <v>60</v>
      </c>
      <c r="F88" s="2" t="s">
        <v>6</v>
      </c>
      <c r="G88" s="2">
        <v>10.1</v>
      </c>
      <c r="H88" s="7">
        <v>4000</v>
      </c>
      <c r="I88" s="7">
        <f t="shared" si="7"/>
        <v>40400</v>
      </c>
      <c r="K88" s="45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57"/>
      <c r="CX88" s="50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</row>
    <row r="89" spans="1:129">
      <c r="A89" s="2">
        <v>8</v>
      </c>
      <c r="B89" t="s">
        <v>31</v>
      </c>
      <c r="F89" s="2" t="s">
        <v>6</v>
      </c>
      <c r="G89" s="2">
        <v>10.1</v>
      </c>
      <c r="H89" s="7">
        <v>65000</v>
      </c>
      <c r="I89" s="7">
        <f t="shared" si="7"/>
        <v>656500</v>
      </c>
      <c r="K89" s="45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57"/>
      <c r="CY89" s="50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</row>
    <row r="90" spans="1:129">
      <c r="A90" s="2">
        <v>9</v>
      </c>
      <c r="B90" t="s">
        <v>36</v>
      </c>
      <c r="F90" s="2" t="s">
        <v>4</v>
      </c>
      <c r="G90" s="2">
        <v>1</v>
      </c>
      <c r="H90" s="7">
        <v>300000</v>
      </c>
      <c r="I90" s="7">
        <f t="shared" si="7"/>
        <v>300000</v>
      </c>
      <c r="K90" s="45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57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</row>
    <row r="91" spans="1:129">
      <c r="A91" s="2">
        <v>10</v>
      </c>
      <c r="B91" t="s">
        <v>61</v>
      </c>
      <c r="H91" s="7"/>
      <c r="I91" s="7"/>
      <c r="K91" s="45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</row>
    <row r="92" spans="1:129">
      <c r="A92" s="2">
        <v>11</v>
      </c>
      <c r="B92" t="s">
        <v>62</v>
      </c>
      <c r="F92" s="2" t="s">
        <v>6</v>
      </c>
      <c r="G92" s="2">
        <v>1.8</v>
      </c>
      <c r="H92" s="7">
        <v>65000</v>
      </c>
      <c r="I92" s="7">
        <f t="shared" si="7"/>
        <v>117000</v>
      </c>
      <c r="K92" s="45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57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</row>
    <row r="93" spans="1:129">
      <c r="A93" s="2">
        <v>12</v>
      </c>
      <c r="B93" t="s">
        <v>63</v>
      </c>
      <c r="F93" s="2" t="s">
        <v>37</v>
      </c>
      <c r="G93" s="2">
        <v>4</v>
      </c>
      <c r="H93" s="7">
        <v>250000</v>
      </c>
      <c r="I93" s="7">
        <f t="shared" si="7"/>
        <v>1000000</v>
      </c>
      <c r="K93" s="45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57"/>
      <c r="CZ93" s="57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</row>
    <row r="94" spans="1:129">
      <c r="A94" s="2">
        <v>13</v>
      </c>
      <c r="B94" t="s">
        <v>64</v>
      </c>
      <c r="F94" s="2" t="s">
        <v>37</v>
      </c>
      <c r="G94" s="2">
        <v>1</v>
      </c>
      <c r="H94" s="7">
        <v>350000</v>
      </c>
      <c r="I94" s="7">
        <f t="shared" si="7"/>
        <v>350000</v>
      </c>
      <c r="K94" s="45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57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</row>
    <row r="95" spans="1:129">
      <c r="A95" s="2">
        <v>14</v>
      </c>
      <c r="B95" t="s">
        <v>65</v>
      </c>
      <c r="F95" s="2" t="s">
        <v>37</v>
      </c>
      <c r="G95" s="2">
        <v>2</v>
      </c>
      <c r="H95" s="7">
        <v>60000</v>
      </c>
      <c r="I95" s="7">
        <f t="shared" si="7"/>
        <v>120000</v>
      </c>
      <c r="K95" s="45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57"/>
      <c r="DC95" s="50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</row>
    <row r="96" spans="1:129" ht="15.75" thickBot="1">
      <c r="H96" s="7"/>
      <c r="I96" s="7"/>
      <c r="K96" s="45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</row>
    <row r="97" spans="1:129" ht="15.75" thickBot="1">
      <c r="A97" t="s">
        <v>131</v>
      </c>
      <c r="B97" s="3" t="s">
        <v>66</v>
      </c>
      <c r="C97" s="4"/>
      <c r="D97" s="4"/>
      <c r="E97" s="4"/>
      <c r="F97" s="5"/>
      <c r="G97" s="6"/>
      <c r="H97" s="9"/>
      <c r="I97" s="8"/>
      <c r="K97" s="45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</row>
    <row r="98" spans="1:129">
      <c r="A98" s="2">
        <v>1</v>
      </c>
      <c r="B98" t="s">
        <v>67</v>
      </c>
      <c r="F98" s="2" t="s">
        <v>5</v>
      </c>
      <c r="G98" s="2">
        <v>114</v>
      </c>
      <c r="H98" s="7">
        <v>4000</v>
      </c>
      <c r="I98" s="7">
        <f t="shared" si="7"/>
        <v>456000</v>
      </c>
      <c r="K98" s="45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57"/>
      <c r="CQ98" s="57"/>
      <c r="CR98" s="57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</row>
    <row r="99" spans="1:129">
      <c r="A99" s="2">
        <v>2</v>
      </c>
      <c r="B99" t="s">
        <v>68</v>
      </c>
      <c r="F99" s="2" t="s">
        <v>6</v>
      </c>
      <c r="G99" s="2">
        <v>9.1199999999999992</v>
      </c>
      <c r="H99" s="7">
        <v>4000</v>
      </c>
      <c r="I99" s="7">
        <f t="shared" si="7"/>
        <v>36480</v>
      </c>
      <c r="K99" s="45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57"/>
      <c r="CS99" s="57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</row>
    <row r="100" spans="1:129">
      <c r="A100" s="2">
        <v>3</v>
      </c>
      <c r="B100" t="s">
        <v>69</v>
      </c>
      <c r="F100" s="2" t="s">
        <v>5</v>
      </c>
      <c r="G100" s="2">
        <v>114</v>
      </c>
      <c r="H100" s="7">
        <v>10000</v>
      </c>
      <c r="I100" s="7">
        <f t="shared" si="7"/>
        <v>1140000</v>
      </c>
      <c r="K100" s="47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57"/>
      <c r="CT100" s="57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</row>
    <row r="101" spans="1:129">
      <c r="A101" s="2">
        <v>4</v>
      </c>
      <c r="B101" t="s">
        <v>70</v>
      </c>
      <c r="F101" s="2" t="s">
        <v>5</v>
      </c>
      <c r="G101" s="2">
        <v>114</v>
      </c>
      <c r="H101" s="7">
        <v>12000</v>
      </c>
      <c r="I101" s="7">
        <f t="shared" si="7"/>
        <v>1368000</v>
      </c>
      <c r="K101" s="45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57"/>
      <c r="CV101" s="57"/>
      <c r="CW101" s="57"/>
      <c r="CX101" s="57"/>
      <c r="CY101" s="57"/>
      <c r="CZ101" s="57"/>
      <c r="DA101" s="50"/>
      <c r="DB101" s="50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</row>
    <row r="102" spans="1:129" ht="15.75" thickBot="1">
      <c r="H102" s="7"/>
      <c r="I102" s="7"/>
      <c r="K102" s="45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</row>
    <row r="103" spans="1:129" ht="15.75" thickBot="1">
      <c r="A103" t="s">
        <v>132</v>
      </c>
      <c r="B103" s="3" t="s">
        <v>71</v>
      </c>
      <c r="C103" s="4"/>
      <c r="D103" s="4"/>
      <c r="E103" s="4"/>
      <c r="F103" s="5"/>
      <c r="G103" s="6"/>
      <c r="H103" s="9"/>
      <c r="I103" s="8"/>
      <c r="K103" s="45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</row>
    <row r="104" spans="1:129">
      <c r="A104" s="2">
        <v>1</v>
      </c>
      <c r="B104" t="s">
        <v>72</v>
      </c>
      <c r="F104" s="2" t="s">
        <v>5</v>
      </c>
      <c r="G104" s="2">
        <v>360</v>
      </c>
      <c r="H104" s="7">
        <v>4000</v>
      </c>
      <c r="I104" s="7">
        <f>+H104*G104</f>
        <v>1440000</v>
      </c>
      <c r="K104" s="45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57"/>
      <c r="DE104" s="57"/>
      <c r="DF104" s="57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</row>
    <row r="105" spans="1:129">
      <c r="A105" s="2">
        <v>2</v>
      </c>
      <c r="B105" t="s">
        <v>55</v>
      </c>
      <c r="F105" s="2" t="s">
        <v>6</v>
      </c>
      <c r="G105" s="2">
        <v>43.2</v>
      </c>
      <c r="H105" s="7">
        <v>4000</v>
      </c>
      <c r="I105" s="7">
        <f t="shared" ref="I105:I108" si="8">+H105*G105</f>
        <v>172800</v>
      </c>
      <c r="K105" s="45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57"/>
      <c r="DG105" s="57"/>
      <c r="DH105" s="50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</row>
    <row r="106" spans="1:129">
      <c r="A106" s="2">
        <v>3</v>
      </c>
      <c r="B106" t="s">
        <v>40</v>
      </c>
      <c r="F106" s="2" t="s">
        <v>5</v>
      </c>
      <c r="G106" s="2">
        <v>360</v>
      </c>
      <c r="H106" s="7">
        <v>3000</v>
      </c>
      <c r="I106" s="7">
        <f t="shared" si="8"/>
        <v>1080000</v>
      </c>
      <c r="K106" s="45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57"/>
      <c r="DI106" s="57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</row>
    <row r="107" spans="1:129">
      <c r="A107" s="2">
        <v>4</v>
      </c>
      <c r="B107" t="s">
        <v>73</v>
      </c>
      <c r="F107" s="2" t="s">
        <v>6</v>
      </c>
      <c r="G107" s="2">
        <v>28.8</v>
      </c>
      <c r="H107" s="7">
        <v>110000</v>
      </c>
      <c r="I107" s="7">
        <f t="shared" si="8"/>
        <v>3168000</v>
      </c>
      <c r="K107" s="45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57"/>
      <c r="DK107" s="57"/>
      <c r="DL107" s="57"/>
      <c r="DM107" s="57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</row>
    <row r="108" spans="1:129">
      <c r="A108" s="127">
        <v>5</v>
      </c>
      <c r="B108" t="s">
        <v>74</v>
      </c>
      <c r="F108" s="2" t="s">
        <v>37</v>
      </c>
      <c r="G108" s="2">
        <v>6</v>
      </c>
      <c r="H108" s="7">
        <v>120000</v>
      </c>
      <c r="I108" s="7">
        <f t="shared" si="8"/>
        <v>720000</v>
      </c>
      <c r="K108" s="45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57"/>
      <c r="DO108" s="57"/>
      <c r="DP108" s="57"/>
      <c r="DQ108" s="57"/>
      <c r="DR108" s="44"/>
      <c r="DS108" s="44"/>
      <c r="DT108" s="44"/>
      <c r="DU108" s="44"/>
      <c r="DV108" s="44"/>
      <c r="DW108" s="44"/>
      <c r="DX108" s="44"/>
      <c r="DY108" s="44"/>
    </row>
    <row r="109" spans="1:129" ht="15.75" thickBot="1">
      <c r="H109" s="7"/>
      <c r="I109" s="7"/>
      <c r="K109" s="45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</row>
    <row r="110" spans="1:129" ht="15.75" thickBot="1">
      <c r="A110" t="s">
        <v>133</v>
      </c>
      <c r="B110" s="3" t="s">
        <v>75</v>
      </c>
      <c r="C110" s="4"/>
      <c r="D110" s="4"/>
      <c r="E110" s="4"/>
      <c r="F110" s="5"/>
      <c r="G110" s="6"/>
      <c r="H110" s="9"/>
      <c r="I110" s="8"/>
      <c r="K110" s="45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</row>
    <row r="111" spans="1:129">
      <c r="A111" s="2">
        <v>1</v>
      </c>
      <c r="B111" t="s">
        <v>76</v>
      </c>
      <c r="F111" s="2" t="s">
        <v>5</v>
      </c>
      <c r="G111" s="2">
        <v>72</v>
      </c>
      <c r="H111" s="7">
        <v>3000</v>
      </c>
      <c r="I111" s="7">
        <f>+H111*G111</f>
        <v>216000</v>
      </c>
      <c r="K111" s="45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57"/>
      <c r="DS111" s="57"/>
      <c r="DT111" s="44"/>
      <c r="DU111" s="44"/>
      <c r="DV111" s="44"/>
      <c r="DW111" s="44"/>
      <c r="DX111" s="44"/>
      <c r="DY111" s="44"/>
    </row>
    <row r="112" spans="1:129">
      <c r="A112" s="2">
        <v>2</v>
      </c>
      <c r="B112" t="s">
        <v>77</v>
      </c>
      <c r="F112" s="2" t="s">
        <v>6</v>
      </c>
      <c r="G112" s="2">
        <v>6</v>
      </c>
      <c r="H112" s="7">
        <v>11000</v>
      </c>
      <c r="I112" s="7">
        <f t="shared" ref="I112:I125" si="9">+H112*G112</f>
        <v>66000</v>
      </c>
      <c r="K112" s="45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57"/>
      <c r="DU112" s="57"/>
      <c r="DV112" s="44"/>
      <c r="DW112" s="44"/>
      <c r="DX112" s="44"/>
      <c r="DY112" s="44"/>
    </row>
    <row r="113" spans="1:129">
      <c r="A113" s="2">
        <v>3</v>
      </c>
      <c r="B113" t="s">
        <v>78</v>
      </c>
      <c r="F113" s="2" t="s">
        <v>24</v>
      </c>
      <c r="G113" s="2">
        <v>29</v>
      </c>
      <c r="H113" s="7">
        <v>25000</v>
      </c>
      <c r="I113" s="7">
        <f t="shared" si="9"/>
        <v>725000</v>
      </c>
      <c r="K113" s="45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57"/>
      <c r="DW113" s="57"/>
      <c r="DX113" s="44"/>
      <c r="DY113" s="44"/>
    </row>
    <row r="114" spans="1:129" ht="15.75" thickBot="1">
      <c r="H114" s="7"/>
      <c r="I114" s="7"/>
      <c r="K114" s="45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</row>
    <row r="115" spans="1:129" ht="15.75" thickBot="1">
      <c r="A115" t="s">
        <v>134</v>
      </c>
      <c r="B115" s="3" t="s">
        <v>79</v>
      </c>
      <c r="C115" s="4"/>
      <c r="D115" s="4"/>
      <c r="E115" s="4"/>
      <c r="F115" s="5"/>
      <c r="G115" s="6"/>
      <c r="H115" s="9"/>
      <c r="I115" s="8"/>
      <c r="K115" s="45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</row>
    <row r="116" spans="1:129">
      <c r="A116" s="127">
        <v>1</v>
      </c>
      <c r="B116" t="s">
        <v>79</v>
      </c>
      <c r="F116" s="2" t="s">
        <v>4</v>
      </c>
      <c r="G116" s="2">
        <v>1</v>
      </c>
      <c r="H116" s="7">
        <v>350000</v>
      </c>
      <c r="I116" s="7">
        <f t="shared" si="9"/>
        <v>350000</v>
      </c>
      <c r="K116" s="45"/>
      <c r="L116" s="44"/>
      <c r="M116" s="44"/>
      <c r="N116" s="44"/>
      <c r="O116" s="44"/>
      <c r="P116" s="44"/>
      <c r="Q116" s="57"/>
      <c r="R116" s="57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</row>
    <row r="117" spans="1:129" ht="15.75" thickBot="1">
      <c r="H117" s="7"/>
      <c r="I117" s="7"/>
      <c r="K117" s="45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</row>
    <row r="118" spans="1:129" ht="15.75" thickBot="1">
      <c r="A118" t="s">
        <v>135</v>
      </c>
      <c r="B118" s="3" t="s">
        <v>80</v>
      </c>
      <c r="C118" s="4"/>
      <c r="D118" s="4"/>
      <c r="E118" s="4"/>
      <c r="F118" s="5"/>
      <c r="G118" s="6"/>
      <c r="H118" s="9"/>
      <c r="I118" s="8"/>
      <c r="K118" s="45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</row>
    <row r="119" spans="1:129">
      <c r="A119" s="2">
        <v>1</v>
      </c>
      <c r="B119" t="s">
        <v>80</v>
      </c>
      <c r="F119" s="2" t="s">
        <v>37</v>
      </c>
      <c r="G119" s="2">
        <v>1</v>
      </c>
      <c r="H119" s="7">
        <v>400000</v>
      </c>
      <c r="I119" s="7">
        <f t="shared" si="9"/>
        <v>400000</v>
      </c>
      <c r="K119" s="45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57"/>
      <c r="DY119" s="44"/>
    </row>
    <row r="120" spans="1:129" ht="15.75" thickBot="1">
      <c r="H120" s="7"/>
      <c r="I120" s="7"/>
      <c r="K120" s="45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</row>
    <row r="121" spans="1:129" ht="15.75" thickBot="1">
      <c r="A121" t="s">
        <v>136</v>
      </c>
      <c r="B121" s="3" t="s">
        <v>81</v>
      </c>
      <c r="C121" s="4"/>
      <c r="D121" s="4"/>
      <c r="E121" s="4"/>
      <c r="F121" s="5"/>
      <c r="G121" s="6"/>
      <c r="H121" s="9"/>
      <c r="I121" s="8"/>
      <c r="K121" s="45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</row>
    <row r="122" spans="1:129">
      <c r="A122" s="2">
        <v>1</v>
      </c>
      <c r="B122" t="s">
        <v>81</v>
      </c>
      <c r="F122" s="2" t="s">
        <v>4</v>
      </c>
      <c r="G122" s="2">
        <v>1</v>
      </c>
      <c r="H122" s="7">
        <v>80000</v>
      </c>
      <c r="I122" s="7">
        <f t="shared" si="9"/>
        <v>80000</v>
      </c>
      <c r="K122" s="45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57"/>
    </row>
    <row r="123" spans="1:129" ht="15.75" thickBot="1">
      <c r="H123" s="7"/>
      <c r="I123" s="7"/>
      <c r="K123" s="45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6"/>
    </row>
    <row r="124" spans="1:129" ht="15.75" thickBot="1">
      <c r="A124" t="s">
        <v>137</v>
      </c>
      <c r="B124" s="3" t="s">
        <v>82</v>
      </c>
      <c r="C124" s="4"/>
      <c r="D124" s="4"/>
      <c r="E124" s="4"/>
      <c r="F124" s="5"/>
      <c r="G124" s="6"/>
      <c r="H124" s="9"/>
      <c r="I124" s="8"/>
      <c r="K124" s="45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6"/>
    </row>
    <row r="125" spans="1:129" ht="15.75" thickBot="1">
      <c r="A125" s="2">
        <v>1</v>
      </c>
      <c r="B125" t="s">
        <v>82</v>
      </c>
      <c r="F125" s="2" t="s">
        <v>37</v>
      </c>
      <c r="G125" s="2">
        <v>1</v>
      </c>
      <c r="H125" s="7">
        <v>280000</v>
      </c>
      <c r="I125" s="7">
        <f t="shared" si="9"/>
        <v>280000</v>
      </c>
      <c r="K125" s="60"/>
      <c r="L125" s="59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9"/>
    </row>
    <row r="126" spans="1:129">
      <c r="I126" s="7"/>
    </row>
    <row r="127" spans="1:129">
      <c r="E127" s="64"/>
      <c r="F127" s="61"/>
      <c r="G127" s="63" t="s">
        <v>108</v>
      </c>
      <c r="I127" s="7">
        <f>SUM(I9:I126)</f>
        <v>89235366</v>
      </c>
    </row>
    <row r="128" spans="1:129">
      <c r="E128" s="285" t="s">
        <v>109</v>
      </c>
      <c r="F128" s="285"/>
      <c r="G128" s="68" t="s">
        <v>110</v>
      </c>
      <c r="H128"/>
      <c r="I128"/>
    </row>
    <row r="129" spans="2:129">
      <c r="E129" s="285" t="s">
        <v>111</v>
      </c>
      <c r="F129" s="285"/>
      <c r="G129" s="69">
        <f>+'Flujo de Caja'!K135</f>
        <v>0.27040574271941997</v>
      </c>
      <c r="H129" s="67"/>
      <c r="I129" s="66"/>
      <c r="J129" s="61"/>
      <c r="K129" s="67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50"/>
      <c r="AK129" s="44"/>
      <c r="AL129" s="44"/>
      <c r="AM129" s="44"/>
      <c r="AN129" s="58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</row>
    <row r="130" spans="2:129">
      <c r="E130" s="285" t="s">
        <v>112</v>
      </c>
      <c r="F130" s="285"/>
      <c r="G130" s="69">
        <f>+'Flujo de Caja'!L135</f>
        <v>8.5490113480379909E-2</v>
      </c>
      <c r="H130" s="67"/>
      <c r="I130" s="66"/>
      <c r="J130" s="61"/>
      <c r="K130" s="67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50"/>
      <c r="BO130" s="50"/>
      <c r="BP130" s="44"/>
      <c r="BQ130" s="58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</row>
    <row r="131" spans="2:129">
      <c r="E131" s="285" t="s">
        <v>113</v>
      </c>
      <c r="F131" s="285"/>
      <c r="G131" s="69">
        <f>+'Flujo de Caja'!M135</f>
        <v>0.38113158757717447</v>
      </c>
      <c r="H131" s="67"/>
      <c r="I131" s="66"/>
      <c r="J131" s="61"/>
      <c r="K131" s="67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50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50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58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</row>
    <row r="132" spans="2:129" ht="15.75" thickBot="1">
      <c r="E132" s="285" t="s">
        <v>114</v>
      </c>
      <c r="F132" s="285"/>
      <c r="G132" s="69">
        <f>+'Flujo de Caja'!N135</f>
        <v>0.19451023338521609</v>
      </c>
      <c r="H132" s="67"/>
      <c r="I132" s="66"/>
      <c r="J132" s="61"/>
      <c r="K132" s="67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58"/>
    </row>
    <row r="133" spans="2:129" ht="15.75" thickBot="1">
      <c r="B133" s="64"/>
      <c r="C133" s="61"/>
      <c r="D133" s="61"/>
      <c r="E133" s="61"/>
      <c r="F133" s="65"/>
      <c r="G133" s="65"/>
      <c r="H133" s="5"/>
      <c r="I133" s="14">
        <f>SUM(I132:I132)</f>
        <v>0</v>
      </c>
      <c r="J133" s="10"/>
    </row>
    <row r="137" spans="2:129">
      <c r="F137"/>
      <c r="G137"/>
      <c r="H137"/>
      <c r="I137"/>
    </row>
  </sheetData>
  <mergeCells count="24">
    <mergeCell ref="E131:F131"/>
    <mergeCell ref="BA6:BG6"/>
    <mergeCell ref="BH6:BN6"/>
    <mergeCell ref="K2:DY5"/>
    <mergeCell ref="B2:G3"/>
    <mergeCell ref="DL6:DR6"/>
    <mergeCell ref="DS6:DY6"/>
    <mergeCell ref="CQ6:CW6"/>
    <mergeCell ref="E132:F132"/>
    <mergeCell ref="CX6:DD6"/>
    <mergeCell ref="DE6:DK6"/>
    <mergeCell ref="K6:Q6"/>
    <mergeCell ref="R6:X6"/>
    <mergeCell ref="Y6:AE6"/>
    <mergeCell ref="AF6:AL6"/>
    <mergeCell ref="AM6:AS6"/>
    <mergeCell ref="AT6:AZ6"/>
    <mergeCell ref="E128:F128"/>
    <mergeCell ref="E129:F129"/>
    <mergeCell ref="E130:F130"/>
    <mergeCell ref="BO6:BU6"/>
    <mergeCell ref="BV6:CB6"/>
    <mergeCell ref="CC6:CI6"/>
    <mergeCell ref="CJ6:CP6"/>
  </mergeCells>
  <pageMargins left="0.7" right="0.7" top="0.75" bottom="0.75" header="0.3" footer="0.3"/>
  <pageSetup paperSize="1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39"/>
  <sheetViews>
    <sheetView topLeftCell="A112" zoomScale="80" zoomScaleNormal="80" workbookViewId="0">
      <selection activeCell="J1" sqref="J1:N133"/>
    </sheetView>
  </sheetViews>
  <sheetFormatPr baseColWidth="10" defaultRowHeight="15"/>
  <cols>
    <col min="1" max="1" width="5.7109375" bestFit="1" customWidth="1"/>
    <col min="6" max="7" width="11.42578125" style="2"/>
    <col min="8" max="8" width="12.5703125" style="2" bestFit="1" customWidth="1"/>
    <col min="9" max="9" width="15.140625" style="2" bestFit="1" customWidth="1"/>
    <col min="10" max="10" width="6.5703125" customWidth="1"/>
    <col min="11" max="11" width="14.28515625" customWidth="1"/>
    <col min="12" max="12" width="14.140625" customWidth="1"/>
    <col min="13" max="13" width="14.42578125" customWidth="1"/>
    <col min="14" max="14" width="13.85546875" customWidth="1"/>
    <col min="16" max="16" width="12" bestFit="1" customWidth="1"/>
  </cols>
  <sheetData>
    <row r="1" spans="1:14" ht="15.75" thickBot="1"/>
    <row r="2" spans="1:14" ht="15.75" thickBot="1">
      <c r="B2" s="312" t="s">
        <v>93</v>
      </c>
      <c r="C2" s="313"/>
      <c r="D2" s="313"/>
      <c r="E2" s="313"/>
      <c r="F2" s="313"/>
      <c r="G2" s="313"/>
      <c r="H2" s="313"/>
      <c r="I2" s="314"/>
      <c r="K2" s="309" t="s">
        <v>138</v>
      </c>
      <c r="L2" s="309" t="s">
        <v>138</v>
      </c>
      <c r="M2" s="309" t="s">
        <v>138</v>
      </c>
      <c r="N2" s="309" t="s">
        <v>138</v>
      </c>
    </row>
    <row r="3" spans="1:14" ht="15" customHeight="1">
      <c r="K3" s="310"/>
      <c r="L3" s="310"/>
      <c r="M3" s="310"/>
      <c r="N3" s="310"/>
    </row>
    <row r="4" spans="1:14" ht="15" customHeight="1">
      <c r="B4" s="1" t="s">
        <v>88</v>
      </c>
      <c r="H4" s="13" t="s">
        <v>89</v>
      </c>
      <c r="K4" s="310"/>
      <c r="L4" s="310"/>
      <c r="M4" s="310"/>
      <c r="N4" s="310"/>
    </row>
    <row r="5" spans="1:14" ht="15.75" thickBot="1">
      <c r="B5" s="1"/>
      <c r="H5" s="13"/>
      <c r="K5" s="311"/>
      <c r="L5" s="311"/>
      <c r="M5" s="311"/>
      <c r="N5" s="311"/>
    </row>
    <row r="6" spans="1:14" ht="15.75" thickBot="1">
      <c r="A6" s="1" t="s">
        <v>90</v>
      </c>
      <c r="B6" s="1" t="s">
        <v>91</v>
      </c>
      <c r="C6" s="1"/>
      <c r="D6" s="1"/>
      <c r="E6" s="1"/>
      <c r="F6" s="13" t="s">
        <v>10</v>
      </c>
      <c r="G6" s="13" t="s">
        <v>9</v>
      </c>
      <c r="H6" s="13" t="s">
        <v>8</v>
      </c>
      <c r="I6" s="13" t="s">
        <v>7</v>
      </c>
      <c r="K6" s="72" t="s">
        <v>139</v>
      </c>
      <c r="L6" s="73" t="s">
        <v>140</v>
      </c>
      <c r="M6" s="74" t="s">
        <v>141</v>
      </c>
      <c r="N6" s="74" t="s">
        <v>142</v>
      </c>
    </row>
    <row r="7" spans="1:14" ht="15.75" thickBot="1">
      <c r="A7" t="s">
        <v>115</v>
      </c>
      <c r="B7" s="3" t="s">
        <v>0</v>
      </c>
      <c r="C7" s="4"/>
      <c r="D7" s="4"/>
      <c r="E7" s="4"/>
      <c r="F7" s="5"/>
      <c r="G7" s="5"/>
      <c r="H7" s="5"/>
      <c r="I7" s="6"/>
      <c r="K7" s="114"/>
      <c r="L7" s="53"/>
      <c r="M7" s="53"/>
      <c r="N7" s="54"/>
    </row>
    <row r="8" spans="1:14">
      <c r="K8" s="115"/>
      <c r="L8" s="89"/>
      <c r="M8" s="89"/>
      <c r="N8" s="116"/>
    </row>
    <row r="9" spans="1:14">
      <c r="A9">
        <v>1</v>
      </c>
      <c r="B9" t="s">
        <v>1</v>
      </c>
      <c r="F9" s="2" t="s">
        <v>4</v>
      </c>
      <c r="G9" s="2">
        <v>1</v>
      </c>
      <c r="H9" s="7">
        <v>330000</v>
      </c>
      <c r="I9" s="7">
        <v>330000</v>
      </c>
      <c r="K9" s="117">
        <f>+I9</f>
        <v>330000</v>
      </c>
      <c r="L9" s="75"/>
      <c r="M9" s="75"/>
      <c r="N9" s="118"/>
    </row>
    <row r="10" spans="1:14">
      <c r="A10">
        <v>2</v>
      </c>
      <c r="B10" t="s">
        <v>2</v>
      </c>
      <c r="F10" s="2" t="s">
        <v>5</v>
      </c>
      <c r="G10" s="2">
        <v>3395.29</v>
      </c>
      <c r="H10" s="7">
        <v>384</v>
      </c>
      <c r="I10" s="7">
        <v>1303791.3599999999</v>
      </c>
      <c r="K10" s="117">
        <f t="shared" ref="K10:K31" si="0">+I10</f>
        <v>1303791.3599999999</v>
      </c>
      <c r="L10" s="75"/>
      <c r="M10" s="75"/>
      <c r="N10" s="118"/>
    </row>
    <row r="11" spans="1:14">
      <c r="A11">
        <v>3</v>
      </c>
      <c r="B11" t="s">
        <v>3</v>
      </c>
      <c r="F11" s="2" t="s">
        <v>6</v>
      </c>
      <c r="G11" s="2">
        <v>394</v>
      </c>
      <c r="H11" s="7">
        <v>2498.6</v>
      </c>
      <c r="I11" s="7">
        <v>984448.39999999991</v>
      </c>
      <c r="K11" s="117">
        <f t="shared" si="0"/>
        <v>984448.39999999991</v>
      </c>
      <c r="L11" s="75"/>
      <c r="M11" s="75"/>
      <c r="N11" s="118"/>
    </row>
    <row r="12" spans="1:14" ht="15.75" thickBot="1">
      <c r="H12" s="7"/>
      <c r="I12" s="7"/>
      <c r="K12" s="117"/>
      <c r="L12" s="75"/>
      <c r="M12" s="75"/>
      <c r="N12" s="118"/>
    </row>
    <row r="13" spans="1:14" ht="15.75" thickBot="1">
      <c r="A13" t="s">
        <v>116</v>
      </c>
      <c r="B13" s="3" t="s">
        <v>92</v>
      </c>
      <c r="C13" s="4"/>
      <c r="D13" s="4"/>
      <c r="E13" s="4"/>
      <c r="F13" s="5"/>
      <c r="G13" s="5"/>
      <c r="H13" s="9"/>
      <c r="I13" s="8"/>
      <c r="K13" s="117"/>
      <c r="L13" s="75"/>
      <c r="M13" s="75"/>
      <c r="N13" s="118"/>
    </row>
    <row r="14" spans="1:14">
      <c r="A14">
        <v>1</v>
      </c>
      <c r="B14" t="s">
        <v>12</v>
      </c>
      <c r="F14" s="2" t="s">
        <v>6</v>
      </c>
      <c r="G14" s="2">
        <v>23.4</v>
      </c>
      <c r="H14" s="7">
        <v>4050</v>
      </c>
      <c r="I14" s="7">
        <v>94770</v>
      </c>
      <c r="K14" s="117">
        <f t="shared" si="0"/>
        <v>94770</v>
      </c>
      <c r="L14" s="75"/>
      <c r="M14" s="75"/>
      <c r="N14" s="118"/>
    </row>
    <row r="15" spans="1:14">
      <c r="A15">
        <v>2</v>
      </c>
      <c r="B15" t="s">
        <v>13</v>
      </c>
      <c r="F15" s="2" t="s">
        <v>6</v>
      </c>
      <c r="G15" s="2">
        <v>23.4</v>
      </c>
      <c r="H15" s="7">
        <v>61025</v>
      </c>
      <c r="I15" s="7">
        <v>1427985</v>
      </c>
      <c r="K15" s="117">
        <f t="shared" si="0"/>
        <v>1427985</v>
      </c>
      <c r="L15" s="75"/>
      <c r="M15" s="75"/>
      <c r="N15" s="118"/>
    </row>
    <row r="16" spans="1:14">
      <c r="A16">
        <v>3</v>
      </c>
      <c r="B16" t="s">
        <v>11</v>
      </c>
      <c r="F16" s="2" t="s">
        <v>6</v>
      </c>
      <c r="G16" s="2">
        <v>39</v>
      </c>
      <c r="H16" s="7">
        <v>87100</v>
      </c>
      <c r="I16" s="7">
        <v>3396900</v>
      </c>
      <c r="K16" s="117">
        <f t="shared" si="0"/>
        <v>3396900</v>
      </c>
      <c r="L16" s="75"/>
      <c r="M16" s="75"/>
      <c r="N16" s="118"/>
    </row>
    <row r="17" spans="1:14" ht="15.75" thickBot="1">
      <c r="H17" s="7"/>
      <c r="I17" s="7"/>
      <c r="K17" s="117"/>
      <c r="L17" s="75"/>
      <c r="M17" s="75"/>
      <c r="N17" s="118"/>
    </row>
    <row r="18" spans="1:14" ht="15.75" thickBot="1">
      <c r="A18" t="s">
        <v>117</v>
      </c>
      <c r="B18" s="3" t="s">
        <v>14</v>
      </c>
      <c r="C18" s="4"/>
      <c r="D18" s="4"/>
      <c r="E18" s="4"/>
      <c r="F18" s="5"/>
      <c r="G18" s="5"/>
      <c r="H18" s="9"/>
      <c r="I18" s="8"/>
      <c r="K18" s="117"/>
      <c r="L18" s="75"/>
      <c r="M18" s="75"/>
      <c r="N18" s="118"/>
    </row>
    <row r="19" spans="1:14">
      <c r="A19">
        <v>1</v>
      </c>
      <c r="B19" t="s">
        <v>12</v>
      </c>
      <c r="F19" s="2" t="s">
        <v>6</v>
      </c>
      <c r="G19" s="2">
        <v>41.52</v>
      </c>
      <c r="H19" s="7">
        <v>4050</v>
      </c>
      <c r="I19" s="7">
        <v>168156</v>
      </c>
      <c r="K19" s="117">
        <f t="shared" si="0"/>
        <v>168156</v>
      </c>
      <c r="L19" s="75"/>
      <c r="M19" s="75"/>
      <c r="N19" s="118"/>
    </row>
    <row r="20" spans="1:14">
      <c r="A20">
        <v>2</v>
      </c>
      <c r="B20" t="s">
        <v>15</v>
      </c>
      <c r="F20" s="2" t="s">
        <v>6</v>
      </c>
      <c r="G20" s="2">
        <v>4.32</v>
      </c>
      <c r="H20" s="7">
        <v>33200</v>
      </c>
      <c r="I20" s="7">
        <v>143424</v>
      </c>
      <c r="K20" s="117">
        <f t="shared" si="0"/>
        <v>143424</v>
      </c>
      <c r="L20" s="75"/>
      <c r="M20" s="75"/>
      <c r="N20" s="118"/>
    </row>
    <row r="21" spans="1:14">
      <c r="A21">
        <v>3</v>
      </c>
      <c r="B21" t="s">
        <v>13</v>
      </c>
      <c r="F21" s="2" t="s">
        <v>6</v>
      </c>
      <c r="G21" s="2">
        <v>41.52</v>
      </c>
      <c r="H21" s="7">
        <v>61025</v>
      </c>
      <c r="I21" s="7">
        <v>2533758</v>
      </c>
      <c r="K21" s="117">
        <f t="shared" si="0"/>
        <v>2533758</v>
      </c>
      <c r="L21" s="75"/>
      <c r="M21" s="75"/>
      <c r="N21" s="118"/>
    </row>
    <row r="22" spans="1:14">
      <c r="A22">
        <v>4</v>
      </c>
      <c r="B22" t="s">
        <v>16</v>
      </c>
      <c r="F22" s="2" t="s">
        <v>6</v>
      </c>
      <c r="G22" s="2">
        <v>54.7</v>
      </c>
      <c r="H22" s="7">
        <v>153307.20000000001</v>
      </c>
      <c r="I22" s="7">
        <v>8385903.8400000008</v>
      </c>
      <c r="K22" s="117">
        <f t="shared" si="0"/>
        <v>8385903.8400000008</v>
      </c>
      <c r="L22" s="75"/>
      <c r="M22" s="75"/>
      <c r="N22" s="118"/>
    </row>
    <row r="23" spans="1:14">
      <c r="A23">
        <v>5</v>
      </c>
      <c r="B23" t="s">
        <v>17</v>
      </c>
      <c r="F23" s="2" t="s">
        <v>5</v>
      </c>
      <c r="G23" s="2">
        <v>550</v>
      </c>
      <c r="H23" s="7">
        <v>5283.7359999999999</v>
      </c>
      <c r="I23" s="7">
        <v>2906054.8</v>
      </c>
      <c r="K23" s="117">
        <f t="shared" si="0"/>
        <v>2906054.8</v>
      </c>
      <c r="L23" s="75"/>
      <c r="M23" s="75"/>
      <c r="N23" s="118"/>
    </row>
    <row r="24" spans="1:14" ht="15.75" thickBot="1">
      <c r="H24" s="7"/>
      <c r="I24" s="7"/>
      <c r="K24" s="117"/>
      <c r="L24" s="75"/>
      <c r="M24" s="75"/>
      <c r="N24" s="118"/>
    </row>
    <row r="25" spans="1:14" ht="15.75" thickBot="1">
      <c r="A25" t="s">
        <v>118</v>
      </c>
      <c r="B25" s="3" t="s">
        <v>18</v>
      </c>
      <c r="C25" s="4"/>
      <c r="D25" s="4"/>
      <c r="E25" s="4"/>
      <c r="F25" s="5"/>
      <c r="G25" s="5"/>
      <c r="H25" s="9"/>
      <c r="I25" s="8"/>
      <c r="K25" s="117"/>
      <c r="L25" s="75"/>
      <c r="M25" s="75"/>
      <c r="N25" s="118"/>
    </row>
    <row r="26" spans="1:14">
      <c r="A26">
        <v>1</v>
      </c>
      <c r="B26" t="s">
        <v>12</v>
      </c>
      <c r="F26" s="2" t="s">
        <v>6</v>
      </c>
      <c r="G26" s="2">
        <v>5.7</v>
      </c>
      <c r="H26" s="7">
        <v>4050</v>
      </c>
      <c r="I26" s="7">
        <v>23085</v>
      </c>
      <c r="K26" s="117">
        <f t="shared" si="0"/>
        <v>23085</v>
      </c>
      <c r="L26" s="25"/>
      <c r="M26" s="75"/>
      <c r="N26" s="118"/>
    </row>
    <row r="27" spans="1:14">
      <c r="A27">
        <v>2</v>
      </c>
      <c r="B27" t="s">
        <v>15</v>
      </c>
      <c r="F27" s="2" t="s">
        <v>6</v>
      </c>
      <c r="G27" s="2">
        <v>0.47</v>
      </c>
      <c r="H27" s="7">
        <v>33200</v>
      </c>
      <c r="I27" s="7">
        <v>15604</v>
      </c>
      <c r="K27" s="117">
        <f t="shared" si="0"/>
        <v>15604</v>
      </c>
      <c r="L27" s="75"/>
      <c r="M27" s="25"/>
      <c r="N27" s="119"/>
    </row>
    <row r="28" spans="1:14">
      <c r="A28">
        <v>3</v>
      </c>
      <c r="B28" t="s">
        <v>13</v>
      </c>
      <c r="F28" s="2" t="s">
        <v>6</v>
      </c>
      <c r="G28" s="2">
        <v>5.7</v>
      </c>
      <c r="H28" s="7">
        <v>61025</v>
      </c>
      <c r="I28" s="7">
        <v>347842.5</v>
      </c>
      <c r="K28" s="117">
        <f t="shared" si="0"/>
        <v>347842.5</v>
      </c>
      <c r="L28" s="75"/>
      <c r="M28" s="75"/>
      <c r="N28" s="118"/>
    </row>
    <row r="29" spans="1:14">
      <c r="A29">
        <v>4</v>
      </c>
      <c r="B29" t="s">
        <v>16</v>
      </c>
      <c r="F29" s="2" t="s">
        <v>6</v>
      </c>
      <c r="G29" s="2">
        <v>2.23</v>
      </c>
      <c r="H29" s="7">
        <v>153307.20000000001</v>
      </c>
      <c r="I29" s="7">
        <v>341875.05600000004</v>
      </c>
      <c r="K29" s="117">
        <f t="shared" si="0"/>
        <v>341875.05600000004</v>
      </c>
      <c r="L29" s="75"/>
      <c r="M29" s="75"/>
      <c r="N29" s="118"/>
    </row>
    <row r="30" spans="1:14">
      <c r="A30">
        <v>5</v>
      </c>
      <c r="B30" t="s">
        <v>17</v>
      </c>
      <c r="F30" s="2" t="s">
        <v>5</v>
      </c>
      <c r="G30" s="2">
        <v>20</v>
      </c>
      <c r="H30" s="7">
        <v>5283.7359999999999</v>
      </c>
      <c r="I30" s="7">
        <v>105674.72</v>
      </c>
      <c r="K30" s="117">
        <f t="shared" si="0"/>
        <v>105674.72</v>
      </c>
      <c r="L30" s="75"/>
      <c r="M30" s="75"/>
      <c r="N30" s="118"/>
    </row>
    <row r="31" spans="1:14">
      <c r="A31">
        <v>6</v>
      </c>
      <c r="B31" t="s">
        <v>19</v>
      </c>
      <c r="F31" s="2" t="s">
        <v>6</v>
      </c>
      <c r="G31" s="2">
        <v>3.84</v>
      </c>
      <c r="H31" s="7">
        <v>139450</v>
      </c>
      <c r="I31" s="7">
        <v>535488</v>
      </c>
      <c r="K31" s="117">
        <f t="shared" si="0"/>
        <v>535488</v>
      </c>
      <c r="L31" s="75"/>
      <c r="M31" s="75"/>
      <c r="N31" s="118"/>
    </row>
    <row r="32" spans="1:14" ht="15.75" thickBot="1">
      <c r="H32" s="7"/>
      <c r="I32" s="7"/>
      <c r="K32" s="117"/>
      <c r="L32" s="75"/>
      <c r="M32" s="75"/>
      <c r="N32" s="118"/>
    </row>
    <row r="33" spans="1:14" ht="15.75" thickBot="1">
      <c r="A33" t="s">
        <v>124</v>
      </c>
      <c r="B33" s="3" t="s">
        <v>20</v>
      </c>
      <c r="C33" s="4"/>
      <c r="D33" s="4"/>
      <c r="E33" s="4"/>
      <c r="F33" s="5"/>
      <c r="G33" s="5"/>
      <c r="H33" s="9"/>
      <c r="I33" s="8"/>
      <c r="K33" s="117"/>
      <c r="L33" s="75"/>
      <c r="M33" s="75"/>
      <c r="N33" s="118"/>
    </row>
    <row r="34" spans="1:14">
      <c r="A34">
        <v>1</v>
      </c>
      <c r="B34" t="s">
        <v>20</v>
      </c>
      <c r="F34" s="2" t="s">
        <v>6</v>
      </c>
      <c r="G34" s="2">
        <v>6</v>
      </c>
      <c r="H34" s="7">
        <v>139450</v>
      </c>
      <c r="I34" s="7">
        <v>836700</v>
      </c>
      <c r="K34" s="45"/>
      <c r="L34" s="75">
        <f>+I34</f>
        <v>836700</v>
      </c>
      <c r="M34" s="75"/>
      <c r="N34" s="118"/>
    </row>
    <row r="35" spans="1:14" ht="15.75" thickBot="1">
      <c r="H35" s="7"/>
      <c r="I35" s="7"/>
      <c r="K35" s="117"/>
      <c r="L35" s="75"/>
      <c r="M35" s="75"/>
      <c r="N35" s="118"/>
    </row>
    <row r="36" spans="1:14" ht="15.75" thickBot="1">
      <c r="A36" t="s">
        <v>123</v>
      </c>
      <c r="B36" s="3" t="s">
        <v>21</v>
      </c>
      <c r="C36" s="4"/>
      <c r="D36" s="4"/>
      <c r="E36" s="4"/>
      <c r="F36" s="5"/>
      <c r="G36" s="5"/>
      <c r="H36" s="9"/>
      <c r="I36" s="8"/>
      <c r="K36" s="117"/>
      <c r="L36" s="75"/>
      <c r="M36" s="75"/>
      <c r="N36" s="118"/>
    </row>
    <row r="37" spans="1:14" s="17" customFormat="1">
      <c r="A37" s="17">
        <v>1</v>
      </c>
      <c r="B37" s="17" t="s">
        <v>22</v>
      </c>
      <c r="F37" s="18" t="s">
        <v>6</v>
      </c>
      <c r="G37" s="18">
        <v>16</v>
      </c>
      <c r="H37" s="19">
        <v>17700</v>
      </c>
      <c r="I37" s="19">
        <v>283200</v>
      </c>
      <c r="K37" s="117"/>
      <c r="L37" s="75">
        <f t="shared" ref="L37:L60" si="1">+I37</f>
        <v>283200</v>
      </c>
      <c r="M37" s="75"/>
      <c r="N37" s="118"/>
    </row>
    <row r="38" spans="1:14">
      <c r="A38">
        <v>2</v>
      </c>
      <c r="B38" t="s">
        <v>23</v>
      </c>
      <c r="F38" s="2" t="s">
        <v>24</v>
      </c>
      <c r="G38" s="2">
        <v>160</v>
      </c>
      <c r="H38" s="7">
        <v>4087</v>
      </c>
      <c r="I38" s="7">
        <v>653920</v>
      </c>
      <c r="K38" s="117"/>
      <c r="L38" s="75">
        <f t="shared" si="1"/>
        <v>653920</v>
      </c>
      <c r="M38" s="75"/>
      <c r="N38" s="118"/>
    </row>
    <row r="39" spans="1:14" ht="15.75" thickBot="1">
      <c r="H39" s="7"/>
      <c r="I39" s="7"/>
      <c r="K39" s="117"/>
      <c r="L39" s="75"/>
      <c r="M39" s="75"/>
      <c r="N39" s="118"/>
    </row>
    <row r="40" spans="1:14" ht="15.75" thickBot="1">
      <c r="A40" t="s">
        <v>122</v>
      </c>
      <c r="B40" s="3" t="s">
        <v>25</v>
      </c>
      <c r="C40" s="4"/>
      <c r="D40" s="4"/>
      <c r="E40" s="4"/>
      <c r="F40" s="5"/>
      <c r="G40" s="5"/>
      <c r="H40" s="9"/>
      <c r="I40" s="8"/>
      <c r="K40" s="117"/>
      <c r="L40" s="75"/>
      <c r="M40" s="25"/>
      <c r="N40" s="119"/>
    </row>
    <row r="41" spans="1:14" s="17" customFormat="1">
      <c r="A41" s="17">
        <v>1</v>
      </c>
      <c r="B41" s="17" t="s">
        <v>25</v>
      </c>
      <c r="F41" s="18" t="s">
        <v>5</v>
      </c>
      <c r="G41" s="18">
        <v>1072</v>
      </c>
      <c r="H41" s="19">
        <v>345</v>
      </c>
      <c r="I41" s="19">
        <v>369840</v>
      </c>
      <c r="K41" s="117"/>
      <c r="L41" s="75">
        <f t="shared" si="1"/>
        <v>369840</v>
      </c>
      <c r="M41" s="25"/>
      <c r="N41" s="119"/>
    </row>
    <row r="42" spans="1:14" ht="15.75" thickBot="1">
      <c r="H42" s="7"/>
      <c r="I42" s="7"/>
      <c r="K42" s="117"/>
      <c r="L42" s="75"/>
      <c r="M42" s="75"/>
      <c r="N42" s="118"/>
    </row>
    <row r="43" spans="1:14" ht="15.75" thickBot="1">
      <c r="A43" t="s">
        <v>121</v>
      </c>
      <c r="B43" s="3" t="s">
        <v>26</v>
      </c>
      <c r="C43" s="4"/>
      <c r="D43" s="4"/>
      <c r="E43" s="4"/>
      <c r="F43" s="5"/>
      <c r="G43" s="5"/>
      <c r="H43" s="9"/>
      <c r="I43" s="8"/>
      <c r="K43" s="117"/>
      <c r="L43" s="75"/>
      <c r="M43" s="75"/>
      <c r="N43" s="118"/>
    </row>
    <row r="44" spans="1:14">
      <c r="A44">
        <v>1</v>
      </c>
      <c r="B44" t="s">
        <v>12</v>
      </c>
      <c r="F44" s="2" t="s">
        <v>6</v>
      </c>
      <c r="G44" s="2">
        <v>8.42</v>
      </c>
      <c r="H44" s="7">
        <v>4050</v>
      </c>
      <c r="I44" s="7">
        <v>34101</v>
      </c>
      <c r="K44" s="117"/>
      <c r="L44" s="75">
        <f t="shared" si="1"/>
        <v>34101</v>
      </c>
      <c r="M44" s="75"/>
      <c r="N44" s="118"/>
    </row>
    <row r="45" spans="1:14">
      <c r="A45">
        <v>2</v>
      </c>
      <c r="B45" t="s">
        <v>27</v>
      </c>
      <c r="F45" s="2" t="s">
        <v>6</v>
      </c>
      <c r="G45" s="2">
        <v>8.42</v>
      </c>
      <c r="H45" s="7">
        <v>58950</v>
      </c>
      <c r="I45" s="7">
        <v>496359</v>
      </c>
      <c r="K45" s="117"/>
      <c r="L45" s="75">
        <f t="shared" si="1"/>
        <v>496359</v>
      </c>
      <c r="M45" s="75"/>
      <c r="N45" s="118"/>
    </row>
    <row r="46" spans="1:14">
      <c r="A46">
        <v>3</v>
      </c>
      <c r="B46" t="s">
        <v>28</v>
      </c>
      <c r="F46" s="2" t="s">
        <v>6</v>
      </c>
      <c r="G46" s="2">
        <v>14.04</v>
      </c>
      <c r="H46" s="7">
        <v>153307.20000000001</v>
      </c>
      <c r="I46" s="7">
        <v>2152433.088</v>
      </c>
      <c r="K46" s="117"/>
      <c r="L46" s="75">
        <f t="shared" si="1"/>
        <v>2152433.088</v>
      </c>
      <c r="M46" s="25"/>
      <c r="N46" s="119"/>
    </row>
    <row r="47" spans="1:14" ht="15.75" thickBot="1">
      <c r="H47" s="7"/>
      <c r="I47" s="7"/>
      <c r="K47" s="117"/>
      <c r="L47" s="75"/>
      <c r="M47" s="75"/>
      <c r="N47" s="118"/>
    </row>
    <row r="48" spans="1:14" ht="15.75" thickBot="1">
      <c r="A48" t="s">
        <v>119</v>
      </c>
      <c r="B48" s="3" t="s">
        <v>29</v>
      </c>
      <c r="C48" s="4"/>
      <c r="D48" s="4"/>
      <c r="E48" s="4"/>
      <c r="F48" s="5"/>
      <c r="G48" s="5"/>
      <c r="H48" s="9"/>
      <c r="I48" s="8"/>
      <c r="K48" s="117"/>
      <c r="L48" s="75"/>
      <c r="M48" s="75"/>
      <c r="N48" s="118"/>
    </row>
    <row r="49" spans="1:14">
      <c r="A49">
        <v>1</v>
      </c>
      <c r="B49" t="s">
        <v>30</v>
      </c>
      <c r="F49" s="2" t="s">
        <v>37</v>
      </c>
      <c r="G49" s="2">
        <v>16</v>
      </c>
      <c r="H49" s="7">
        <v>24930</v>
      </c>
      <c r="I49" s="7">
        <v>398880</v>
      </c>
      <c r="K49" s="117"/>
      <c r="L49" s="75">
        <f t="shared" si="1"/>
        <v>398880</v>
      </c>
      <c r="M49" s="75"/>
      <c r="N49" s="118"/>
    </row>
    <row r="50" spans="1:14">
      <c r="A50">
        <v>2</v>
      </c>
      <c r="B50" t="s">
        <v>12</v>
      </c>
      <c r="F50" s="2" t="s">
        <v>6</v>
      </c>
      <c r="G50" s="2">
        <v>9.36</v>
      </c>
      <c r="H50" s="7">
        <v>4050</v>
      </c>
      <c r="I50" s="7">
        <v>37908</v>
      </c>
      <c r="K50" s="117"/>
      <c r="L50" s="75">
        <f t="shared" si="1"/>
        <v>37908</v>
      </c>
      <c r="M50" s="75"/>
      <c r="N50" s="118"/>
    </row>
    <row r="51" spans="1:14">
      <c r="A51">
        <v>3</v>
      </c>
      <c r="B51" t="s">
        <v>31</v>
      </c>
      <c r="F51" s="2" t="s">
        <v>6</v>
      </c>
      <c r="G51" s="2">
        <v>9.36</v>
      </c>
      <c r="H51" s="7">
        <v>58950</v>
      </c>
      <c r="I51" s="7">
        <v>551772</v>
      </c>
      <c r="K51" s="117"/>
      <c r="L51" s="75">
        <f t="shared" si="1"/>
        <v>551772</v>
      </c>
      <c r="M51" s="75"/>
      <c r="N51" s="118"/>
    </row>
    <row r="52" spans="1:14">
      <c r="A52">
        <v>4</v>
      </c>
      <c r="B52" t="s">
        <v>32</v>
      </c>
      <c r="F52" s="2" t="s">
        <v>37</v>
      </c>
      <c r="G52" s="2">
        <v>94</v>
      </c>
      <c r="H52" s="7">
        <v>5292</v>
      </c>
      <c r="I52" s="7">
        <v>497448</v>
      </c>
      <c r="K52" s="117"/>
      <c r="L52" s="75">
        <f t="shared" si="1"/>
        <v>497448</v>
      </c>
      <c r="M52" s="75"/>
      <c r="N52" s="118"/>
    </row>
    <row r="53" spans="1:14">
      <c r="A53">
        <v>5</v>
      </c>
      <c r="B53" t="s">
        <v>33</v>
      </c>
      <c r="F53" s="2" t="s">
        <v>4</v>
      </c>
      <c r="G53" s="2">
        <v>1</v>
      </c>
      <c r="H53" s="7">
        <v>191250</v>
      </c>
      <c r="I53" s="7">
        <v>191250</v>
      </c>
      <c r="K53" s="117"/>
      <c r="L53" s="75">
        <f t="shared" si="1"/>
        <v>191250</v>
      </c>
      <c r="M53" s="75"/>
      <c r="N53" s="118"/>
    </row>
    <row r="54" spans="1:14">
      <c r="A54">
        <v>6</v>
      </c>
      <c r="B54" t="s">
        <v>34</v>
      </c>
      <c r="F54" s="2" t="s">
        <v>37</v>
      </c>
      <c r="G54" s="2">
        <v>13</v>
      </c>
      <c r="H54" s="7">
        <v>25600</v>
      </c>
      <c r="I54" s="7">
        <v>332800</v>
      </c>
      <c r="K54" s="117"/>
      <c r="L54" s="75">
        <f t="shared" si="1"/>
        <v>332800</v>
      </c>
      <c r="M54" s="75"/>
      <c r="N54" s="118"/>
    </row>
    <row r="55" spans="1:14">
      <c r="A55">
        <v>7</v>
      </c>
      <c r="B55" t="s">
        <v>35</v>
      </c>
      <c r="F55" s="2" t="s">
        <v>37</v>
      </c>
      <c r="G55" s="2">
        <v>13</v>
      </c>
      <c r="H55" s="7">
        <v>18100</v>
      </c>
      <c r="I55" s="7">
        <v>235300</v>
      </c>
      <c r="K55" s="117"/>
      <c r="L55" s="75">
        <f t="shared" si="1"/>
        <v>235300</v>
      </c>
      <c r="M55" s="75"/>
      <c r="N55" s="118"/>
    </row>
    <row r="56" spans="1:14">
      <c r="A56">
        <v>8</v>
      </c>
      <c r="B56" t="s">
        <v>36</v>
      </c>
      <c r="F56" s="2" t="s">
        <v>4</v>
      </c>
      <c r="G56" s="2">
        <v>1</v>
      </c>
      <c r="H56" s="7">
        <v>47975</v>
      </c>
      <c r="I56" s="7">
        <v>47975</v>
      </c>
      <c r="K56" s="117"/>
      <c r="L56" s="75">
        <f t="shared" si="1"/>
        <v>47975</v>
      </c>
      <c r="M56" s="75"/>
      <c r="N56" s="118"/>
    </row>
    <row r="57" spans="1:14" ht="15.75" thickBot="1">
      <c r="H57" s="7"/>
      <c r="I57" s="7"/>
      <c r="K57" s="117"/>
      <c r="L57" s="75"/>
      <c r="M57" s="50"/>
      <c r="N57" s="55"/>
    </row>
    <row r="58" spans="1:14" ht="15.75" thickBot="1">
      <c r="A58" t="s">
        <v>120</v>
      </c>
      <c r="B58" s="3" t="s">
        <v>38</v>
      </c>
      <c r="C58" s="4"/>
      <c r="D58" s="4"/>
      <c r="E58" s="4"/>
      <c r="F58" s="5"/>
      <c r="G58" s="5"/>
      <c r="H58" s="9"/>
      <c r="I58" s="8"/>
      <c r="K58" s="117"/>
      <c r="L58" s="75"/>
      <c r="M58" s="50"/>
      <c r="N58" s="55"/>
    </row>
    <row r="59" spans="1:14">
      <c r="A59">
        <v>1</v>
      </c>
      <c r="B59" t="s">
        <v>39</v>
      </c>
      <c r="F59" s="2" t="s">
        <v>6</v>
      </c>
      <c r="G59" s="2">
        <v>32.200000000000003</v>
      </c>
      <c r="H59" s="7">
        <v>4050</v>
      </c>
      <c r="I59" s="7">
        <v>130410.00000000001</v>
      </c>
      <c r="K59" s="117"/>
      <c r="L59" s="75">
        <f t="shared" si="1"/>
        <v>130410.00000000001</v>
      </c>
      <c r="M59" s="25"/>
      <c r="N59" s="119"/>
    </row>
    <row r="60" spans="1:14">
      <c r="A60">
        <v>2</v>
      </c>
      <c r="B60" t="s">
        <v>40</v>
      </c>
      <c r="F60" s="2" t="s">
        <v>5</v>
      </c>
      <c r="G60" s="2">
        <v>156</v>
      </c>
      <c r="H60" s="7">
        <v>1575</v>
      </c>
      <c r="I60" s="7">
        <v>245700</v>
      </c>
      <c r="K60" s="117"/>
      <c r="L60" s="75">
        <f t="shared" si="1"/>
        <v>245700</v>
      </c>
      <c r="M60" s="25"/>
      <c r="N60" s="119"/>
    </row>
    <row r="61" spans="1:14">
      <c r="A61">
        <v>3</v>
      </c>
      <c r="B61" t="s">
        <v>41</v>
      </c>
      <c r="F61" s="2" t="s">
        <v>6</v>
      </c>
      <c r="G61" s="2">
        <v>15.6</v>
      </c>
      <c r="H61" s="7">
        <v>69750</v>
      </c>
      <c r="I61" s="7">
        <v>1088100</v>
      </c>
      <c r="K61" s="117"/>
      <c r="L61" s="75"/>
      <c r="M61" s="101">
        <f>+I61</f>
        <v>1088100</v>
      </c>
      <c r="N61" s="119"/>
    </row>
    <row r="62" spans="1:14" ht="15.75" thickBot="1">
      <c r="H62" s="7"/>
      <c r="I62" s="7"/>
      <c r="K62" s="117"/>
      <c r="L62" s="75"/>
      <c r="M62" s="101"/>
      <c r="N62" s="119"/>
    </row>
    <row r="63" spans="1:14" ht="15.75" thickBot="1">
      <c r="A63" t="s">
        <v>125</v>
      </c>
      <c r="B63" s="3" t="s">
        <v>42</v>
      </c>
      <c r="C63" s="4"/>
      <c r="D63" s="4"/>
      <c r="E63" s="4"/>
      <c r="F63" s="5"/>
      <c r="G63" s="5"/>
      <c r="H63" s="9"/>
      <c r="I63" s="8"/>
      <c r="K63" s="117"/>
      <c r="L63" s="75"/>
      <c r="M63" s="101"/>
      <c r="N63" s="119"/>
    </row>
    <row r="64" spans="1:14">
      <c r="A64">
        <v>1</v>
      </c>
      <c r="B64" t="s">
        <v>43</v>
      </c>
      <c r="F64" s="2" t="s">
        <v>5</v>
      </c>
      <c r="G64" s="2">
        <v>983</v>
      </c>
      <c r="H64" s="7">
        <v>1925</v>
      </c>
      <c r="I64" s="7">
        <v>1892275</v>
      </c>
      <c r="K64" s="117"/>
      <c r="L64" s="75"/>
      <c r="M64" s="101">
        <f t="shared" ref="M64:M100" si="2">+I64</f>
        <v>1892275</v>
      </c>
      <c r="N64" s="119"/>
    </row>
    <row r="65" spans="1:14">
      <c r="A65">
        <v>2</v>
      </c>
      <c r="B65" t="s">
        <v>44</v>
      </c>
      <c r="F65" s="2" t="s">
        <v>6</v>
      </c>
      <c r="G65" s="2">
        <v>29.4</v>
      </c>
      <c r="H65" s="7">
        <v>14500</v>
      </c>
      <c r="I65" s="7">
        <v>426300</v>
      </c>
      <c r="K65" s="117"/>
      <c r="L65" s="75"/>
      <c r="M65" s="101">
        <f t="shared" si="2"/>
        <v>426300</v>
      </c>
      <c r="N65" s="118"/>
    </row>
    <row r="66" spans="1:14" s="17" customFormat="1">
      <c r="A66" s="17">
        <v>3</v>
      </c>
      <c r="B66" s="17" t="s">
        <v>45</v>
      </c>
      <c r="F66" s="18" t="s">
        <v>5</v>
      </c>
      <c r="G66" s="18">
        <v>983</v>
      </c>
      <c r="H66" s="19">
        <v>8300</v>
      </c>
      <c r="I66" s="19">
        <v>8158900</v>
      </c>
      <c r="K66" s="117"/>
      <c r="L66" s="75"/>
      <c r="M66" s="101">
        <f t="shared" si="2"/>
        <v>8158900</v>
      </c>
      <c r="N66" s="118"/>
    </row>
    <row r="67" spans="1:14" ht="15.75" thickBot="1">
      <c r="H67" s="7"/>
      <c r="I67" s="7"/>
      <c r="K67" s="117"/>
      <c r="L67" s="25"/>
      <c r="M67" s="101"/>
      <c r="N67" s="118"/>
    </row>
    <row r="68" spans="1:14" ht="15.75" thickBot="1">
      <c r="A68" t="s">
        <v>126</v>
      </c>
      <c r="B68" s="3" t="s">
        <v>46</v>
      </c>
      <c r="C68" s="4"/>
      <c r="D68" s="4"/>
      <c r="E68" s="4"/>
      <c r="F68" s="5"/>
      <c r="G68" s="5"/>
      <c r="H68" s="9"/>
      <c r="I68" s="8"/>
      <c r="K68" s="117"/>
      <c r="L68" s="75"/>
      <c r="M68" s="101"/>
      <c r="N68" s="118"/>
    </row>
    <row r="69" spans="1:14">
      <c r="A69">
        <v>1</v>
      </c>
      <c r="B69" t="s">
        <v>47</v>
      </c>
      <c r="F69" s="2" t="s">
        <v>37</v>
      </c>
      <c r="G69" s="2">
        <v>18</v>
      </c>
      <c r="H69" s="7">
        <v>229450</v>
      </c>
      <c r="I69" s="7">
        <v>4130100</v>
      </c>
      <c r="K69" s="117"/>
      <c r="L69" s="75"/>
      <c r="M69" s="101">
        <f t="shared" si="2"/>
        <v>4130100</v>
      </c>
      <c r="N69" s="118"/>
    </row>
    <row r="70" spans="1:14" ht="15.75" thickBot="1">
      <c r="H70" s="7"/>
      <c r="I70" s="7"/>
      <c r="K70" s="117"/>
      <c r="L70" s="75"/>
      <c r="M70" s="101"/>
      <c r="N70" s="118"/>
    </row>
    <row r="71" spans="1:14" ht="15.75" thickBot="1">
      <c r="A71" t="s">
        <v>127</v>
      </c>
      <c r="B71" s="3" t="s">
        <v>48</v>
      </c>
      <c r="C71" s="4"/>
      <c r="D71" s="4"/>
      <c r="E71" s="4"/>
      <c r="F71" s="5"/>
      <c r="G71" s="5"/>
      <c r="H71" s="9"/>
      <c r="I71" s="8"/>
      <c r="K71" s="117"/>
      <c r="L71" s="25"/>
      <c r="M71" s="101"/>
      <c r="N71" s="118"/>
    </row>
    <row r="72" spans="1:14">
      <c r="A72">
        <v>1</v>
      </c>
      <c r="B72" t="s">
        <v>48</v>
      </c>
      <c r="F72" s="2" t="s">
        <v>37</v>
      </c>
      <c r="G72" s="2">
        <v>13</v>
      </c>
      <c r="H72" s="7">
        <v>115000</v>
      </c>
      <c r="I72" s="7">
        <v>1495000</v>
      </c>
      <c r="K72" s="117"/>
      <c r="L72" s="75"/>
      <c r="M72" s="101">
        <f t="shared" si="2"/>
        <v>1495000</v>
      </c>
      <c r="N72" s="118"/>
    </row>
    <row r="73" spans="1:14" ht="15.75" thickBot="1">
      <c r="H73" s="7"/>
      <c r="I73" s="7"/>
      <c r="K73" s="117"/>
      <c r="L73" s="75"/>
      <c r="M73" s="101"/>
      <c r="N73" s="118"/>
    </row>
    <row r="74" spans="1:14" ht="15.75" thickBot="1">
      <c r="A74" t="s">
        <v>128</v>
      </c>
      <c r="B74" s="3" t="s">
        <v>49</v>
      </c>
      <c r="C74" s="4"/>
      <c r="D74" s="4"/>
      <c r="E74" s="4"/>
      <c r="F74" s="5"/>
      <c r="G74" s="5"/>
      <c r="H74" s="9"/>
      <c r="I74" s="8"/>
      <c r="K74" s="117"/>
      <c r="L74" s="75"/>
      <c r="M74" s="101"/>
      <c r="N74" s="118"/>
    </row>
    <row r="75" spans="1:14">
      <c r="A75">
        <v>1</v>
      </c>
      <c r="B75" t="s">
        <v>50</v>
      </c>
      <c r="F75" s="2" t="s">
        <v>37</v>
      </c>
      <c r="G75" s="2">
        <v>4</v>
      </c>
      <c r="H75" s="7">
        <v>55000</v>
      </c>
      <c r="I75" s="7">
        <v>220000</v>
      </c>
      <c r="K75" s="117"/>
      <c r="L75" s="75"/>
      <c r="M75" s="101">
        <f t="shared" si="2"/>
        <v>220000</v>
      </c>
      <c r="N75" s="118"/>
    </row>
    <row r="76" spans="1:14" ht="15.75" thickBot="1">
      <c r="H76" s="7"/>
      <c r="I76" s="7"/>
      <c r="K76" s="117"/>
      <c r="L76" s="75"/>
      <c r="M76" s="101"/>
      <c r="N76" s="118"/>
    </row>
    <row r="77" spans="1:14" ht="15.75" thickBot="1">
      <c r="A77" t="s">
        <v>129</v>
      </c>
      <c r="B77" s="3" t="s">
        <v>51</v>
      </c>
      <c r="C77" s="4"/>
      <c r="D77" s="4"/>
      <c r="E77" s="4"/>
      <c r="F77" s="5"/>
      <c r="G77" s="5"/>
      <c r="H77" s="9"/>
      <c r="I77" s="8"/>
      <c r="K77" s="117"/>
      <c r="L77" s="75"/>
      <c r="M77" s="101"/>
      <c r="N77" s="118"/>
    </row>
    <row r="78" spans="1:14">
      <c r="A78">
        <v>1</v>
      </c>
      <c r="B78" t="s">
        <v>52</v>
      </c>
      <c r="F78" s="2" t="s">
        <v>37</v>
      </c>
      <c r="G78" s="2">
        <v>3</v>
      </c>
      <c r="H78" s="7">
        <v>618000</v>
      </c>
      <c r="I78" s="7">
        <v>1854000</v>
      </c>
      <c r="K78" s="117"/>
      <c r="L78" s="75"/>
      <c r="M78" s="101">
        <f t="shared" si="2"/>
        <v>1854000</v>
      </c>
      <c r="N78" s="118"/>
    </row>
    <row r="79" spans="1:14" s="17" customFormat="1">
      <c r="A79" s="17">
        <v>2</v>
      </c>
      <c r="B79" s="17" t="s">
        <v>53</v>
      </c>
      <c r="F79" s="18" t="s">
        <v>5</v>
      </c>
      <c r="G79" s="18">
        <v>157</v>
      </c>
      <c r="H79" s="19">
        <v>3637.5</v>
      </c>
      <c r="I79" s="19">
        <v>571087.5</v>
      </c>
      <c r="K79" s="117"/>
      <c r="L79" s="75"/>
      <c r="M79" s="101">
        <f t="shared" si="2"/>
        <v>571087.5</v>
      </c>
      <c r="N79" s="118"/>
    </row>
    <row r="80" spans="1:14" ht="15.75" thickBot="1">
      <c r="H80" s="7"/>
      <c r="I80" s="7"/>
      <c r="K80" s="117"/>
      <c r="L80" s="25"/>
      <c r="M80" s="101"/>
      <c r="N80" s="118"/>
    </row>
    <row r="81" spans="1:14" ht="15.75" thickBot="1">
      <c r="A81" t="s">
        <v>130</v>
      </c>
      <c r="B81" s="3" t="s">
        <v>54</v>
      </c>
      <c r="C81" s="4"/>
      <c r="D81" s="4"/>
      <c r="E81" s="4"/>
      <c r="F81" s="5"/>
      <c r="G81" s="5"/>
      <c r="H81" s="9"/>
      <c r="I81" s="8"/>
      <c r="K81" s="117"/>
      <c r="L81" s="75"/>
      <c r="M81" s="101"/>
      <c r="N81" s="118"/>
    </row>
    <row r="82" spans="1:14">
      <c r="A82">
        <v>1</v>
      </c>
      <c r="B82" t="s">
        <v>94</v>
      </c>
      <c r="F82" s="2" t="s">
        <v>5</v>
      </c>
      <c r="G82" s="2">
        <v>714</v>
      </c>
      <c r="H82" s="7">
        <v>1135</v>
      </c>
      <c r="I82" s="7">
        <v>810390</v>
      </c>
      <c r="K82" s="45"/>
      <c r="L82" s="44"/>
      <c r="M82" s="101">
        <f t="shared" si="2"/>
        <v>810390</v>
      </c>
      <c r="N82" s="46"/>
    </row>
    <row r="83" spans="1:14">
      <c r="A83">
        <v>2</v>
      </c>
      <c r="B83" t="s">
        <v>55</v>
      </c>
      <c r="F83" s="2" t="s">
        <v>5</v>
      </c>
      <c r="G83" s="2">
        <v>714</v>
      </c>
      <c r="H83" s="7">
        <v>1561</v>
      </c>
      <c r="I83" s="7">
        <v>1114554</v>
      </c>
      <c r="K83" s="45"/>
      <c r="L83" s="44"/>
      <c r="M83" s="101">
        <f t="shared" si="2"/>
        <v>1114554</v>
      </c>
      <c r="N83" s="46"/>
    </row>
    <row r="84" spans="1:14">
      <c r="A84">
        <v>3</v>
      </c>
      <c r="B84" t="s">
        <v>56</v>
      </c>
      <c r="F84" s="2" t="s">
        <v>5</v>
      </c>
      <c r="G84" s="2">
        <v>714</v>
      </c>
      <c r="H84" s="7">
        <v>4420</v>
      </c>
      <c r="I84" s="7">
        <v>3155880</v>
      </c>
      <c r="K84" s="45"/>
      <c r="L84" s="44"/>
      <c r="M84" s="101">
        <f t="shared" si="2"/>
        <v>3155880</v>
      </c>
      <c r="N84" s="46"/>
    </row>
    <row r="85" spans="1:14">
      <c r="A85">
        <v>4</v>
      </c>
      <c r="B85" t="s">
        <v>57</v>
      </c>
      <c r="F85" s="2" t="s">
        <v>5</v>
      </c>
      <c r="G85" s="2">
        <v>714</v>
      </c>
      <c r="H85" s="7">
        <v>16815</v>
      </c>
      <c r="I85" s="7">
        <v>12005910</v>
      </c>
      <c r="K85" s="45"/>
      <c r="L85" s="44"/>
      <c r="M85" s="101">
        <f>+I85/2</f>
        <v>6002955</v>
      </c>
      <c r="N85" s="123">
        <f>+M85</f>
        <v>6002955</v>
      </c>
    </row>
    <row r="86" spans="1:14">
      <c r="A86">
        <v>5</v>
      </c>
      <c r="B86" t="s">
        <v>58</v>
      </c>
      <c r="F86" s="2" t="s">
        <v>24</v>
      </c>
      <c r="G86" s="2">
        <v>114</v>
      </c>
      <c r="H86" s="7">
        <v>17162.25</v>
      </c>
      <c r="I86" s="7">
        <v>1956496.5</v>
      </c>
      <c r="K86" s="45"/>
      <c r="L86" s="44"/>
      <c r="M86" s="44"/>
      <c r="N86" s="120">
        <f>+I86</f>
        <v>1956496.5</v>
      </c>
    </row>
    <row r="87" spans="1:14">
      <c r="A87">
        <v>6</v>
      </c>
      <c r="B87" t="s">
        <v>59</v>
      </c>
      <c r="F87" s="2" t="s">
        <v>5</v>
      </c>
      <c r="G87" s="2">
        <v>307.8</v>
      </c>
      <c r="H87" s="7">
        <v>13976</v>
      </c>
      <c r="I87" s="7">
        <v>4301812.8</v>
      </c>
      <c r="K87" s="45"/>
      <c r="L87" s="44"/>
      <c r="M87" s="44"/>
      <c r="N87" s="120">
        <f>+I87</f>
        <v>4301812.8</v>
      </c>
    </row>
    <row r="88" spans="1:14">
      <c r="A88">
        <v>7</v>
      </c>
      <c r="B88" t="s">
        <v>60</v>
      </c>
      <c r="F88" s="2" t="s">
        <v>6</v>
      </c>
      <c r="G88" s="2">
        <v>10.1</v>
      </c>
      <c r="H88" s="7">
        <v>4050</v>
      </c>
      <c r="I88" s="7">
        <v>40905</v>
      </c>
      <c r="K88" s="45"/>
      <c r="L88" s="44"/>
      <c r="M88" s="101">
        <f t="shared" si="2"/>
        <v>40905</v>
      </c>
      <c r="N88" s="46"/>
    </row>
    <row r="89" spans="1:14">
      <c r="A89">
        <v>8</v>
      </c>
      <c r="B89" t="s">
        <v>31</v>
      </c>
      <c r="F89" s="2" t="s">
        <v>6</v>
      </c>
      <c r="G89" s="2">
        <v>10.1</v>
      </c>
      <c r="H89" s="7">
        <v>65300</v>
      </c>
      <c r="I89" s="7">
        <v>659530</v>
      </c>
      <c r="K89" s="121"/>
      <c r="L89" s="44"/>
      <c r="M89" s="101">
        <f t="shared" si="2"/>
        <v>659530</v>
      </c>
      <c r="N89" s="46"/>
    </row>
    <row r="90" spans="1:14">
      <c r="A90">
        <v>9</v>
      </c>
      <c r="B90" t="s">
        <v>36</v>
      </c>
      <c r="F90" s="2" t="s">
        <v>4</v>
      </c>
      <c r="G90" s="2">
        <v>1</v>
      </c>
      <c r="H90" s="7">
        <v>300000</v>
      </c>
      <c r="I90" s="7">
        <v>300000</v>
      </c>
      <c r="K90" s="121"/>
      <c r="L90" s="44"/>
      <c r="M90" s="61"/>
      <c r="N90" s="120">
        <f>+I90</f>
        <v>300000</v>
      </c>
    </row>
    <row r="91" spans="1:14">
      <c r="A91">
        <v>10</v>
      </c>
      <c r="B91" t="s">
        <v>61</v>
      </c>
      <c r="H91" s="7"/>
      <c r="I91" s="7"/>
      <c r="K91" s="121"/>
      <c r="L91" s="44"/>
      <c r="M91" s="101"/>
      <c r="N91" s="46"/>
    </row>
    <row r="92" spans="1:14">
      <c r="A92">
        <v>11</v>
      </c>
      <c r="B92" t="s">
        <v>62</v>
      </c>
      <c r="F92" s="2" t="s">
        <v>6</v>
      </c>
      <c r="G92" s="2">
        <v>1.8</v>
      </c>
      <c r="H92" s="7">
        <v>60275</v>
      </c>
      <c r="I92" s="7">
        <v>108495</v>
      </c>
      <c r="K92" s="121"/>
      <c r="L92" s="44"/>
      <c r="N92" s="101">
        <f>+I92</f>
        <v>108495</v>
      </c>
    </row>
    <row r="93" spans="1:14">
      <c r="A93">
        <v>12</v>
      </c>
      <c r="B93" t="s">
        <v>63</v>
      </c>
      <c r="F93" s="2" t="s">
        <v>37</v>
      </c>
      <c r="G93" s="2">
        <v>4</v>
      </c>
      <c r="H93" s="7">
        <v>251000</v>
      </c>
      <c r="I93" s="7">
        <v>1004000</v>
      </c>
      <c r="K93" s="121"/>
      <c r="L93" s="44"/>
      <c r="M93" s="44"/>
      <c r="N93" s="120">
        <f>+I93</f>
        <v>1004000</v>
      </c>
    </row>
    <row r="94" spans="1:14">
      <c r="A94">
        <v>13</v>
      </c>
      <c r="B94" t="s">
        <v>64</v>
      </c>
      <c r="F94" s="2" t="s">
        <v>37</v>
      </c>
      <c r="G94" s="2">
        <v>1</v>
      </c>
      <c r="H94" s="7">
        <v>340000</v>
      </c>
      <c r="I94" s="7">
        <v>340000</v>
      </c>
      <c r="K94" s="121"/>
      <c r="L94" s="44"/>
      <c r="M94" s="44"/>
      <c r="N94" s="120">
        <f>+I94</f>
        <v>340000</v>
      </c>
    </row>
    <row r="95" spans="1:14">
      <c r="A95">
        <v>14</v>
      </c>
      <c r="B95" t="s">
        <v>65</v>
      </c>
      <c r="F95" s="2" t="s">
        <v>37</v>
      </c>
      <c r="G95" s="2">
        <v>2</v>
      </c>
      <c r="H95" s="7">
        <v>50000</v>
      </c>
      <c r="I95" s="7">
        <v>100000</v>
      </c>
      <c r="K95" s="121"/>
      <c r="L95" s="44"/>
      <c r="M95" s="44"/>
      <c r="N95" s="120">
        <f>+I95</f>
        <v>100000</v>
      </c>
    </row>
    <row r="96" spans="1:14" ht="15.75" thickBot="1">
      <c r="H96" s="7"/>
      <c r="I96" s="7"/>
      <c r="K96" s="121"/>
      <c r="L96" s="44"/>
      <c r="M96" s="101"/>
      <c r="N96" s="46"/>
    </row>
    <row r="97" spans="1:14" ht="15.75" thickBot="1">
      <c r="A97" t="s">
        <v>131</v>
      </c>
      <c r="B97" s="3" t="s">
        <v>66</v>
      </c>
      <c r="C97" s="4"/>
      <c r="D97" s="4"/>
      <c r="E97" s="4"/>
      <c r="F97" s="5"/>
      <c r="G97" s="5"/>
      <c r="H97" s="9"/>
      <c r="I97" s="8"/>
      <c r="K97" s="121"/>
      <c r="L97" s="44"/>
      <c r="M97" s="101"/>
      <c r="N97" s="46"/>
    </row>
    <row r="98" spans="1:14">
      <c r="A98">
        <v>1</v>
      </c>
      <c r="B98" t="s">
        <v>67</v>
      </c>
      <c r="F98" s="2" t="s">
        <v>5</v>
      </c>
      <c r="G98" s="2">
        <v>114</v>
      </c>
      <c r="H98" s="7">
        <v>4000</v>
      </c>
      <c r="I98" s="7">
        <v>456000</v>
      </c>
      <c r="K98" s="121"/>
      <c r="L98" s="44"/>
      <c r="M98" s="101">
        <f t="shared" si="2"/>
        <v>456000</v>
      </c>
      <c r="N98" s="46"/>
    </row>
    <row r="99" spans="1:14">
      <c r="A99">
        <v>2</v>
      </c>
      <c r="B99" t="s">
        <v>68</v>
      </c>
      <c r="F99" s="2" t="s">
        <v>6</v>
      </c>
      <c r="G99" s="2">
        <v>9.1199999999999992</v>
      </c>
      <c r="H99" s="7">
        <v>11750</v>
      </c>
      <c r="I99" s="7">
        <v>107159.99999999999</v>
      </c>
      <c r="K99" s="121"/>
      <c r="L99" s="44"/>
      <c r="M99" s="101">
        <f t="shared" si="2"/>
        <v>107159.99999999999</v>
      </c>
      <c r="N99" s="46"/>
    </row>
    <row r="100" spans="1:14">
      <c r="A100">
        <v>3</v>
      </c>
      <c r="B100" t="s">
        <v>69</v>
      </c>
      <c r="F100" s="2" t="s">
        <v>5</v>
      </c>
      <c r="G100" s="2">
        <v>114</v>
      </c>
      <c r="H100" s="7">
        <v>6320</v>
      </c>
      <c r="I100" s="7">
        <v>720480</v>
      </c>
      <c r="K100" s="122"/>
      <c r="L100" s="44"/>
      <c r="M100" s="101">
        <f t="shared" si="2"/>
        <v>720480</v>
      </c>
      <c r="N100" s="46"/>
    </row>
    <row r="101" spans="1:14">
      <c r="A101">
        <v>4</v>
      </c>
      <c r="B101" t="s">
        <v>70</v>
      </c>
      <c r="F101" s="2" t="s">
        <v>5</v>
      </c>
      <c r="G101" s="2">
        <v>114</v>
      </c>
      <c r="H101" s="7">
        <v>9035</v>
      </c>
      <c r="I101" s="7">
        <v>1029990</v>
      </c>
      <c r="K101" s="45"/>
      <c r="L101" s="44"/>
      <c r="M101" s="101">
        <f>+I101/2</f>
        <v>514995</v>
      </c>
      <c r="N101" s="123">
        <f>+M101</f>
        <v>514995</v>
      </c>
    </row>
    <row r="102" spans="1:14" ht="15.75" thickBot="1">
      <c r="H102" s="7"/>
      <c r="I102" s="7"/>
      <c r="K102" s="45"/>
      <c r="L102" s="44"/>
      <c r="M102" s="44"/>
      <c r="N102" s="46"/>
    </row>
    <row r="103" spans="1:14" ht="15.75" thickBot="1">
      <c r="A103" t="s">
        <v>132</v>
      </c>
      <c r="B103" s="3" t="s">
        <v>71</v>
      </c>
      <c r="C103" s="4"/>
      <c r="D103" s="4"/>
      <c r="E103" s="4"/>
      <c r="F103" s="5"/>
      <c r="G103" s="5"/>
      <c r="H103" s="9"/>
      <c r="I103" s="8"/>
      <c r="K103" s="45"/>
      <c r="L103" s="44"/>
      <c r="M103" s="44"/>
      <c r="N103" s="46"/>
    </row>
    <row r="104" spans="1:14">
      <c r="A104">
        <v>1</v>
      </c>
      <c r="B104" t="s">
        <v>72</v>
      </c>
      <c r="F104" s="2" t="s">
        <v>5</v>
      </c>
      <c r="G104" s="2">
        <v>360</v>
      </c>
      <c r="H104" s="7">
        <v>4050</v>
      </c>
      <c r="I104" s="7">
        <v>1458000</v>
      </c>
      <c r="K104" s="45"/>
      <c r="L104" s="44"/>
      <c r="M104" s="44"/>
      <c r="N104" s="123">
        <f>+I104</f>
        <v>1458000</v>
      </c>
    </row>
    <row r="105" spans="1:14">
      <c r="A105">
        <v>2</v>
      </c>
      <c r="B105" t="s">
        <v>55</v>
      </c>
      <c r="F105" s="2" t="s">
        <v>6</v>
      </c>
      <c r="G105" s="2">
        <v>43.2</v>
      </c>
      <c r="H105" s="7">
        <v>1561</v>
      </c>
      <c r="I105" s="7">
        <v>67435.200000000012</v>
      </c>
      <c r="K105" s="45"/>
      <c r="L105" s="44"/>
      <c r="M105" s="44"/>
      <c r="N105" s="123">
        <f t="shared" ref="N105:N122" si="3">+I105</f>
        <v>67435.200000000012</v>
      </c>
    </row>
    <row r="106" spans="1:14">
      <c r="A106">
        <v>3</v>
      </c>
      <c r="B106" t="s">
        <v>40</v>
      </c>
      <c r="F106" s="2" t="s">
        <v>5</v>
      </c>
      <c r="G106" s="2">
        <v>360</v>
      </c>
      <c r="H106" s="7">
        <v>1575</v>
      </c>
      <c r="I106" s="7">
        <v>567000</v>
      </c>
      <c r="K106" s="45"/>
      <c r="L106" s="44"/>
      <c r="M106" s="44"/>
      <c r="N106" s="123">
        <f t="shared" si="3"/>
        <v>567000</v>
      </c>
    </row>
    <row r="107" spans="1:14">
      <c r="A107">
        <v>4</v>
      </c>
      <c r="B107" t="s">
        <v>73</v>
      </c>
      <c r="F107" s="2" t="s">
        <v>6</v>
      </c>
      <c r="G107" s="2">
        <v>28.8</v>
      </c>
      <c r="H107" s="7">
        <v>130450</v>
      </c>
      <c r="I107" s="7">
        <v>3756960</v>
      </c>
      <c r="K107" s="45"/>
      <c r="L107" s="44"/>
      <c r="M107" s="44"/>
      <c r="N107" s="123">
        <f t="shared" si="3"/>
        <v>3756960</v>
      </c>
    </row>
    <row r="108" spans="1:14">
      <c r="A108">
        <v>5</v>
      </c>
      <c r="B108" t="s">
        <v>74</v>
      </c>
      <c r="F108" s="2" t="s">
        <v>37</v>
      </c>
      <c r="G108" s="2">
        <v>6</v>
      </c>
      <c r="H108" s="7">
        <v>119500</v>
      </c>
      <c r="I108" s="7">
        <v>717000</v>
      </c>
      <c r="K108" s="45"/>
      <c r="L108" s="44"/>
      <c r="M108" s="44"/>
      <c r="N108" s="123">
        <f t="shared" si="3"/>
        <v>717000</v>
      </c>
    </row>
    <row r="109" spans="1:14" ht="15.75" thickBot="1">
      <c r="H109" s="7"/>
      <c r="I109" s="7"/>
      <c r="K109" s="45"/>
      <c r="L109" s="44"/>
      <c r="M109" s="44"/>
      <c r="N109" s="123"/>
    </row>
    <row r="110" spans="1:14" ht="15.75" thickBot="1">
      <c r="A110" t="s">
        <v>133</v>
      </c>
      <c r="B110" s="3" t="s">
        <v>75</v>
      </c>
      <c r="C110" s="4"/>
      <c r="D110" s="4"/>
      <c r="E110" s="4"/>
      <c r="F110" s="5"/>
      <c r="G110" s="5"/>
      <c r="H110" s="9"/>
      <c r="I110" s="8"/>
      <c r="K110" s="45"/>
      <c r="L110" s="44"/>
      <c r="M110" s="44"/>
      <c r="N110" s="123"/>
    </row>
    <row r="111" spans="1:14">
      <c r="A111">
        <v>1</v>
      </c>
      <c r="B111" t="s">
        <v>76</v>
      </c>
      <c r="F111" s="2" t="s">
        <v>5</v>
      </c>
      <c r="G111" s="2">
        <v>72</v>
      </c>
      <c r="H111" s="7">
        <v>2445</v>
      </c>
      <c r="I111" s="7">
        <v>176040</v>
      </c>
      <c r="K111" s="45"/>
      <c r="L111" s="44"/>
      <c r="M111" s="44"/>
      <c r="N111" s="123">
        <f t="shared" si="3"/>
        <v>176040</v>
      </c>
    </row>
    <row r="112" spans="1:14">
      <c r="A112">
        <v>2</v>
      </c>
      <c r="B112" t="s">
        <v>77</v>
      </c>
      <c r="F112" s="2" t="s">
        <v>6</v>
      </c>
      <c r="G112" s="2">
        <v>6</v>
      </c>
      <c r="H112" s="7">
        <v>137950</v>
      </c>
      <c r="I112" s="7">
        <v>827700</v>
      </c>
      <c r="K112" s="45"/>
      <c r="L112" s="44"/>
      <c r="M112" s="44"/>
      <c r="N112" s="123">
        <f t="shared" si="3"/>
        <v>827700</v>
      </c>
    </row>
    <row r="113" spans="1:16">
      <c r="A113">
        <v>3</v>
      </c>
      <c r="B113" t="s">
        <v>78</v>
      </c>
      <c r="F113" s="2" t="s">
        <v>24</v>
      </c>
      <c r="G113" s="2">
        <v>29</v>
      </c>
      <c r="H113" s="7">
        <v>16100</v>
      </c>
      <c r="I113" s="7">
        <v>466900</v>
      </c>
      <c r="K113" s="45"/>
      <c r="L113" s="44"/>
      <c r="M113" s="44"/>
      <c r="N113" s="123">
        <f t="shared" si="3"/>
        <v>466900</v>
      </c>
    </row>
    <row r="114" spans="1:16" ht="15.75" thickBot="1">
      <c r="H114" s="7"/>
      <c r="I114" s="7"/>
      <c r="K114" s="45"/>
      <c r="L114" s="44"/>
      <c r="M114" s="44"/>
      <c r="N114" s="123"/>
    </row>
    <row r="115" spans="1:16" ht="15.75" thickBot="1">
      <c r="A115" t="s">
        <v>134</v>
      </c>
      <c r="B115" s="3" t="s">
        <v>79</v>
      </c>
      <c r="C115" s="4"/>
      <c r="D115" s="4"/>
      <c r="E115" s="4"/>
      <c r="F115" s="5"/>
      <c r="G115" s="5"/>
      <c r="H115" s="9"/>
      <c r="I115" s="8"/>
      <c r="K115" s="45"/>
      <c r="L115" s="44"/>
      <c r="M115" s="44"/>
      <c r="N115" s="123"/>
    </row>
    <row r="116" spans="1:16">
      <c r="A116">
        <v>1</v>
      </c>
      <c r="B116" t="s">
        <v>79</v>
      </c>
      <c r="F116" s="2" t="s">
        <v>4</v>
      </c>
      <c r="G116" s="2">
        <v>1</v>
      </c>
      <c r="H116" s="7">
        <v>350000</v>
      </c>
      <c r="I116" s="7">
        <v>350000</v>
      </c>
      <c r="K116" s="124">
        <f>+I116</f>
        <v>350000</v>
      </c>
      <c r="L116" s="44"/>
      <c r="M116" s="44"/>
      <c r="N116" s="123"/>
    </row>
    <row r="117" spans="1:16" ht="15.75" thickBot="1">
      <c r="H117" s="7"/>
      <c r="I117" s="7"/>
      <c r="K117" s="45"/>
      <c r="L117" s="44"/>
      <c r="M117" s="44"/>
      <c r="N117" s="123"/>
    </row>
    <row r="118" spans="1:16" ht="15.75" thickBot="1">
      <c r="A118" t="s">
        <v>135</v>
      </c>
      <c r="B118" s="3" t="s">
        <v>80</v>
      </c>
      <c r="C118" s="4"/>
      <c r="D118" s="4"/>
      <c r="E118" s="4"/>
      <c r="F118" s="5"/>
      <c r="G118" s="5"/>
      <c r="H118" s="9"/>
      <c r="I118" s="8"/>
      <c r="K118" s="45"/>
      <c r="L118" s="44"/>
      <c r="M118" s="44"/>
      <c r="N118" s="123"/>
    </row>
    <row r="119" spans="1:16">
      <c r="A119">
        <v>1</v>
      </c>
      <c r="B119" t="s">
        <v>80</v>
      </c>
      <c r="F119" s="2" t="s">
        <v>37</v>
      </c>
      <c r="G119" s="2">
        <v>1</v>
      </c>
      <c r="H119" s="7">
        <v>308580</v>
      </c>
      <c r="I119" s="7">
        <v>308580</v>
      </c>
      <c r="K119" s="45"/>
      <c r="L119" s="44"/>
      <c r="M119" s="44"/>
      <c r="N119" s="123">
        <f t="shared" si="3"/>
        <v>308580</v>
      </c>
    </row>
    <row r="120" spans="1:16" ht="15.75" thickBot="1">
      <c r="H120" s="7"/>
      <c r="I120" s="7"/>
      <c r="K120" s="45"/>
      <c r="L120" s="44"/>
      <c r="M120" s="44"/>
      <c r="N120" s="123"/>
    </row>
    <row r="121" spans="1:16" ht="15.75" thickBot="1">
      <c r="A121" t="s">
        <v>136</v>
      </c>
      <c r="B121" s="3" t="s">
        <v>81</v>
      </c>
      <c r="C121" s="4"/>
      <c r="D121" s="4"/>
      <c r="E121" s="4"/>
      <c r="F121" s="5"/>
      <c r="G121" s="5"/>
      <c r="H121" s="9"/>
      <c r="I121" s="8"/>
      <c r="K121" s="45"/>
      <c r="L121" s="44"/>
      <c r="M121" s="44"/>
      <c r="N121" s="123"/>
    </row>
    <row r="122" spans="1:16">
      <c r="A122">
        <v>1</v>
      </c>
      <c r="B122" t="s">
        <v>81</v>
      </c>
      <c r="F122" s="2" t="s">
        <v>4</v>
      </c>
      <c r="G122" s="2">
        <v>1</v>
      </c>
      <c r="H122" s="7">
        <v>83750</v>
      </c>
      <c r="I122" s="7">
        <v>83750</v>
      </c>
      <c r="K122" s="45"/>
      <c r="L122" s="44"/>
      <c r="M122" s="44"/>
      <c r="N122" s="123">
        <f t="shared" si="3"/>
        <v>83750</v>
      </c>
    </row>
    <row r="123" spans="1:16" ht="15.75" thickBot="1">
      <c r="H123" s="7"/>
      <c r="I123" s="7"/>
      <c r="K123" s="45"/>
      <c r="L123" s="44"/>
      <c r="M123" s="44"/>
      <c r="N123" s="123"/>
    </row>
    <row r="124" spans="1:16" ht="15.75" thickBot="1">
      <c r="A124" t="s">
        <v>137</v>
      </c>
      <c r="B124" s="3" t="s">
        <v>82</v>
      </c>
      <c r="C124" s="4"/>
      <c r="D124" s="4"/>
      <c r="E124" s="4"/>
      <c r="F124" s="5"/>
      <c r="G124" s="5"/>
      <c r="H124" s="9"/>
      <c r="I124" s="8"/>
      <c r="K124" s="45"/>
      <c r="L124" s="44"/>
      <c r="M124" s="44"/>
      <c r="N124" s="123"/>
    </row>
    <row r="125" spans="1:16" ht="15.75" thickBot="1">
      <c r="A125">
        <v>1</v>
      </c>
      <c r="B125" t="s">
        <v>82</v>
      </c>
      <c r="F125" s="2" t="s">
        <v>37</v>
      </c>
      <c r="G125" s="2">
        <v>1</v>
      </c>
      <c r="H125" s="7">
        <v>315120</v>
      </c>
      <c r="I125" s="7">
        <v>315120</v>
      </c>
      <c r="K125" s="125">
        <f>+I125</f>
        <v>315120</v>
      </c>
      <c r="L125" s="48"/>
      <c r="M125" s="48"/>
      <c r="N125" s="126"/>
    </row>
    <row r="126" spans="1:16" s="61" customFormat="1" ht="15.75" thickBot="1">
      <c r="F126" s="65"/>
      <c r="G126" s="65"/>
      <c r="H126" s="65"/>
      <c r="I126" s="86"/>
    </row>
    <row r="127" spans="1:16">
      <c r="B127" s="90" t="s">
        <v>83</v>
      </c>
      <c r="C127" s="91"/>
      <c r="D127" s="91"/>
      <c r="E127" s="91"/>
      <c r="F127" s="92"/>
      <c r="G127" s="92"/>
      <c r="H127" s="92"/>
      <c r="I127" s="99">
        <f>SUM(I9:I126)</f>
        <v>87682607.763999999</v>
      </c>
      <c r="K127" s="76">
        <f>SUM(K9:K126)</f>
        <v>23709880.676000003</v>
      </c>
      <c r="L127" s="77">
        <f>SUM(L34:L126)</f>
        <v>7495996.0879999995</v>
      </c>
      <c r="M127" s="88">
        <f>SUM(M61:M126)</f>
        <v>33418611.5</v>
      </c>
      <c r="N127" s="78">
        <f>SUM(N86:N126)</f>
        <v>17055164.5</v>
      </c>
    </row>
    <row r="128" spans="1:16">
      <c r="B128" s="93" t="s">
        <v>84</v>
      </c>
      <c r="C128" s="61"/>
      <c r="D128" s="61"/>
      <c r="E128" s="61"/>
      <c r="F128" s="65"/>
      <c r="G128" s="65"/>
      <c r="H128" s="65"/>
      <c r="I128" s="94">
        <f>+I127*5%</f>
        <v>4384130.3881999999</v>
      </c>
      <c r="J128" s="11"/>
      <c r="K128" s="79">
        <f>+K127*5%</f>
        <v>1185494.0338000001</v>
      </c>
      <c r="L128" s="80">
        <f>+L127*5%</f>
        <v>374799.80440000002</v>
      </c>
      <c r="M128" s="80">
        <f>+M127*5%</f>
        <v>1670930.5750000002</v>
      </c>
      <c r="N128" s="81">
        <f>+N127*5%</f>
        <v>852758.22500000009</v>
      </c>
      <c r="P128" s="112"/>
    </row>
    <row r="129" spans="2:14">
      <c r="B129" s="93" t="s">
        <v>85</v>
      </c>
      <c r="C129" s="61"/>
      <c r="D129" s="61"/>
      <c r="E129" s="61"/>
      <c r="F129" s="65"/>
      <c r="G129" s="65"/>
      <c r="H129" s="65"/>
      <c r="I129" s="94">
        <f>+I127*10%</f>
        <v>8768260.7763999999</v>
      </c>
      <c r="J129" s="11"/>
      <c r="K129" s="82">
        <f>+K127*10%</f>
        <v>2370988.0676000002</v>
      </c>
      <c r="L129" s="83">
        <f>+L127*10%</f>
        <v>749599.60880000005</v>
      </c>
      <c r="M129" s="83">
        <f>+M127*10%</f>
        <v>3341861.1500000004</v>
      </c>
      <c r="N129" s="84">
        <f>+N127*10%</f>
        <v>1705516.4500000002</v>
      </c>
    </row>
    <row r="130" spans="2:14">
      <c r="B130" s="93" t="s">
        <v>86</v>
      </c>
      <c r="C130" s="61"/>
      <c r="D130" s="61"/>
      <c r="E130" s="61"/>
      <c r="F130" s="65"/>
      <c r="G130" s="65"/>
      <c r="H130" s="65"/>
      <c r="I130" s="100">
        <f>SUM(I127:I129)</f>
        <v>100834998.9286</v>
      </c>
      <c r="K130" s="102">
        <f>SUM(K127:K129)</f>
        <v>27266362.777400002</v>
      </c>
      <c r="L130" s="87">
        <f>+L127+L128+L129</f>
        <v>8620395.5011999998</v>
      </c>
      <c r="M130" s="87">
        <f>+M127+M128+M129</f>
        <v>38431403.225000001</v>
      </c>
      <c r="N130" s="103">
        <f>+N129+N128+N127</f>
        <v>19613439.175000001</v>
      </c>
    </row>
    <row r="131" spans="2:14" ht="15.75" thickBot="1">
      <c r="B131" s="95" t="s">
        <v>87</v>
      </c>
      <c r="C131" s="96"/>
      <c r="D131" s="96"/>
      <c r="E131" s="96"/>
      <c r="F131" s="97"/>
      <c r="G131" s="97"/>
      <c r="H131" s="97"/>
      <c r="I131" s="98">
        <f>+I130*19%</f>
        <v>19158649.796434</v>
      </c>
      <c r="K131" s="104">
        <f>+K130*19%</f>
        <v>5180608.9277060004</v>
      </c>
      <c r="L131" s="105">
        <f>+L130*19%</f>
        <v>1637875.1452279999</v>
      </c>
      <c r="M131" s="105">
        <f>+M130*19%</f>
        <v>7301966.6127500003</v>
      </c>
      <c r="N131" s="106">
        <f>+N130*19%</f>
        <v>3726553.44325</v>
      </c>
    </row>
    <row r="132" spans="2:14" ht="15.75" thickBot="1">
      <c r="K132" s="85"/>
      <c r="L132" s="85"/>
      <c r="M132" s="85"/>
      <c r="N132" s="85"/>
    </row>
    <row r="133" spans="2:14" ht="15.75" thickBot="1">
      <c r="B133" s="3" t="s">
        <v>7</v>
      </c>
      <c r="C133" s="4"/>
      <c r="D133" s="4"/>
      <c r="E133" s="4"/>
      <c r="F133" s="5"/>
      <c r="G133" s="5"/>
      <c r="H133" s="5"/>
      <c r="I133" s="14">
        <f>SUM(I130:I132)</f>
        <v>119993648.725034</v>
      </c>
      <c r="J133" s="10"/>
      <c r="K133" s="107">
        <f>SUM(K130:K132)</f>
        <v>32446971.705106001</v>
      </c>
      <c r="L133" s="108">
        <f>SUM(L130:L132)</f>
        <v>10258270.646428</v>
      </c>
      <c r="M133" s="108">
        <f>SUM(M130:M132)</f>
        <v>45733369.837750003</v>
      </c>
      <c r="N133" s="109">
        <f>SUM(N130:N132)</f>
        <v>23339992.618250001</v>
      </c>
    </row>
    <row r="134" spans="2:14" ht="15.75" thickBot="1"/>
    <row r="135" spans="2:14" ht="15.75" thickBot="1">
      <c r="K135" s="110">
        <f>+K133/I133</f>
        <v>0.27040574271941997</v>
      </c>
      <c r="L135" s="110">
        <f>+L133/I133</f>
        <v>8.5490113480379909E-2</v>
      </c>
      <c r="M135" s="110">
        <f>+M133/I133</f>
        <v>0.38113158757717447</v>
      </c>
      <c r="N135" s="110">
        <f>+N133/I133</f>
        <v>0.19451023338521609</v>
      </c>
    </row>
    <row r="138" spans="2:14">
      <c r="K138" s="113"/>
      <c r="L138" s="11"/>
      <c r="M138" s="11"/>
    </row>
    <row r="139" spans="2:14">
      <c r="I139" s="111"/>
      <c r="K139" s="112"/>
    </row>
  </sheetData>
  <mergeCells count="5">
    <mergeCell ref="N2:N5"/>
    <mergeCell ref="M2:M5"/>
    <mergeCell ref="L2:L5"/>
    <mergeCell ref="K2:K5"/>
    <mergeCell ref="B2:I2"/>
  </mergeCells>
  <pageMargins left="0.7" right="0.7" top="0.75" bottom="0.75" header="0.3" footer="0.3"/>
  <pageSetup paperSize="9" scale="54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Presupuesto</vt:lpstr>
      <vt:lpstr>Precio Unitario</vt:lpstr>
      <vt:lpstr>Gantt</vt:lpstr>
      <vt:lpstr>Flujo de Caja</vt:lpstr>
      <vt:lpstr>'Precio Unitario'!Área_de_impresión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LEO</cp:lastModifiedBy>
  <cp:lastPrinted>2014-10-23T19:22:07Z</cp:lastPrinted>
  <dcterms:created xsi:type="dcterms:W3CDTF">2014-10-21T12:40:55Z</dcterms:created>
  <dcterms:modified xsi:type="dcterms:W3CDTF">2015-06-11T21:37:06Z</dcterms:modified>
</cp:coreProperties>
</file>