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pate\Documents\CodeShop\asam-track\"/>
    </mc:Choice>
  </mc:AlternateContent>
  <xr:revisionPtr revIDLastSave="0" documentId="13_ncr:1_{A282E4F5-6463-4DF6-ADC8-D83F12AF10D6}" xr6:coauthVersionLast="47" xr6:coauthVersionMax="47" xr10:uidLastSave="{00000000-0000-0000-0000-000000000000}"/>
  <bookViews>
    <workbookView xWindow="-75" yWindow="-16320" windowWidth="29040" windowHeight="15720" firstSheet="2" activeTab="2" xr2:uid="{00000000-000D-0000-FFFF-FFFF00000000}"/>
  </bookViews>
  <sheets>
    <sheet name="Sheet11" sheetId="3" state="hidden" r:id="rId1"/>
    <sheet name="Current Value" sheetId="6" state="hidden" r:id="rId2"/>
    <sheet name="Transactions" sheetId="11" r:id="rId3"/>
  </sheets>
  <definedNames>
    <definedName name="HistoryAction">Transactions!$D:$D</definedName>
    <definedName name="HistoryDate">Transactions!$B:$B</definedName>
    <definedName name="HistoryPrice">Transactions!$F:$F</definedName>
    <definedName name="HistoryQuantity">Transactions!$E:$E</definedName>
    <definedName name="HistorySecurity">Transactions!$C:$C</definedName>
    <definedName name="HistoryTotal">Transactions!$G:$G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44251.1192708333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1" l="1"/>
  <c r="G11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A1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B3" i="3"/>
  <c r="E3" i="3"/>
  <c r="B4" i="3"/>
  <c r="E4" i="3"/>
  <c r="B5" i="3"/>
  <c r="E5" i="3"/>
  <c r="B6" i="3"/>
  <c r="E6" i="3"/>
</calcChain>
</file>

<file path=xl/sharedStrings.xml><?xml version="1.0" encoding="utf-8"?>
<sst xmlns="http://schemas.openxmlformats.org/spreadsheetml/2006/main" count="411" uniqueCount="157">
  <si>
    <t>Min</t>
  </si>
  <si>
    <t>Biggest Loser</t>
  </si>
  <si>
    <t>Max</t>
  </si>
  <si>
    <t>Biggest Winner</t>
  </si>
  <si>
    <t>Group 1</t>
  </si>
  <si>
    <t>LUMN</t>
  </si>
  <si>
    <t>Lumen Tech</t>
  </si>
  <si>
    <t>CVX</t>
  </si>
  <si>
    <t>Chevron</t>
  </si>
  <si>
    <t>Neglected Beta</t>
  </si>
  <si>
    <t>LPSN</t>
  </si>
  <si>
    <t>LivePerson, Inc</t>
  </si>
  <si>
    <t>LNTH</t>
  </si>
  <si>
    <t>Lantheus Holdings</t>
  </si>
  <si>
    <t>Group 3</t>
  </si>
  <si>
    <t>AMPL</t>
  </si>
  <si>
    <t>Amplitude</t>
  </si>
  <si>
    <t>KR</t>
  </si>
  <si>
    <t>Kroger</t>
  </si>
  <si>
    <t>High Dividend Yield</t>
  </si>
  <si>
    <t>MC</t>
  </si>
  <si>
    <t>Moelis &amp; Co</t>
  </si>
  <si>
    <t>EGLE</t>
  </si>
  <si>
    <t>Eagle Bulk Shipping</t>
  </si>
  <si>
    <t>Tickers</t>
  </si>
  <si>
    <t>Shares</t>
  </si>
  <si>
    <t>Purchase</t>
  </si>
  <si>
    <t>1/10/2022 Close</t>
  </si>
  <si>
    <t>FF</t>
  </si>
  <si>
    <t>LPG</t>
  </si>
  <si>
    <t>ECVT</t>
  </si>
  <si>
    <t>OMF</t>
  </si>
  <si>
    <t>BKE</t>
  </si>
  <si>
    <t>IEP</t>
  </si>
  <si>
    <t>FLMN</t>
  </si>
  <si>
    <t>DHIL</t>
  </si>
  <si>
    <t>ITIC</t>
  </si>
  <si>
    <t>ORI</t>
  </si>
  <si>
    <t>AMSF</t>
  </si>
  <si>
    <t>AM</t>
  </si>
  <si>
    <t>CFFN</t>
  </si>
  <si>
    <t>T</t>
  </si>
  <si>
    <t>AROC</t>
  </si>
  <si>
    <t>SBR</t>
  </si>
  <si>
    <t>BCC</t>
  </si>
  <si>
    <t>DVN</t>
  </si>
  <si>
    <t>ISSC</t>
  </si>
  <si>
    <t>NPK</t>
  </si>
  <si>
    <t>MO</t>
  </si>
  <si>
    <t>HESM</t>
  </si>
  <si>
    <t>ETD</t>
  </si>
  <si>
    <t>RTLR</t>
  </si>
  <si>
    <t>VGR</t>
  </si>
  <si>
    <t>ENB</t>
  </si>
  <si>
    <t>KMI</t>
  </si>
  <si>
    <t>Transactions History</t>
  </si>
  <si>
    <t>Group</t>
  </si>
  <si>
    <t>Date</t>
  </si>
  <si>
    <t>Security</t>
  </si>
  <si>
    <t>Action</t>
  </si>
  <si>
    <t>Quantity</t>
  </si>
  <si>
    <t>Price</t>
  </si>
  <si>
    <t>Total</t>
  </si>
  <si>
    <t>Buy</t>
  </si>
  <si>
    <t>CHD</t>
  </si>
  <si>
    <t>CL</t>
  </si>
  <si>
    <t>CLX</t>
  </si>
  <si>
    <t>FDS</t>
  </si>
  <si>
    <t>GIS</t>
  </si>
  <si>
    <t>JNJ</t>
  </si>
  <si>
    <t>KMB</t>
  </si>
  <si>
    <t>LMT</t>
  </si>
  <si>
    <t>LSTR</t>
  </si>
  <si>
    <t>MKTX</t>
  </si>
  <si>
    <t>MRK</t>
  </si>
  <si>
    <t>PG</t>
  </si>
  <si>
    <t>MSM</t>
  </si>
  <si>
    <t>CSGP</t>
  </si>
  <si>
    <t>CTRA</t>
  </si>
  <si>
    <t>CAG</t>
  </si>
  <si>
    <t>CPB</t>
  </si>
  <si>
    <t>ED</t>
  </si>
  <si>
    <t>FLO</t>
  </si>
  <si>
    <t>HRL</t>
  </si>
  <si>
    <t>K</t>
  </si>
  <si>
    <t>SJM</t>
  </si>
  <si>
    <t>Group 2</t>
  </si>
  <si>
    <t>Group 4</t>
  </si>
  <si>
    <t>ATR</t>
  </si>
  <si>
    <t>BMY</t>
  </si>
  <si>
    <t>CMS</t>
  </si>
  <si>
    <t>KO</t>
  </si>
  <si>
    <t>HON</t>
  </si>
  <si>
    <t>IDA</t>
  </si>
  <si>
    <t>KHC</t>
  </si>
  <si>
    <t>MMC</t>
  </si>
  <si>
    <t>MKC</t>
  </si>
  <si>
    <t>PEP</t>
  </si>
  <si>
    <t>REYN</t>
  </si>
  <si>
    <t>ROP</t>
  </si>
  <si>
    <t>WMT</t>
  </si>
  <si>
    <t>BDX</t>
  </si>
  <si>
    <t>EIX</t>
  </si>
  <si>
    <t>FE</t>
  </si>
  <si>
    <t>NOC</t>
  </si>
  <si>
    <t>OGS</t>
  </si>
  <si>
    <t>ORA</t>
  </si>
  <si>
    <t>PNW</t>
  </si>
  <si>
    <t>ABBV</t>
  </si>
  <si>
    <t>AFL</t>
  </si>
  <si>
    <t>ACI</t>
  </si>
  <si>
    <t>AME</t>
  </si>
  <si>
    <t>AMGN</t>
  </si>
  <si>
    <t>APH</t>
  </si>
  <si>
    <t>AAPL</t>
  </si>
  <si>
    <t>AJG</t>
  </si>
  <si>
    <t>ADP</t>
  </si>
  <si>
    <t>WRB</t>
  </si>
  <si>
    <t>BR</t>
  </si>
  <si>
    <t>CHE</t>
  </si>
  <si>
    <t>CTAS</t>
  </si>
  <si>
    <t>CSCO</t>
  </si>
  <si>
    <t>CME</t>
  </si>
  <si>
    <t>DRI</t>
  </si>
  <si>
    <t>GILD</t>
  </si>
  <si>
    <t>GL</t>
  </si>
  <si>
    <t>HSY</t>
  </si>
  <si>
    <t>ITW</t>
  </si>
  <si>
    <t>IBM</t>
  </si>
  <si>
    <t>JPM</t>
  </si>
  <si>
    <t>MA</t>
  </si>
  <si>
    <t>NVR</t>
  </si>
  <si>
    <t>PAYX</t>
  </si>
  <si>
    <t>ROL</t>
  </si>
  <si>
    <t>SAIC</t>
  </si>
  <si>
    <t>SEIC</t>
  </si>
  <si>
    <t>SYY</t>
  </si>
  <si>
    <t>TJX</t>
  </si>
  <si>
    <t>UNH</t>
  </si>
  <si>
    <t>VVV</t>
  </si>
  <si>
    <t>VRSK</t>
  </si>
  <si>
    <t>V</t>
  </si>
  <si>
    <t>ALL</t>
  </si>
  <si>
    <t>AXP</t>
  </si>
  <si>
    <t>CF</t>
  </si>
  <si>
    <t>EXC</t>
  </si>
  <si>
    <t>JLL</t>
  </si>
  <si>
    <t>MDLZ</t>
  </si>
  <si>
    <t>MNST</t>
  </si>
  <si>
    <t>ORLY</t>
  </si>
  <si>
    <t>PYPL</t>
  </si>
  <si>
    <t>TDY</t>
  </si>
  <si>
    <t>TYL</t>
  </si>
  <si>
    <t>UHS</t>
  </si>
  <si>
    <t>VZ</t>
  </si>
  <si>
    <t>WLK</t>
  </si>
  <si>
    <t>ZBH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</si>
</sst>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sz val="10"/>
      <color rgb="FF0000FF"/>
      <name val="Arial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left"/>
    </xf>
    <xf numFmtId="10" fontId="1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4" fontId="1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 vertical="top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44" fontId="0" fillId="0" borderId="0" xfId="0" applyNumberFormat="1"/>
    <xf numFmtId="2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"/>
  <sheetViews>
    <sheetView workbookViewId="0">
      <selection activeCell="B4" sqref="B4"/>
    </sheetView>
  </sheetViews>
  <sheetFormatPr defaultColWidth="12.5546875" defaultRowHeight="15.75" customHeight="1" x14ac:dyDescent="0.25"/>
  <cols>
    <col min="1" max="1" width="15.44140625" customWidth="1"/>
    <col min="7" max="7" width="16" customWidth="1"/>
  </cols>
  <sheetData>
    <row r="1" spans="1:7" ht="15.75" customHeight="1" x14ac:dyDescent="0.25">
      <c r="A1" s="3">
        <v>44624</v>
      </c>
    </row>
    <row r="2" spans="1:7" ht="15.75" customHeight="1" x14ac:dyDescent="0.25">
      <c r="B2" s="1" t="s">
        <v>0</v>
      </c>
      <c r="C2" s="1" t="s">
        <v>1</v>
      </c>
      <c r="D2" s="1"/>
      <c r="E2" s="1" t="s">
        <v>2</v>
      </c>
      <c r="F2" s="1" t="s">
        <v>3</v>
      </c>
    </row>
    <row r="3" spans="1:7" ht="15.75" customHeight="1" x14ac:dyDescent="0.25">
      <c r="A3" s="2" t="s">
        <v>4</v>
      </c>
      <c r="B3" s="4" t="e">
        <f ca="1">_xludf.MINIFS(#REF!,#REF!,A3)</f>
        <v>#NAME?</v>
      </c>
      <c r="C3" s="1" t="s">
        <v>5</v>
      </c>
      <c r="D3" s="1" t="s">
        <v>6</v>
      </c>
      <c r="E3" s="4" t="e">
        <f ca="1">_xludf.MAXIFS(#REF!,#REF!, A3)</f>
        <v>#NAME?</v>
      </c>
      <c r="F3" s="1" t="s">
        <v>7</v>
      </c>
      <c r="G3" s="1" t="s">
        <v>8</v>
      </c>
    </row>
    <row r="4" spans="1:7" ht="15.75" customHeight="1" x14ac:dyDescent="0.25">
      <c r="A4" s="2" t="s">
        <v>9</v>
      </c>
      <c r="B4" s="4" t="e">
        <f ca="1">_xludf.MINIFS(#REF!,#REF!,A4)</f>
        <v>#NAME?</v>
      </c>
      <c r="C4" s="1" t="s">
        <v>10</v>
      </c>
      <c r="D4" s="1" t="s">
        <v>11</v>
      </c>
      <c r="E4" s="4" t="e">
        <f ca="1">_xludf.MAXIFS(#REF!,#REF!, A4)</f>
        <v>#NAME?</v>
      </c>
      <c r="F4" s="1" t="s">
        <v>12</v>
      </c>
      <c r="G4" s="1" t="s">
        <v>13</v>
      </c>
    </row>
    <row r="5" spans="1:7" ht="15.75" customHeight="1" x14ac:dyDescent="0.25">
      <c r="A5" s="2" t="s">
        <v>14</v>
      </c>
      <c r="B5" s="4" t="e">
        <f ca="1">_xludf.MINIFS(#REF!,#REF!,A5)</f>
        <v>#NAME?</v>
      </c>
      <c r="C5" s="1" t="s">
        <v>15</v>
      </c>
      <c r="D5" s="1" t="s">
        <v>16</v>
      </c>
      <c r="E5" s="4" t="e">
        <f ca="1">_xludf.MAXIFS(#REF!,#REF!, A5)</f>
        <v>#NAME?</v>
      </c>
      <c r="F5" s="1" t="s">
        <v>17</v>
      </c>
      <c r="G5" s="1" t="s">
        <v>18</v>
      </c>
    </row>
    <row r="6" spans="1:7" ht="15.75" customHeight="1" x14ac:dyDescent="0.25">
      <c r="A6" s="1" t="s">
        <v>19</v>
      </c>
      <c r="B6" s="4" t="e">
        <f ca="1">_xludf.MINIFS(#REF!,#REF!,A6)</f>
        <v>#NAME?</v>
      </c>
      <c r="C6" s="1" t="s">
        <v>20</v>
      </c>
      <c r="D6" s="1" t="s">
        <v>21</v>
      </c>
      <c r="E6" s="4" t="e">
        <f ca="1">_xludf.MAXIFS(#REF!,#REF!, A6)</f>
        <v>#NAME?</v>
      </c>
      <c r="F6" s="1" t="s">
        <v>22</v>
      </c>
      <c r="G6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2"/>
  <sheetViews>
    <sheetView workbookViewId="0"/>
  </sheetViews>
  <sheetFormatPr defaultColWidth="12.5546875" defaultRowHeight="15.75" customHeight="1" x14ac:dyDescent="0.25"/>
  <sheetData>
    <row r="1" spans="1:5" ht="15.75" customHeight="1" x14ac:dyDescent="0.25">
      <c r="A1" s="7">
        <f ca="1">TODAY()</f>
        <v>45315</v>
      </c>
    </row>
    <row r="2" spans="1:5" ht="15.75" customHeight="1" x14ac:dyDescent="0.3">
      <c r="A2" s="5" t="s">
        <v>24</v>
      </c>
      <c r="B2" s="5" t="s">
        <v>25</v>
      </c>
      <c r="C2" s="5" t="s">
        <v>26</v>
      </c>
      <c r="D2" s="1" t="s">
        <v>27</v>
      </c>
    </row>
    <row r="3" spans="1:5" ht="15.75" customHeight="1" x14ac:dyDescent="0.25">
      <c r="A3" s="1" t="s">
        <v>28</v>
      </c>
      <c r="B3" s="6">
        <v>947</v>
      </c>
      <c r="C3" s="8">
        <v>8.1999999999999993</v>
      </c>
      <c r="D3" s="1" t="str">
        <f ca="1">IFERROR(__xludf.DUMMYFUNCTION("INDEX(googlefinance(A3,""close"",$A$1),2,2)"),"#N/A")</f>
        <v>#N/A</v>
      </c>
      <c r="E3" s="1" t="str">
        <f ca="1">IFERROR(__xludf.DUMMYFUNCTION("INDEX(GOOGLEFINANCE(A3,""price"",date(A1)),2,2)"),"#N/A")</f>
        <v>#N/A</v>
      </c>
    </row>
    <row r="4" spans="1:5" ht="15.75" customHeight="1" x14ac:dyDescent="0.25">
      <c r="A4" s="1" t="s">
        <v>29</v>
      </c>
      <c r="B4" s="6">
        <v>554</v>
      </c>
      <c r="C4" s="8">
        <v>14.1</v>
      </c>
      <c r="D4" s="1" t="str">
        <f ca="1">IFERROR(__xludf.DUMMYFUNCTION("INDEX(googlefinance(""FF"",""close"",$A2),2,2)"),"#VALUE!")</f>
        <v>#VALUE!</v>
      </c>
      <c r="E4" s="1" t="str">
        <f ca="1">IFERROR(__xludf.DUMMYFUNCTION("INDEX(GOOGLEFINANCE(A4,""price"",""1/10/2022""),2,2)"),"#VALUE!")</f>
        <v>#VALUE!</v>
      </c>
    </row>
    <row r="5" spans="1:5" ht="15.75" customHeight="1" x14ac:dyDescent="0.25">
      <c r="A5" s="1" t="s">
        <v>30</v>
      </c>
      <c r="B5" s="6">
        <v>759</v>
      </c>
      <c r="C5" s="8">
        <v>10.11</v>
      </c>
      <c r="D5" s="1" t="str">
        <f ca="1">IFERROR(__xludf.DUMMYFUNCTION("INDEX(googlefinance(""FF"",""close"",$A3),2,2)"),"#VALUE!")</f>
        <v>#VALUE!</v>
      </c>
      <c r="E5" s="1" t="str">
        <f ca="1">IFERROR(__xludf.DUMMYFUNCTION("INDEX(GOOGLEFINANCE(A5,""price"",""1/10/2022""),2,2)"),"#VALUE!")</f>
        <v>#VALUE!</v>
      </c>
    </row>
    <row r="6" spans="1:5" ht="15.75" customHeight="1" x14ac:dyDescent="0.25">
      <c r="A6" s="1" t="s">
        <v>31</v>
      </c>
      <c r="B6" s="6">
        <v>144</v>
      </c>
      <c r="C6" s="8">
        <v>59.16</v>
      </c>
      <c r="D6" s="1" t="str">
        <f ca="1">IFERROR(__xludf.DUMMYFUNCTION("INDEX(googlefinance(""FF"",""close"",$A4),2,2)"),"#VALUE!")</f>
        <v>#VALUE!</v>
      </c>
      <c r="E6" s="1" t="str">
        <f ca="1">IFERROR(__xludf.DUMMYFUNCTION("INDEX(GOOGLEFINANCE(A6,""price"",""1/10/2022""),2,2)"),"#VALUE!")</f>
        <v>#VALUE!</v>
      </c>
    </row>
    <row r="7" spans="1:5" ht="15.75" customHeight="1" x14ac:dyDescent="0.25">
      <c r="A7" s="1" t="s">
        <v>22</v>
      </c>
      <c r="B7" s="6">
        <v>170</v>
      </c>
      <c r="C7" s="8">
        <v>48.8</v>
      </c>
      <c r="D7" s="1" t="str">
        <f ca="1">IFERROR(__xludf.DUMMYFUNCTION("INDEX(googlefinance(""FF"",""close"",$A5),2,2)"),"#VALUE!")</f>
        <v>#VALUE!</v>
      </c>
      <c r="E7" s="1" t="str">
        <f ca="1">IFERROR(__xludf.DUMMYFUNCTION("INDEX(GOOGLEFINANCE(A7,""price"",""1/10/2022""),2,2)"),"#VALUE!")</f>
        <v>#VALUE!</v>
      </c>
    </row>
    <row r="8" spans="1:5" ht="15.75" customHeight="1" x14ac:dyDescent="0.25">
      <c r="A8" s="1" t="s">
        <v>32</v>
      </c>
      <c r="B8" s="6">
        <v>193</v>
      </c>
      <c r="C8" s="8">
        <v>41.79</v>
      </c>
      <c r="D8" s="1" t="str">
        <f ca="1">IFERROR(__xludf.DUMMYFUNCTION("INDEX(googlefinance(""FF"",""close"",$A6),2,2)"),"#VALUE!")</f>
        <v>#VALUE!</v>
      </c>
      <c r="E8" s="1" t="str">
        <f ca="1">IFERROR(__xludf.DUMMYFUNCTION("INDEX(GOOGLEFINANCE(A8,""price"",""1/10/2022""),2,2)"),"#VALUE!")</f>
        <v>#VALUE!</v>
      </c>
    </row>
    <row r="9" spans="1:5" ht="15.75" customHeight="1" x14ac:dyDescent="0.25">
      <c r="A9" s="1" t="s">
        <v>33</v>
      </c>
      <c r="B9" s="6">
        <v>142</v>
      </c>
      <c r="C9" s="8">
        <v>54.3</v>
      </c>
      <c r="D9" s="1" t="str">
        <f ca="1">IFERROR(__xludf.DUMMYFUNCTION("INDEX(googlefinance(""FF"",""close"",$A7),2,2)"),"#VALUE!")</f>
        <v>#VALUE!</v>
      </c>
      <c r="E9" s="1" t="str">
        <f ca="1">IFERROR(__xludf.DUMMYFUNCTION("INDEX(GOOGLEFINANCE(A9,""price"",""1/10/2022""),2,2)"),"#VALUE!")</f>
        <v>#VALUE!</v>
      </c>
    </row>
    <row r="10" spans="1:5" ht="15.75" customHeight="1" x14ac:dyDescent="0.25">
      <c r="A10" s="1" t="s">
        <v>34</v>
      </c>
      <c r="B10" s="6">
        <v>1432</v>
      </c>
      <c r="C10" s="8">
        <v>5.45</v>
      </c>
      <c r="D10" s="1" t="str">
        <f ca="1">IFERROR(__xludf.DUMMYFUNCTION("INDEX(googlefinance(""FF"",""close"",$A8),2,2)"),"#VALUE!")</f>
        <v>#VALUE!</v>
      </c>
      <c r="E10" s="1" t="str">
        <f ca="1">IFERROR(__xludf.DUMMYFUNCTION("INDEX(GOOGLEFINANCE(A10,""price"",""1/10/2022""),2,2)"),"#VALUE!")</f>
        <v>#VALUE!</v>
      </c>
    </row>
    <row r="11" spans="1:5" ht="15.75" customHeight="1" x14ac:dyDescent="0.25">
      <c r="A11" s="1" t="s">
        <v>35</v>
      </c>
      <c r="B11" s="6">
        <v>41</v>
      </c>
      <c r="C11" s="8">
        <v>188.99</v>
      </c>
      <c r="D11" s="1" t="str">
        <f ca="1">IFERROR(__xludf.DUMMYFUNCTION("INDEX(googlefinance(""FF"",""close"",$A9),2,2)"),"#VALUE!")</f>
        <v>#VALUE!</v>
      </c>
      <c r="E11" s="1" t="str">
        <f ca="1">IFERROR(__xludf.DUMMYFUNCTION("INDEX(GOOGLEFINANCE(A11,""price"",""1/10/2022""),2,2)"),"#VALUE!")</f>
        <v>#VALUE!</v>
      </c>
    </row>
    <row r="12" spans="1:5" ht="15.75" customHeight="1" x14ac:dyDescent="0.25">
      <c r="A12" s="1" t="s">
        <v>20</v>
      </c>
      <c r="B12" s="6">
        <v>123</v>
      </c>
      <c r="C12" s="8">
        <v>63</v>
      </c>
      <c r="D12" s="1" t="str">
        <f ca="1">IFERROR(__xludf.DUMMYFUNCTION("INDEX(googlefinance(""FF"",""close"",$A10),2,2)"),"#VALUE!")</f>
        <v>#VALUE!</v>
      </c>
      <c r="E12" s="1">
        <f ca="1">IFERROR(__xludf.DUMMYFUNCTION("INDEX(GOOGLEFINANCE(A12,""price"",""1/10/2022""),2,2)"),62)</f>
        <v>62</v>
      </c>
    </row>
    <row r="13" spans="1:5" ht="15.75" customHeight="1" x14ac:dyDescent="0.25">
      <c r="A13" s="1" t="s">
        <v>36</v>
      </c>
      <c r="B13" s="6">
        <v>37</v>
      </c>
      <c r="C13" s="8">
        <v>209.82</v>
      </c>
      <c r="D13" s="1" t="str">
        <f ca="1">IFERROR(__xludf.DUMMYFUNCTION("INDEX(googlefinance(""FF"",""close"",$A11),2,2)"),"#VALUE!")</f>
        <v>#VALUE!</v>
      </c>
      <c r="E13" s="1" t="str">
        <f ca="1">IFERROR(__xludf.DUMMYFUNCTION("INDEX(GOOGLEFINANCE(A13,""price"",""1/10/2022""),2,2)"),"#VALUE!")</f>
        <v>#VALUE!</v>
      </c>
    </row>
    <row r="14" spans="1:5" ht="15.75" customHeight="1" x14ac:dyDescent="0.25">
      <c r="A14" s="1" t="s">
        <v>37</v>
      </c>
      <c r="B14" s="6">
        <v>301</v>
      </c>
      <c r="C14" s="8">
        <v>25.49</v>
      </c>
      <c r="D14" s="1" t="str">
        <f ca="1">IFERROR(__xludf.DUMMYFUNCTION("INDEX(googlefinance(""FF"",""close"",$A12),2,2)"),"#VALUE!")</f>
        <v>#VALUE!</v>
      </c>
      <c r="E14" s="1" t="str">
        <f ca="1">IFERROR(__xludf.DUMMYFUNCTION("INDEX(GOOGLEFINANCE(A14,""price"",""1/10/2022""),2,2)"),"#VALUE!")</f>
        <v>#VALUE!</v>
      </c>
    </row>
    <row r="15" spans="1:5" ht="15.75" customHeight="1" x14ac:dyDescent="0.25">
      <c r="A15" s="1" t="s">
        <v>38</v>
      </c>
      <c r="B15" s="6">
        <v>139</v>
      </c>
      <c r="C15" s="8">
        <v>56</v>
      </c>
      <c r="D15" s="1" t="str">
        <f ca="1">IFERROR(__xludf.DUMMYFUNCTION("INDEX(googlefinance(""FF"",""close"",$A13),2,2)"),"#VALUE!")</f>
        <v>#VALUE!</v>
      </c>
      <c r="E15" s="1" t="str">
        <f ca="1">IFERROR(__xludf.DUMMYFUNCTION("INDEX(GOOGLEFINANCE(A15,""price"",""1/10/2022""),2,2)"),"#VALUE!")</f>
        <v>#VALUE!</v>
      </c>
    </row>
    <row r="16" spans="1:5" ht="15.75" customHeight="1" x14ac:dyDescent="0.25">
      <c r="A16" s="1" t="s">
        <v>39</v>
      </c>
      <c r="B16" s="6">
        <v>752</v>
      </c>
      <c r="C16" s="8">
        <v>10.9</v>
      </c>
      <c r="D16" s="1" t="str">
        <f ca="1">IFERROR(__xludf.DUMMYFUNCTION("INDEX(googlefinance(""FF"",""close"",$A14),2,2)"),"#VALUE!")</f>
        <v>#VALUE!</v>
      </c>
      <c r="E16" s="1" t="str">
        <f ca="1">IFERROR(__xludf.DUMMYFUNCTION("INDEX(GOOGLEFINANCE(A16,""price"",""1/10/2022""),2,2)"),"#VALUE!")</f>
        <v>#VALUE!</v>
      </c>
    </row>
    <row r="17" spans="1:5" ht="15.75" customHeight="1" x14ac:dyDescent="0.25">
      <c r="A17" s="1" t="s">
        <v>40</v>
      </c>
      <c r="B17" s="6">
        <v>657</v>
      </c>
      <c r="C17" s="8">
        <v>12.09</v>
      </c>
      <c r="D17" s="1" t="str">
        <f ca="1">IFERROR(__xludf.DUMMYFUNCTION("INDEX(googlefinance(""FF"",""close"",$A15),2,2)"),"#VALUE!")</f>
        <v>#VALUE!</v>
      </c>
      <c r="E17" s="1">
        <f ca="1">IFERROR(__xludf.DUMMYFUNCTION("INDEX(GOOGLEFINANCE(A17,""price"",""1/10/2022""),2,2)"),11.69)</f>
        <v>11.69</v>
      </c>
    </row>
    <row r="18" spans="1:5" ht="15.75" customHeight="1" x14ac:dyDescent="0.25">
      <c r="A18" s="1" t="s">
        <v>41</v>
      </c>
      <c r="B18" s="6">
        <v>292</v>
      </c>
      <c r="C18" s="8">
        <v>26.23</v>
      </c>
      <c r="D18" s="1" t="str">
        <f ca="1">IFERROR(__xludf.DUMMYFUNCTION("INDEX(googlefinance(""FF"",""close"",$A16),2,2)"),"#VALUE!")</f>
        <v>#VALUE!</v>
      </c>
      <c r="E18" s="1">
        <f ca="1">IFERROR(__xludf.DUMMYFUNCTION("INDEX(GOOGLEFINANCE(A18,""price"",""1/10/2022""),2,2)"),19.97)</f>
        <v>19.97</v>
      </c>
    </row>
    <row r="19" spans="1:5" ht="15.75" customHeight="1" x14ac:dyDescent="0.25">
      <c r="A19" s="1" t="s">
        <v>5</v>
      </c>
      <c r="B19" s="6">
        <v>558</v>
      </c>
      <c r="C19" s="8">
        <v>13.76</v>
      </c>
      <c r="D19" s="1" t="str">
        <f ca="1">IFERROR(__xludf.DUMMYFUNCTION("INDEX(googlefinance(""FF"",""close"",$A17),2,2)"),"#VALUE!")</f>
        <v>#VALUE!</v>
      </c>
      <c r="E19" s="1" t="str">
        <f ca="1">IFERROR(__xludf.DUMMYFUNCTION("INDEX(GOOGLEFINANCE(A19,""price"",""1/10/2022""),2,2)"),"#VALUE!")</f>
        <v>#VALUE!</v>
      </c>
    </row>
    <row r="20" spans="1:5" ht="15.75" customHeight="1" x14ac:dyDescent="0.25">
      <c r="A20" s="1" t="s">
        <v>42</v>
      </c>
      <c r="B20" s="6">
        <v>939</v>
      </c>
      <c r="C20" s="8">
        <v>8.18</v>
      </c>
      <c r="D20" s="1" t="str">
        <f ca="1">IFERROR(__xludf.DUMMYFUNCTION("INDEX(googlefinance(""FF"",""close"",$A18),2,2)"),"#VALUE!")</f>
        <v>#VALUE!</v>
      </c>
      <c r="E20" s="1">
        <f ca="1">IFERROR(__xludf.DUMMYFUNCTION("INDEX(GOOGLEFINANCE(A20,""price"",""1/10/2022""),2,2)"),8.16)</f>
        <v>8.16</v>
      </c>
    </row>
    <row r="21" spans="1:5" ht="13.2" x14ac:dyDescent="0.25">
      <c r="A21" s="1" t="s">
        <v>43</v>
      </c>
      <c r="B21" s="6">
        <v>162</v>
      </c>
      <c r="C21" s="8">
        <v>49.94</v>
      </c>
      <c r="D21" s="1" t="str">
        <f ca="1">IFERROR(__xludf.DUMMYFUNCTION("INDEX(googlefinance(""FF"",""close"",$A19),2,2)"),"#VALUE!")</f>
        <v>#VALUE!</v>
      </c>
      <c r="E21" s="1">
        <f ca="1">IFERROR(__xludf.DUMMYFUNCTION("INDEX(GOOGLEFINANCE(A21,""price"",""1/10/2022""),2,2)"),48.68)</f>
        <v>48.68</v>
      </c>
    </row>
    <row r="22" spans="1:5" ht="13.2" x14ac:dyDescent="0.25">
      <c r="A22" s="1" t="s">
        <v>44</v>
      </c>
      <c r="B22" s="6">
        <v>111</v>
      </c>
      <c r="C22" s="8">
        <v>69.03</v>
      </c>
      <c r="D22" s="1" t="str">
        <f ca="1">IFERROR(__xludf.DUMMYFUNCTION("INDEX(googlefinance(""FF"",""close"",$A20),2,2)"),"#VALUE!")</f>
        <v>#VALUE!</v>
      </c>
      <c r="E22" s="1">
        <f ca="1">IFERROR(__xludf.DUMMYFUNCTION("INDEX(GOOGLEFINANCE(A22,""price"",""1/10/2022""),2,2)"),69.33)</f>
        <v>69.33</v>
      </c>
    </row>
    <row r="23" spans="1:5" ht="13.2" x14ac:dyDescent="0.25">
      <c r="A23" s="1" t="s">
        <v>45</v>
      </c>
      <c r="B23" s="6">
        <v>157</v>
      </c>
      <c r="C23" s="8">
        <v>49.04</v>
      </c>
      <c r="D23" s="1" t="str">
        <f ca="1">IFERROR(__xludf.DUMMYFUNCTION("INDEX(googlefinance(""FF"",""close"",$A21),2,2)"),"#VALUE!")</f>
        <v>#VALUE!</v>
      </c>
      <c r="E23" s="1">
        <f ca="1">IFERROR(__xludf.DUMMYFUNCTION("INDEX(GOOGLEFINANCE(A23,""price"",""1/10/2022""),2,2)"),48.5)</f>
        <v>48.5</v>
      </c>
    </row>
    <row r="24" spans="1:5" ht="13.2" x14ac:dyDescent="0.25">
      <c r="A24" s="1" t="s">
        <v>46</v>
      </c>
      <c r="B24" s="6">
        <v>1165</v>
      </c>
      <c r="C24" s="8">
        <v>14</v>
      </c>
      <c r="D24" s="1" t="str">
        <f ca="1">IFERROR(__xludf.DUMMYFUNCTION("INDEX(googlefinance(""FF"",""close"",$A22),2,2)"),"#VALUE!")</f>
        <v>#VALUE!</v>
      </c>
      <c r="E24" s="1">
        <f ca="1">IFERROR(__xludf.DUMMYFUNCTION("INDEX(GOOGLEFINANCE(A24,""price"",""1/10/2022""),2,2)"),6.77)</f>
        <v>6.77</v>
      </c>
    </row>
    <row r="25" spans="1:5" ht="13.2" x14ac:dyDescent="0.25">
      <c r="A25" s="1" t="s">
        <v>47</v>
      </c>
      <c r="B25" s="6">
        <v>92</v>
      </c>
      <c r="C25" s="8">
        <v>83.52</v>
      </c>
      <c r="D25" s="1" t="str">
        <f ca="1">IFERROR(__xludf.DUMMYFUNCTION("INDEX(googlefinance(""FF"",""close"",$A23),2,2)"),"#VALUE!")</f>
        <v>#VALUE!</v>
      </c>
      <c r="E25" s="1">
        <f ca="1">IFERROR(__xludf.DUMMYFUNCTION("INDEX(GOOGLEFINANCE(A25,""price"",""1/10/2022""),2,2)"),83.25)</f>
        <v>83.25</v>
      </c>
    </row>
    <row r="26" spans="1:5" ht="13.2" x14ac:dyDescent="0.25">
      <c r="A26" s="1" t="s">
        <v>48</v>
      </c>
      <c r="B26" s="6">
        <v>154</v>
      </c>
      <c r="C26" s="8">
        <v>49.81</v>
      </c>
      <c r="D26" s="1" t="str">
        <f ca="1">IFERROR(__xludf.DUMMYFUNCTION("INDEX(googlefinance(""FF"",""close"",$A24),2,2)"),"#VALUE!")</f>
        <v>#VALUE!</v>
      </c>
      <c r="E26" s="1">
        <f ca="1">IFERROR(__xludf.DUMMYFUNCTION("INDEX(GOOGLEFINANCE(A26,""price"",""1/10/2022""),2,2)"),50.54)</f>
        <v>50.54</v>
      </c>
    </row>
    <row r="27" spans="1:5" ht="13.2" x14ac:dyDescent="0.25">
      <c r="A27" s="1" t="s">
        <v>49</v>
      </c>
      <c r="B27" s="6">
        <v>268</v>
      </c>
      <c r="C27" s="8">
        <v>30</v>
      </c>
      <c r="D27" s="1" t="str">
        <f ca="1">IFERROR(__xludf.DUMMYFUNCTION("INDEX(googlefinance(""FF"",""close"",$A25),2,2)"),"#VALUE!")</f>
        <v>#VALUE!</v>
      </c>
      <c r="E27" s="1">
        <f ca="1">IFERROR(__xludf.DUMMYFUNCTION("INDEX(GOOGLEFINANCE(A27,""price"",""1/10/2022""),2,2)"),29.21)</f>
        <v>29.21</v>
      </c>
    </row>
    <row r="28" spans="1:5" ht="13.2" x14ac:dyDescent="0.25">
      <c r="A28" s="1" t="s">
        <v>50</v>
      </c>
      <c r="B28" s="6">
        <v>290</v>
      </c>
      <c r="C28" s="8">
        <v>27.81</v>
      </c>
      <c r="D28" s="1" t="str">
        <f ca="1">IFERROR(__xludf.DUMMYFUNCTION("INDEX(googlefinance(""FF"",""close"",$A26),2,2)"),"#VALUE!")</f>
        <v>#VALUE!</v>
      </c>
      <c r="E28" s="1">
        <f ca="1">IFERROR(__xludf.DUMMYFUNCTION("INDEX(GOOGLEFINANCE(A28,""price"",""1/10/2022""),2,2)"),26.5)</f>
        <v>26.5</v>
      </c>
    </row>
    <row r="29" spans="1:5" ht="13.2" x14ac:dyDescent="0.25">
      <c r="A29" s="1" t="s">
        <v>51</v>
      </c>
      <c r="B29" s="6">
        <v>634</v>
      </c>
      <c r="C29" s="8">
        <v>12.19</v>
      </c>
      <c r="D29" s="1" t="str">
        <f ca="1">IFERROR(__xludf.DUMMYFUNCTION("INDEX(googlefinance(""FF"",""close"",$A27),2,2)"),"#VALUE!")</f>
        <v>#VALUE!</v>
      </c>
      <c r="E29" s="1">
        <f ca="1">IFERROR(__xludf.DUMMYFUNCTION("INDEX(GOOGLEFINANCE(A29,""price"",""1/10/2022""),2,2)"),11.99)</f>
        <v>11.99</v>
      </c>
    </row>
    <row r="30" spans="1:5" ht="13.2" x14ac:dyDescent="0.25">
      <c r="A30" s="1" t="s">
        <v>52</v>
      </c>
      <c r="B30" s="6">
        <v>697</v>
      </c>
      <c r="C30" s="8">
        <v>11.29</v>
      </c>
      <c r="D30" s="1" t="str">
        <f ca="1">IFERROR(__xludf.DUMMYFUNCTION("INDEX(googlefinance(""FF"",""close"",$A28),2,2)"),"#VALUE!")</f>
        <v>#VALUE!</v>
      </c>
      <c r="E30" s="1">
        <f ca="1">IFERROR(__xludf.DUMMYFUNCTION("INDEX(GOOGLEFINANCE(A30,""price"",""1/10/2022""),2,2)"),11.47)</f>
        <v>11.47</v>
      </c>
    </row>
    <row r="31" spans="1:5" ht="13.2" x14ac:dyDescent="0.25">
      <c r="A31" s="1" t="s">
        <v>53</v>
      </c>
      <c r="B31" s="6">
        <v>189</v>
      </c>
      <c r="C31" s="8">
        <v>42</v>
      </c>
      <c r="D31" s="1" t="str">
        <f ca="1">IFERROR(__xludf.DUMMYFUNCTION("INDEX(googlefinance(""FF"",""close"",$A29),2,2)"),"#VALUE!")</f>
        <v>#VALUE!</v>
      </c>
      <c r="E31" s="1">
        <f ca="1">IFERROR(__xludf.DUMMYFUNCTION("INDEX(GOOGLEFINANCE(A31,""price"",""1/10/2022""),2,2)"),40.74)</f>
        <v>40.74</v>
      </c>
    </row>
    <row r="32" spans="1:5" ht="13.2" x14ac:dyDescent="0.25">
      <c r="A32" s="1" t="s">
        <v>54</v>
      </c>
      <c r="B32" s="6">
        <v>445</v>
      </c>
      <c r="C32" s="8">
        <v>17.29</v>
      </c>
      <c r="D32" s="1" t="str">
        <f ca="1">IFERROR(__xludf.DUMMYFUNCTION("INDEX(googlefinance(""FF"",""close"",$A30),2,2)"),"#VALUE!")</f>
        <v>#VALUE!</v>
      </c>
      <c r="E32" s="1">
        <f ca="1">IFERROR(__xludf.DUMMYFUNCTION("INDEX(GOOGLEFINANCE(A32,""price"",""1/10/2022""),2,2)"),17.43)</f>
        <v>17.43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117"/>
  <sheetViews>
    <sheetView tabSelected="1" zoomScaleNormal="100" workbookViewId="0">
      <pane ySplit="2" topLeftCell="A3" activePane="bottomLeft" state="frozen"/>
      <selection pane="bottomLeft" activeCell="E24" sqref="E24"/>
    </sheetView>
  </sheetViews>
  <sheetFormatPr defaultColWidth="12.5546875" defaultRowHeight="15.75" customHeight="1" x14ac:dyDescent="0.25"/>
  <cols>
    <col min="1" max="1" width="38.33203125" bestFit="1" customWidth="1"/>
    <col min="7" max="7" width="12.5546875" customWidth="1"/>
  </cols>
  <sheetData>
    <row r="1" spans="1:8" ht="15.75" customHeight="1" x14ac:dyDescent="0.3">
      <c r="A1" s="5"/>
      <c r="B1" s="15" t="s">
        <v>55</v>
      </c>
      <c r="C1" s="16"/>
      <c r="D1" s="16"/>
      <c r="E1" s="16"/>
      <c r="F1" s="16"/>
      <c r="G1" s="16"/>
    </row>
    <row r="2" spans="1:8" ht="15.75" customHeight="1" x14ac:dyDescent="0.3">
      <c r="A2" s="5" t="s">
        <v>56</v>
      </c>
      <c r="B2" s="5" t="s">
        <v>57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</row>
    <row r="3" spans="1:8" ht="12" customHeight="1" x14ac:dyDescent="0.25">
      <c r="A3" s="10" t="s">
        <v>4</v>
      </c>
      <c r="B3" s="11">
        <v>45291</v>
      </c>
      <c r="C3" t="s">
        <v>48</v>
      </c>
      <c r="D3" s="12" t="s">
        <v>63</v>
      </c>
      <c r="E3">
        <v>373</v>
      </c>
      <c r="F3" s="14">
        <v>40.340000000000003</v>
      </c>
      <c r="G3" s="9">
        <f t="shared" ref="G3:G116" si="0">IFERROR((IF(ISBLANK(C3),"",ABS(F3*E3))),"-")</f>
        <v>15046.820000000002</v>
      </c>
    </row>
    <row r="4" spans="1:8" ht="12" customHeight="1" x14ac:dyDescent="0.25">
      <c r="A4" s="10" t="s">
        <v>4</v>
      </c>
      <c r="B4" s="11">
        <v>45291</v>
      </c>
      <c r="C4" t="s">
        <v>88</v>
      </c>
      <c r="D4" s="12" t="s">
        <v>63</v>
      </c>
      <c r="E4">
        <v>125</v>
      </c>
      <c r="F4" s="14">
        <v>123.62</v>
      </c>
      <c r="G4" s="9">
        <f t="shared" si="0"/>
        <v>15452.5</v>
      </c>
      <c r="H4" s="13"/>
    </row>
    <row r="5" spans="1:8" ht="12" customHeight="1" x14ac:dyDescent="0.25">
      <c r="A5" s="10" t="s">
        <v>4</v>
      </c>
      <c r="B5" s="11">
        <v>45291</v>
      </c>
      <c r="C5" t="s">
        <v>89</v>
      </c>
      <c r="D5" s="12" t="s">
        <v>63</v>
      </c>
      <c r="E5">
        <v>304</v>
      </c>
      <c r="F5" s="14">
        <v>51.31</v>
      </c>
      <c r="G5" s="9">
        <f t="shared" si="0"/>
        <v>15598.240000000002</v>
      </c>
    </row>
    <row r="6" spans="1:8" ht="12" customHeight="1" x14ac:dyDescent="0.25">
      <c r="A6" s="10" t="s">
        <v>4</v>
      </c>
      <c r="B6" s="11">
        <v>45291</v>
      </c>
      <c r="C6" t="s">
        <v>90</v>
      </c>
      <c r="D6" s="12" t="s">
        <v>63</v>
      </c>
      <c r="E6">
        <v>272</v>
      </c>
      <c r="F6" s="14">
        <v>58.07</v>
      </c>
      <c r="G6" s="9">
        <f t="shared" si="0"/>
        <v>15795.04</v>
      </c>
    </row>
    <row r="7" spans="1:8" ht="12" customHeight="1" x14ac:dyDescent="0.25">
      <c r="A7" s="10" t="s">
        <v>4</v>
      </c>
      <c r="B7" s="11">
        <v>45291</v>
      </c>
      <c r="C7" t="s">
        <v>91</v>
      </c>
      <c r="D7" s="12" t="s">
        <v>63</v>
      </c>
      <c r="E7">
        <v>269</v>
      </c>
      <c r="F7" s="14">
        <v>58.93</v>
      </c>
      <c r="G7" s="9">
        <f t="shared" si="0"/>
        <v>15852.17</v>
      </c>
    </row>
    <row r="8" spans="1:8" ht="12" customHeight="1" x14ac:dyDescent="0.25">
      <c r="A8" s="10" t="s">
        <v>4</v>
      </c>
      <c r="B8" s="11">
        <v>45291</v>
      </c>
      <c r="C8" t="s">
        <v>79</v>
      </c>
      <c r="D8" s="12" t="s">
        <v>63</v>
      </c>
      <c r="E8">
        <v>537</v>
      </c>
      <c r="F8" s="14">
        <v>28.66</v>
      </c>
      <c r="G8" s="9">
        <f t="shared" si="0"/>
        <v>15390.42</v>
      </c>
    </row>
    <row r="9" spans="1:8" ht="12" customHeight="1" x14ac:dyDescent="0.25">
      <c r="A9" s="10" t="s">
        <v>4</v>
      </c>
      <c r="B9" s="11">
        <v>45291</v>
      </c>
      <c r="C9" t="s">
        <v>82</v>
      </c>
      <c r="D9" s="12" t="s">
        <v>63</v>
      </c>
      <c r="E9">
        <v>704</v>
      </c>
      <c r="F9" s="14">
        <v>22.51</v>
      </c>
      <c r="G9" s="9">
        <f t="shared" si="0"/>
        <v>15847.04</v>
      </c>
    </row>
    <row r="10" spans="1:8" ht="12" customHeight="1" x14ac:dyDescent="0.25">
      <c r="A10" s="10" t="s">
        <v>4</v>
      </c>
      <c r="B10" s="11">
        <v>45291</v>
      </c>
      <c r="C10" t="s">
        <v>68</v>
      </c>
      <c r="D10" s="12" t="s">
        <v>63</v>
      </c>
      <c r="E10">
        <v>237</v>
      </c>
      <c r="F10" s="14">
        <v>65.14</v>
      </c>
      <c r="G10" s="9">
        <f t="shared" si="0"/>
        <v>15438.18</v>
      </c>
    </row>
    <row r="11" spans="1:8" ht="12" customHeight="1" x14ac:dyDescent="0.25">
      <c r="A11" s="10" t="s">
        <v>4</v>
      </c>
      <c r="B11" s="11">
        <v>45291</v>
      </c>
      <c r="C11" t="s">
        <v>92</v>
      </c>
      <c r="D11" s="12" t="s">
        <v>63</v>
      </c>
      <c r="E11">
        <v>77</v>
      </c>
      <c r="F11" s="14">
        <v>209.71</v>
      </c>
      <c r="G11" s="9">
        <f t="shared" si="0"/>
        <v>16147.67</v>
      </c>
    </row>
    <row r="12" spans="1:8" ht="12" customHeight="1" x14ac:dyDescent="0.25">
      <c r="A12" s="10" t="s">
        <v>4</v>
      </c>
      <c r="B12" s="11">
        <v>45291</v>
      </c>
      <c r="C12" t="s">
        <v>83</v>
      </c>
      <c r="D12" s="12" t="s">
        <v>63</v>
      </c>
      <c r="E12">
        <v>499</v>
      </c>
      <c r="F12" s="14">
        <v>32.11</v>
      </c>
      <c r="G12" s="9">
        <f t="shared" si="0"/>
        <v>16022.89</v>
      </c>
    </row>
    <row r="13" spans="1:8" ht="12" customHeight="1" x14ac:dyDescent="0.25">
      <c r="A13" s="10" t="s">
        <v>4</v>
      </c>
      <c r="B13" s="11">
        <v>45291</v>
      </c>
      <c r="C13" t="s">
        <v>93</v>
      </c>
      <c r="D13" s="12" t="s">
        <v>63</v>
      </c>
      <c r="E13">
        <v>161</v>
      </c>
      <c r="F13" s="14">
        <v>98.32</v>
      </c>
      <c r="G13" s="9">
        <f t="shared" si="0"/>
        <v>15829.519999999999</v>
      </c>
    </row>
    <row r="14" spans="1:8" ht="12" customHeight="1" x14ac:dyDescent="0.25">
      <c r="A14" s="10" t="s">
        <v>4</v>
      </c>
      <c r="B14" s="11">
        <v>45291</v>
      </c>
      <c r="C14" t="s">
        <v>69</v>
      </c>
      <c r="D14" s="12" t="s">
        <v>63</v>
      </c>
      <c r="E14">
        <v>101</v>
      </c>
      <c r="F14" s="14">
        <v>156.74</v>
      </c>
      <c r="G14" s="9">
        <f t="shared" si="0"/>
        <v>15830.740000000002</v>
      </c>
    </row>
    <row r="15" spans="1:8" ht="12" customHeight="1" x14ac:dyDescent="0.25">
      <c r="A15" s="10" t="s">
        <v>4</v>
      </c>
      <c r="B15" s="11">
        <v>45291</v>
      </c>
      <c r="C15" t="s">
        <v>84</v>
      </c>
      <c r="D15" s="12" t="s">
        <v>63</v>
      </c>
      <c r="E15">
        <v>295</v>
      </c>
      <c r="F15" s="14">
        <v>55.91</v>
      </c>
      <c r="G15" s="9">
        <f t="shared" si="0"/>
        <v>16493.45</v>
      </c>
    </row>
    <row r="16" spans="1:8" ht="12" customHeight="1" x14ac:dyDescent="0.25">
      <c r="A16" s="10" t="s">
        <v>4</v>
      </c>
      <c r="B16" s="11">
        <v>45291</v>
      </c>
      <c r="C16" t="s">
        <v>70</v>
      </c>
      <c r="D16" s="12" t="s">
        <v>63</v>
      </c>
      <c r="E16">
        <v>130</v>
      </c>
      <c r="F16" s="14">
        <v>121.51</v>
      </c>
      <c r="G16" s="9">
        <f t="shared" si="0"/>
        <v>15796.300000000001</v>
      </c>
    </row>
    <row r="17" spans="1:7" ht="12" customHeight="1" x14ac:dyDescent="0.25">
      <c r="A17" s="10" t="s">
        <v>4</v>
      </c>
      <c r="B17" s="11">
        <v>45291</v>
      </c>
      <c r="C17" t="s">
        <v>94</v>
      </c>
      <c r="D17" s="12" t="s">
        <v>63</v>
      </c>
      <c r="E17">
        <v>433</v>
      </c>
      <c r="F17" s="14">
        <v>36.979999999999997</v>
      </c>
      <c r="G17" s="9">
        <f t="shared" si="0"/>
        <v>16012.339999999998</v>
      </c>
    </row>
    <row r="18" spans="1:7" ht="12" customHeight="1" x14ac:dyDescent="0.25">
      <c r="A18" s="10" t="s">
        <v>4</v>
      </c>
      <c r="B18" s="11">
        <v>45291</v>
      </c>
      <c r="C18" t="s">
        <v>95</v>
      </c>
      <c r="D18" s="12" t="s">
        <v>63</v>
      </c>
      <c r="E18">
        <v>85</v>
      </c>
      <c r="F18" s="14">
        <v>189.47</v>
      </c>
      <c r="G18" s="9">
        <f t="shared" si="0"/>
        <v>16104.95</v>
      </c>
    </row>
    <row r="19" spans="1:7" ht="12" customHeight="1" x14ac:dyDescent="0.25">
      <c r="A19" s="10" t="s">
        <v>4</v>
      </c>
      <c r="B19" s="11">
        <v>45291</v>
      </c>
      <c r="C19" t="s">
        <v>96</v>
      </c>
      <c r="D19" s="12" t="s">
        <v>63</v>
      </c>
      <c r="E19">
        <v>232</v>
      </c>
      <c r="F19" s="14">
        <v>68.42</v>
      </c>
      <c r="G19" s="9">
        <f t="shared" si="0"/>
        <v>15873.44</v>
      </c>
    </row>
    <row r="20" spans="1:7" ht="12" customHeight="1" x14ac:dyDescent="0.25">
      <c r="A20" s="10" t="s">
        <v>4</v>
      </c>
      <c r="B20" s="11">
        <v>45291</v>
      </c>
      <c r="C20" t="s">
        <v>97</v>
      </c>
      <c r="D20" s="12" t="s">
        <v>63</v>
      </c>
      <c r="E20">
        <v>94</v>
      </c>
      <c r="F20" s="14">
        <v>169.84</v>
      </c>
      <c r="G20" s="9">
        <f t="shared" si="0"/>
        <v>15964.960000000001</v>
      </c>
    </row>
    <row r="21" spans="1:7" ht="12" customHeight="1" x14ac:dyDescent="0.25">
      <c r="A21" s="10" t="s">
        <v>4</v>
      </c>
      <c r="B21" s="11">
        <v>45291</v>
      </c>
      <c r="C21" t="s">
        <v>75</v>
      </c>
      <c r="D21" s="12" t="s">
        <v>63</v>
      </c>
      <c r="E21">
        <v>109</v>
      </c>
      <c r="F21" s="14">
        <v>146.54</v>
      </c>
      <c r="G21" s="9">
        <f t="shared" si="0"/>
        <v>15972.859999999999</v>
      </c>
    </row>
    <row r="22" spans="1:7" ht="12" customHeight="1" x14ac:dyDescent="0.25">
      <c r="A22" s="10" t="s">
        <v>4</v>
      </c>
      <c r="B22" s="11">
        <v>45291</v>
      </c>
      <c r="C22" t="s">
        <v>98</v>
      </c>
      <c r="D22" s="12" t="s">
        <v>63</v>
      </c>
      <c r="E22">
        <v>593</v>
      </c>
      <c r="F22" s="14">
        <v>26.84</v>
      </c>
      <c r="G22" s="9">
        <f t="shared" si="0"/>
        <v>15916.12</v>
      </c>
    </row>
    <row r="23" spans="1:7" ht="12" customHeight="1" x14ac:dyDescent="0.25">
      <c r="A23" s="10" t="s">
        <v>4</v>
      </c>
      <c r="B23" s="11">
        <v>45291</v>
      </c>
      <c r="C23" t="s">
        <v>99</v>
      </c>
      <c r="D23" s="12" t="s">
        <v>63</v>
      </c>
      <c r="E23">
        <v>29</v>
      </c>
      <c r="F23" s="14">
        <v>545.16999999999996</v>
      </c>
      <c r="G23" s="9">
        <f t="shared" si="0"/>
        <v>15809.929999999998</v>
      </c>
    </row>
    <row r="24" spans="1:7" ht="12" customHeight="1" x14ac:dyDescent="0.25">
      <c r="A24" s="10" t="s">
        <v>4</v>
      </c>
      <c r="B24" s="11">
        <v>45291</v>
      </c>
      <c r="C24" t="s">
        <v>85</v>
      </c>
      <c r="D24" s="12" t="s">
        <v>63</v>
      </c>
      <c r="E24">
        <v>127</v>
      </c>
      <c r="F24" s="14">
        <v>126.38</v>
      </c>
      <c r="G24" s="9">
        <f t="shared" si="0"/>
        <v>16050.26</v>
      </c>
    </row>
    <row r="25" spans="1:7" ht="12" customHeight="1" x14ac:dyDescent="0.25">
      <c r="A25" s="10" t="s">
        <v>4</v>
      </c>
      <c r="B25" s="11">
        <v>45291</v>
      </c>
      <c r="C25" t="s">
        <v>100</v>
      </c>
      <c r="D25" s="12" t="s">
        <v>63</v>
      </c>
      <c r="E25">
        <v>101</v>
      </c>
      <c r="F25" s="14">
        <v>157.65</v>
      </c>
      <c r="G25" s="9">
        <f t="shared" si="0"/>
        <v>15922.650000000001</v>
      </c>
    </row>
    <row r="26" spans="1:7" ht="12" customHeight="1" x14ac:dyDescent="0.25">
      <c r="A26" s="10" t="s">
        <v>86</v>
      </c>
      <c r="B26" s="11">
        <v>45291</v>
      </c>
      <c r="C26" t="s">
        <v>101</v>
      </c>
      <c r="D26" s="12" t="s">
        <v>63</v>
      </c>
      <c r="E26">
        <v>52</v>
      </c>
      <c r="F26" s="14">
        <v>243.83</v>
      </c>
      <c r="G26" s="9">
        <f t="shared" si="0"/>
        <v>12679.16</v>
      </c>
    </row>
    <row r="27" spans="1:7" ht="12" customHeight="1" x14ac:dyDescent="0.25">
      <c r="A27" s="10" t="s">
        <v>86</v>
      </c>
      <c r="B27" s="11">
        <v>45291</v>
      </c>
      <c r="C27" t="s">
        <v>80</v>
      </c>
      <c r="D27" s="12" t="s">
        <v>63</v>
      </c>
      <c r="E27">
        <v>286</v>
      </c>
      <c r="F27" s="14">
        <v>43.23</v>
      </c>
      <c r="G27" s="9">
        <f t="shared" si="0"/>
        <v>12363.779999999999</v>
      </c>
    </row>
    <row r="28" spans="1:7" ht="12" customHeight="1" x14ac:dyDescent="0.25">
      <c r="A28" s="10" t="s">
        <v>86</v>
      </c>
      <c r="B28" s="11">
        <v>45291</v>
      </c>
      <c r="C28" t="s">
        <v>64</v>
      </c>
      <c r="D28" s="12" t="s">
        <v>63</v>
      </c>
      <c r="E28">
        <v>132</v>
      </c>
      <c r="F28" s="14">
        <v>94.56</v>
      </c>
      <c r="G28" s="9">
        <f t="shared" si="0"/>
        <v>12481.92</v>
      </c>
    </row>
    <row r="29" spans="1:7" ht="12" customHeight="1" x14ac:dyDescent="0.25">
      <c r="A29" s="10" t="s">
        <v>86</v>
      </c>
      <c r="B29" s="11">
        <v>45291</v>
      </c>
      <c r="C29" t="s">
        <v>65</v>
      </c>
      <c r="D29" s="12" t="s">
        <v>63</v>
      </c>
      <c r="E29">
        <v>158</v>
      </c>
      <c r="F29" s="14">
        <v>79.709999999999994</v>
      </c>
      <c r="G29" s="9">
        <f t="shared" si="0"/>
        <v>12594.179999999998</v>
      </c>
    </row>
    <row r="30" spans="1:7" ht="12" customHeight="1" x14ac:dyDescent="0.25">
      <c r="A30" s="10" t="s">
        <v>86</v>
      </c>
      <c r="B30" s="11">
        <v>45291</v>
      </c>
      <c r="C30" t="s">
        <v>79</v>
      </c>
      <c r="D30" s="12" t="s">
        <v>63</v>
      </c>
      <c r="E30">
        <v>415</v>
      </c>
      <c r="F30" s="14">
        <v>28.66</v>
      </c>
      <c r="G30" s="9">
        <f t="shared" si="0"/>
        <v>11893.9</v>
      </c>
    </row>
    <row r="31" spans="1:7" ht="12" customHeight="1" x14ac:dyDescent="0.25">
      <c r="A31" s="10" t="s">
        <v>86</v>
      </c>
      <c r="B31" s="11">
        <v>45291</v>
      </c>
      <c r="C31" t="s">
        <v>81</v>
      </c>
      <c r="D31" s="12" t="s">
        <v>63</v>
      </c>
      <c r="E31">
        <v>134</v>
      </c>
      <c r="F31" s="14">
        <v>90.97</v>
      </c>
      <c r="G31" s="9">
        <f t="shared" si="0"/>
        <v>12189.98</v>
      </c>
    </row>
    <row r="32" spans="1:7" ht="12" customHeight="1" x14ac:dyDescent="0.25">
      <c r="A32" s="10" t="s">
        <v>86</v>
      </c>
      <c r="B32" s="11">
        <v>45291</v>
      </c>
      <c r="C32" t="s">
        <v>102</v>
      </c>
      <c r="D32" s="12" t="s">
        <v>63</v>
      </c>
      <c r="E32">
        <v>181</v>
      </c>
      <c r="F32" s="14">
        <v>71.489999999999995</v>
      </c>
      <c r="G32" s="9">
        <f t="shared" si="0"/>
        <v>12939.689999999999</v>
      </c>
    </row>
    <row r="33" spans="1:7" ht="12" customHeight="1" x14ac:dyDescent="0.25">
      <c r="A33" s="10" t="s">
        <v>86</v>
      </c>
      <c r="B33" s="11">
        <v>45291</v>
      </c>
      <c r="C33" t="s">
        <v>103</v>
      </c>
      <c r="D33" s="12" t="s">
        <v>63</v>
      </c>
      <c r="E33">
        <v>330</v>
      </c>
      <c r="F33" s="14">
        <v>36.659999999999997</v>
      </c>
      <c r="G33" s="9">
        <f t="shared" si="0"/>
        <v>12097.8</v>
      </c>
    </row>
    <row r="34" spans="1:7" ht="12" customHeight="1" x14ac:dyDescent="0.25">
      <c r="A34" s="10" t="s">
        <v>86</v>
      </c>
      <c r="B34" s="11">
        <v>45291</v>
      </c>
      <c r="C34" t="s">
        <v>82</v>
      </c>
      <c r="D34" s="12" t="s">
        <v>63</v>
      </c>
      <c r="E34">
        <v>564</v>
      </c>
      <c r="F34" s="14">
        <v>22.51</v>
      </c>
      <c r="G34" s="9">
        <f t="shared" si="0"/>
        <v>12695.640000000001</v>
      </c>
    </row>
    <row r="35" spans="1:7" ht="12" customHeight="1" x14ac:dyDescent="0.25">
      <c r="A35" s="10" t="s">
        <v>86</v>
      </c>
      <c r="B35" s="11">
        <v>45291</v>
      </c>
      <c r="C35" t="s">
        <v>68</v>
      </c>
      <c r="D35" s="12" t="s">
        <v>63</v>
      </c>
      <c r="E35">
        <v>187</v>
      </c>
      <c r="F35" s="14">
        <v>65.14</v>
      </c>
      <c r="G35" s="9">
        <f t="shared" si="0"/>
        <v>12181.18</v>
      </c>
    </row>
    <row r="36" spans="1:7" ht="12" customHeight="1" x14ac:dyDescent="0.25">
      <c r="A36" s="10" t="s">
        <v>86</v>
      </c>
      <c r="B36" s="11">
        <v>45291</v>
      </c>
      <c r="C36" t="s">
        <v>83</v>
      </c>
      <c r="D36" s="12" t="s">
        <v>63</v>
      </c>
      <c r="E36">
        <v>389</v>
      </c>
      <c r="F36" s="14">
        <v>32.11</v>
      </c>
      <c r="G36" s="9">
        <f t="shared" si="0"/>
        <v>12490.789999999999</v>
      </c>
    </row>
    <row r="37" spans="1:7" ht="12" customHeight="1" x14ac:dyDescent="0.25">
      <c r="A37" s="10" t="s">
        <v>86</v>
      </c>
      <c r="B37" s="11">
        <v>45291</v>
      </c>
      <c r="C37" t="s">
        <v>84</v>
      </c>
      <c r="D37" s="12" t="s">
        <v>63</v>
      </c>
      <c r="E37">
        <v>228</v>
      </c>
      <c r="F37" s="14">
        <v>55.91</v>
      </c>
      <c r="G37" s="9">
        <f t="shared" si="0"/>
        <v>12747.48</v>
      </c>
    </row>
    <row r="38" spans="1:7" ht="12" customHeight="1" x14ac:dyDescent="0.25">
      <c r="A38" s="10" t="s">
        <v>86</v>
      </c>
      <c r="B38" s="11">
        <v>45291</v>
      </c>
      <c r="C38" t="s">
        <v>96</v>
      </c>
      <c r="D38" s="12" t="s">
        <v>63</v>
      </c>
      <c r="E38">
        <v>182</v>
      </c>
      <c r="F38" s="14">
        <v>68.42</v>
      </c>
      <c r="G38" s="9">
        <f t="shared" si="0"/>
        <v>12452.44</v>
      </c>
    </row>
    <row r="39" spans="1:7" ht="12" customHeight="1" x14ac:dyDescent="0.25">
      <c r="A39" s="10" t="s">
        <v>86</v>
      </c>
      <c r="B39" s="11">
        <v>45291</v>
      </c>
      <c r="C39" t="s">
        <v>74</v>
      </c>
      <c r="D39" s="12" t="s">
        <v>63</v>
      </c>
      <c r="E39">
        <v>118</v>
      </c>
      <c r="F39" s="14">
        <v>109.02</v>
      </c>
      <c r="G39" s="9">
        <f t="shared" si="0"/>
        <v>12864.359999999999</v>
      </c>
    </row>
    <row r="40" spans="1:7" ht="12" customHeight="1" x14ac:dyDescent="0.25">
      <c r="A40" s="10" t="s">
        <v>86</v>
      </c>
      <c r="B40" s="11">
        <v>45291</v>
      </c>
      <c r="C40" t="s">
        <v>104</v>
      </c>
      <c r="D40" s="12" t="s">
        <v>63</v>
      </c>
      <c r="E40">
        <v>26</v>
      </c>
      <c r="F40" s="14">
        <v>468.14</v>
      </c>
      <c r="G40" s="9">
        <f t="shared" si="0"/>
        <v>12171.64</v>
      </c>
    </row>
    <row r="41" spans="1:7" ht="12" customHeight="1" x14ac:dyDescent="0.25">
      <c r="A41" s="10" t="s">
        <v>86</v>
      </c>
      <c r="B41" s="11">
        <v>45291</v>
      </c>
      <c r="C41" t="s">
        <v>105</v>
      </c>
      <c r="D41" s="12" t="s">
        <v>63</v>
      </c>
      <c r="E41">
        <v>199</v>
      </c>
      <c r="F41" s="14">
        <v>63.72</v>
      </c>
      <c r="G41" s="9">
        <f t="shared" si="0"/>
        <v>12680.28</v>
      </c>
    </row>
    <row r="42" spans="1:7" ht="12" customHeight="1" x14ac:dyDescent="0.25">
      <c r="A42" s="10" t="s">
        <v>86</v>
      </c>
      <c r="B42" s="11">
        <v>45291</v>
      </c>
      <c r="C42" t="s">
        <v>106</v>
      </c>
      <c r="D42" s="12" t="s">
        <v>63</v>
      </c>
      <c r="E42">
        <v>173</v>
      </c>
      <c r="F42" s="14">
        <v>75.790000000000006</v>
      </c>
      <c r="G42" s="9">
        <f t="shared" si="0"/>
        <v>13111.670000000002</v>
      </c>
    </row>
    <row r="43" spans="1:7" ht="12" customHeight="1" x14ac:dyDescent="0.25">
      <c r="A43" s="10" t="s">
        <v>86</v>
      </c>
      <c r="B43" s="11">
        <v>45291</v>
      </c>
      <c r="C43" t="s">
        <v>107</v>
      </c>
      <c r="D43" s="12" t="s">
        <v>63</v>
      </c>
      <c r="E43">
        <v>162</v>
      </c>
      <c r="F43" s="14">
        <v>71.84</v>
      </c>
      <c r="G43" s="9">
        <f t="shared" si="0"/>
        <v>11638.08</v>
      </c>
    </row>
    <row r="44" spans="1:7" ht="12" customHeight="1" x14ac:dyDescent="0.25">
      <c r="A44" s="10" t="s">
        <v>86</v>
      </c>
      <c r="B44" s="11">
        <v>45291</v>
      </c>
      <c r="C44" t="s">
        <v>75</v>
      </c>
      <c r="D44" s="12" t="s">
        <v>63</v>
      </c>
      <c r="E44">
        <v>84</v>
      </c>
      <c r="F44" s="14">
        <v>146.54</v>
      </c>
      <c r="G44" s="9">
        <f t="shared" si="0"/>
        <v>12309.359999999999</v>
      </c>
    </row>
    <row r="45" spans="1:7" ht="12" customHeight="1" x14ac:dyDescent="0.25">
      <c r="A45" s="10" t="s">
        <v>86</v>
      </c>
      <c r="B45" s="11">
        <v>45291</v>
      </c>
      <c r="C45" t="s">
        <v>85</v>
      </c>
      <c r="D45" s="12" t="s">
        <v>63</v>
      </c>
      <c r="E45">
        <v>103</v>
      </c>
      <c r="F45" s="14">
        <v>126.38</v>
      </c>
      <c r="G45" s="9">
        <f t="shared" si="0"/>
        <v>13017.14</v>
      </c>
    </row>
    <row r="46" spans="1:7" ht="12" customHeight="1" x14ac:dyDescent="0.25">
      <c r="A46" s="10" t="s">
        <v>14</v>
      </c>
      <c r="B46" s="11">
        <v>45291</v>
      </c>
      <c r="C46" t="s">
        <v>108</v>
      </c>
      <c r="D46" s="12" t="s">
        <v>63</v>
      </c>
      <c r="E46">
        <v>73</v>
      </c>
      <c r="F46" s="14">
        <v>154.97</v>
      </c>
      <c r="G46" s="9">
        <f t="shared" si="0"/>
        <v>11312.81</v>
      </c>
    </row>
    <row r="47" spans="1:7" ht="12" customHeight="1" x14ac:dyDescent="0.25">
      <c r="A47" s="10" t="s">
        <v>14</v>
      </c>
      <c r="B47" s="11">
        <v>45291</v>
      </c>
      <c r="C47" t="s">
        <v>109</v>
      </c>
      <c r="D47" s="12" t="s">
        <v>63</v>
      </c>
      <c r="E47">
        <v>124</v>
      </c>
      <c r="F47" s="14">
        <v>82.5</v>
      </c>
      <c r="G47" s="9">
        <f t="shared" si="0"/>
        <v>10230</v>
      </c>
    </row>
    <row r="48" spans="1:7" ht="12" customHeight="1" x14ac:dyDescent="0.25">
      <c r="A48" s="10" t="s">
        <v>14</v>
      </c>
      <c r="B48" s="11">
        <v>45291</v>
      </c>
      <c r="C48" t="s">
        <v>110</v>
      </c>
      <c r="D48" s="12" t="s">
        <v>63</v>
      </c>
      <c r="E48">
        <v>322</v>
      </c>
      <c r="F48" s="14">
        <v>23</v>
      </c>
      <c r="G48" s="9">
        <f t="shared" si="0"/>
        <v>7406</v>
      </c>
    </row>
    <row r="49" spans="1:7" ht="12" customHeight="1" x14ac:dyDescent="0.25">
      <c r="A49" s="10" t="s">
        <v>14</v>
      </c>
      <c r="B49" s="11">
        <v>45291</v>
      </c>
      <c r="C49" t="s">
        <v>111</v>
      </c>
      <c r="D49" s="12" t="s">
        <v>63</v>
      </c>
      <c r="E49">
        <v>44</v>
      </c>
      <c r="F49" s="14">
        <v>164.89</v>
      </c>
      <c r="G49" s="9">
        <f t="shared" si="0"/>
        <v>7255.16</v>
      </c>
    </row>
    <row r="50" spans="1:7" ht="12" customHeight="1" x14ac:dyDescent="0.25">
      <c r="A50" s="10" t="s">
        <v>14</v>
      </c>
      <c r="B50" s="11">
        <v>45291</v>
      </c>
      <c r="C50" t="s">
        <v>112</v>
      </c>
      <c r="D50" s="12" t="s">
        <v>63</v>
      </c>
      <c r="E50">
        <v>39</v>
      </c>
      <c r="F50" s="14">
        <v>288.02</v>
      </c>
      <c r="G50" s="9">
        <f t="shared" si="0"/>
        <v>11232.779999999999</v>
      </c>
    </row>
    <row r="51" spans="1:7" ht="12" customHeight="1" x14ac:dyDescent="0.25">
      <c r="A51" s="10" t="s">
        <v>14</v>
      </c>
      <c r="B51" s="11">
        <v>45291</v>
      </c>
      <c r="C51" t="s">
        <v>113</v>
      </c>
      <c r="D51" s="12" t="s">
        <v>63</v>
      </c>
      <c r="E51">
        <v>76</v>
      </c>
      <c r="F51" s="14">
        <v>99.13</v>
      </c>
      <c r="G51" s="9">
        <f t="shared" si="0"/>
        <v>7533.8799999999992</v>
      </c>
    </row>
    <row r="52" spans="1:7" ht="12" customHeight="1" x14ac:dyDescent="0.25">
      <c r="A52" s="10" t="s">
        <v>14</v>
      </c>
      <c r="B52" s="11">
        <v>45291</v>
      </c>
      <c r="C52" t="s">
        <v>114</v>
      </c>
      <c r="D52" s="12" t="s">
        <v>63</v>
      </c>
      <c r="E52">
        <v>43</v>
      </c>
      <c r="F52" s="14">
        <v>192.53</v>
      </c>
      <c r="G52" s="9">
        <f t="shared" si="0"/>
        <v>8278.7900000000009</v>
      </c>
    </row>
    <row r="53" spans="1:7" ht="12" customHeight="1" x14ac:dyDescent="0.25">
      <c r="A53" s="10" t="s">
        <v>14</v>
      </c>
      <c r="B53" s="11">
        <v>45291</v>
      </c>
      <c r="C53" t="s">
        <v>115</v>
      </c>
      <c r="D53" s="12" t="s">
        <v>63</v>
      </c>
      <c r="E53">
        <v>34</v>
      </c>
      <c r="F53" s="14">
        <v>224.88</v>
      </c>
      <c r="G53" s="9">
        <f t="shared" si="0"/>
        <v>7645.92</v>
      </c>
    </row>
    <row r="54" spans="1:7" ht="12" customHeight="1" x14ac:dyDescent="0.25">
      <c r="A54" s="10" t="s">
        <v>14</v>
      </c>
      <c r="B54" s="11">
        <v>45291</v>
      </c>
      <c r="C54" t="s">
        <v>116</v>
      </c>
      <c r="D54" s="12" t="s">
        <v>63</v>
      </c>
      <c r="E54">
        <v>43</v>
      </c>
      <c r="F54" s="14">
        <v>232.97</v>
      </c>
      <c r="G54" s="9">
        <f t="shared" si="0"/>
        <v>10017.709999999999</v>
      </c>
    </row>
    <row r="55" spans="1:7" ht="12" customHeight="1" x14ac:dyDescent="0.25">
      <c r="A55" s="10" t="s">
        <v>14</v>
      </c>
      <c r="B55" s="11">
        <v>45291</v>
      </c>
      <c r="C55" t="s">
        <v>117</v>
      </c>
      <c r="D55" s="12" t="s">
        <v>63</v>
      </c>
      <c r="E55">
        <v>84</v>
      </c>
      <c r="F55" s="14">
        <v>70.72</v>
      </c>
      <c r="G55" s="9">
        <f t="shared" si="0"/>
        <v>5940.48</v>
      </c>
    </row>
    <row r="56" spans="1:7" ht="12" customHeight="1" x14ac:dyDescent="0.25">
      <c r="A56" s="10" t="s">
        <v>14</v>
      </c>
      <c r="B56" s="11">
        <v>45291</v>
      </c>
      <c r="C56" t="s">
        <v>89</v>
      </c>
      <c r="D56" s="12" t="s">
        <v>63</v>
      </c>
      <c r="E56">
        <v>202</v>
      </c>
      <c r="F56" s="14">
        <v>51.31</v>
      </c>
      <c r="G56" s="9">
        <f t="shared" si="0"/>
        <v>10364.620000000001</v>
      </c>
    </row>
    <row r="57" spans="1:7" ht="12" customHeight="1" x14ac:dyDescent="0.25">
      <c r="A57" s="10" t="s">
        <v>14</v>
      </c>
      <c r="B57" s="11">
        <v>45291</v>
      </c>
      <c r="C57" t="s">
        <v>118</v>
      </c>
      <c r="D57" s="12" t="s">
        <v>63</v>
      </c>
      <c r="E57">
        <v>47</v>
      </c>
      <c r="F57" s="14">
        <v>205.75</v>
      </c>
      <c r="G57" s="9">
        <f t="shared" si="0"/>
        <v>9670.25</v>
      </c>
    </row>
    <row r="58" spans="1:7" ht="12" customHeight="1" x14ac:dyDescent="0.25">
      <c r="A58" s="10" t="s">
        <v>14</v>
      </c>
      <c r="B58" s="11">
        <v>45291</v>
      </c>
      <c r="C58" t="s">
        <v>119</v>
      </c>
      <c r="D58" s="12" t="s">
        <v>63</v>
      </c>
      <c r="E58">
        <v>12</v>
      </c>
      <c r="F58" s="14">
        <v>584.75</v>
      </c>
      <c r="G58" s="9">
        <f t="shared" si="0"/>
        <v>7017</v>
      </c>
    </row>
    <row r="59" spans="1:7" ht="12" customHeight="1" x14ac:dyDescent="0.25">
      <c r="A59" s="10" t="s">
        <v>14</v>
      </c>
      <c r="B59" s="11">
        <v>45291</v>
      </c>
      <c r="C59" t="s">
        <v>120</v>
      </c>
      <c r="D59" s="12" t="s">
        <v>63</v>
      </c>
      <c r="E59">
        <v>15</v>
      </c>
      <c r="F59" s="14">
        <v>602.66</v>
      </c>
      <c r="G59" s="9">
        <f t="shared" si="0"/>
        <v>9039.9</v>
      </c>
    </row>
    <row r="60" spans="1:7" ht="12" customHeight="1" x14ac:dyDescent="0.25">
      <c r="A60" s="10" t="s">
        <v>14</v>
      </c>
      <c r="B60" s="11">
        <v>45291</v>
      </c>
      <c r="C60" t="s">
        <v>121</v>
      </c>
      <c r="D60" s="12" t="s">
        <v>63</v>
      </c>
      <c r="E60">
        <v>208</v>
      </c>
      <c r="F60" s="14">
        <v>50.52</v>
      </c>
      <c r="G60" s="9">
        <f t="shared" si="0"/>
        <v>10508.16</v>
      </c>
    </row>
    <row r="61" spans="1:7" ht="12" customHeight="1" x14ac:dyDescent="0.25">
      <c r="A61" s="10" t="s">
        <v>14</v>
      </c>
      <c r="B61" s="11">
        <v>45291</v>
      </c>
      <c r="C61" t="s">
        <v>122</v>
      </c>
      <c r="D61" s="12" t="s">
        <v>63</v>
      </c>
      <c r="E61">
        <v>38</v>
      </c>
      <c r="F61" s="14">
        <v>210.6</v>
      </c>
      <c r="G61" s="9">
        <f t="shared" si="0"/>
        <v>8002.8</v>
      </c>
    </row>
    <row r="62" spans="1:7" ht="12" customHeight="1" x14ac:dyDescent="0.25">
      <c r="A62" s="10" t="s">
        <v>14</v>
      </c>
      <c r="B62" s="11">
        <v>45291</v>
      </c>
      <c r="C62" t="s">
        <v>91</v>
      </c>
      <c r="D62" s="12" t="s">
        <v>63</v>
      </c>
      <c r="E62">
        <v>190</v>
      </c>
      <c r="F62" s="14">
        <v>58.93</v>
      </c>
      <c r="G62" s="9">
        <f t="shared" si="0"/>
        <v>11196.7</v>
      </c>
    </row>
    <row r="63" spans="1:7" ht="12" customHeight="1" x14ac:dyDescent="0.25">
      <c r="A63" s="10" t="s">
        <v>14</v>
      </c>
      <c r="B63" s="11">
        <v>45291</v>
      </c>
      <c r="C63" t="s">
        <v>65</v>
      </c>
      <c r="D63" s="12" t="s">
        <v>63</v>
      </c>
      <c r="E63">
        <v>140</v>
      </c>
      <c r="F63" s="14">
        <v>79.709999999999994</v>
      </c>
      <c r="G63" s="9">
        <f t="shared" si="0"/>
        <v>11159.4</v>
      </c>
    </row>
    <row r="64" spans="1:7" ht="12" customHeight="1" x14ac:dyDescent="0.25">
      <c r="A64" s="10" t="s">
        <v>14</v>
      </c>
      <c r="B64" s="11">
        <v>45291</v>
      </c>
      <c r="C64" t="s">
        <v>123</v>
      </c>
      <c r="D64" s="12" t="s">
        <v>63</v>
      </c>
      <c r="E64">
        <v>50</v>
      </c>
      <c r="F64" s="14">
        <v>164.3</v>
      </c>
      <c r="G64" s="9">
        <f t="shared" si="0"/>
        <v>8215</v>
      </c>
    </row>
    <row r="65" spans="1:7" ht="12" customHeight="1" x14ac:dyDescent="0.25">
      <c r="A65" s="10" t="s">
        <v>14</v>
      </c>
      <c r="B65" s="11">
        <v>45291</v>
      </c>
      <c r="C65" t="s">
        <v>67</v>
      </c>
      <c r="D65" s="12" t="s">
        <v>63</v>
      </c>
      <c r="E65">
        <v>14</v>
      </c>
      <c r="F65" s="14">
        <v>477.05</v>
      </c>
      <c r="G65" s="9">
        <f t="shared" si="0"/>
        <v>6678.7</v>
      </c>
    </row>
    <row r="66" spans="1:7" ht="12" customHeight="1" x14ac:dyDescent="0.25">
      <c r="A66" s="10" t="s">
        <v>14</v>
      </c>
      <c r="B66" s="11">
        <v>45291</v>
      </c>
      <c r="C66" t="s">
        <v>124</v>
      </c>
      <c r="D66" s="12" t="s">
        <v>63</v>
      </c>
      <c r="E66">
        <v>115</v>
      </c>
      <c r="F66" s="14">
        <v>81.010000000000005</v>
      </c>
      <c r="G66" s="9">
        <f t="shared" si="0"/>
        <v>9316.1500000000015</v>
      </c>
    </row>
    <row r="67" spans="1:7" ht="12" customHeight="1" x14ac:dyDescent="0.25">
      <c r="A67" s="10" t="s">
        <v>14</v>
      </c>
      <c r="B67" s="11">
        <v>45291</v>
      </c>
      <c r="C67" t="s">
        <v>125</v>
      </c>
      <c r="D67" s="12" t="s">
        <v>63</v>
      </c>
      <c r="E67">
        <v>87</v>
      </c>
      <c r="F67" s="14">
        <v>121.72</v>
      </c>
      <c r="G67" s="9">
        <f t="shared" si="0"/>
        <v>10589.64</v>
      </c>
    </row>
    <row r="68" spans="1:7" ht="12" customHeight="1" x14ac:dyDescent="0.25">
      <c r="A68" s="10" t="s">
        <v>14</v>
      </c>
      <c r="B68" s="11">
        <v>45291</v>
      </c>
      <c r="C68" t="s">
        <v>126</v>
      </c>
      <c r="D68" s="12" t="s">
        <v>63</v>
      </c>
      <c r="E68">
        <v>57</v>
      </c>
      <c r="F68" s="14">
        <v>186.44</v>
      </c>
      <c r="G68" s="9">
        <f t="shared" si="0"/>
        <v>10627.08</v>
      </c>
    </row>
    <row r="69" spans="1:7" ht="12" customHeight="1" x14ac:dyDescent="0.25">
      <c r="A69" s="10" t="s">
        <v>14</v>
      </c>
      <c r="B69" s="11">
        <v>45291</v>
      </c>
      <c r="C69" t="s">
        <v>92</v>
      </c>
      <c r="D69" s="12" t="s">
        <v>63</v>
      </c>
      <c r="E69">
        <v>47</v>
      </c>
      <c r="F69" s="14">
        <v>209.71</v>
      </c>
      <c r="G69" s="9">
        <f t="shared" si="0"/>
        <v>9856.3700000000008</v>
      </c>
    </row>
    <row r="70" spans="1:7" ht="12" customHeight="1" x14ac:dyDescent="0.25">
      <c r="A70" s="10" t="s">
        <v>14</v>
      </c>
      <c r="B70" s="11">
        <v>45291</v>
      </c>
      <c r="C70" t="s">
        <v>127</v>
      </c>
      <c r="D70" s="12" t="s">
        <v>63</v>
      </c>
      <c r="E70">
        <v>34</v>
      </c>
      <c r="F70" s="14">
        <v>261.94</v>
      </c>
      <c r="G70" s="9">
        <f t="shared" si="0"/>
        <v>8905.9599999999991</v>
      </c>
    </row>
    <row r="71" spans="1:7" ht="12" customHeight="1" x14ac:dyDescent="0.25">
      <c r="A71" s="10" t="s">
        <v>14</v>
      </c>
      <c r="B71" s="11">
        <v>45291</v>
      </c>
      <c r="C71" t="s">
        <v>128</v>
      </c>
      <c r="D71" s="12" t="s">
        <v>63</v>
      </c>
      <c r="E71">
        <v>68</v>
      </c>
      <c r="F71" s="14">
        <v>163.55000000000001</v>
      </c>
      <c r="G71" s="9">
        <f t="shared" si="0"/>
        <v>11121.400000000001</v>
      </c>
    </row>
    <row r="72" spans="1:7" ht="12" customHeight="1" x14ac:dyDescent="0.25">
      <c r="A72" s="10" t="s">
        <v>14</v>
      </c>
      <c r="B72" s="11">
        <v>45291</v>
      </c>
      <c r="C72" t="s">
        <v>69</v>
      </c>
      <c r="D72" s="12" t="s">
        <v>63</v>
      </c>
      <c r="E72">
        <v>49</v>
      </c>
      <c r="F72" s="14">
        <v>156.74</v>
      </c>
      <c r="G72" s="9">
        <f t="shared" si="0"/>
        <v>7680.26</v>
      </c>
    </row>
    <row r="73" spans="1:7" ht="12" customHeight="1" x14ac:dyDescent="0.25">
      <c r="A73" s="10" t="s">
        <v>14</v>
      </c>
      <c r="B73" s="11">
        <v>45291</v>
      </c>
      <c r="C73" t="s">
        <v>129</v>
      </c>
      <c r="D73" s="12" t="s">
        <v>63</v>
      </c>
      <c r="E73">
        <v>49</v>
      </c>
      <c r="F73" s="14">
        <v>170.1</v>
      </c>
      <c r="G73" s="9">
        <f t="shared" si="0"/>
        <v>8334.9</v>
      </c>
    </row>
    <row r="74" spans="1:7" ht="12" customHeight="1" x14ac:dyDescent="0.25">
      <c r="A74" s="10" t="s">
        <v>14</v>
      </c>
      <c r="B74" s="11">
        <v>45291</v>
      </c>
      <c r="C74" t="s">
        <v>70</v>
      </c>
      <c r="D74" s="12" t="s">
        <v>63</v>
      </c>
      <c r="E74">
        <v>88</v>
      </c>
      <c r="F74" s="14">
        <v>121.51</v>
      </c>
      <c r="G74" s="9">
        <f t="shared" si="0"/>
        <v>10692.880000000001</v>
      </c>
    </row>
    <row r="75" spans="1:7" ht="12" customHeight="1" x14ac:dyDescent="0.25">
      <c r="A75" s="10" t="s">
        <v>14</v>
      </c>
      <c r="B75" s="11">
        <v>45291</v>
      </c>
      <c r="C75" t="s">
        <v>72</v>
      </c>
      <c r="D75" s="12" t="s">
        <v>63</v>
      </c>
      <c r="E75">
        <v>46</v>
      </c>
      <c r="F75" s="14">
        <v>193.65</v>
      </c>
      <c r="G75" s="9">
        <f t="shared" si="0"/>
        <v>8907.9</v>
      </c>
    </row>
    <row r="76" spans="1:7" ht="12" customHeight="1" x14ac:dyDescent="0.25">
      <c r="A76" s="10" t="s">
        <v>14</v>
      </c>
      <c r="B76" s="11">
        <v>45291</v>
      </c>
      <c r="C76" t="s">
        <v>71</v>
      </c>
      <c r="D76" s="12" t="s">
        <v>63</v>
      </c>
      <c r="E76">
        <v>22</v>
      </c>
      <c r="F76" s="14">
        <v>453.24</v>
      </c>
      <c r="G76" s="9">
        <f t="shared" si="0"/>
        <v>9971.2800000000007</v>
      </c>
    </row>
    <row r="77" spans="1:7" ht="12" customHeight="1" x14ac:dyDescent="0.25">
      <c r="A77" s="10" t="s">
        <v>14</v>
      </c>
      <c r="B77" s="11">
        <v>45291</v>
      </c>
      <c r="C77" t="s">
        <v>95</v>
      </c>
      <c r="D77" s="12" t="s">
        <v>63</v>
      </c>
      <c r="E77">
        <v>59</v>
      </c>
      <c r="F77" s="14">
        <v>189.47</v>
      </c>
      <c r="G77" s="9">
        <f t="shared" si="0"/>
        <v>11178.73</v>
      </c>
    </row>
    <row r="78" spans="1:7" ht="12" customHeight="1" x14ac:dyDescent="0.25">
      <c r="A78" s="10" t="s">
        <v>14</v>
      </c>
      <c r="B78" s="11">
        <v>45291</v>
      </c>
      <c r="C78" t="s">
        <v>130</v>
      </c>
      <c r="D78" s="12" t="s">
        <v>63</v>
      </c>
      <c r="E78">
        <v>27</v>
      </c>
      <c r="F78" s="14">
        <v>426.51</v>
      </c>
      <c r="G78" s="9">
        <f t="shared" si="0"/>
        <v>11515.77</v>
      </c>
    </row>
    <row r="79" spans="1:7" ht="12" customHeight="1" x14ac:dyDescent="0.25">
      <c r="A79" s="10" t="s">
        <v>14</v>
      </c>
      <c r="B79" s="11">
        <v>45291</v>
      </c>
      <c r="C79" t="s">
        <v>76</v>
      </c>
      <c r="D79" s="12" t="s">
        <v>63</v>
      </c>
      <c r="E79">
        <v>56</v>
      </c>
      <c r="F79" s="14">
        <v>101.26</v>
      </c>
      <c r="G79" s="9">
        <f t="shared" si="0"/>
        <v>5670.56</v>
      </c>
    </row>
    <row r="80" spans="1:7" ht="12" customHeight="1" x14ac:dyDescent="0.25">
      <c r="A80" s="10" t="s">
        <v>14</v>
      </c>
      <c r="B80" s="11">
        <v>45291</v>
      </c>
      <c r="C80" t="s">
        <v>131</v>
      </c>
      <c r="D80" s="12" t="s">
        <v>63</v>
      </c>
      <c r="E80">
        <v>1</v>
      </c>
      <c r="F80" s="14">
        <v>7000.45</v>
      </c>
      <c r="G80" s="9">
        <f t="shared" si="0"/>
        <v>7000.45</v>
      </c>
    </row>
    <row r="81" spans="1:7" ht="12" customHeight="1" x14ac:dyDescent="0.25">
      <c r="A81" s="10" t="s">
        <v>14</v>
      </c>
      <c r="B81" s="11">
        <v>45291</v>
      </c>
      <c r="C81" t="s">
        <v>37</v>
      </c>
      <c r="D81" s="12" t="s">
        <v>63</v>
      </c>
      <c r="E81">
        <v>332</v>
      </c>
      <c r="F81" s="14">
        <v>29.4</v>
      </c>
      <c r="G81" s="9">
        <f t="shared" si="0"/>
        <v>9760.7999999999993</v>
      </c>
    </row>
    <row r="82" spans="1:7" ht="12" customHeight="1" x14ac:dyDescent="0.25">
      <c r="A82" s="10" t="s">
        <v>14</v>
      </c>
      <c r="B82" s="11">
        <v>45291</v>
      </c>
      <c r="C82" t="s">
        <v>132</v>
      </c>
      <c r="D82" s="12" t="s">
        <v>63</v>
      </c>
      <c r="E82">
        <v>61</v>
      </c>
      <c r="F82" s="14">
        <v>119.11</v>
      </c>
      <c r="G82" s="9">
        <f t="shared" si="0"/>
        <v>7265.71</v>
      </c>
    </row>
    <row r="83" spans="1:7" ht="12" customHeight="1" x14ac:dyDescent="0.25">
      <c r="A83" s="10" t="s">
        <v>14</v>
      </c>
      <c r="B83" s="11">
        <v>45291</v>
      </c>
      <c r="C83" t="s">
        <v>97</v>
      </c>
      <c r="D83" s="12" t="s">
        <v>63</v>
      </c>
      <c r="E83">
        <v>47</v>
      </c>
      <c r="F83" s="14">
        <v>169.84</v>
      </c>
      <c r="G83" s="9">
        <f t="shared" si="0"/>
        <v>7982.4800000000005</v>
      </c>
    </row>
    <row r="84" spans="1:7" ht="12" customHeight="1" x14ac:dyDescent="0.25">
      <c r="A84" s="10" t="s">
        <v>14</v>
      </c>
      <c r="B84" s="11">
        <v>45291</v>
      </c>
      <c r="C84" t="s">
        <v>75</v>
      </c>
      <c r="D84" s="12" t="s">
        <v>63</v>
      </c>
      <c r="E84">
        <v>74</v>
      </c>
      <c r="F84" s="14">
        <v>146.54</v>
      </c>
      <c r="G84" s="9">
        <f t="shared" si="0"/>
        <v>10843.96</v>
      </c>
    </row>
    <row r="85" spans="1:7" ht="12" customHeight="1" x14ac:dyDescent="0.25">
      <c r="A85" s="10" t="s">
        <v>14</v>
      </c>
      <c r="B85" s="11">
        <v>45291</v>
      </c>
      <c r="C85" t="s">
        <v>133</v>
      </c>
      <c r="D85" s="12" t="s">
        <v>63</v>
      </c>
      <c r="E85">
        <v>154</v>
      </c>
      <c r="F85" s="14">
        <v>43.67</v>
      </c>
      <c r="G85" s="9">
        <f t="shared" si="0"/>
        <v>6725.18</v>
      </c>
    </row>
    <row r="86" spans="1:7" ht="12" customHeight="1" x14ac:dyDescent="0.25">
      <c r="A86" s="10" t="s">
        <v>14</v>
      </c>
      <c r="B86" s="11">
        <v>45291</v>
      </c>
      <c r="C86" t="s">
        <v>99</v>
      </c>
      <c r="D86" s="12" t="s">
        <v>63</v>
      </c>
      <c r="E86">
        <v>8</v>
      </c>
      <c r="F86" s="14">
        <v>545.16999999999996</v>
      </c>
      <c r="G86" s="9">
        <f t="shared" si="0"/>
        <v>4361.3599999999997</v>
      </c>
    </row>
    <row r="87" spans="1:7" ht="12" customHeight="1" x14ac:dyDescent="0.25">
      <c r="A87" s="10" t="s">
        <v>14</v>
      </c>
      <c r="B87" s="11">
        <v>45291</v>
      </c>
      <c r="C87" t="s">
        <v>134</v>
      </c>
      <c r="D87" s="12" t="s">
        <v>63</v>
      </c>
      <c r="E87">
        <v>89</v>
      </c>
      <c r="F87" s="14">
        <v>124.32</v>
      </c>
      <c r="G87" s="9">
        <f t="shared" si="0"/>
        <v>11064.48</v>
      </c>
    </row>
    <row r="88" spans="1:7" ht="12" customHeight="1" x14ac:dyDescent="0.25">
      <c r="A88" s="10" t="s">
        <v>14</v>
      </c>
      <c r="B88" s="11">
        <v>45291</v>
      </c>
      <c r="C88" t="s">
        <v>135</v>
      </c>
      <c r="D88" s="12" t="s">
        <v>63</v>
      </c>
      <c r="E88">
        <v>171</v>
      </c>
      <c r="F88" s="14">
        <v>63.55</v>
      </c>
      <c r="G88" s="9">
        <f t="shared" si="0"/>
        <v>10867.05</v>
      </c>
    </row>
    <row r="89" spans="1:7" ht="12" customHeight="1" x14ac:dyDescent="0.25">
      <c r="A89" s="10" t="s">
        <v>14</v>
      </c>
      <c r="B89" s="11">
        <v>45291</v>
      </c>
      <c r="C89" t="s">
        <v>136</v>
      </c>
      <c r="D89" s="12" t="s">
        <v>63</v>
      </c>
      <c r="E89">
        <v>124</v>
      </c>
      <c r="F89" s="14">
        <v>73.13</v>
      </c>
      <c r="G89" s="9">
        <f t="shared" si="0"/>
        <v>9068.119999999999</v>
      </c>
    </row>
    <row r="90" spans="1:7" ht="12" customHeight="1" x14ac:dyDescent="0.25">
      <c r="A90" s="10" t="s">
        <v>14</v>
      </c>
      <c r="B90" s="11">
        <v>45291</v>
      </c>
      <c r="C90" t="s">
        <v>137</v>
      </c>
      <c r="D90" s="12" t="s">
        <v>63</v>
      </c>
      <c r="E90">
        <v>105</v>
      </c>
      <c r="F90" s="14">
        <v>93.81</v>
      </c>
      <c r="G90" s="9">
        <f t="shared" si="0"/>
        <v>9850.0500000000011</v>
      </c>
    </row>
    <row r="91" spans="1:7" ht="12" customHeight="1" x14ac:dyDescent="0.25">
      <c r="A91" s="10" t="s">
        <v>14</v>
      </c>
      <c r="B91" s="11">
        <v>45291</v>
      </c>
      <c r="C91" t="s">
        <v>138</v>
      </c>
      <c r="D91" s="12" t="s">
        <v>63</v>
      </c>
      <c r="E91">
        <v>9</v>
      </c>
      <c r="F91" s="14">
        <v>526.47</v>
      </c>
      <c r="G91" s="9">
        <f t="shared" si="0"/>
        <v>4738.2300000000005</v>
      </c>
    </row>
    <row r="92" spans="1:7" ht="12" customHeight="1" x14ac:dyDescent="0.25">
      <c r="A92" s="10" t="s">
        <v>14</v>
      </c>
      <c r="B92" s="11">
        <v>45291</v>
      </c>
      <c r="C92" t="s">
        <v>139</v>
      </c>
      <c r="D92" s="12" t="s">
        <v>63</v>
      </c>
      <c r="E92">
        <v>216</v>
      </c>
      <c r="F92" s="14">
        <v>37.58</v>
      </c>
      <c r="G92" s="9">
        <f t="shared" si="0"/>
        <v>8117.28</v>
      </c>
    </row>
    <row r="93" spans="1:7" ht="12" customHeight="1" x14ac:dyDescent="0.25">
      <c r="A93" s="10" t="s">
        <v>14</v>
      </c>
      <c r="B93" s="11">
        <v>45291</v>
      </c>
      <c r="C93" t="s">
        <v>140</v>
      </c>
      <c r="D93" s="12" t="s">
        <v>63</v>
      </c>
      <c r="E93">
        <v>34</v>
      </c>
      <c r="F93" s="14">
        <v>238.86</v>
      </c>
      <c r="G93" s="9">
        <f t="shared" si="0"/>
        <v>8121.2400000000007</v>
      </c>
    </row>
    <row r="94" spans="1:7" ht="12" customHeight="1" x14ac:dyDescent="0.25">
      <c r="A94" s="10" t="s">
        <v>14</v>
      </c>
      <c r="B94" s="11">
        <v>45291</v>
      </c>
      <c r="C94" t="s">
        <v>141</v>
      </c>
      <c r="D94" s="12" t="s">
        <v>63</v>
      </c>
      <c r="E94">
        <v>43</v>
      </c>
      <c r="F94" s="14">
        <v>260.35000000000002</v>
      </c>
      <c r="G94" s="9">
        <f t="shared" si="0"/>
        <v>11195.050000000001</v>
      </c>
    </row>
    <row r="95" spans="1:7" ht="12" customHeight="1" x14ac:dyDescent="0.25">
      <c r="A95" s="10" t="s">
        <v>87</v>
      </c>
      <c r="B95" s="11">
        <v>45291</v>
      </c>
      <c r="C95" t="s">
        <v>142</v>
      </c>
      <c r="D95" s="12" t="s">
        <v>63</v>
      </c>
      <c r="E95">
        <v>40</v>
      </c>
      <c r="F95" s="14">
        <v>139.97999999999999</v>
      </c>
      <c r="G95" s="9">
        <f t="shared" si="0"/>
        <v>5599.2</v>
      </c>
    </row>
    <row r="96" spans="1:7" ht="12" customHeight="1" x14ac:dyDescent="0.25">
      <c r="A96" s="10" t="s">
        <v>87</v>
      </c>
      <c r="B96" s="11">
        <v>45291</v>
      </c>
      <c r="C96" t="s">
        <v>143</v>
      </c>
      <c r="D96" s="12" t="s">
        <v>63</v>
      </c>
      <c r="E96">
        <v>29</v>
      </c>
      <c r="F96" s="14">
        <v>187.34</v>
      </c>
      <c r="G96" s="9">
        <f t="shared" si="0"/>
        <v>5432.86</v>
      </c>
    </row>
    <row r="97" spans="1:7" ht="12" customHeight="1" x14ac:dyDescent="0.25">
      <c r="A97" s="10" t="s">
        <v>87</v>
      </c>
      <c r="B97" s="11">
        <v>45291</v>
      </c>
      <c r="C97" t="s">
        <v>113</v>
      </c>
      <c r="D97" s="12" t="s">
        <v>63</v>
      </c>
      <c r="E97">
        <v>108</v>
      </c>
      <c r="F97" s="14">
        <v>99.13</v>
      </c>
      <c r="G97" s="9">
        <f t="shared" si="0"/>
        <v>10706.039999999999</v>
      </c>
    </row>
    <row r="98" spans="1:7" ht="12" customHeight="1" x14ac:dyDescent="0.25">
      <c r="A98" s="10" t="s">
        <v>87</v>
      </c>
      <c r="B98" s="11">
        <v>45291</v>
      </c>
      <c r="C98" t="s">
        <v>144</v>
      </c>
      <c r="D98" s="12" t="s">
        <v>63</v>
      </c>
      <c r="E98">
        <v>136</v>
      </c>
      <c r="F98" s="14">
        <v>79.5</v>
      </c>
      <c r="G98" s="9">
        <f t="shared" si="0"/>
        <v>10812</v>
      </c>
    </row>
    <row r="99" spans="1:7" ht="12" customHeight="1" x14ac:dyDescent="0.25">
      <c r="A99" s="10" t="s">
        <v>87</v>
      </c>
      <c r="B99" s="11">
        <v>45291</v>
      </c>
      <c r="C99" t="s">
        <v>66</v>
      </c>
      <c r="D99" s="12" t="s">
        <v>63</v>
      </c>
      <c r="E99">
        <v>76</v>
      </c>
      <c r="F99" s="14">
        <v>142.59</v>
      </c>
      <c r="G99" s="9">
        <f t="shared" si="0"/>
        <v>10836.84</v>
      </c>
    </row>
    <row r="100" spans="1:7" ht="12" customHeight="1" x14ac:dyDescent="0.25">
      <c r="A100" s="10" t="s">
        <v>87</v>
      </c>
      <c r="B100" s="11">
        <v>45291</v>
      </c>
      <c r="C100" t="s">
        <v>90</v>
      </c>
      <c r="D100" s="12" t="s">
        <v>63</v>
      </c>
      <c r="E100">
        <v>184</v>
      </c>
      <c r="F100" s="14">
        <v>58.07</v>
      </c>
      <c r="G100" s="9">
        <f t="shared" si="0"/>
        <v>10684.88</v>
      </c>
    </row>
    <row r="101" spans="1:7" ht="12" customHeight="1" x14ac:dyDescent="0.25">
      <c r="A101" s="10" t="s">
        <v>87</v>
      </c>
      <c r="B101" s="11">
        <v>45291</v>
      </c>
      <c r="C101" t="s">
        <v>77</v>
      </c>
      <c r="D101" s="12" t="s">
        <v>63</v>
      </c>
      <c r="E101">
        <v>121</v>
      </c>
      <c r="F101" s="14">
        <v>87.39</v>
      </c>
      <c r="G101" s="9">
        <f t="shared" si="0"/>
        <v>10574.19</v>
      </c>
    </row>
    <row r="102" spans="1:7" ht="12" customHeight="1" x14ac:dyDescent="0.25">
      <c r="A102" s="10" t="s">
        <v>87</v>
      </c>
      <c r="B102" s="11">
        <v>45291</v>
      </c>
      <c r="C102" t="s">
        <v>78</v>
      </c>
      <c r="D102" s="12" t="s">
        <v>63</v>
      </c>
      <c r="E102">
        <v>416</v>
      </c>
      <c r="F102" s="14">
        <v>25.52</v>
      </c>
      <c r="G102" s="9">
        <f t="shared" si="0"/>
        <v>10616.32</v>
      </c>
    </row>
    <row r="103" spans="1:7" ht="12" customHeight="1" x14ac:dyDescent="0.25">
      <c r="A103" s="10" t="s">
        <v>87</v>
      </c>
      <c r="B103" s="11">
        <v>45291</v>
      </c>
      <c r="C103" t="s">
        <v>145</v>
      </c>
      <c r="D103" s="12" t="s">
        <v>63</v>
      </c>
      <c r="E103">
        <v>301</v>
      </c>
      <c r="F103" s="14">
        <v>35.9</v>
      </c>
      <c r="G103" s="9">
        <f t="shared" si="0"/>
        <v>10805.9</v>
      </c>
    </row>
    <row r="104" spans="1:7" ht="12" customHeight="1" x14ac:dyDescent="0.25">
      <c r="A104" s="10" t="s">
        <v>87</v>
      </c>
      <c r="B104" s="11">
        <v>45291</v>
      </c>
      <c r="C104" t="s">
        <v>92</v>
      </c>
      <c r="D104" s="12" t="s">
        <v>63</v>
      </c>
      <c r="E104">
        <v>52</v>
      </c>
      <c r="F104" s="14">
        <v>209.71</v>
      </c>
      <c r="G104" s="9">
        <f t="shared" si="0"/>
        <v>10904.92</v>
      </c>
    </row>
    <row r="105" spans="1:7" ht="12" customHeight="1" x14ac:dyDescent="0.25">
      <c r="A105" s="10" t="s">
        <v>87</v>
      </c>
      <c r="B105" s="11">
        <v>45291</v>
      </c>
      <c r="C105" t="s">
        <v>146</v>
      </c>
      <c r="D105" s="12" t="s">
        <v>63</v>
      </c>
      <c r="E105">
        <v>58</v>
      </c>
      <c r="F105" s="14">
        <v>188.87</v>
      </c>
      <c r="G105" s="9">
        <f t="shared" si="0"/>
        <v>10954.460000000001</v>
      </c>
    </row>
    <row r="106" spans="1:7" ht="12" customHeight="1" x14ac:dyDescent="0.25">
      <c r="A106" s="10" t="s">
        <v>87</v>
      </c>
      <c r="B106" s="11">
        <v>45291</v>
      </c>
      <c r="C106" t="s">
        <v>73</v>
      </c>
      <c r="D106" s="12" t="s">
        <v>63</v>
      </c>
      <c r="E106">
        <v>19</v>
      </c>
      <c r="F106" s="14">
        <v>292.85000000000002</v>
      </c>
      <c r="G106" s="9">
        <f t="shared" si="0"/>
        <v>5564.1500000000005</v>
      </c>
    </row>
    <row r="107" spans="1:7" ht="12" customHeight="1" x14ac:dyDescent="0.25">
      <c r="A107" s="10" t="s">
        <v>87</v>
      </c>
      <c r="B107" s="11">
        <v>45291</v>
      </c>
      <c r="C107" t="s">
        <v>147</v>
      </c>
      <c r="D107" s="12" t="s">
        <v>63</v>
      </c>
      <c r="E107">
        <v>150</v>
      </c>
      <c r="F107" s="14">
        <v>72.430000000000007</v>
      </c>
      <c r="G107" s="9">
        <f t="shared" si="0"/>
        <v>10864.500000000002</v>
      </c>
    </row>
    <row r="108" spans="1:7" ht="12" customHeight="1" x14ac:dyDescent="0.25">
      <c r="A108" s="10" t="s">
        <v>87</v>
      </c>
      <c r="B108" s="11">
        <v>45291</v>
      </c>
      <c r="C108" t="s">
        <v>148</v>
      </c>
      <c r="D108" s="12" t="s">
        <v>63</v>
      </c>
      <c r="E108">
        <v>192</v>
      </c>
      <c r="F108" s="14">
        <v>57.61</v>
      </c>
      <c r="G108" s="9">
        <f t="shared" si="0"/>
        <v>11061.119999999999</v>
      </c>
    </row>
    <row r="109" spans="1:7" ht="12" customHeight="1" x14ac:dyDescent="0.25">
      <c r="A109" s="10" t="s">
        <v>87</v>
      </c>
      <c r="B109" s="11">
        <v>45291</v>
      </c>
      <c r="C109" t="s">
        <v>149</v>
      </c>
      <c r="D109" s="12" t="s">
        <v>63</v>
      </c>
      <c r="E109">
        <v>11</v>
      </c>
      <c r="F109" s="14">
        <v>950.08</v>
      </c>
      <c r="G109" s="9">
        <f t="shared" si="0"/>
        <v>10450.880000000001</v>
      </c>
    </row>
    <row r="110" spans="1:7" ht="12" customHeight="1" x14ac:dyDescent="0.25">
      <c r="A110" s="10" t="s">
        <v>87</v>
      </c>
      <c r="B110" s="11">
        <v>45291</v>
      </c>
      <c r="C110" t="s">
        <v>150</v>
      </c>
      <c r="D110" s="12" t="s">
        <v>63</v>
      </c>
      <c r="E110">
        <v>87</v>
      </c>
      <c r="F110" s="14">
        <v>61.41</v>
      </c>
      <c r="G110" s="9">
        <f t="shared" si="0"/>
        <v>5342.67</v>
      </c>
    </row>
    <row r="111" spans="1:7" ht="12" customHeight="1" x14ac:dyDescent="0.25">
      <c r="A111" s="10" t="s">
        <v>87</v>
      </c>
      <c r="B111" s="11">
        <v>45291</v>
      </c>
      <c r="C111" t="s">
        <v>151</v>
      </c>
      <c r="D111" s="12" t="s">
        <v>63</v>
      </c>
      <c r="E111">
        <v>25</v>
      </c>
      <c r="F111" s="14">
        <v>446.29</v>
      </c>
      <c r="G111" s="9">
        <f t="shared" si="0"/>
        <v>11157.25</v>
      </c>
    </row>
    <row r="112" spans="1:7" ht="12" customHeight="1" x14ac:dyDescent="0.25">
      <c r="A112" s="10" t="s">
        <v>87</v>
      </c>
      <c r="B112" s="11">
        <v>45291</v>
      </c>
      <c r="C112" t="s">
        <v>152</v>
      </c>
      <c r="D112" s="12" t="s">
        <v>63</v>
      </c>
      <c r="E112">
        <v>26</v>
      </c>
      <c r="F112" s="14">
        <v>418.12</v>
      </c>
      <c r="G112" s="9">
        <f t="shared" si="0"/>
        <v>10871.12</v>
      </c>
    </row>
    <row r="113" spans="1:7" ht="12" customHeight="1" x14ac:dyDescent="0.25">
      <c r="A113" s="10" t="s">
        <v>87</v>
      </c>
      <c r="B113" s="11">
        <v>45291</v>
      </c>
      <c r="C113" t="s">
        <v>153</v>
      </c>
      <c r="D113" s="12" t="s">
        <v>63</v>
      </c>
      <c r="E113">
        <v>71</v>
      </c>
      <c r="F113" s="14">
        <v>152.44</v>
      </c>
      <c r="G113" s="9">
        <f t="shared" si="0"/>
        <v>10823.24</v>
      </c>
    </row>
    <row r="114" spans="1:7" ht="12" customHeight="1" x14ac:dyDescent="0.25">
      <c r="A114" s="10" t="s">
        <v>87</v>
      </c>
      <c r="B114" s="11">
        <v>45291</v>
      </c>
      <c r="C114" t="s">
        <v>154</v>
      </c>
      <c r="D114" s="12" t="s">
        <v>63</v>
      </c>
      <c r="E114">
        <v>284</v>
      </c>
      <c r="F114" s="14">
        <v>37.700000000000003</v>
      </c>
      <c r="G114" s="9">
        <f t="shared" si="0"/>
        <v>10706.800000000001</v>
      </c>
    </row>
    <row r="115" spans="1:7" ht="12" customHeight="1" x14ac:dyDescent="0.25">
      <c r="A115" s="10" t="s">
        <v>87</v>
      </c>
      <c r="B115" s="11">
        <v>45291</v>
      </c>
      <c r="C115" t="s">
        <v>141</v>
      </c>
      <c r="D115" s="12" t="s">
        <v>63</v>
      </c>
      <c r="E115">
        <v>21</v>
      </c>
      <c r="F115" s="14">
        <v>260.35000000000002</v>
      </c>
      <c r="G115" s="9">
        <f t="shared" si="0"/>
        <v>5467.35</v>
      </c>
    </row>
    <row r="116" spans="1:7" ht="15.75" customHeight="1" x14ac:dyDescent="0.25">
      <c r="A116" s="10" t="s">
        <v>87</v>
      </c>
      <c r="B116" s="11">
        <v>45291</v>
      </c>
      <c r="C116" t="s">
        <v>155</v>
      </c>
      <c r="D116" s="12" t="s">
        <v>63</v>
      </c>
      <c r="E116">
        <v>75</v>
      </c>
      <c r="F116" s="14">
        <v>139.96</v>
      </c>
      <c r="G116" s="9">
        <f t="shared" si="0"/>
        <v>10497</v>
      </c>
    </row>
    <row r="117" spans="1:7" ht="15.75" customHeight="1" x14ac:dyDescent="0.25">
      <c r="A117" s="10" t="s">
        <v>87</v>
      </c>
      <c r="B117" s="11">
        <v>45291</v>
      </c>
      <c r="C117" t="s">
        <v>156</v>
      </c>
      <c r="D117" s="12" t="s">
        <v>63</v>
      </c>
      <c r="E117">
        <v>89</v>
      </c>
      <c r="F117" s="14">
        <v>121.7</v>
      </c>
      <c r="G117" s="9">
        <f t="shared" ref="G117" si="1">IFERROR((IF(ISBLANK(C117),"",ABS(F117*E117))),"-")</f>
        <v>10831.300000000001</v>
      </c>
    </row>
  </sheetData>
  <mergeCells count="1">
    <mergeCell ref="B1:G1"/>
  </mergeCells>
  <phoneticPr fontId="6" type="noConversion"/>
  <dataValidations count="1">
    <dataValidation type="list" allowBlank="1" sqref="D3:D117" xr:uid="{00000000-0002-0000-0A00-000000000000}">
      <formula1>"Buy,Sell,Dividend,SPLIT,Deposit,Interest"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ba4dd-560f-455a-a951-1e7390f8ed19" xsi:nil="true"/>
    <lcf76f155ced4ddcb4097134ff3c332f xmlns="5ff53c2e-85fe-4d3a-b831-046fccdf5b7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0489347F4A64FB3D0A1C0557436D6" ma:contentTypeVersion="18" ma:contentTypeDescription="Create a new document." ma:contentTypeScope="" ma:versionID="dd6b78b7254ea33dd16f5ddfa620af1e">
  <xsd:schema xmlns:xsd="http://www.w3.org/2001/XMLSchema" xmlns:xs="http://www.w3.org/2001/XMLSchema" xmlns:p="http://schemas.microsoft.com/office/2006/metadata/properties" xmlns:ns2="5ff53c2e-85fe-4d3a-b831-046fccdf5b7b" xmlns:ns3="a46ba4dd-560f-455a-a951-1e7390f8ed19" targetNamespace="http://schemas.microsoft.com/office/2006/metadata/properties" ma:root="true" ma:fieldsID="2aeaa9a317f64c32d5d89c1a08f5edb9" ns2:_="" ns3:_="">
    <xsd:import namespace="5ff53c2e-85fe-4d3a-b831-046fccdf5b7b"/>
    <xsd:import namespace="a46ba4dd-560f-455a-a951-1e7390f8e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53c2e-85fe-4d3a-b831-046fccdf5b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925100f-7e66-452c-affe-5c54c92513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ba4dd-560f-455a-a951-1e7390f8ed1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f5dc6a4-2788-438a-84f7-f5c1c95d8e97}" ma:internalName="TaxCatchAll" ma:showField="CatchAllData" ma:web="a46ba4dd-560f-455a-a951-1e7390f8ed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11A651-9019-4434-ADD7-8339B1B7BE43}">
  <ds:schemaRefs>
    <ds:schemaRef ds:uri="http://schemas.microsoft.com/office/2006/metadata/properties"/>
    <ds:schemaRef ds:uri="http://schemas.microsoft.com/office/infopath/2007/PartnerControls"/>
    <ds:schemaRef ds:uri="a46ba4dd-560f-455a-a951-1e7390f8ed19"/>
    <ds:schemaRef ds:uri="5ff53c2e-85fe-4d3a-b831-046fccdf5b7b"/>
  </ds:schemaRefs>
</ds:datastoreItem>
</file>

<file path=customXml/itemProps2.xml><?xml version="1.0" encoding="utf-8"?>
<ds:datastoreItem xmlns:ds="http://schemas.openxmlformats.org/officeDocument/2006/customXml" ds:itemID="{26D8FEFE-079D-4DF8-8929-B2B06959F7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f53c2e-85fe-4d3a-b831-046fccdf5b7b"/>
    <ds:schemaRef ds:uri="a46ba4dd-560f-455a-a951-1e7390f8e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F25812-D128-4A5F-B809-320AB3FBC2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Sheet11</vt:lpstr>
      <vt:lpstr>Current Value</vt:lpstr>
      <vt:lpstr>Transactions</vt:lpstr>
      <vt:lpstr>HistoryAction</vt:lpstr>
      <vt:lpstr>HistoryDate</vt:lpstr>
      <vt:lpstr>HistoryPrice</vt:lpstr>
      <vt:lpstr>HistoryQuantity</vt:lpstr>
      <vt:lpstr>HistorySecurity</vt:lpstr>
      <vt:lpstr>HistoryTotal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Trettin</dc:creator>
  <cp:keywords/>
  <dc:description/>
  <cp:lastModifiedBy>Love Patel</cp:lastModifiedBy>
  <cp:revision/>
  <dcterms:created xsi:type="dcterms:W3CDTF">2022-10-11T22:03:19Z</dcterms:created>
  <dcterms:modified xsi:type="dcterms:W3CDTF">2024-01-24T21:53:31Z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0x010100AA50489347F4A64FB3D0A1C0557436D6</vt:lpwstr>
  </property>
</Properties>
</file>