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opietario\Desktop\VALERIA\BW\"/>
    </mc:Choice>
  </mc:AlternateContent>
  <bookViews>
    <workbookView xWindow="0" yWindow="0" windowWidth="20490" windowHeight="7755" activeTab="1"/>
  </bookViews>
  <sheets>
    <sheet name="Reporte cobranza 1 OCT 15 NOV" sheetId="35" r:id="rId1"/>
    <sheet name="Reporte cobranza 16 AL 30 NOV" sheetId="36" r:id="rId2"/>
  </sheets>
  <definedNames>
    <definedName name="_xlnm._FilterDatabase" localSheetId="0" hidden="1">'Reporte cobranza 1 OCT 15 NOV'!$A$4:$S$56</definedName>
    <definedName name="_xlnm._FilterDatabase" localSheetId="1" hidden="1">'Reporte cobranza 16 AL 30 NOV'!$A$4:$S$56</definedName>
  </definedNames>
  <calcPr calcId="152511"/>
</workbook>
</file>

<file path=xl/calcChain.xml><?xml version="1.0" encoding="utf-8"?>
<calcChain xmlns="http://schemas.openxmlformats.org/spreadsheetml/2006/main">
  <c r="K72" i="35" l="1"/>
  <c r="K68" i="35"/>
  <c r="M56" i="36"/>
  <c r="M55" i="36"/>
  <c r="M54" i="36"/>
  <c r="M53" i="36"/>
  <c r="M52" i="36"/>
  <c r="M51" i="36"/>
  <c r="M50" i="36"/>
  <c r="M49" i="36"/>
  <c r="M48" i="36"/>
  <c r="M47" i="36"/>
  <c r="M46" i="36"/>
  <c r="M45" i="36"/>
  <c r="M44" i="36"/>
  <c r="M43" i="36"/>
  <c r="M42" i="36"/>
  <c r="M41" i="36"/>
  <c r="M40" i="36"/>
  <c r="M39" i="36"/>
  <c r="M38" i="36"/>
  <c r="M37" i="36"/>
  <c r="M36" i="36"/>
  <c r="M35" i="36"/>
  <c r="M34" i="36"/>
  <c r="M33" i="36"/>
  <c r="M32" i="36"/>
  <c r="M31" i="36"/>
  <c r="M30" i="36"/>
  <c r="M29" i="36"/>
  <c r="M28" i="36"/>
  <c r="M27" i="36"/>
  <c r="M26" i="36"/>
  <c r="M25" i="36"/>
  <c r="M24" i="36"/>
  <c r="M23" i="36"/>
  <c r="M22" i="36"/>
  <c r="M21" i="36"/>
  <c r="M20" i="36"/>
  <c r="M19" i="36"/>
  <c r="M18" i="36"/>
  <c r="M17" i="36"/>
  <c r="M16" i="36"/>
  <c r="M15" i="36"/>
  <c r="M14" i="36"/>
  <c r="M13" i="36"/>
  <c r="M12" i="36"/>
  <c r="M11" i="36"/>
  <c r="M10" i="36"/>
  <c r="M9" i="36"/>
  <c r="M8" i="36"/>
  <c r="M7" i="36"/>
  <c r="M6" i="36"/>
  <c r="M5" i="36"/>
  <c r="J30" i="36"/>
  <c r="I30" i="36"/>
  <c r="G59" i="36"/>
  <c r="G58" i="36"/>
  <c r="G60" i="36" s="1"/>
  <c r="L59" i="36"/>
  <c r="I59" i="36"/>
  <c r="H59" i="36"/>
  <c r="H58" i="36"/>
  <c r="H60" i="36" s="1"/>
  <c r="J59" i="36"/>
  <c r="J58" i="36"/>
  <c r="J60" i="36" s="1"/>
  <c r="L58" i="36" l="1"/>
  <c r="L60" i="36" s="1"/>
  <c r="K59" i="36"/>
  <c r="H59" i="35"/>
  <c r="M10" i="35"/>
  <c r="M9" i="35"/>
  <c r="M8" i="35"/>
  <c r="M7" i="35"/>
  <c r="M6" i="35"/>
  <c r="M5" i="35"/>
  <c r="L59" i="35"/>
  <c r="I58" i="36" l="1"/>
  <c r="I60" i="36" s="1"/>
  <c r="M59" i="36"/>
  <c r="K58" i="36"/>
  <c r="K60" i="36" s="1"/>
  <c r="M58" i="36"/>
  <c r="M60" i="36" s="1"/>
  <c r="I11" i="35"/>
  <c r="J11" i="35"/>
  <c r="I12" i="35"/>
  <c r="J12" i="35"/>
  <c r="K12" i="35" s="1"/>
  <c r="M12" i="35" s="1"/>
  <c r="K13" i="35"/>
  <c r="M13" i="35" s="1"/>
  <c r="I14" i="35"/>
  <c r="J14" i="35"/>
  <c r="K14" i="35" s="1"/>
  <c r="M14" i="35" s="1"/>
  <c r="I15" i="35"/>
  <c r="J15" i="35"/>
  <c r="K15" i="35" s="1"/>
  <c r="M15" i="35" s="1"/>
  <c r="I16" i="35"/>
  <c r="J16" i="35"/>
  <c r="K16" i="35" s="1"/>
  <c r="M16" i="35" s="1"/>
  <c r="I17" i="35"/>
  <c r="M17" i="35"/>
  <c r="I18" i="35"/>
  <c r="J18" i="35"/>
  <c r="K18" i="35" s="1"/>
  <c r="M18" i="35" s="1"/>
  <c r="I19" i="35"/>
  <c r="J19" i="35"/>
  <c r="K19" i="35" s="1"/>
  <c r="M19" i="35" s="1"/>
  <c r="I20" i="35"/>
  <c r="J20" i="35"/>
  <c r="K20" i="35" s="1"/>
  <c r="M20" i="35" s="1"/>
  <c r="I21" i="35"/>
  <c r="J21" i="35"/>
  <c r="K21" i="35" s="1"/>
  <c r="M21" i="35" s="1"/>
  <c r="I22" i="35"/>
  <c r="J22" i="35"/>
  <c r="K22" i="35" s="1"/>
  <c r="M22" i="35" s="1"/>
  <c r="I23" i="35"/>
  <c r="J23" i="35"/>
  <c r="K23" i="35" s="1"/>
  <c r="M23" i="35" s="1"/>
  <c r="I24" i="35"/>
  <c r="J24" i="35"/>
  <c r="I25" i="35"/>
  <c r="J25" i="35"/>
  <c r="K25" i="35" s="1"/>
  <c r="M25" i="35" s="1"/>
  <c r="I26" i="35"/>
  <c r="J26" i="35"/>
  <c r="K26" i="35" s="1"/>
  <c r="M26" i="35" s="1"/>
  <c r="L27" i="35"/>
  <c r="L58" i="35" s="1"/>
  <c r="I28" i="35"/>
  <c r="J28" i="35"/>
  <c r="K28" i="35" s="1"/>
  <c r="M28" i="35" s="1"/>
  <c r="H29" i="35"/>
  <c r="H58" i="35" s="1"/>
  <c r="H60" i="35" s="1"/>
  <c r="M29" i="35"/>
  <c r="I30" i="35"/>
  <c r="J30" i="35"/>
  <c r="K30" i="35" s="1"/>
  <c r="M30" i="35" s="1"/>
  <c r="J31" i="35"/>
  <c r="M31" i="35" s="1"/>
  <c r="M32" i="35"/>
  <c r="L33" i="35"/>
  <c r="M33" i="35"/>
  <c r="J34" i="35"/>
  <c r="I34" i="35" s="1"/>
  <c r="K35" i="35"/>
  <c r="M35" i="35" s="1"/>
  <c r="K36" i="35"/>
  <c r="M36" i="35" s="1"/>
  <c r="M37" i="35"/>
  <c r="M38" i="35"/>
  <c r="M39" i="35"/>
  <c r="K40" i="35"/>
  <c r="M40" i="35" s="1"/>
  <c r="K41" i="35"/>
  <c r="M41" i="35" s="1"/>
  <c r="J42" i="35"/>
  <c r="I42" i="35" s="1"/>
  <c r="J43" i="35"/>
  <c r="I43" i="35" s="1"/>
  <c r="J44" i="35"/>
  <c r="I44" i="35" s="1"/>
  <c r="J45" i="35"/>
  <c r="I45" i="35" s="1"/>
  <c r="M46" i="35"/>
  <c r="J47" i="35"/>
  <c r="I47" i="35" s="1"/>
  <c r="J48" i="35"/>
  <c r="I48" i="35" s="1"/>
  <c r="J49" i="35"/>
  <c r="I49" i="35" s="1"/>
  <c r="J50" i="35"/>
  <c r="I50" i="35" s="1"/>
  <c r="J51" i="35"/>
  <c r="I51" i="35" s="1"/>
  <c r="J52" i="35"/>
  <c r="I52" i="35" s="1"/>
  <c r="J53" i="35"/>
  <c r="I53" i="35" s="1"/>
  <c r="J54" i="35"/>
  <c r="I54" i="35" s="1"/>
  <c r="J55" i="35"/>
  <c r="I55" i="35" s="1"/>
  <c r="J56" i="35"/>
  <c r="I56" i="35" s="1"/>
  <c r="I59" i="35" l="1"/>
  <c r="K11" i="35"/>
  <c r="M11" i="35" s="1"/>
  <c r="J58" i="35"/>
  <c r="J59" i="35"/>
  <c r="I29" i="35"/>
  <c r="I58" i="35" s="1"/>
  <c r="I60" i="35" s="1"/>
  <c r="K24" i="35"/>
  <c r="M45" i="35"/>
  <c r="L60" i="35"/>
  <c r="K53" i="35"/>
  <c r="M53" i="35" s="1"/>
  <c r="K34" i="35"/>
  <c r="M34" i="35" s="1"/>
  <c r="M56" i="35"/>
  <c r="M54" i="35"/>
  <c r="M51" i="35"/>
  <c r="M48" i="35"/>
  <c r="K47" i="35"/>
  <c r="M47" i="35" s="1"/>
  <c r="M43" i="35"/>
  <c r="M55" i="35"/>
  <c r="M52" i="35"/>
  <c r="M50" i="35"/>
  <c r="K49" i="35"/>
  <c r="M49" i="35" s="1"/>
  <c r="M44" i="35"/>
  <c r="M42" i="35"/>
  <c r="J60" i="35" l="1"/>
  <c r="M24" i="35"/>
  <c r="K59" i="35"/>
  <c r="K58" i="35"/>
  <c r="K60" i="35" s="1"/>
  <c r="M59" i="35" l="1"/>
  <c r="M58" i="35"/>
  <c r="M60" i="35" s="1"/>
</calcChain>
</file>

<file path=xl/comments1.xml><?xml version="1.0" encoding="utf-8"?>
<comments xmlns="http://schemas.openxmlformats.org/spreadsheetml/2006/main">
  <authors>
    <author>Administarcion Bluewolf</author>
  </authors>
  <commentList>
    <comment ref="F3" authorId="0" shapeId="0">
      <text>
        <r>
          <rPr>
            <sz val="14"/>
            <color indexed="81"/>
            <rFont val="Tahoma"/>
            <family val="2"/>
          </rPr>
          <t>BW TALENT
TeamWolf
Estrategia
Bussiness
TI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" authorId="0" shapeId="0">
      <text>
        <r>
          <rPr>
            <sz val="14"/>
            <color indexed="81"/>
            <rFont val="Tahoma"/>
            <family val="2"/>
          </rPr>
          <t>BW TALENT
TeamWolf
Estrategia
Bussiness
TI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Administarcion Bluewolf</author>
  </authors>
  <commentList>
    <comment ref="F3" authorId="0" shapeId="0">
      <text>
        <r>
          <rPr>
            <sz val="14"/>
            <color indexed="81"/>
            <rFont val="Tahoma"/>
            <family val="2"/>
          </rPr>
          <t>BW TALENT
TeamWolf
Estrategia
Bussiness
TI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" authorId="0" shapeId="0">
      <text>
        <r>
          <rPr>
            <sz val="14"/>
            <color indexed="81"/>
            <rFont val="Tahoma"/>
            <family val="2"/>
          </rPr>
          <t>BW TALENT
TeamWolf
Estrategia
Bussiness
TI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<sst xmlns="http://schemas.openxmlformats.org/spreadsheetml/2006/main" count="291" uniqueCount="116">
  <si>
    <t>Total</t>
  </si>
  <si>
    <t>Fecha</t>
  </si>
  <si>
    <t>Numero de factura</t>
  </si>
  <si>
    <t>Razon Social</t>
  </si>
  <si>
    <t>Concepto</t>
  </si>
  <si>
    <t>Subtotal</t>
  </si>
  <si>
    <t>IVA</t>
  </si>
  <si>
    <t>Estatus</t>
  </si>
  <si>
    <t xml:space="preserve">Fecha de pago </t>
  </si>
  <si>
    <t>Area de venta</t>
  </si>
  <si>
    <t>COPASER, S.C.</t>
  </si>
  <si>
    <t>SERVICIOS DE CONSULTORIA</t>
  </si>
  <si>
    <t>ESTRATEGIA</t>
  </si>
  <si>
    <t>COPACHISA, S.A. DE C.V.</t>
  </si>
  <si>
    <t>RENTA DE PLATAFORMA</t>
  </si>
  <si>
    <t>TI</t>
  </si>
  <si>
    <t>CANCELADA</t>
  </si>
  <si>
    <t>RUBA SERVICIOS S.A. DE C.V.</t>
  </si>
  <si>
    <t>CAPACITACION</t>
  </si>
  <si>
    <t>INTERMEX MANUFACTURA DE CHIHUAHUA</t>
  </si>
  <si>
    <t>CENTRO CHIHUAHUENSE PARA LA CALIDAD Y PRODUCTIVIDAD A.C.</t>
  </si>
  <si>
    <t>RENTA MENSUAL DE PLATAFORMA</t>
  </si>
  <si>
    <t>NOVAMEX</t>
  </si>
  <si>
    <t>AUTO PRONTO S.A. DE C.V.</t>
  </si>
  <si>
    <t>ALINEACION Y MODELO DE NEGOCIO</t>
  </si>
  <si>
    <t>PAGO TRANSFERENCIA</t>
  </si>
  <si>
    <t>PREMET</t>
  </si>
  <si>
    <t>SISTEMA DE GESTION ESTRATEGICA</t>
  </si>
  <si>
    <t>DESARROLLO</t>
  </si>
  <si>
    <t>CONSULTORIA Y PLATAFORMA</t>
  </si>
  <si>
    <t>CONSTRUCCIONES METALICAS DE CHIHUAHUA</t>
  </si>
  <si>
    <t>AT</t>
  </si>
  <si>
    <t>RUBIK MARKETING S.A. DE C.V.</t>
  </si>
  <si>
    <t>TONY</t>
  </si>
  <si>
    <t>HERMANOS MADERO</t>
  </si>
  <si>
    <t>Cancelada</t>
  </si>
  <si>
    <t>cancelada</t>
  </si>
  <si>
    <t>CAD DISEÑOS E INGENIERIA S.A. DE C.V.</t>
  </si>
  <si>
    <t>EVALUACIONES PSICOMETRICAS</t>
  </si>
  <si>
    <t xml:space="preserve">PAGO TANSFERENCIA </t>
  </si>
  <si>
    <t>CELIDERH</t>
  </si>
  <si>
    <t>SERVICIO DEL COBRE S.A. DE C.V.</t>
  </si>
  <si>
    <t>at</t>
  </si>
  <si>
    <t>CROCSA</t>
  </si>
  <si>
    <t>Estrategia</t>
  </si>
  <si>
    <t>OPERADORA CG, S.A. DE C.V.</t>
  </si>
  <si>
    <t>ASESORIA Y PLATAFORMA</t>
  </si>
  <si>
    <t>ACEITES LUBRICANTES DE CHIHUAHUA</t>
  </si>
  <si>
    <t>PLATAFORMA Y CONSULTORIA</t>
  </si>
  <si>
    <t>DISTRIBUIDORA DE MAQUINARIA</t>
  </si>
  <si>
    <t>pago transferencia</t>
  </si>
  <si>
    <t>IDEAS CONSULTORES</t>
  </si>
  <si>
    <t>POTOSI SOLUTIONS</t>
  </si>
  <si>
    <t>ASESORIA DE NEGOCIOS</t>
  </si>
  <si>
    <t>ti</t>
  </si>
  <si>
    <t>AQUA SALUS S DE RL DE C.V (TWH)</t>
  </si>
  <si>
    <t>CORPORATIVO MEXICANO</t>
  </si>
  <si>
    <t>BGM</t>
  </si>
  <si>
    <t>MEJORAS AL SISTEMA</t>
  </si>
  <si>
    <t>tony</t>
  </si>
  <si>
    <t>bw_talent</t>
  </si>
  <si>
    <t>BIKERS DEL DECIERTO S.A DE C.V. HARLEY DAVIDSON</t>
  </si>
  <si>
    <t>ANTICIPO DE PROCESO DE AT</t>
  </si>
  <si>
    <t>ANTICIPO PROCESO DE AT  BASE 30</t>
  </si>
  <si>
    <t>nomina</t>
  </si>
  <si>
    <t>MENSUALIDAD ALINACION DEL MODELO</t>
  </si>
  <si>
    <t>PRUEBAS PSICOMETRICAS</t>
  </si>
  <si>
    <t>Factura final del proceso</t>
  </si>
  <si>
    <t>otro</t>
  </si>
  <si>
    <t>assesment center gerente de construccion</t>
  </si>
  <si>
    <t>estrategia</t>
  </si>
  <si>
    <t>plataforma</t>
  </si>
  <si>
    <t>premet</t>
  </si>
  <si>
    <t>anticipo proyecto gestion de talento</t>
  </si>
  <si>
    <t>Pago transferencia</t>
  </si>
  <si>
    <t>Metrofitness</t>
  </si>
  <si>
    <t>anticipo de planeacion estrategica</t>
  </si>
  <si>
    <t>PAGO TRANSFERENCia</t>
  </si>
  <si>
    <t>Club campestre san francisco s.c.</t>
  </si>
  <si>
    <t>anticipo atraccion de talento gerente comercial</t>
  </si>
  <si>
    <t>anticipo proceso de atraccion de talento grente rh</t>
  </si>
  <si>
    <t>UCASA</t>
  </si>
  <si>
    <t>Primer pago Q</t>
  </si>
  <si>
    <t>FORMACION</t>
  </si>
  <si>
    <t>area de venta</t>
  </si>
  <si>
    <t>proceso de coaching 3d3</t>
  </si>
  <si>
    <t>platafotma</t>
  </si>
  <si>
    <t>modelo de negocio sesion 4</t>
  </si>
  <si>
    <t>01/11//2017</t>
  </si>
  <si>
    <t>GESTION DE TALENTO</t>
  </si>
  <si>
    <t>ri</t>
  </si>
  <si>
    <t>Formacion</t>
  </si>
  <si>
    <t>Tecnologia de Gestion y comunicación s.a. de c.v.</t>
  </si>
  <si>
    <t>menualidad1 intervencion sistematica</t>
  </si>
  <si>
    <t>Gastos de viaje consultor</t>
  </si>
  <si>
    <t>primer taller coaching</t>
  </si>
  <si>
    <t>ejecusion de proyectos Sostenibles</t>
  </si>
  <si>
    <t>segundo pago del proceso</t>
  </si>
  <si>
    <t>Pagada</t>
  </si>
  <si>
    <t>Saldo</t>
  </si>
  <si>
    <t>Facturada en el periodo</t>
  </si>
  <si>
    <t>FACTURAS TONY</t>
  </si>
  <si>
    <t>SUMAS</t>
  </si>
  <si>
    <t>( - )</t>
  </si>
  <si>
    <t>Saldo anterior</t>
  </si>
  <si>
    <t>Reporte de cobranza BW</t>
  </si>
  <si>
    <t>Del 1 de Octubre al 15 de Noviembre 2017</t>
  </si>
  <si>
    <t>( = )</t>
  </si>
  <si>
    <t>SALDO BW</t>
  </si>
  <si>
    <t>Del 16 al 30 de Noviembre 2017</t>
  </si>
  <si>
    <t>Gatsos</t>
  </si>
  <si>
    <t>saldo en bancos</t>
  </si>
  <si>
    <t>presupuesto degastos pendiente</t>
  </si>
  <si>
    <t>renta</t>
  </si>
  <si>
    <t>nomina 2da q</t>
  </si>
  <si>
    <t>papeler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</si>
</sst>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\-mm\-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4"/>
      <color theme="0" tint="-4.9989318521683403E-2"/>
      <name val="Hand Of Sean (Demo)"/>
    </font>
    <font>
      <sz val="14"/>
      <color indexed="81"/>
      <name val="Tahom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0" tint="-4.9989318521683403E-2"/>
      <name val="Hand Of Sean (Dem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1" xfId="0" applyBorder="1"/>
    <xf numFmtId="44" fontId="3" fillId="4" borderId="1" xfId="1" applyFont="1" applyFill="1" applyBorder="1" applyAlignment="1">
      <alignment horizontal="center" vertical="center"/>
    </xf>
    <xf numFmtId="44" fontId="0" fillId="2" borderId="1" xfId="1" applyFont="1" applyFill="1" applyBorder="1"/>
    <xf numFmtId="4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Fill="1"/>
    <xf numFmtId="44" fontId="1" fillId="2" borderId="1" xfId="1" applyFont="1" applyFill="1" applyBorder="1"/>
    <xf numFmtId="0" fontId="7" fillId="2" borderId="1" xfId="0" applyFont="1" applyFill="1" applyBorder="1"/>
    <xf numFmtId="44" fontId="7" fillId="2" borderId="1" xfId="1" applyFont="1" applyFill="1" applyBorder="1"/>
    <xf numFmtId="14" fontId="7" fillId="2" borderId="1" xfId="0" applyNumberFormat="1" applyFont="1" applyFill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44" fontId="2" fillId="0" borderId="0" xfId="0" applyNumberFormat="1" applyFont="1"/>
    <xf numFmtId="0" fontId="2" fillId="0" borderId="0" xfId="0" applyFont="1"/>
    <xf numFmtId="0" fontId="8" fillId="0" borderId="0" xfId="0" applyFont="1" applyFill="1" applyBorder="1"/>
    <xf numFmtId="44" fontId="2" fillId="2" borderId="1" xfId="1" applyFont="1" applyFill="1" applyBorder="1"/>
    <xf numFmtId="0" fontId="5" fillId="3" borderId="0" xfId="0" applyFont="1" applyFill="1" applyAlignment="1">
      <alignment horizontal="center" vertical="center"/>
    </xf>
    <xf numFmtId="44" fontId="3" fillId="4" borderId="3" xfId="1" applyFont="1" applyFill="1" applyBorder="1" applyAlignment="1">
      <alignment horizontal="center" vertical="center"/>
    </xf>
    <xf numFmtId="44" fontId="3" fillId="4" borderId="4" xfId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44" fontId="3" fillId="4" borderId="5" xfId="1" applyFont="1" applyFill="1" applyBorder="1" applyAlignment="1">
      <alignment horizontal="center" vertical="center"/>
    </xf>
    <xf numFmtId="44" fontId="3" fillId="4" borderId="2" xfId="1" applyFont="1" applyFill="1" applyBorder="1" applyAlignment="1">
      <alignment horizontal="center" vertical="center"/>
    </xf>
    <xf numFmtId="44" fontId="3" fillId="4" borderId="6" xfId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3" fontId="7" fillId="2" borderId="1" xfId="2" applyFont="1" applyFill="1" applyBorder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74"/>
  <sheetViews>
    <sheetView topLeftCell="C1" workbookViewId="0">
      <selection activeCell="E32" sqref="E32"/>
    </sheetView>
  </sheetViews>
  <sheetFormatPr baseColWidth="10" defaultRowHeight="15"/>
  <cols>
    <col min="1" max="1" width="12.140625" bestFit="1" customWidth="1"/>
    <col min="2" max="2" width="11" bestFit="1" customWidth="1"/>
    <col min="3" max="3" width="60.28515625" bestFit="1" customWidth="1"/>
    <col min="4" max="4" width="52.5703125" bestFit="1" customWidth="1"/>
    <col min="5" max="5" width="14.42578125" bestFit="1" customWidth="1"/>
    <col min="6" max="6" width="14.7109375" bestFit="1" customWidth="1"/>
    <col min="7" max="7" width="14.7109375" style="1" customWidth="1"/>
    <col min="8" max="8" width="15.42578125" bestFit="1" customWidth="1"/>
    <col min="9" max="9" width="12.5703125" bestFit="1" customWidth="1"/>
    <col min="10" max="10" width="14.28515625" customWidth="1"/>
    <col min="11" max="12" width="14.28515625" style="1" customWidth="1"/>
    <col min="13" max="13" width="14.28515625" style="15" customWidth="1"/>
    <col min="14" max="14" width="22.42578125" bestFit="1" customWidth="1"/>
    <col min="15" max="15" width="15.5703125" style="13" bestFit="1" customWidth="1"/>
  </cols>
  <sheetData>
    <row r="1" spans="1:15" s="1" customFormat="1" ht="30">
      <c r="A1" s="18" t="s">
        <v>105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7"/>
    </row>
    <row r="2" spans="1:15" s="1" customFormat="1" ht="26.25">
      <c r="A2" s="25" t="s">
        <v>106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s="7" customFormat="1" ht="31.5" customHeight="1">
      <c r="A3" s="21" t="s">
        <v>1</v>
      </c>
      <c r="B3" s="31" t="s">
        <v>2</v>
      </c>
      <c r="C3" s="21" t="s">
        <v>3</v>
      </c>
      <c r="D3" s="21" t="s">
        <v>4</v>
      </c>
      <c r="E3" s="21" t="s">
        <v>84</v>
      </c>
      <c r="F3" s="21" t="s">
        <v>9</v>
      </c>
      <c r="G3" s="21" t="s">
        <v>104</v>
      </c>
      <c r="H3" s="28" t="s">
        <v>100</v>
      </c>
      <c r="I3" s="29"/>
      <c r="J3" s="30"/>
      <c r="K3" s="19" t="s">
        <v>98</v>
      </c>
      <c r="L3" s="19" t="s">
        <v>35</v>
      </c>
      <c r="M3" s="19" t="s">
        <v>99</v>
      </c>
      <c r="N3" s="21" t="s">
        <v>7</v>
      </c>
      <c r="O3" s="23" t="s">
        <v>8</v>
      </c>
    </row>
    <row r="4" spans="1:15" s="1" customFormat="1" ht="15.75">
      <c r="A4" s="22"/>
      <c r="B4" s="32"/>
      <c r="C4" s="22"/>
      <c r="D4" s="22"/>
      <c r="E4" s="22"/>
      <c r="F4" s="22"/>
      <c r="G4" s="22"/>
      <c r="H4" s="3" t="s">
        <v>5</v>
      </c>
      <c r="I4" s="3" t="s">
        <v>6</v>
      </c>
      <c r="J4" s="3" t="s">
        <v>0</v>
      </c>
      <c r="K4" s="20"/>
      <c r="L4" s="20"/>
      <c r="M4" s="20"/>
      <c r="N4" s="22"/>
      <c r="O4" s="24"/>
    </row>
    <row r="5" spans="1:15" s="1" customFormat="1">
      <c r="A5" s="11">
        <v>42887</v>
      </c>
      <c r="B5" s="6">
        <v>936</v>
      </c>
      <c r="C5" s="9" t="s">
        <v>47</v>
      </c>
      <c r="D5" s="9" t="s">
        <v>46</v>
      </c>
      <c r="E5" s="9" t="s">
        <v>15</v>
      </c>
      <c r="F5" s="9" t="s">
        <v>15</v>
      </c>
      <c r="G5" s="10">
        <v>3190</v>
      </c>
      <c r="H5" s="10"/>
      <c r="I5" s="10"/>
      <c r="J5" s="10"/>
      <c r="K5" s="4"/>
      <c r="L5" s="4"/>
      <c r="M5" s="17">
        <f>G5</f>
        <v>3190</v>
      </c>
      <c r="N5" s="2"/>
      <c r="O5" s="2"/>
    </row>
    <row r="6" spans="1:15" s="1" customFormat="1">
      <c r="A6" s="11">
        <v>42936</v>
      </c>
      <c r="B6" s="6">
        <v>985</v>
      </c>
      <c r="C6" s="9" t="s">
        <v>19</v>
      </c>
      <c r="D6" s="9" t="s">
        <v>58</v>
      </c>
      <c r="E6" s="9" t="s">
        <v>15</v>
      </c>
      <c r="F6" s="9" t="s">
        <v>15</v>
      </c>
      <c r="G6" s="10">
        <v>6960</v>
      </c>
      <c r="H6" s="10"/>
      <c r="I6" s="10"/>
      <c r="J6" s="10"/>
      <c r="K6" s="4"/>
      <c r="L6" s="4"/>
      <c r="M6" s="17">
        <f t="shared" ref="M6:M10" si="0">G6</f>
        <v>6960</v>
      </c>
      <c r="N6" s="2"/>
      <c r="O6" s="2"/>
    </row>
    <row r="7" spans="1:15" s="1" customFormat="1">
      <c r="A7" s="11">
        <v>42955</v>
      </c>
      <c r="B7" s="6">
        <v>1010</v>
      </c>
      <c r="C7" s="9" t="s">
        <v>61</v>
      </c>
      <c r="D7" s="9" t="s">
        <v>62</v>
      </c>
      <c r="E7" s="9" t="s">
        <v>31</v>
      </c>
      <c r="F7" s="9" t="s">
        <v>31</v>
      </c>
      <c r="G7" s="10">
        <v>62640</v>
      </c>
      <c r="H7" s="10"/>
      <c r="I7" s="10"/>
      <c r="J7" s="10"/>
      <c r="K7" s="4"/>
      <c r="L7" s="4"/>
      <c r="M7" s="17">
        <f t="shared" si="0"/>
        <v>62640</v>
      </c>
      <c r="N7" s="2"/>
      <c r="O7" s="2"/>
    </row>
    <row r="8" spans="1:15" s="1" customFormat="1">
      <c r="A8" s="11">
        <v>42957</v>
      </c>
      <c r="B8" s="6">
        <v>1015</v>
      </c>
      <c r="C8" s="9" t="s">
        <v>30</v>
      </c>
      <c r="D8" s="9" t="s">
        <v>63</v>
      </c>
      <c r="E8" s="9" t="s">
        <v>31</v>
      </c>
      <c r="F8" s="9" t="s">
        <v>31</v>
      </c>
      <c r="G8" s="10">
        <v>34800</v>
      </c>
      <c r="H8" s="10"/>
      <c r="I8" s="10"/>
      <c r="J8" s="10"/>
      <c r="K8" s="4"/>
      <c r="L8" s="4"/>
      <c r="M8" s="17">
        <f t="shared" si="0"/>
        <v>34800</v>
      </c>
      <c r="N8" s="2"/>
      <c r="O8" s="2"/>
    </row>
    <row r="9" spans="1:15" s="1" customFormat="1">
      <c r="A9" s="11">
        <v>42991</v>
      </c>
      <c r="B9" s="6">
        <v>1041</v>
      </c>
      <c r="C9" s="9" t="s">
        <v>37</v>
      </c>
      <c r="D9" s="9" t="s">
        <v>66</v>
      </c>
      <c r="E9" s="9" t="s">
        <v>83</v>
      </c>
      <c r="F9" s="9" t="s">
        <v>28</v>
      </c>
      <c r="G9" s="10">
        <v>5800</v>
      </c>
      <c r="H9" s="10"/>
      <c r="I9" s="10"/>
      <c r="J9" s="10"/>
      <c r="K9" s="4"/>
      <c r="L9" s="4"/>
      <c r="M9" s="17">
        <f t="shared" si="0"/>
        <v>5800</v>
      </c>
      <c r="N9" s="2"/>
      <c r="O9" s="2"/>
    </row>
    <row r="10" spans="1:15" s="1" customFormat="1">
      <c r="A10" s="11">
        <v>43003</v>
      </c>
      <c r="B10" s="6">
        <v>1044</v>
      </c>
      <c r="C10" s="9" t="s">
        <v>61</v>
      </c>
      <c r="D10" s="9" t="s">
        <v>67</v>
      </c>
      <c r="E10" s="9" t="s">
        <v>31</v>
      </c>
      <c r="F10" s="9" t="s">
        <v>31</v>
      </c>
      <c r="G10" s="10">
        <v>93960</v>
      </c>
      <c r="H10" s="10"/>
      <c r="I10" s="10"/>
      <c r="J10" s="10"/>
      <c r="K10" s="4"/>
      <c r="L10" s="4"/>
      <c r="M10" s="17">
        <f t="shared" si="0"/>
        <v>93960</v>
      </c>
      <c r="N10" s="2"/>
      <c r="O10" s="2"/>
    </row>
    <row r="11" spans="1:15" s="1" customFormat="1" hidden="1">
      <c r="A11" s="11">
        <v>43010</v>
      </c>
      <c r="B11" s="6">
        <v>1045</v>
      </c>
      <c r="C11" s="9" t="s">
        <v>10</v>
      </c>
      <c r="D11" s="9" t="s">
        <v>11</v>
      </c>
      <c r="E11" s="9" t="s">
        <v>44</v>
      </c>
      <c r="F11" s="9" t="s">
        <v>12</v>
      </c>
      <c r="G11" s="9"/>
      <c r="H11" s="10">
        <v>50000</v>
      </c>
      <c r="I11" s="10">
        <f>H11*0.16</f>
        <v>8000</v>
      </c>
      <c r="J11" s="10">
        <f>H11*1.16</f>
        <v>57999.999999999993</v>
      </c>
      <c r="K11" s="4">
        <f t="shared" ref="K11:K16" si="1">J11</f>
        <v>57999.999999999993</v>
      </c>
      <c r="L11" s="4"/>
      <c r="M11" s="17">
        <f t="shared" ref="M11:M26" si="2">J11-K11</f>
        <v>0</v>
      </c>
      <c r="N11" s="2" t="s">
        <v>50</v>
      </c>
      <c r="O11" s="12">
        <v>43014</v>
      </c>
    </row>
    <row r="12" spans="1:15" s="1" customFormat="1" hidden="1">
      <c r="A12" s="11">
        <v>43010</v>
      </c>
      <c r="B12" s="6">
        <v>1046</v>
      </c>
      <c r="C12" s="9" t="s">
        <v>13</v>
      </c>
      <c r="D12" s="9" t="s">
        <v>71</v>
      </c>
      <c r="E12" s="9" t="s">
        <v>15</v>
      </c>
      <c r="F12" s="9" t="s">
        <v>15</v>
      </c>
      <c r="G12" s="9"/>
      <c r="H12" s="10">
        <v>5000</v>
      </c>
      <c r="I12" s="10">
        <f>H12*0.16</f>
        <v>800</v>
      </c>
      <c r="J12" s="10">
        <f>H12*1.16</f>
        <v>5800</v>
      </c>
      <c r="K12" s="4">
        <f t="shared" si="1"/>
        <v>5800</v>
      </c>
      <c r="L12" s="4"/>
      <c r="M12" s="17">
        <f t="shared" si="2"/>
        <v>0</v>
      </c>
      <c r="N12" s="2" t="s">
        <v>74</v>
      </c>
      <c r="O12" s="12">
        <v>43020</v>
      </c>
    </row>
    <row r="13" spans="1:15" s="1" customFormat="1" hidden="1">
      <c r="A13" s="11">
        <v>43010</v>
      </c>
      <c r="B13" s="6">
        <v>1047</v>
      </c>
      <c r="C13" s="9" t="s">
        <v>13</v>
      </c>
      <c r="D13" s="9" t="s">
        <v>73</v>
      </c>
      <c r="E13" s="9" t="s">
        <v>44</v>
      </c>
      <c r="F13" s="9" t="s">
        <v>70</v>
      </c>
      <c r="G13" s="9"/>
      <c r="H13" s="10">
        <v>85320</v>
      </c>
      <c r="I13" s="10">
        <v>13641.2</v>
      </c>
      <c r="J13" s="10">
        <v>98971.199999999997</v>
      </c>
      <c r="K13" s="4">
        <f t="shared" si="1"/>
        <v>98971.199999999997</v>
      </c>
      <c r="L13" s="4"/>
      <c r="M13" s="17">
        <f t="shared" si="2"/>
        <v>0</v>
      </c>
      <c r="N13" s="2" t="s">
        <v>74</v>
      </c>
      <c r="O13" s="12">
        <v>43020</v>
      </c>
    </row>
    <row r="14" spans="1:15" s="1" customFormat="1" hidden="1">
      <c r="A14" s="11">
        <v>43010</v>
      </c>
      <c r="B14" s="6">
        <v>1048</v>
      </c>
      <c r="C14" s="9" t="s">
        <v>72</v>
      </c>
      <c r="D14" s="9" t="s">
        <v>27</v>
      </c>
      <c r="E14" s="9" t="s">
        <v>12</v>
      </c>
      <c r="F14" s="9" t="s">
        <v>12</v>
      </c>
      <c r="G14" s="9"/>
      <c r="H14" s="10">
        <v>20000</v>
      </c>
      <c r="I14" s="10">
        <f t="shared" ref="I14:I26" si="3">H14*0.16</f>
        <v>3200</v>
      </c>
      <c r="J14" s="10">
        <f>H14*1.16</f>
        <v>23200</v>
      </c>
      <c r="K14" s="4">
        <f t="shared" si="1"/>
        <v>23200</v>
      </c>
      <c r="L14" s="4"/>
      <c r="M14" s="17">
        <f t="shared" si="2"/>
        <v>0</v>
      </c>
      <c r="N14" s="2" t="s">
        <v>25</v>
      </c>
      <c r="O14" s="12">
        <v>43021</v>
      </c>
    </row>
    <row r="15" spans="1:15" s="1" customFormat="1" hidden="1">
      <c r="A15" s="11">
        <v>43010</v>
      </c>
      <c r="B15" s="6">
        <v>1049</v>
      </c>
      <c r="C15" s="9" t="s">
        <v>17</v>
      </c>
      <c r="D15" s="9" t="s">
        <v>18</v>
      </c>
      <c r="E15" s="9" t="s">
        <v>83</v>
      </c>
      <c r="F15" s="9" t="s">
        <v>70</v>
      </c>
      <c r="G15" s="9"/>
      <c r="H15" s="10">
        <v>13412.8</v>
      </c>
      <c r="I15" s="10">
        <f t="shared" si="3"/>
        <v>2146.0479999999998</v>
      </c>
      <c r="J15" s="10">
        <f>H15*1.16</f>
        <v>15558.847999999998</v>
      </c>
      <c r="K15" s="4">
        <f t="shared" si="1"/>
        <v>15558.847999999998</v>
      </c>
      <c r="L15" s="4"/>
      <c r="M15" s="17">
        <f t="shared" si="2"/>
        <v>0</v>
      </c>
      <c r="N15" s="2" t="s">
        <v>25</v>
      </c>
      <c r="O15" s="12">
        <v>43014</v>
      </c>
    </row>
    <row r="16" spans="1:15" s="1" customFormat="1" hidden="1">
      <c r="A16" s="11">
        <v>43010</v>
      </c>
      <c r="B16" s="6">
        <v>1050</v>
      </c>
      <c r="C16" s="9" t="s">
        <v>20</v>
      </c>
      <c r="D16" s="9" t="s">
        <v>71</v>
      </c>
      <c r="E16" s="9" t="s">
        <v>15</v>
      </c>
      <c r="F16" s="9" t="s">
        <v>15</v>
      </c>
      <c r="G16" s="9"/>
      <c r="H16" s="10">
        <v>6750</v>
      </c>
      <c r="I16" s="10">
        <f t="shared" si="3"/>
        <v>1080</v>
      </c>
      <c r="J16" s="10">
        <f>H16*1.16</f>
        <v>7829.9999999999991</v>
      </c>
      <c r="K16" s="4">
        <f t="shared" si="1"/>
        <v>7829.9999999999991</v>
      </c>
      <c r="L16" s="4"/>
      <c r="M16" s="17">
        <f t="shared" si="2"/>
        <v>0</v>
      </c>
      <c r="N16" s="2" t="s">
        <v>25</v>
      </c>
      <c r="O16" s="12">
        <v>43014</v>
      </c>
    </row>
    <row r="17" spans="1:15" s="1" customFormat="1">
      <c r="A17" s="11">
        <v>43010</v>
      </c>
      <c r="B17" s="6">
        <v>1051</v>
      </c>
      <c r="C17" s="9" t="s">
        <v>22</v>
      </c>
      <c r="D17" s="9" t="s">
        <v>21</v>
      </c>
      <c r="E17" s="9" t="s">
        <v>15</v>
      </c>
      <c r="F17" s="9" t="s">
        <v>15</v>
      </c>
      <c r="G17" s="9"/>
      <c r="H17" s="10"/>
      <c r="I17" s="10">
        <f t="shared" si="3"/>
        <v>0</v>
      </c>
      <c r="J17" s="10">
        <v>750</v>
      </c>
      <c r="K17" s="4"/>
      <c r="L17" s="4"/>
      <c r="M17" s="17">
        <f t="shared" si="2"/>
        <v>750</v>
      </c>
      <c r="N17" s="2"/>
      <c r="O17" s="2"/>
    </row>
    <row r="18" spans="1:15" s="1" customFormat="1" hidden="1">
      <c r="A18" s="11">
        <v>43010</v>
      </c>
      <c r="B18" s="6">
        <v>1052</v>
      </c>
      <c r="C18" s="9" t="s">
        <v>23</v>
      </c>
      <c r="D18" s="9" t="s">
        <v>65</v>
      </c>
      <c r="E18" s="9" t="s">
        <v>44</v>
      </c>
      <c r="F18" s="9" t="s">
        <v>70</v>
      </c>
      <c r="G18" s="9"/>
      <c r="H18" s="10">
        <v>60000</v>
      </c>
      <c r="I18" s="10">
        <f t="shared" si="3"/>
        <v>9600</v>
      </c>
      <c r="J18" s="10">
        <f t="shared" ref="J18:J26" si="4">H18*1.16</f>
        <v>69600</v>
      </c>
      <c r="K18" s="4">
        <f t="shared" ref="K18:K26" si="5">J18</f>
        <v>69600</v>
      </c>
      <c r="L18" s="4"/>
      <c r="M18" s="17">
        <f t="shared" si="2"/>
        <v>0</v>
      </c>
      <c r="N18" s="2" t="s">
        <v>25</v>
      </c>
      <c r="O18" s="12">
        <v>43014</v>
      </c>
    </row>
    <row r="19" spans="1:15" s="1" customFormat="1" hidden="1">
      <c r="A19" s="11">
        <v>43010</v>
      </c>
      <c r="B19" s="6">
        <v>1053</v>
      </c>
      <c r="C19" s="9" t="s">
        <v>34</v>
      </c>
      <c r="D19" s="9" t="s">
        <v>46</v>
      </c>
      <c r="E19" s="9" t="s">
        <v>15</v>
      </c>
      <c r="F19" s="9" t="s">
        <v>15</v>
      </c>
      <c r="G19" s="9"/>
      <c r="H19" s="10">
        <v>12750</v>
      </c>
      <c r="I19" s="10">
        <f t="shared" si="3"/>
        <v>2040</v>
      </c>
      <c r="J19" s="10">
        <f t="shared" si="4"/>
        <v>14789.999999999998</v>
      </c>
      <c r="K19" s="4">
        <f t="shared" si="5"/>
        <v>14789.999999999998</v>
      </c>
      <c r="L19" s="4"/>
      <c r="M19" s="17">
        <f t="shared" si="2"/>
        <v>0</v>
      </c>
      <c r="N19" s="2" t="s">
        <v>25</v>
      </c>
      <c r="O19" s="12">
        <v>43028</v>
      </c>
    </row>
    <row r="20" spans="1:15" s="1" customFormat="1" hidden="1">
      <c r="A20" s="11">
        <v>43010</v>
      </c>
      <c r="B20" s="6">
        <v>1054</v>
      </c>
      <c r="C20" s="9" t="s">
        <v>49</v>
      </c>
      <c r="D20" s="9" t="s">
        <v>48</v>
      </c>
      <c r="E20" s="9" t="s">
        <v>54</v>
      </c>
      <c r="F20" s="9" t="s">
        <v>15</v>
      </c>
      <c r="G20" s="9"/>
      <c r="H20" s="10">
        <v>2750</v>
      </c>
      <c r="I20" s="10">
        <f t="shared" si="3"/>
        <v>440</v>
      </c>
      <c r="J20" s="10">
        <f t="shared" si="4"/>
        <v>3190</v>
      </c>
      <c r="K20" s="4">
        <f t="shared" si="5"/>
        <v>3190</v>
      </c>
      <c r="L20" s="4"/>
      <c r="M20" s="17">
        <f t="shared" si="2"/>
        <v>0</v>
      </c>
      <c r="N20" s="2" t="s">
        <v>39</v>
      </c>
      <c r="O20" s="12">
        <v>43013</v>
      </c>
    </row>
    <row r="21" spans="1:15" s="1" customFormat="1" hidden="1">
      <c r="A21" s="11">
        <v>43010</v>
      </c>
      <c r="B21" s="6">
        <v>1055</v>
      </c>
      <c r="C21" s="9" t="s">
        <v>47</v>
      </c>
      <c r="D21" s="9" t="s">
        <v>48</v>
      </c>
      <c r="E21" s="9" t="s">
        <v>15</v>
      </c>
      <c r="F21" s="9" t="s">
        <v>15</v>
      </c>
      <c r="G21" s="9"/>
      <c r="H21" s="10">
        <v>2750</v>
      </c>
      <c r="I21" s="10">
        <f t="shared" si="3"/>
        <v>440</v>
      </c>
      <c r="J21" s="10">
        <f t="shared" si="4"/>
        <v>3190</v>
      </c>
      <c r="K21" s="4">
        <f t="shared" si="5"/>
        <v>3190</v>
      </c>
      <c r="L21" s="4"/>
      <c r="M21" s="17">
        <f t="shared" si="2"/>
        <v>0</v>
      </c>
      <c r="N21" s="2" t="s">
        <v>39</v>
      </c>
      <c r="O21" s="12">
        <v>43021</v>
      </c>
    </row>
    <row r="22" spans="1:15" s="1" customFormat="1" hidden="1">
      <c r="A22" s="11">
        <v>43010</v>
      </c>
      <c r="B22" s="6">
        <v>1056</v>
      </c>
      <c r="C22" s="9" t="s">
        <v>45</v>
      </c>
      <c r="D22" s="9" t="s">
        <v>48</v>
      </c>
      <c r="E22" s="9" t="s">
        <v>15</v>
      </c>
      <c r="F22" s="9" t="s">
        <v>15</v>
      </c>
      <c r="G22" s="9"/>
      <c r="H22" s="10">
        <v>2750</v>
      </c>
      <c r="I22" s="10">
        <f t="shared" si="3"/>
        <v>440</v>
      </c>
      <c r="J22" s="10">
        <f t="shared" si="4"/>
        <v>3190</v>
      </c>
      <c r="K22" s="4">
        <f t="shared" si="5"/>
        <v>3190</v>
      </c>
      <c r="L22" s="4"/>
      <c r="M22" s="17">
        <f t="shared" si="2"/>
        <v>0</v>
      </c>
      <c r="N22" s="2" t="s">
        <v>50</v>
      </c>
      <c r="O22" s="12">
        <v>43027</v>
      </c>
    </row>
    <row r="23" spans="1:15" s="1" customFormat="1" hidden="1">
      <c r="A23" s="11">
        <v>43010</v>
      </c>
      <c r="B23" s="6">
        <v>1057</v>
      </c>
      <c r="C23" s="9" t="s">
        <v>43</v>
      </c>
      <c r="D23" s="9" t="s">
        <v>69</v>
      </c>
      <c r="E23" s="9" t="s">
        <v>42</v>
      </c>
      <c r="F23" s="9" t="s">
        <v>42</v>
      </c>
      <c r="G23" s="9"/>
      <c r="H23" s="10">
        <v>60000</v>
      </c>
      <c r="I23" s="10">
        <f t="shared" si="3"/>
        <v>9600</v>
      </c>
      <c r="J23" s="10">
        <f t="shared" si="4"/>
        <v>69600</v>
      </c>
      <c r="K23" s="4">
        <f t="shared" si="5"/>
        <v>69600</v>
      </c>
      <c r="L23" s="4"/>
      <c r="M23" s="17">
        <f t="shared" si="2"/>
        <v>0</v>
      </c>
      <c r="N23" s="2" t="s">
        <v>25</v>
      </c>
      <c r="O23" s="12">
        <v>43028</v>
      </c>
    </row>
    <row r="24" spans="1:15" s="1" customFormat="1" hidden="1">
      <c r="A24" s="11">
        <v>43012</v>
      </c>
      <c r="B24" s="6">
        <v>1058</v>
      </c>
      <c r="C24" s="9" t="s">
        <v>23</v>
      </c>
      <c r="D24" s="9" t="s">
        <v>53</v>
      </c>
      <c r="E24" s="9" t="s">
        <v>33</v>
      </c>
      <c r="F24" s="9" t="s">
        <v>33</v>
      </c>
      <c r="G24" s="9"/>
      <c r="H24" s="10">
        <v>78750</v>
      </c>
      <c r="I24" s="10">
        <f t="shared" si="3"/>
        <v>12600</v>
      </c>
      <c r="J24" s="10">
        <f t="shared" si="4"/>
        <v>91350</v>
      </c>
      <c r="K24" s="4">
        <f t="shared" si="5"/>
        <v>91350</v>
      </c>
      <c r="L24" s="4"/>
      <c r="M24" s="17">
        <f t="shared" si="2"/>
        <v>0</v>
      </c>
      <c r="N24" s="2" t="s">
        <v>25</v>
      </c>
      <c r="O24" s="12">
        <v>43014</v>
      </c>
    </row>
    <row r="25" spans="1:15" s="1" customFormat="1" hidden="1">
      <c r="A25" s="11">
        <v>43012</v>
      </c>
      <c r="B25" s="6">
        <v>1059</v>
      </c>
      <c r="C25" s="9" t="s">
        <v>55</v>
      </c>
      <c r="D25" s="9" t="s">
        <v>53</v>
      </c>
      <c r="E25" s="9" t="s">
        <v>33</v>
      </c>
      <c r="F25" s="9" t="s">
        <v>59</v>
      </c>
      <c r="G25" s="9"/>
      <c r="H25" s="10">
        <v>40000</v>
      </c>
      <c r="I25" s="10">
        <f t="shared" si="3"/>
        <v>6400</v>
      </c>
      <c r="J25" s="10">
        <f t="shared" si="4"/>
        <v>46400</v>
      </c>
      <c r="K25" s="4">
        <f t="shared" si="5"/>
        <v>46400</v>
      </c>
      <c r="L25" s="4"/>
      <c r="M25" s="17">
        <f t="shared" si="2"/>
        <v>0</v>
      </c>
      <c r="N25" s="2" t="s">
        <v>77</v>
      </c>
      <c r="O25" s="12">
        <v>43021</v>
      </c>
    </row>
    <row r="26" spans="1:15" s="1" customFormat="1" hidden="1">
      <c r="A26" s="11">
        <v>43012</v>
      </c>
      <c r="B26" s="6">
        <v>1060</v>
      </c>
      <c r="C26" s="9" t="s">
        <v>56</v>
      </c>
      <c r="D26" s="9" t="s">
        <v>53</v>
      </c>
      <c r="E26" s="9" t="s">
        <v>33</v>
      </c>
      <c r="F26" s="9" t="s">
        <v>33</v>
      </c>
      <c r="G26" s="9"/>
      <c r="H26" s="10">
        <v>7500</v>
      </c>
      <c r="I26" s="10">
        <f t="shared" si="3"/>
        <v>1200</v>
      </c>
      <c r="J26" s="10">
        <f t="shared" si="4"/>
        <v>8700</v>
      </c>
      <c r="K26" s="4">
        <f t="shared" si="5"/>
        <v>8700</v>
      </c>
      <c r="L26" s="4"/>
      <c r="M26" s="17">
        <f t="shared" si="2"/>
        <v>0</v>
      </c>
      <c r="N26" s="2" t="s">
        <v>77</v>
      </c>
      <c r="O26" s="12">
        <v>43021</v>
      </c>
    </row>
    <row r="27" spans="1:15" s="1" customFormat="1" hidden="1">
      <c r="A27" s="11">
        <v>43012</v>
      </c>
      <c r="B27" s="6">
        <v>1061</v>
      </c>
      <c r="C27" s="9" t="s">
        <v>41</v>
      </c>
      <c r="D27" s="9" t="s">
        <v>29</v>
      </c>
      <c r="E27" s="9" t="s">
        <v>16</v>
      </c>
      <c r="F27" s="9" t="s">
        <v>16</v>
      </c>
      <c r="G27" s="9"/>
      <c r="H27" s="10">
        <v>0</v>
      </c>
      <c r="I27" s="10">
        <v>0</v>
      </c>
      <c r="J27" s="10">
        <v>0</v>
      </c>
      <c r="K27" s="4"/>
      <c r="L27" s="4">
        <f>J27</f>
        <v>0</v>
      </c>
      <c r="M27" s="17"/>
      <c r="N27" s="2" t="s">
        <v>36</v>
      </c>
      <c r="O27" s="12" t="s">
        <v>16</v>
      </c>
    </row>
    <row r="28" spans="1:15" s="1" customFormat="1" hidden="1">
      <c r="A28" s="11">
        <v>43017</v>
      </c>
      <c r="B28" s="6">
        <v>1064</v>
      </c>
      <c r="C28" s="9" t="s">
        <v>41</v>
      </c>
      <c r="D28" s="9" t="s">
        <v>29</v>
      </c>
      <c r="E28" s="9" t="s">
        <v>12</v>
      </c>
      <c r="F28" s="9" t="s">
        <v>68</v>
      </c>
      <c r="G28" s="9"/>
      <c r="H28" s="10">
        <v>3227</v>
      </c>
      <c r="I28" s="10">
        <f>H28*0.16</f>
        <v>516.32000000000005</v>
      </c>
      <c r="J28" s="10">
        <f>H28*1.16</f>
        <v>3743.3199999999997</v>
      </c>
      <c r="K28" s="4">
        <f>J28</f>
        <v>3743.3199999999997</v>
      </c>
      <c r="L28" s="4"/>
      <c r="M28" s="17">
        <f t="shared" ref="M28:M56" si="6">J28-K28</f>
        <v>0</v>
      </c>
      <c r="N28" s="2" t="s">
        <v>25</v>
      </c>
      <c r="O28" s="12">
        <v>43027</v>
      </c>
    </row>
    <row r="29" spans="1:15" s="1" customFormat="1">
      <c r="A29" s="11"/>
      <c r="B29" s="6">
        <v>1062</v>
      </c>
      <c r="C29" s="9" t="s">
        <v>19</v>
      </c>
      <c r="D29" s="9" t="s">
        <v>86</v>
      </c>
      <c r="E29" s="9" t="s">
        <v>54</v>
      </c>
      <c r="F29" s="9" t="s">
        <v>54</v>
      </c>
      <c r="G29" s="9"/>
      <c r="H29" s="10">
        <f>J29/1.16</f>
        <v>14700.000000000002</v>
      </c>
      <c r="I29" s="10">
        <f>J29-H29</f>
        <v>2351.9999999999982</v>
      </c>
      <c r="J29" s="10">
        <v>17052</v>
      </c>
      <c r="K29" s="4"/>
      <c r="L29" s="4"/>
      <c r="M29" s="17">
        <f t="shared" si="6"/>
        <v>17052</v>
      </c>
      <c r="N29" s="2"/>
      <c r="O29" s="2"/>
    </row>
    <row r="30" spans="1:15" s="1" customFormat="1" hidden="1">
      <c r="A30" s="11">
        <v>43017</v>
      </c>
      <c r="B30" s="6">
        <v>1063</v>
      </c>
      <c r="C30" s="9" t="s">
        <v>75</v>
      </c>
      <c r="D30" s="9" t="s">
        <v>76</v>
      </c>
      <c r="E30" s="9" t="s">
        <v>12</v>
      </c>
      <c r="F30" s="9" t="s">
        <v>12</v>
      </c>
      <c r="G30" s="9"/>
      <c r="H30" s="10">
        <v>18000</v>
      </c>
      <c r="I30" s="10">
        <f>H30*0.16</f>
        <v>2880</v>
      </c>
      <c r="J30" s="10">
        <f>H30*1.16</f>
        <v>20880</v>
      </c>
      <c r="K30" s="4">
        <f>J30</f>
        <v>20880</v>
      </c>
      <c r="L30" s="4"/>
      <c r="M30" s="17">
        <f t="shared" si="6"/>
        <v>0</v>
      </c>
      <c r="N30" s="2" t="s">
        <v>50</v>
      </c>
      <c r="O30" s="12">
        <v>43020</v>
      </c>
    </row>
    <row r="31" spans="1:15" s="1" customFormat="1">
      <c r="A31" s="11">
        <v>43019</v>
      </c>
      <c r="B31" s="6">
        <v>1065</v>
      </c>
      <c r="C31" s="9" t="s">
        <v>78</v>
      </c>
      <c r="D31" s="9" t="s">
        <v>80</v>
      </c>
      <c r="E31" s="9" t="s">
        <v>31</v>
      </c>
      <c r="F31" s="9" t="s">
        <v>31</v>
      </c>
      <c r="G31" s="9"/>
      <c r="H31" s="10">
        <v>30000</v>
      </c>
      <c r="I31" s="10">
        <v>4800</v>
      </c>
      <c r="J31" s="10">
        <f>H31*1.16</f>
        <v>34800</v>
      </c>
      <c r="K31" s="4"/>
      <c r="L31" s="4"/>
      <c r="M31" s="17">
        <f t="shared" si="6"/>
        <v>34800</v>
      </c>
      <c r="N31" s="2"/>
      <c r="O31" s="2"/>
    </row>
    <row r="32" spans="1:15" s="1" customFormat="1">
      <c r="A32" s="11">
        <v>43019</v>
      </c>
      <c r="B32" s="6">
        <v>1066</v>
      </c>
      <c r="C32" s="9" t="s">
        <v>78</v>
      </c>
      <c r="D32" s="9" t="s">
        <v>79</v>
      </c>
      <c r="E32" s="9" t="s">
        <v>31</v>
      </c>
      <c r="F32" s="9" t="s">
        <v>31</v>
      </c>
      <c r="G32" s="9"/>
      <c r="H32" s="10">
        <v>30000</v>
      </c>
      <c r="I32" s="10">
        <v>4800</v>
      </c>
      <c r="J32" s="10">
        <v>34800</v>
      </c>
      <c r="K32" s="4"/>
      <c r="L32" s="4"/>
      <c r="M32" s="17">
        <f t="shared" si="6"/>
        <v>34800</v>
      </c>
      <c r="N32" s="2"/>
      <c r="O32" s="2"/>
    </row>
    <row r="33" spans="1:15" s="1" customFormat="1" hidden="1">
      <c r="A33" s="11">
        <v>43021</v>
      </c>
      <c r="B33" s="6">
        <v>1067</v>
      </c>
      <c r="C33" s="9" t="s">
        <v>81</v>
      </c>
      <c r="D33" s="9" t="s">
        <v>76</v>
      </c>
      <c r="E33" s="9" t="s">
        <v>16</v>
      </c>
      <c r="F33" s="9" t="s">
        <v>16</v>
      </c>
      <c r="G33" s="9"/>
      <c r="H33" s="10">
        <v>0</v>
      </c>
      <c r="I33" s="10">
        <v>0</v>
      </c>
      <c r="J33" s="10">
        <v>0</v>
      </c>
      <c r="K33" s="4"/>
      <c r="L33" s="4">
        <f>J33</f>
        <v>0</v>
      </c>
      <c r="M33" s="17">
        <f t="shared" si="6"/>
        <v>0</v>
      </c>
      <c r="N33" s="2" t="s">
        <v>36</v>
      </c>
      <c r="O33" s="12" t="s">
        <v>16</v>
      </c>
    </row>
    <row r="34" spans="1:15" s="1" customFormat="1" hidden="1">
      <c r="A34" s="11">
        <v>43025</v>
      </c>
      <c r="B34" s="6">
        <v>1069</v>
      </c>
      <c r="C34" s="9" t="s">
        <v>13</v>
      </c>
      <c r="D34" s="9" t="s">
        <v>82</v>
      </c>
      <c r="E34" s="9" t="s">
        <v>44</v>
      </c>
      <c r="F34" s="9" t="s">
        <v>70</v>
      </c>
      <c r="G34" s="9"/>
      <c r="H34" s="10">
        <v>85320</v>
      </c>
      <c r="I34" s="10">
        <f>J34-H34</f>
        <v>13651.199999999997</v>
      </c>
      <c r="J34" s="10">
        <f>H34*1.16</f>
        <v>98971.199999999997</v>
      </c>
      <c r="K34" s="4">
        <f>J34</f>
        <v>98971.199999999997</v>
      </c>
      <c r="L34" s="4"/>
      <c r="M34" s="17">
        <f t="shared" si="6"/>
        <v>0</v>
      </c>
      <c r="N34" s="2" t="s">
        <v>25</v>
      </c>
      <c r="O34" s="12">
        <v>43034</v>
      </c>
    </row>
    <row r="35" spans="1:15" s="1" customFormat="1" hidden="1">
      <c r="A35" s="11">
        <v>43025</v>
      </c>
      <c r="B35" s="6">
        <v>1068</v>
      </c>
      <c r="C35" s="9" t="s">
        <v>81</v>
      </c>
      <c r="D35" s="9" t="s">
        <v>76</v>
      </c>
      <c r="E35" s="9" t="s">
        <v>12</v>
      </c>
      <c r="F35" s="9" t="s">
        <v>70</v>
      </c>
      <c r="G35" s="9"/>
      <c r="H35" s="10">
        <v>38000</v>
      </c>
      <c r="I35" s="10">
        <v>6080</v>
      </c>
      <c r="J35" s="10">
        <v>44080</v>
      </c>
      <c r="K35" s="4">
        <f>J35</f>
        <v>44080</v>
      </c>
      <c r="L35" s="4"/>
      <c r="M35" s="17">
        <f t="shared" si="6"/>
        <v>0</v>
      </c>
      <c r="N35" s="2" t="s">
        <v>25</v>
      </c>
      <c r="O35" s="12">
        <v>43026</v>
      </c>
    </row>
    <row r="36" spans="1:15" s="1" customFormat="1" hidden="1">
      <c r="A36" s="11">
        <v>43025</v>
      </c>
      <c r="B36" s="6">
        <v>1070</v>
      </c>
      <c r="C36" s="9" t="s">
        <v>32</v>
      </c>
      <c r="D36" s="9" t="s">
        <v>85</v>
      </c>
      <c r="E36" s="9" t="s">
        <v>83</v>
      </c>
      <c r="F36" s="9" t="s">
        <v>60</v>
      </c>
      <c r="G36" s="9"/>
      <c r="H36" s="10">
        <v>31200</v>
      </c>
      <c r="I36" s="10">
        <v>4992</v>
      </c>
      <c r="J36" s="10">
        <v>36192</v>
      </c>
      <c r="K36" s="4">
        <f>J36</f>
        <v>36192</v>
      </c>
      <c r="L36" s="4"/>
      <c r="M36" s="17">
        <f t="shared" si="6"/>
        <v>0</v>
      </c>
      <c r="N36" s="2" t="s">
        <v>25</v>
      </c>
      <c r="O36" s="12">
        <v>43032</v>
      </c>
    </row>
    <row r="37" spans="1:15" s="1" customFormat="1">
      <c r="A37" s="11">
        <v>43032</v>
      </c>
      <c r="B37" s="6">
        <v>1071</v>
      </c>
      <c r="C37" s="9" t="s">
        <v>96</v>
      </c>
      <c r="D37" s="9" t="s">
        <v>97</v>
      </c>
      <c r="E37" s="9" t="s">
        <v>44</v>
      </c>
      <c r="F37" s="9" t="s">
        <v>12</v>
      </c>
      <c r="G37" s="9"/>
      <c r="H37" s="10">
        <v>14700</v>
      </c>
      <c r="I37" s="10">
        <v>2352</v>
      </c>
      <c r="J37" s="10">
        <v>17052</v>
      </c>
      <c r="K37" s="4"/>
      <c r="L37" s="4"/>
      <c r="M37" s="17">
        <f t="shared" si="6"/>
        <v>17052</v>
      </c>
      <c r="N37" s="2"/>
      <c r="O37" s="2"/>
    </row>
    <row r="38" spans="1:15" s="1" customFormat="1">
      <c r="A38" s="11">
        <v>43032</v>
      </c>
      <c r="B38" s="6">
        <v>1072</v>
      </c>
      <c r="C38" s="9" t="s">
        <v>52</v>
      </c>
      <c r="D38" s="9" t="s">
        <v>71</v>
      </c>
      <c r="E38" s="9" t="s">
        <v>54</v>
      </c>
      <c r="F38" s="9" t="s">
        <v>54</v>
      </c>
      <c r="G38" s="9"/>
      <c r="H38" s="10">
        <v>9000</v>
      </c>
      <c r="I38" s="10">
        <v>1440</v>
      </c>
      <c r="J38" s="10">
        <v>10440</v>
      </c>
      <c r="K38" s="4"/>
      <c r="L38" s="4"/>
      <c r="M38" s="17">
        <f t="shared" si="6"/>
        <v>10440</v>
      </c>
      <c r="N38" s="2"/>
      <c r="O38" s="2"/>
    </row>
    <row r="39" spans="1:15" s="1" customFormat="1">
      <c r="A39" s="11">
        <v>43032</v>
      </c>
      <c r="B39" s="6">
        <v>1073</v>
      </c>
      <c r="C39" s="9" t="s">
        <v>40</v>
      </c>
      <c r="D39" s="9" t="s">
        <v>95</v>
      </c>
      <c r="E39" s="9" t="s">
        <v>83</v>
      </c>
      <c r="F39" s="9" t="s">
        <v>91</v>
      </c>
      <c r="G39" s="9"/>
      <c r="H39" s="10">
        <v>5000</v>
      </c>
      <c r="I39" s="10">
        <v>800</v>
      </c>
      <c r="J39" s="10">
        <v>5800</v>
      </c>
      <c r="K39" s="4"/>
      <c r="L39" s="4"/>
      <c r="M39" s="17">
        <f t="shared" si="6"/>
        <v>5800</v>
      </c>
      <c r="N39" s="2"/>
      <c r="O39" s="2"/>
    </row>
    <row r="40" spans="1:15" s="1" customFormat="1" hidden="1">
      <c r="A40" s="11">
        <v>43032</v>
      </c>
      <c r="B40" s="6">
        <v>1074</v>
      </c>
      <c r="C40" s="9" t="s">
        <v>57</v>
      </c>
      <c r="D40" s="9" t="s">
        <v>94</v>
      </c>
      <c r="E40" s="9" t="s">
        <v>44</v>
      </c>
      <c r="F40" s="9" t="s">
        <v>12</v>
      </c>
      <c r="G40" s="9"/>
      <c r="H40" s="10">
        <v>6424.27</v>
      </c>
      <c r="I40" s="10">
        <v>1027.8800000000001</v>
      </c>
      <c r="J40" s="10">
        <v>7452.15</v>
      </c>
      <c r="K40" s="4">
        <f>J40</f>
        <v>7452.15</v>
      </c>
      <c r="L40" s="4"/>
      <c r="M40" s="17">
        <f t="shared" si="6"/>
        <v>0</v>
      </c>
      <c r="N40" s="2" t="s">
        <v>25</v>
      </c>
      <c r="O40" s="12">
        <v>43039</v>
      </c>
    </row>
    <row r="41" spans="1:15" s="1" customFormat="1" hidden="1">
      <c r="A41" s="11">
        <v>43038</v>
      </c>
      <c r="B41" s="6">
        <v>1075</v>
      </c>
      <c r="C41" s="9" t="s">
        <v>51</v>
      </c>
      <c r="D41" s="9" t="s">
        <v>87</v>
      </c>
      <c r="E41" s="9" t="s">
        <v>44</v>
      </c>
      <c r="F41" s="9" t="s">
        <v>44</v>
      </c>
      <c r="G41" s="9"/>
      <c r="H41" s="10">
        <v>55500</v>
      </c>
      <c r="I41" s="10">
        <v>8880</v>
      </c>
      <c r="J41" s="10">
        <v>64380</v>
      </c>
      <c r="K41" s="4">
        <f>J41</f>
        <v>64380</v>
      </c>
      <c r="L41" s="4"/>
      <c r="M41" s="17">
        <f t="shared" si="6"/>
        <v>0</v>
      </c>
      <c r="N41" s="2" t="s">
        <v>25</v>
      </c>
      <c r="O41" s="12">
        <v>43038</v>
      </c>
    </row>
    <row r="42" spans="1:15" s="1" customFormat="1">
      <c r="A42" s="11" t="s">
        <v>88</v>
      </c>
      <c r="B42" s="6">
        <v>1076</v>
      </c>
      <c r="C42" s="9" t="s">
        <v>13</v>
      </c>
      <c r="D42" s="9" t="s">
        <v>89</v>
      </c>
      <c r="E42" s="9" t="s">
        <v>44</v>
      </c>
      <c r="F42" s="9" t="s">
        <v>12</v>
      </c>
      <c r="G42" s="9"/>
      <c r="H42" s="10">
        <v>85320</v>
      </c>
      <c r="I42" s="10">
        <f>J42-H42</f>
        <v>13651.199999999997</v>
      </c>
      <c r="J42" s="10">
        <f>H42*1.16</f>
        <v>98971.199999999997</v>
      </c>
      <c r="K42" s="4"/>
      <c r="L42" s="4"/>
      <c r="M42" s="17">
        <f t="shared" si="6"/>
        <v>98971.199999999997</v>
      </c>
      <c r="N42" s="2"/>
      <c r="O42" s="2"/>
    </row>
    <row r="43" spans="1:15" s="1" customFormat="1">
      <c r="A43" s="11">
        <v>43040</v>
      </c>
      <c r="B43" s="6">
        <v>1077</v>
      </c>
      <c r="C43" s="9" t="s">
        <v>13</v>
      </c>
      <c r="D43" s="9" t="s">
        <v>14</v>
      </c>
      <c r="E43" s="9" t="s">
        <v>54</v>
      </c>
      <c r="F43" s="9" t="s">
        <v>54</v>
      </c>
      <c r="G43" s="9"/>
      <c r="H43" s="10">
        <v>5000</v>
      </c>
      <c r="I43" s="10">
        <f>J43-H43</f>
        <v>800</v>
      </c>
      <c r="J43" s="10">
        <f>H43*1.16</f>
        <v>5800</v>
      </c>
      <c r="K43" s="4"/>
      <c r="L43" s="4"/>
      <c r="M43" s="17">
        <f t="shared" si="6"/>
        <v>5800</v>
      </c>
      <c r="N43" s="2"/>
      <c r="O43" s="2"/>
    </row>
    <row r="44" spans="1:15" s="1" customFormat="1">
      <c r="A44" s="11">
        <v>43040</v>
      </c>
      <c r="B44" s="6">
        <v>1078</v>
      </c>
      <c r="C44" s="9" t="s">
        <v>26</v>
      </c>
      <c r="D44" s="9" t="s">
        <v>27</v>
      </c>
      <c r="E44" s="9" t="s">
        <v>54</v>
      </c>
      <c r="F44" s="9" t="s">
        <v>54</v>
      </c>
      <c r="G44" s="9"/>
      <c r="H44" s="10">
        <v>20000</v>
      </c>
      <c r="I44" s="10">
        <f>J44-H44</f>
        <v>3200</v>
      </c>
      <c r="J44" s="10">
        <f>H44*1.16</f>
        <v>23200</v>
      </c>
      <c r="K44" s="4"/>
      <c r="L44" s="4"/>
      <c r="M44" s="17">
        <f t="shared" si="6"/>
        <v>23200</v>
      </c>
      <c r="N44" s="2"/>
      <c r="O44" s="2"/>
    </row>
    <row r="45" spans="1:15" s="1" customFormat="1">
      <c r="A45" s="11">
        <v>43040</v>
      </c>
      <c r="B45" s="6">
        <v>1079</v>
      </c>
      <c r="C45" s="9" t="s">
        <v>17</v>
      </c>
      <c r="D45" s="9" t="s">
        <v>18</v>
      </c>
      <c r="E45" s="9" t="s">
        <v>44</v>
      </c>
      <c r="F45" s="9" t="s">
        <v>12</v>
      </c>
      <c r="G45" s="9"/>
      <c r="H45" s="10">
        <v>13412.8</v>
      </c>
      <c r="I45" s="10">
        <f>J45-H45</f>
        <v>2146.0479999999989</v>
      </c>
      <c r="J45" s="10">
        <f>H45*1.16</f>
        <v>15558.847999999998</v>
      </c>
      <c r="K45" s="4"/>
      <c r="L45" s="4"/>
      <c r="M45" s="17">
        <f t="shared" si="6"/>
        <v>15558.847999999998</v>
      </c>
      <c r="N45" s="2"/>
      <c r="O45" s="2"/>
    </row>
    <row r="46" spans="1:15" s="1" customFormat="1">
      <c r="A46" s="11">
        <v>43040</v>
      </c>
      <c r="B46" s="6">
        <v>1080</v>
      </c>
      <c r="C46" s="9" t="s">
        <v>22</v>
      </c>
      <c r="D46" s="9" t="s">
        <v>14</v>
      </c>
      <c r="E46" s="9" t="s">
        <v>54</v>
      </c>
      <c r="F46" s="9" t="s">
        <v>54</v>
      </c>
      <c r="G46" s="9"/>
      <c r="H46" s="10"/>
      <c r="I46" s="10"/>
      <c r="J46" s="10">
        <v>750</v>
      </c>
      <c r="K46" s="4"/>
      <c r="L46" s="4"/>
      <c r="M46" s="17">
        <f t="shared" si="6"/>
        <v>750</v>
      </c>
      <c r="N46" s="2"/>
      <c r="O46" s="2"/>
    </row>
    <row r="47" spans="1:15" s="1" customFormat="1" hidden="1">
      <c r="A47" s="11">
        <v>43040</v>
      </c>
      <c r="B47" s="6">
        <v>1081</v>
      </c>
      <c r="C47" s="9" t="s">
        <v>23</v>
      </c>
      <c r="D47" s="9" t="s">
        <v>24</v>
      </c>
      <c r="E47" s="9" t="s">
        <v>44</v>
      </c>
      <c r="F47" s="9" t="s">
        <v>12</v>
      </c>
      <c r="G47" s="9"/>
      <c r="H47" s="10">
        <v>60000</v>
      </c>
      <c r="I47" s="10">
        <f t="shared" ref="I47:I56" si="7">J47-H47</f>
        <v>9600</v>
      </c>
      <c r="J47" s="10">
        <f t="shared" ref="J47:J56" si="8">H47*1.16</f>
        <v>69600</v>
      </c>
      <c r="K47" s="4">
        <f>J47</f>
        <v>69600</v>
      </c>
      <c r="L47" s="4"/>
      <c r="M47" s="17">
        <f t="shared" si="6"/>
        <v>0</v>
      </c>
      <c r="N47" s="2" t="s">
        <v>25</v>
      </c>
      <c r="O47" s="12">
        <v>43042</v>
      </c>
    </row>
    <row r="48" spans="1:15" s="1" customFormat="1">
      <c r="A48" s="11">
        <v>43040</v>
      </c>
      <c r="B48" s="6">
        <v>1082</v>
      </c>
      <c r="C48" s="9" t="s">
        <v>34</v>
      </c>
      <c r="D48" s="9" t="s">
        <v>48</v>
      </c>
      <c r="E48" s="9" t="s">
        <v>54</v>
      </c>
      <c r="F48" s="9" t="s">
        <v>54</v>
      </c>
      <c r="G48" s="9"/>
      <c r="H48" s="10">
        <v>12750</v>
      </c>
      <c r="I48" s="10">
        <f t="shared" si="7"/>
        <v>2039.9999999999982</v>
      </c>
      <c r="J48" s="10">
        <f t="shared" si="8"/>
        <v>14789.999999999998</v>
      </c>
      <c r="K48" s="4"/>
      <c r="L48" s="4"/>
      <c r="M48" s="17">
        <f t="shared" si="6"/>
        <v>14789.999999999998</v>
      </c>
      <c r="N48" s="2"/>
      <c r="O48" s="2"/>
    </row>
    <row r="49" spans="1:15" s="1" customFormat="1" hidden="1">
      <c r="A49" s="11">
        <v>43040</v>
      </c>
      <c r="B49" s="6">
        <v>1083</v>
      </c>
      <c r="C49" s="9" t="s">
        <v>49</v>
      </c>
      <c r="D49" s="9" t="s">
        <v>48</v>
      </c>
      <c r="E49" s="9" t="s">
        <v>54</v>
      </c>
      <c r="F49" s="9" t="s">
        <v>54</v>
      </c>
      <c r="G49" s="9"/>
      <c r="H49" s="10">
        <v>2750</v>
      </c>
      <c r="I49" s="10">
        <f t="shared" si="7"/>
        <v>440</v>
      </c>
      <c r="J49" s="10">
        <f t="shared" si="8"/>
        <v>3190</v>
      </c>
      <c r="K49" s="4">
        <f>J49</f>
        <v>3190</v>
      </c>
      <c r="L49" s="4"/>
      <c r="M49" s="17">
        <f t="shared" si="6"/>
        <v>0</v>
      </c>
      <c r="N49" s="2" t="s">
        <v>25</v>
      </c>
      <c r="O49" s="12">
        <v>43042</v>
      </c>
    </row>
    <row r="50" spans="1:15" s="1" customFormat="1">
      <c r="A50" s="11">
        <v>43040</v>
      </c>
      <c r="B50" s="6">
        <v>1084</v>
      </c>
      <c r="C50" s="9" t="s">
        <v>47</v>
      </c>
      <c r="D50" s="9" t="s">
        <v>48</v>
      </c>
      <c r="E50" s="9" t="s">
        <v>54</v>
      </c>
      <c r="F50" s="9" t="s">
        <v>90</v>
      </c>
      <c r="G50" s="9"/>
      <c r="H50" s="10">
        <v>2750</v>
      </c>
      <c r="I50" s="10">
        <f t="shared" si="7"/>
        <v>440</v>
      </c>
      <c r="J50" s="10">
        <f t="shared" si="8"/>
        <v>3190</v>
      </c>
      <c r="K50" s="4"/>
      <c r="L50" s="4"/>
      <c r="M50" s="17">
        <f t="shared" si="6"/>
        <v>3190</v>
      </c>
      <c r="N50" s="2"/>
      <c r="O50" s="2"/>
    </row>
    <row r="51" spans="1:15" s="1" customFormat="1">
      <c r="A51" s="11">
        <v>43040</v>
      </c>
      <c r="B51" s="6">
        <v>1085</v>
      </c>
      <c r="C51" s="9" t="s">
        <v>45</v>
      </c>
      <c r="D51" s="9" t="s">
        <v>48</v>
      </c>
      <c r="E51" s="9" t="s">
        <v>54</v>
      </c>
      <c r="F51" s="9" t="s">
        <v>54</v>
      </c>
      <c r="G51" s="9"/>
      <c r="H51" s="10">
        <v>2750</v>
      </c>
      <c r="I51" s="10">
        <f t="shared" si="7"/>
        <v>440</v>
      </c>
      <c r="J51" s="10">
        <f t="shared" si="8"/>
        <v>3190</v>
      </c>
      <c r="K51" s="4"/>
      <c r="L51" s="4"/>
      <c r="M51" s="17">
        <f t="shared" si="6"/>
        <v>3190</v>
      </c>
      <c r="N51" s="2"/>
      <c r="O51" s="2"/>
    </row>
    <row r="52" spans="1:15" s="1" customFormat="1">
      <c r="A52" s="11">
        <v>43040</v>
      </c>
      <c r="B52" s="6">
        <v>1086</v>
      </c>
      <c r="C52" s="9" t="s">
        <v>20</v>
      </c>
      <c r="D52" s="9" t="s">
        <v>71</v>
      </c>
      <c r="E52" s="9" t="s">
        <v>54</v>
      </c>
      <c r="F52" s="9" t="s">
        <v>54</v>
      </c>
      <c r="G52" s="9"/>
      <c r="H52" s="10">
        <v>6750</v>
      </c>
      <c r="I52" s="10">
        <f t="shared" si="7"/>
        <v>1079.9999999999991</v>
      </c>
      <c r="J52" s="10">
        <f t="shared" si="8"/>
        <v>7829.9999999999991</v>
      </c>
      <c r="K52" s="4"/>
      <c r="L52" s="4"/>
      <c r="M52" s="17">
        <f t="shared" si="6"/>
        <v>7829.9999999999991</v>
      </c>
      <c r="N52" s="2"/>
      <c r="O52" s="2"/>
    </row>
    <row r="53" spans="1:15" s="1" customFormat="1" hidden="1">
      <c r="A53" s="11">
        <v>43040</v>
      </c>
      <c r="B53" s="6">
        <v>1087</v>
      </c>
      <c r="C53" s="9" t="s">
        <v>20</v>
      </c>
      <c r="D53" s="9" t="s">
        <v>71</v>
      </c>
      <c r="E53" s="9" t="s">
        <v>54</v>
      </c>
      <c r="F53" s="9" t="s">
        <v>54</v>
      </c>
      <c r="G53" s="9"/>
      <c r="H53" s="10">
        <v>6750</v>
      </c>
      <c r="I53" s="10">
        <f t="shared" si="7"/>
        <v>1079.9999999999991</v>
      </c>
      <c r="J53" s="10">
        <f t="shared" si="8"/>
        <v>7829.9999999999991</v>
      </c>
      <c r="K53" s="4">
        <f>J53</f>
        <v>7829.9999999999991</v>
      </c>
      <c r="L53" s="4"/>
      <c r="M53" s="17">
        <f t="shared" si="6"/>
        <v>0</v>
      </c>
      <c r="N53" s="2" t="s">
        <v>50</v>
      </c>
      <c r="O53" s="12">
        <v>43042</v>
      </c>
    </row>
    <row r="54" spans="1:15" s="1" customFormat="1">
      <c r="A54" s="11">
        <v>43040</v>
      </c>
      <c r="B54" s="6">
        <v>1088</v>
      </c>
      <c r="C54" s="9" t="s">
        <v>37</v>
      </c>
      <c r="D54" s="9" t="s">
        <v>38</v>
      </c>
      <c r="E54" s="9" t="s">
        <v>83</v>
      </c>
      <c r="F54" s="9" t="s">
        <v>91</v>
      </c>
      <c r="G54" s="9"/>
      <c r="H54" s="10">
        <v>5000</v>
      </c>
      <c r="I54" s="10">
        <f t="shared" si="7"/>
        <v>800</v>
      </c>
      <c r="J54" s="10">
        <f t="shared" si="8"/>
        <v>5800</v>
      </c>
      <c r="K54" s="4"/>
      <c r="L54" s="4"/>
      <c r="M54" s="17">
        <f t="shared" si="6"/>
        <v>5800</v>
      </c>
      <c r="N54" s="2"/>
      <c r="O54" s="2"/>
    </row>
    <row r="55" spans="1:15" s="1" customFormat="1">
      <c r="A55" s="11">
        <v>43040</v>
      </c>
      <c r="B55" s="6">
        <v>1089</v>
      </c>
      <c r="C55" s="9" t="s">
        <v>37</v>
      </c>
      <c r="D55" s="9" t="s">
        <v>38</v>
      </c>
      <c r="E55" s="9" t="s">
        <v>83</v>
      </c>
      <c r="F55" s="9" t="s">
        <v>91</v>
      </c>
      <c r="G55" s="9"/>
      <c r="H55" s="10">
        <v>2500</v>
      </c>
      <c r="I55" s="10">
        <f t="shared" si="7"/>
        <v>400</v>
      </c>
      <c r="J55" s="10">
        <f t="shared" si="8"/>
        <v>2900</v>
      </c>
      <c r="K55" s="4"/>
      <c r="L55" s="4"/>
      <c r="M55" s="17">
        <f t="shared" si="6"/>
        <v>2900</v>
      </c>
      <c r="N55" s="2"/>
      <c r="O55" s="2"/>
    </row>
    <row r="56" spans="1:15" s="1" customFormat="1">
      <c r="A56" s="11">
        <v>43040</v>
      </c>
      <c r="B56" s="6">
        <v>1090</v>
      </c>
      <c r="C56" s="9" t="s">
        <v>92</v>
      </c>
      <c r="D56" s="9" t="s">
        <v>93</v>
      </c>
      <c r="E56" s="9" t="s">
        <v>44</v>
      </c>
      <c r="F56" s="9" t="s">
        <v>12</v>
      </c>
      <c r="G56" s="9"/>
      <c r="H56" s="10">
        <v>190000</v>
      </c>
      <c r="I56" s="10">
        <f t="shared" si="7"/>
        <v>30399.999999999971</v>
      </c>
      <c r="J56" s="10">
        <f t="shared" si="8"/>
        <v>220399.99999999997</v>
      </c>
      <c r="K56" s="4"/>
      <c r="L56" s="4"/>
      <c r="M56" s="17">
        <f t="shared" si="6"/>
        <v>220399.99999999997</v>
      </c>
      <c r="N56" s="2"/>
      <c r="O56" s="2"/>
    </row>
    <row r="58" spans="1:15">
      <c r="E58" s="1"/>
      <c r="F58" s="14"/>
      <c r="G58" s="15" t="s">
        <v>102</v>
      </c>
      <c r="H58" s="14">
        <f>SUM(H5:H57)</f>
        <v>1204536.8700000001</v>
      </c>
      <c r="I58" s="14">
        <f t="shared" ref="I58:J58" si="9">SUM(I5:I57)</f>
        <v>192715.89599999998</v>
      </c>
      <c r="J58" s="14">
        <f t="shared" si="9"/>
        <v>1398762.7659999998</v>
      </c>
      <c r="K58" s="14">
        <f>SUM(K5:K56)</f>
        <v>875688.71799999999</v>
      </c>
      <c r="L58" s="14">
        <f>SUM(L5:L56)</f>
        <v>0</v>
      </c>
      <c r="M58" s="14">
        <f>SUM(M5:M56)</f>
        <v>730424.04799999995</v>
      </c>
    </row>
    <row r="59" spans="1:15">
      <c r="E59" s="1"/>
      <c r="F59" s="16" t="s">
        <v>103</v>
      </c>
      <c r="G59" s="15" t="s">
        <v>101</v>
      </c>
      <c r="H59" s="14">
        <f t="shared" ref="H59:J59" si="10">H24+H25+H26</f>
        <v>126250</v>
      </c>
      <c r="I59" s="14">
        <f t="shared" si="10"/>
        <v>20200</v>
      </c>
      <c r="J59" s="14">
        <f t="shared" si="10"/>
        <v>146450</v>
      </c>
      <c r="K59" s="14">
        <f>K24+K25+K26</f>
        <v>146450</v>
      </c>
      <c r="L59" s="14">
        <f t="shared" ref="L59:M59" si="11">L24+L25+L26</f>
        <v>0</v>
      </c>
      <c r="M59" s="14">
        <f t="shared" si="11"/>
        <v>0</v>
      </c>
    </row>
    <row r="60" spans="1:15">
      <c r="E60" s="1"/>
      <c r="F60" s="16" t="s">
        <v>107</v>
      </c>
      <c r="G60" s="15" t="s">
        <v>108</v>
      </c>
      <c r="H60" s="14">
        <f t="shared" ref="H60" si="12">H58-H59</f>
        <v>1078286.8700000001</v>
      </c>
      <c r="I60" s="14">
        <f t="shared" ref="I60" si="13">I58-I59</f>
        <v>172515.89599999998</v>
      </c>
      <c r="J60" s="14">
        <f t="shared" ref="J60" si="14">J58-J59</f>
        <v>1252312.7659999998</v>
      </c>
      <c r="K60" s="14">
        <f t="shared" ref="K60:M60" si="15">K58-K59</f>
        <v>729238.71799999999</v>
      </c>
      <c r="L60" s="14">
        <f t="shared" si="15"/>
        <v>0</v>
      </c>
      <c r="M60" s="14">
        <f t="shared" si="15"/>
        <v>730424.04799999995</v>
      </c>
    </row>
    <row r="61" spans="1:15">
      <c r="E61" s="1"/>
      <c r="F61" s="7"/>
      <c r="G61"/>
    </row>
    <row r="64" spans="1:15">
      <c r="C64" t="s">
        <v>110</v>
      </c>
    </row>
    <row r="65" spans="6:11">
      <c r="G65" s="1" t="s">
        <v>64</v>
      </c>
      <c r="K65" s="1">
        <v>600000</v>
      </c>
    </row>
    <row r="66" spans="6:11">
      <c r="G66" s="1" t="s">
        <v>113</v>
      </c>
    </row>
    <row r="68" spans="6:11">
      <c r="K68" s="5">
        <f>K60-K65</f>
        <v>129238.71799999999</v>
      </c>
    </row>
    <row r="70" spans="6:11">
      <c r="G70" s="1" t="s">
        <v>114</v>
      </c>
      <c r="K70" s="1">
        <v>50000</v>
      </c>
    </row>
    <row r="71" spans="6:11">
      <c r="G71" s="1" t="s">
        <v>115</v>
      </c>
      <c r="K71" s="1">
        <v>20000</v>
      </c>
    </row>
    <row r="72" spans="6:11">
      <c r="G72" s="1" t="s">
        <v>111</v>
      </c>
      <c r="K72" s="5">
        <f>K68-K70-K71</f>
        <v>59238.717999999993</v>
      </c>
    </row>
    <row r="74" spans="6:11">
      <c r="F74" s="1" t="s">
        <v>112</v>
      </c>
    </row>
  </sheetData>
  <autoFilter ref="A4:S56">
    <filterColumn colId="12">
      <filters>
        <filter val="$10,440.00"/>
        <filter val="$14,790.00"/>
        <filter val="$15,558.85"/>
        <filter val="$17,052.00"/>
        <filter val="$2,900.00"/>
        <filter val="$220,400.00"/>
        <filter val="$23,200.00"/>
        <filter val="$3,190.00"/>
        <filter val="$34,800.00"/>
        <filter val="$5,800.00"/>
        <filter val="$6,960.00"/>
        <filter val="$62,640.00"/>
        <filter val="$7,830.00"/>
        <filter val="$750.00"/>
        <filter val="$93,960.00"/>
        <filter val="$98,971.20"/>
      </filters>
    </filterColumn>
  </autoFilter>
  <mergeCells count="15">
    <mergeCell ref="A1:O1"/>
    <mergeCell ref="H3:J3"/>
    <mergeCell ref="F3:F4"/>
    <mergeCell ref="E3:E4"/>
    <mergeCell ref="D3:D4"/>
    <mergeCell ref="C3:C4"/>
    <mergeCell ref="B3:B4"/>
    <mergeCell ref="A3:A4"/>
    <mergeCell ref="K3:K4"/>
    <mergeCell ref="L3:L4"/>
    <mergeCell ref="M3:M4"/>
    <mergeCell ref="N3:N4"/>
    <mergeCell ref="O3:O4"/>
    <mergeCell ref="G3:G4"/>
    <mergeCell ref="A2:O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D7" sqref="D7"/>
    </sheetView>
  </sheetViews>
  <sheetFormatPr baseColWidth="10" defaultRowHeight="15"/>
  <cols>
    <col min="1" max="1" width="12.140625" style="1" bestFit="1" customWidth="1"/>
    <col min="2" max="2" width="11" style="1" bestFit="1" customWidth="1"/>
    <col min="3" max="3" width="60.28515625" style="1" bestFit="1" customWidth="1"/>
    <col min="4" max="4" width="52.5703125" style="1" bestFit="1" customWidth="1"/>
    <col min="5" max="5" width="14.42578125" style="1" bestFit="1" customWidth="1"/>
    <col min="6" max="6" width="14.7109375" style="1" bestFit="1" customWidth="1"/>
    <col min="7" max="7" width="14.7109375" style="1" customWidth="1"/>
    <col min="8" max="8" width="15.42578125" style="1" bestFit="1" customWidth="1"/>
    <col min="9" max="9" width="12.5703125" style="1" bestFit="1" customWidth="1"/>
    <col min="10" max="12" width="14.28515625" style="1" customWidth="1"/>
    <col min="13" max="13" width="14.28515625" style="15" customWidth="1"/>
    <col min="14" max="14" width="22.42578125" style="1" bestFit="1" customWidth="1"/>
    <col min="15" max="15" width="15.5703125" style="13" bestFit="1" customWidth="1"/>
    <col min="16" max="16384" width="11.42578125" style="1"/>
  </cols>
  <sheetData>
    <row r="1" spans="1:15" ht="30">
      <c r="A1" s="18" t="s">
        <v>105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7"/>
    </row>
    <row r="2" spans="1:15" ht="26.25">
      <c r="A2" s="25" t="s">
        <v>109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s="7" customFormat="1" ht="31.5" customHeight="1">
      <c r="A3" s="21" t="s">
        <v>1</v>
      </c>
      <c r="B3" s="31" t="s">
        <v>2</v>
      </c>
      <c r="C3" s="21" t="s">
        <v>3</v>
      </c>
      <c r="D3" s="21" t="s">
        <v>4</v>
      </c>
      <c r="E3" s="21" t="s">
        <v>84</v>
      </c>
      <c r="F3" s="21" t="s">
        <v>9</v>
      </c>
      <c r="G3" s="21" t="s">
        <v>104</v>
      </c>
      <c r="H3" s="28" t="s">
        <v>100</v>
      </c>
      <c r="I3" s="29"/>
      <c r="J3" s="30"/>
      <c r="K3" s="19" t="s">
        <v>98</v>
      </c>
      <c r="L3" s="19" t="s">
        <v>35</v>
      </c>
      <c r="M3" s="19" t="s">
        <v>99</v>
      </c>
      <c r="N3" s="21" t="s">
        <v>7</v>
      </c>
      <c r="O3" s="23" t="s">
        <v>8</v>
      </c>
    </row>
    <row r="4" spans="1:15" ht="15.75">
      <c r="A4" s="22"/>
      <c r="B4" s="32"/>
      <c r="C4" s="22"/>
      <c r="D4" s="22"/>
      <c r="E4" s="22"/>
      <c r="F4" s="22"/>
      <c r="G4" s="22"/>
      <c r="H4" s="3" t="s">
        <v>5</v>
      </c>
      <c r="I4" s="3" t="s">
        <v>6</v>
      </c>
      <c r="J4" s="3" t="s">
        <v>0</v>
      </c>
      <c r="K4" s="20"/>
      <c r="L4" s="20"/>
      <c r="M4" s="20"/>
      <c r="N4" s="22"/>
      <c r="O4" s="24"/>
    </row>
    <row r="5" spans="1:15">
      <c r="A5" s="11"/>
      <c r="B5" s="6"/>
      <c r="C5" s="9"/>
      <c r="D5" s="9"/>
      <c r="E5" s="9"/>
      <c r="F5" s="9"/>
      <c r="G5" s="8"/>
      <c r="H5" s="10"/>
      <c r="I5" s="10"/>
      <c r="J5" s="10"/>
      <c r="K5" s="4"/>
      <c r="L5" s="4"/>
      <c r="M5" s="17">
        <f>G5+J5-K5-L5</f>
        <v>0</v>
      </c>
      <c r="N5" s="2"/>
      <c r="O5" s="2"/>
    </row>
    <row r="6" spans="1:15">
      <c r="A6" s="11"/>
      <c r="B6" s="6"/>
      <c r="C6" s="9"/>
      <c r="D6" s="9"/>
      <c r="E6" s="9"/>
      <c r="F6" s="9"/>
      <c r="G6" s="8"/>
      <c r="H6" s="10"/>
      <c r="I6" s="10"/>
      <c r="J6" s="10"/>
      <c r="K6" s="4"/>
      <c r="L6" s="4"/>
      <c r="M6" s="17">
        <f t="shared" ref="M6:M56" si="0">G6+J6-K6-L6</f>
        <v>0</v>
      </c>
      <c r="N6" s="2"/>
      <c r="O6" s="2"/>
    </row>
    <row r="7" spans="1:15">
      <c r="A7" s="11"/>
      <c r="B7" s="6"/>
      <c r="C7" s="9"/>
      <c r="D7" s="9"/>
      <c r="E7" s="9"/>
      <c r="F7" s="9"/>
      <c r="G7" s="8"/>
      <c r="H7" s="10"/>
      <c r="I7" s="10"/>
      <c r="J7" s="10"/>
      <c r="K7" s="4"/>
      <c r="L7" s="4"/>
      <c r="M7" s="17">
        <f t="shared" si="0"/>
        <v>0</v>
      </c>
      <c r="N7" s="2"/>
      <c r="O7" s="2"/>
    </row>
    <row r="8" spans="1:15">
      <c r="A8" s="11"/>
      <c r="B8" s="6"/>
      <c r="C8" s="9"/>
      <c r="D8" s="9"/>
      <c r="E8" s="9"/>
      <c r="F8" s="9"/>
      <c r="G8" s="8"/>
      <c r="H8" s="10"/>
      <c r="I8" s="10"/>
      <c r="J8" s="10"/>
      <c r="K8" s="4"/>
      <c r="L8" s="4"/>
      <c r="M8" s="17">
        <f t="shared" si="0"/>
        <v>0</v>
      </c>
      <c r="N8" s="2"/>
      <c r="O8" s="2"/>
    </row>
    <row r="9" spans="1:15">
      <c r="A9" s="11"/>
      <c r="B9" s="6"/>
      <c r="C9" s="9"/>
      <c r="D9" s="9"/>
      <c r="E9" s="9"/>
      <c r="F9" s="9"/>
      <c r="G9" s="8"/>
      <c r="H9" s="10"/>
      <c r="I9" s="10"/>
      <c r="J9" s="10"/>
      <c r="K9" s="4"/>
      <c r="L9" s="4"/>
      <c r="M9" s="17">
        <f t="shared" si="0"/>
        <v>0</v>
      </c>
      <c r="N9" s="2"/>
      <c r="O9" s="2"/>
    </row>
    <row r="10" spans="1:15">
      <c r="A10" s="11"/>
      <c r="B10" s="6"/>
      <c r="C10" s="9"/>
      <c r="D10" s="9"/>
      <c r="E10" s="9"/>
      <c r="F10" s="9"/>
      <c r="G10" s="8"/>
      <c r="H10" s="10"/>
      <c r="I10" s="10"/>
      <c r="J10" s="10"/>
      <c r="K10" s="4"/>
      <c r="L10" s="4"/>
      <c r="M10" s="17">
        <f t="shared" si="0"/>
        <v>0</v>
      </c>
      <c r="N10" s="2"/>
      <c r="O10" s="2"/>
    </row>
    <row r="11" spans="1:15">
      <c r="A11" s="11"/>
      <c r="B11" s="6"/>
      <c r="C11" s="9"/>
      <c r="D11" s="9"/>
      <c r="E11" s="9"/>
      <c r="F11" s="9"/>
      <c r="G11" s="8"/>
      <c r="H11" s="10"/>
      <c r="I11" s="10"/>
      <c r="J11" s="10"/>
      <c r="K11" s="4"/>
      <c r="L11" s="4"/>
      <c r="M11" s="17">
        <f t="shared" si="0"/>
        <v>0</v>
      </c>
      <c r="N11" s="2"/>
      <c r="O11" s="12"/>
    </row>
    <row r="12" spans="1:15">
      <c r="A12" s="11"/>
      <c r="B12" s="6"/>
      <c r="C12" s="9"/>
      <c r="D12" s="9"/>
      <c r="E12" s="9"/>
      <c r="F12" s="9"/>
      <c r="G12" s="8"/>
      <c r="H12" s="10"/>
      <c r="I12" s="10"/>
      <c r="J12" s="10"/>
      <c r="K12" s="4"/>
      <c r="L12" s="4"/>
      <c r="M12" s="17">
        <f t="shared" si="0"/>
        <v>0</v>
      </c>
      <c r="N12" s="2"/>
      <c r="O12" s="12"/>
    </row>
    <row r="13" spans="1:15">
      <c r="A13" s="11"/>
      <c r="B13" s="6"/>
      <c r="C13" s="9"/>
      <c r="D13" s="9"/>
      <c r="E13" s="9"/>
      <c r="F13" s="9"/>
      <c r="G13" s="8"/>
      <c r="H13" s="10"/>
      <c r="I13" s="10"/>
      <c r="J13" s="10"/>
      <c r="K13" s="4"/>
      <c r="L13" s="4"/>
      <c r="M13" s="17">
        <f t="shared" si="0"/>
        <v>0</v>
      </c>
      <c r="N13" s="2"/>
      <c r="O13" s="12"/>
    </row>
    <row r="14" spans="1:15">
      <c r="A14" s="11"/>
      <c r="B14" s="6"/>
      <c r="C14" s="9"/>
      <c r="D14" s="9"/>
      <c r="E14" s="9"/>
      <c r="F14" s="9"/>
      <c r="G14" s="8"/>
      <c r="H14" s="10"/>
      <c r="I14" s="10"/>
      <c r="J14" s="10"/>
      <c r="K14" s="4"/>
      <c r="L14" s="4"/>
      <c r="M14" s="17">
        <f t="shared" si="0"/>
        <v>0</v>
      </c>
      <c r="N14" s="2"/>
      <c r="O14" s="12"/>
    </row>
    <row r="15" spans="1:15">
      <c r="A15" s="11"/>
      <c r="B15" s="6"/>
      <c r="C15" s="9"/>
      <c r="D15" s="9"/>
      <c r="E15" s="9"/>
      <c r="F15" s="9"/>
      <c r="G15" s="8"/>
      <c r="H15" s="10"/>
      <c r="I15" s="10"/>
      <c r="J15" s="10"/>
      <c r="K15" s="4"/>
      <c r="L15" s="4"/>
      <c r="M15" s="17">
        <f t="shared" si="0"/>
        <v>0</v>
      </c>
      <c r="N15" s="2"/>
      <c r="O15" s="12"/>
    </row>
    <row r="16" spans="1:15">
      <c r="A16" s="11"/>
      <c r="B16" s="6"/>
      <c r="C16" s="9"/>
      <c r="D16" s="9"/>
      <c r="E16" s="9"/>
      <c r="F16" s="9"/>
      <c r="G16" s="8"/>
      <c r="H16" s="10"/>
      <c r="I16" s="10"/>
      <c r="J16" s="10"/>
      <c r="K16" s="4"/>
      <c r="L16" s="4"/>
      <c r="M16" s="17">
        <f t="shared" si="0"/>
        <v>0</v>
      </c>
      <c r="N16" s="2"/>
      <c r="O16" s="12"/>
    </row>
    <row r="17" spans="1:15">
      <c r="A17" s="11"/>
      <c r="B17" s="6"/>
      <c r="C17" s="9"/>
      <c r="D17" s="9"/>
      <c r="E17" s="9"/>
      <c r="F17" s="9"/>
      <c r="G17" s="8"/>
      <c r="H17" s="10"/>
      <c r="I17" s="10"/>
      <c r="J17" s="10"/>
      <c r="K17" s="4"/>
      <c r="L17" s="4"/>
      <c r="M17" s="17">
        <f t="shared" si="0"/>
        <v>0</v>
      </c>
      <c r="N17" s="2"/>
      <c r="O17" s="2"/>
    </row>
    <row r="18" spans="1:15">
      <c r="A18" s="11"/>
      <c r="B18" s="6"/>
      <c r="C18" s="9"/>
      <c r="D18" s="9"/>
      <c r="E18" s="9"/>
      <c r="F18" s="9"/>
      <c r="G18" s="8"/>
      <c r="H18" s="10"/>
      <c r="I18" s="10"/>
      <c r="J18" s="10"/>
      <c r="K18" s="4"/>
      <c r="L18" s="4"/>
      <c r="M18" s="17">
        <f t="shared" si="0"/>
        <v>0</v>
      </c>
      <c r="N18" s="2"/>
      <c r="O18" s="12"/>
    </row>
    <row r="19" spans="1:15">
      <c r="A19" s="11"/>
      <c r="B19" s="6"/>
      <c r="C19" s="9"/>
      <c r="D19" s="9"/>
      <c r="E19" s="9"/>
      <c r="F19" s="9"/>
      <c r="G19" s="8"/>
      <c r="H19" s="10"/>
      <c r="I19" s="10"/>
      <c r="J19" s="10"/>
      <c r="K19" s="4"/>
      <c r="L19" s="4"/>
      <c r="M19" s="17">
        <f t="shared" si="0"/>
        <v>0</v>
      </c>
      <c r="N19" s="2"/>
      <c r="O19" s="12"/>
    </row>
    <row r="20" spans="1:15">
      <c r="A20" s="11"/>
      <c r="B20" s="6"/>
      <c r="C20" s="9"/>
      <c r="D20" s="9"/>
      <c r="E20" s="9"/>
      <c r="F20" s="9"/>
      <c r="G20" s="8"/>
      <c r="H20" s="10"/>
      <c r="I20" s="10"/>
      <c r="J20" s="10"/>
      <c r="K20" s="4"/>
      <c r="L20" s="4"/>
      <c r="M20" s="17">
        <f t="shared" si="0"/>
        <v>0</v>
      </c>
      <c r="N20" s="2"/>
      <c r="O20" s="12"/>
    </row>
    <row r="21" spans="1:15">
      <c r="A21" s="11"/>
      <c r="B21" s="6"/>
      <c r="C21" s="9"/>
      <c r="D21" s="9"/>
      <c r="E21" s="9"/>
      <c r="F21" s="9"/>
      <c r="G21" s="8"/>
      <c r="H21" s="10"/>
      <c r="I21" s="10"/>
      <c r="J21" s="10"/>
      <c r="K21" s="4"/>
      <c r="L21" s="4"/>
      <c r="M21" s="17">
        <f t="shared" si="0"/>
        <v>0</v>
      </c>
      <c r="N21" s="2"/>
      <c r="O21" s="12"/>
    </row>
    <row r="22" spans="1:15">
      <c r="A22" s="11"/>
      <c r="B22" s="6"/>
      <c r="C22" s="9"/>
      <c r="D22" s="9"/>
      <c r="E22" s="9"/>
      <c r="F22" s="9"/>
      <c r="G22" s="8"/>
      <c r="H22" s="10"/>
      <c r="I22" s="10"/>
      <c r="J22" s="10"/>
      <c r="K22" s="4"/>
      <c r="L22" s="4"/>
      <c r="M22" s="17">
        <f t="shared" si="0"/>
        <v>0</v>
      </c>
      <c r="N22" s="2"/>
      <c r="O22" s="12"/>
    </row>
    <row r="23" spans="1:15">
      <c r="A23" s="11"/>
      <c r="B23" s="6"/>
      <c r="C23" s="9"/>
      <c r="D23" s="9"/>
      <c r="E23" s="9"/>
      <c r="F23" s="9"/>
      <c r="G23" s="8"/>
      <c r="H23" s="10"/>
      <c r="I23" s="10"/>
      <c r="J23" s="10"/>
      <c r="K23" s="4"/>
      <c r="L23" s="4"/>
      <c r="M23" s="17">
        <f t="shared" si="0"/>
        <v>0</v>
      </c>
      <c r="N23" s="2"/>
      <c r="O23" s="12"/>
    </row>
    <row r="24" spans="1:15">
      <c r="A24" s="11"/>
      <c r="B24" s="6"/>
      <c r="C24" s="9"/>
      <c r="D24" s="9"/>
      <c r="E24" s="9"/>
      <c r="F24" s="9"/>
      <c r="G24" s="8"/>
      <c r="H24" s="10"/>
      <c r="I24" s="10"/>
      <c r="J24" s="10"/>
      <c r="K24" s="4"/>
      <c r="L24" s="4"/>
      <c r="M24" s="17">
        <f t="shared" si="0"/>
        <v>0</v>
      </c>
      <c r="N24" s="2"/>
      <c r="O24" s="12"/>
    </row>
    <row r="25" spans="1:15">
      <c r="A25" s="11"/>
      <c r="B25" s="6"/>
      <c r="C25" s="9"/>
      <c r="D25" s="9"/>
      <c r="E25" s="9"/>
      <c r="F25" s="9"/>
      <c r="G25" s="8"/>
      <c r="H25" s="10"/>
      <c r="I25" s="10"/>
      <c r="J25" s="10"/>
      <c r="K25" s="4"/>
      <c r="L25" s="4"/>
      <c r="M25" s="17">
        <f t="shared" si="0"/>
        <v>0</v>
      </c>
      <c r="N25" s="2"/>
      <c r="O25" s="12"/>
    </row>
    <row r="26" spans="1:15">
      <c r="A26" s="11"/>
      <c r="B26" s="6"/>
      <c r="C26" s="9"/>
      <c r="D26" s="9"/>
      <c r="E26" s="9"/>
      <c r="F26" s="9"/>
      <c r="G26" s="8"/>
      <c r="H26" s="10"/>
      <c r="I26" s="10"/>
      <c r="J26" s="10"/>
      <c r="K26" s="4"/>
      <c r="L26" s="4"/>
      <c r="M26" s="17">
        <f t="shared" si="0"/>
        <v>0</v>
      </c>
      <c r="N26" s="2"/>
      <c r="O26" s="12"/>
    </row>
    <row r="27" spans="1:15">
      <c r="A27" s="11"/>
      <c r="B27" s="6"/>
      <c r="C27" s="9"/>
      <c r="D27" s="9"/>
      <c r="E27" s="9"/>
      <c r="F27" s="9"/>
      <c r="G27" s="8"/>
      <c r="H27" s="10"/>
      <c r="I27" s="10"/>
      <c r="J27" s="10"/>
      <c r="K27" s="4"/>
      <c r="L27" s="4"/>
      <c r="M27" s="17">
        <f t="shared" si="0"/>
        <v>0</v>
      </c>
      <c r="N27" s="2"/>
      <c r="O27" s="12"/>
    </row>
    <row r="28" spans="1:15">
      <c r="A28" s="11"/>
      <c r="B28" s="6"/>
      <c r="C28" s="9"/>
      <c r="D28" s="9"/>
      <c r="E28" s="9"/>
      <c r="F28" s="9"/>
      <c r="G28" s="8"/>
      <c r="H28" s="10"/>
      <c r="I28" s="10"/>
      <c r="J28" s="10"/>
      <c r="K28" s="4"/>
      <c r="L28" s="4"/>
      <c r="M28" s="17">
        <f t="shared" si="0"/>
        <v>0</v>
      </c>
      <c r="N28" s="2"/>
      <c r="O28" s="12"/>
    </row>
    <row r="29" spans="1:15">
      <c r="A29" s="11"/>
      <c r="B29" s="6"/>
      <c r="C29" s="9"/>
      <c r="D29" s="9"/>
      <c r="E29" s="9"/>
      <c r="F29" s="9"/>
      <c r="G29" s="8"/>
      <c r="H29" s="10"/>
      <c r="I29" s="10"/>
      <c r="J29" s="10"/>
      <c r="K29" s="4"/>
      <c r="L29" s="4"/>
      <c r="M29" s="17">
        <f t="shared" si="0"/>
        <v>0</v>
      </c>
      <c r="N29" s="2"/>
      <c r="O29" s="2"/>
    </row>
    <row r="30" spans="1:15">
      <c r="A30" s="11"/>
      <c r="B30" s="6">
        <v>1091</v>
      </c>
      <c r="C30" s="9"/>
      <c r="D30" s="9"/>
      <c r="E30" s="9"/>
      <c r="F30" s="9"/>
      <c r="G30" s="9"/>
      <c r="H30" s="10">
        <v>50000</v>
      </c>
      <c r="I30" s="10">
        <f>H30*0.16</f>
        <v>8000</v>
      </c>
      <c r="J30" s="10">
        <f>H30+I30</f>
        <v>58000</v>
      </c>
      <c r="K30" s="4"/>
      <c r="L30" s="4"/>
      <c r="M30" s="17">
        <f t="shared" si="0"/>
        <v>58000</v>
      </c>
      <c r="N30" s="2"/>
      <c r="O30" s="12"/>
    </row>
    <row r="31" spans="1:15">
      <c r="A31" s="11"/>
      <c r="B31" s="6"/>
      <c r="C31" s="9"/>
      <c r="D31" s="9"/>
      <c r="E31" s="9"/>
      <c r="F31" s="9"/>
      <c r="G31" s="9"/>
      <c r="H31" s="10"/>
      <c r="I31" s="10"/>
      <c r="J31" s="10"/>
      <c r="K31" s="4"/>
      <c r="L31" s="4"/>
      <c r="M31" s="17">
        <f t="shared" si="0"/>
        <v>0</v>
      </c>
      <c r="N31" s="2"/>
      <c r="O31" s="2"/>
    </row>
    <row r="32" spans="1:15">
      <c r="A32" s="11"/>
      <c r="B32" s="6"/>
      <c r="C32" s="9"/>
      <c r="D32" s="9"/>
      <c r="E32" s="9"/>
      <c r="F32" s="9"/>
      <c r="G32" s="33"/>
      <c r="H32" s="10"/>
      <c r="I32" s="10"/>
      <c r="J32" s="10"/>
      <c r="K32" s="4"/>
      <c r="L32" s="4"/>
      <c r="M32" s="17">
        <f t="shared" si="0"/>
        <v>0</v>
      </c>
      <c r="N32" s="2"/>
      <c r="O32" s="2"/>
    </row>
    <row r="33" spans="1:15">
      <c r="A33" s="11"/>
      <c r="B33" s="6"/>
      <c r="C33" s="9"/>
      <c r="D33" s="9"/>
      <c r="E33" s="9"/>
      <c r="F33" s="9"/>
      <c r="G33" s="33"/>
      <c r="H33" s="10"/>
      <c r="I33" s="10"/>
      <c r="J33" s="10"/>
      <c r="K33" s="4"/>
      <c r="L33" s="4"/>
      <c r="M33" s="17">
        <f t="shared" si="0"/>
        <v>0</v>
      </c>
      <c r="N33" s="2"/>
      <c r="O33" s="12"/>
    </row>
    <row r="34" spans="1:15">
      <c r="A34" s="11"/>
      <c r="B34" s="6"/>
      <c r="C34" s="9"/>
      <c r="D34" s="9"/>
      <c r="E34" s="9"/>
      <c r="F34" s="9"/>
      <c r="G34" s="33"/>
      <c r="H34" s="10"/>
      <c r="I34" s="10"/>
      <c r="J34" s="10"/>
      <c r="K34" s="4"/>
      <c r="L34" s="4"/>
      <c r="M34" s="17">
        <f t="shared" si="0"/>
        <v>0</v>
      </c>
      <c r="N34" s="2"/>
      <c r="O34" s="12"/>
    </row>
    <row r="35" spans="1:15">
      <c r="A35" s="11"/>
      <c r="B35" s="6"/>
      <c r="C35" s="9"/>
      <c r="D35" s="9"/>
      <c r="E35" s="9"/>
      <c r="F35" s="9"/>
      <c r="G35" s="33"/>
      <c r="H35" s="10"/>
      <c r="I35" s="10"/>
      <c r="J35" s="10"/>
      <c r="K35" s="4"/>
      <c r="L35" s="4"/>
      <c r="M35" s="17">
        <f t="shared" si="0"/>
        <v>0</v>
      </c>
      <c r="N35" s="2"/>
      <c r="O35" s="12"/>
    </row>
    <row r="36" spans="1:15">
      <c r="A36" s="11"/>
      <c r="B36" s="6"/>
      <c r="C36" s="9"/>
      <c r="D36" s="9"/>
      <c r="E36" s="9"/>
      <c r="F36" s="9"/>
      <c r="G36" s="33"/>
      <c r="H36" s="10"/>
      <c r="I36" s="10"/>
      <c r="J36" s="10"/>
      <c r="K36" s="4"/>
      <c r="L36" s="4"/>
      <c r="M36" s="17">
        <f t="shared" si="0"/>
        <v>0</v>
      </c>
      <c r="N36" s="2"/>
      <c r="O36" s="12"/>
    </row>
    <row r="37" spans="1:15">
      <c r="A37" s="11"/>
      <c r="B37" s="6"/>
      <c r="C37" s="9"/>
      <c r="D37" s="9"/>
      <c r="E37" s="9"/>
      <c r="F37" s="9"/>
      <c r="G37" s="33"/>
      <c r="H37" s="10"/>
      <c r="I37" s="10"/>
      <c r="J37" s="10"/>
      <c r="K37" s="4"/>
      <c r="L37" s="4"/>
      <c r="M37" s="17">
        <f t="shared" si="0"/>
        <v>0</v>
      </c>
      <c r="N37" s="2"/>
      <c r="O37" s="2"/>
    </row>
    <row r="38" spans="1:15">
      <c r="A38" s="11"/>
      <c r="B38" s="6"/>
      <c r="C38" s="9"/>
      <c r="D38" s="9"/>
      <c r="E38" s="9"/>
      <c r="F38" s="9"/>
      <c r="G38" s="33"/>
      <c r="H38" s="10"/>
      <c r="I38" s="10"/>
      <c r="J38" s="10"/>
      <c r="K38" s="4"/>
      <c r="L38" s="4"/>
      <c r="M38" s="17">
        <f t="shared" si="0"/>
        <v>0</v>
      </c>
      <c r="N38" s="2"/>
      <c r="O38" s="2"/>
    </row>
    <row r="39" spans="1:15">
      <c r="A39" s="11"/>
      <c r="B39" s="6"/>
      <c r="C39" s="9"/>
      <c r="D39" s="9"/>
      <c r="E39" s="9"/>
      <c r="F39" s="9"/>
      <c r="G39" s="33"/>
      <c r="H39" s="10"/>
      <c r="I39" s="10"/>
      <c r="J39" s="10"/>
      <c r="K39" s="4"/>
      <c r="L39" s="4"/>
      <c r="M39" s="17">
        <f t="shared" si="0"/>
        <v>0</v>
      </c>
      <c r="N39" s="2"/>
      <c r="O39" s="2"/>
    </row>
    <row r="40" spans="1:15">
      <c r="A40" s="11"/>
      <c r="B40" s="6"/>
      <c r="C40" s="9"/>
      <c r="D40" s="9"/>
      <c r="E40" s="9"/>
      <c r="F40" s="9"/>
      <c r="G40" s="33"/>
      <c r="H40" s="10"/>
      <c r="I40" s="10"/>
      <c r="J40" s="10"/>
      <c r="K40" s="4"/>
      <c r="L40" s="4"/>
      <c r="M40" s="17">
        <f t="shared" si="0"/>
        <v>0</v>
      </c>
      <c r="N40" s="2"/>
      <c r="O40" s="12"/>
    </row>
    <row r="41" spans="1:15">
      <c r="A41" s="11"/>
      <c r="B41" s="6"/>
      <c r="C41" s="9"/>
      <c r="D41" s="9"/>
      <c r="E41" s="9"/>
      <c r="F41" s="9"/>
      <c r="G41" s="33"/>
      <c r="H41" s="10"/>
      <c r="I41" s="10"/>
      <c r="J41" s="10"/>
      <c r="K41" s="4"/>
      <c r="L41" s="4"/>
      <c r="M41" s="17">
        <f t="shared" si="0"/>
        <v>0</v>
      </c>
      <c r="N41" s="2"/>
      <c r="O41" s="12"/>
    </row>
    <row r="42" spans="1:15">
      <c r="A42" s="11"/>
      <c r="B42" s="6"/>
      <c r="C42" s="9"/>
      <c r="D42" s="9"/>
      <c r="E42" s="9"/>
      <c r="F42" s="9"/>
      <c r="G42" s="33"/>
      <c r="H42" s="10"/>
      <c r="I42" s="10"/>
      <c r="J42" s="10"/>
      <c r="K42" s="4"/>
      <c r="L42" s="4"/>
      <c r="M42" s="17">
        <f t="shared" si="0"/>
        <v>0</v>
      </c>
      <c r="N42" s="2"/>
      <c r="O42" s="2"/>
    </row>
    <row r="43" spans="1:15">
      <c r="A43" s="11"/>
      <c r="B43" s="6"/>
      <c r="C43" s="9"/>
      <c r="D43" s="9"/>
      <c r="E43" s="9"/>
      <c r="F43" s="9"/>
      <c r="G43" s="33"/>
      <c r="H43" s="10"/>
      <c r="I43" s="10"/>
      <c r="J43" s="10"/>
      <c r="K43" s="4"/>
      <c r="L43" s="4"/>
      <c r="M43" s="17">
        <f t="shared" si="0"/>
        <v>0</v>
      </c>
      <c r="N43" s="2"/>
      <c r="O43" s="2"/>
    </row>
    <row r="44" spans="1:15">
      <c r="A44" s="11"/>
      <c r="B44" s="6"/>
      <c r="C44" s="9"/>
      <c r="D44" s="9"/>
      <c r="E44" s="9"/>
      <c r="F44" s="9"/>
      <c r="G44" s="33"/>
      <c r="H44" s="10"/>
      <c r="I44" s="10"/>
      <c r="J44" s="10"/>
      <c r="K44" s="4"/>
      <c r="L44" s="4"/>
      <c r="M44" s="17">
        <f t="shared" si="0"/>
        <v>0</v>
      </c>
      <c r="N44" s="2"/>
      <c r="O44" s="2"/>
    </row>
    <row r="45" spans="1:15">
      <c r="A45" s="11"/>
      <c r="B45" s="6"/>
      <c r="C45" s="9"/>
      <c r="D45" s="9"/>
      <c r="E45" s="9"/>
      <c r="F45" s="9"/>
      <c r="G45" s="33"/>
      <c r="H45" s="10"/>
      <c r="I45" s="10"/>
      <c r="J45" s="10"/>
      <c r="K45" s="4"/>
      <c r="L45" s="4"/>
      <c r="M45" s="17">
        <f t="shared" si="0"/>
        <v>0</v>
      </c>
      <c r="N45" s="2"/>
      <c r="O45" s="2"/>
    </row>
    <row r="46" spans="1:15">
      <c r="A46" s="11"/>
      <c r="B46" s="6"/>
      <c r="C46" s="9"/>
      <c r="D46" s="9"/>
      <c r="E46" s="9"/>
      <c r="F46" s="9"/>
      <c r="G46" s="33"/>
      <c r="H46" s="10"/>
      <c r="I46" s="10"/>
      <c r="J46" s="10"/>
      <c r="K46" s="4"/>
      <c r="L46" s="4"/>
      <c r="M46" s="17">
        <f t="shared" si="0"/>
        <v>0</v>
      </c>
      <c r="N46" s="2"/>
      <c r="O46" s="2"/>
    </row>
    <row r="47" spans="1:15">
      <c r="A47" s="11"/>
      <c r="B47" s="6"/>
      <c r="C47" s="9"/>
      <c r="D47" s="9"/>
      <c r="E47" s="9"/>
      <c r="F47" s="9"/>
      <c r="G47" s="33"/>
      <c r="H47" s="10"/>
      <c r="I47" s="10"/>
      <c r="J47" s="10"/>
      <c r="K47" s="4"/>
      <c r="L47" s="4"/>
      <c r="M47" s="17">
        <f t="shared" si="0"/>
        <v>0</v>
      </c>
      <c r="N47" s="2"/>
      <c r="O47" s="12"/>
    </row>
    <row r="48" spans="1:15">
      <c r="A48" s="11"/>
      <c r="B48" s="6"/>
      <c r="C48" s="9"/>
      <c r="D48" s="9"/>
      <c r="E48" s="9"/>
      <c r="F48" s="9"/>
      <c r="G48" s="33"/>
      <c r="H48" s="10"/>
      <c r="I48" s="10"/>
      <c r="J48" s="10"/>
      <c r="K48" s="4"/>
      <c r="L48" s="4"/>
      <c r="M48" s="17">
        <f t="shared" si="0"/>
        <v>0</v>
      </c>
      <c r="N48" s="2"/>
      <c r="O48" s="2"/>
    </row>
    <row r="49" spans="1:15">
      <c r="A49" s="11"/>
      <c r="B49" s="6"/>
      <c r="C49" s="9"/>
      <c r="D49" s="9"/>
      <c r="E49" s="9"/>
      <c r="F49" s="9"/>
      <c r="G49" s="33"/>
      <c r="H49" s="10"/>
      <c r="I49" s="10"/>
      <c r="J49" s="10"/>
      <c r="K49" s="4"/>
      <c r="L49" s="4"/>
      <c r="M49" s="17">
        <f t="shared" si="0"/>
        <v>0</v>
      </c>
      <c r="N49" s="2"/>
      <c r="O49" s="12"/>
    </row>
    <row r="50" spans="1:15">
      <c r="A50" s="11"/>
      <c r="B50" s="6"/>
      <c r="C50" s="9"/>
      <c r="D50" s="9"/>
      <c r="E50" s="9"/>
      <c r="F50" s="9"/>
      <c r="G50" s="33"/>
      <c r="H50" s="10"/>
      <c r="I50" s="10"/>
      <c r="J50" s="10"/>
      <c r="K50" s="4"/>
      <c r="L50" s="4"/>
      <c r="M50" s="17">
        <f t="shared" si="0"/>
        <v>0</v>
      </c>
      <c r="N50" s="2"/>
      <c r="O50" s="2"/>
    </row>
    <row r="51" spans="1:15">
      <c r="A51" s="11"/>
      <c r="B51" s="6"/>
      <c r="C51" s="9"/>
      <c r="D51" s="9"/>
      <c r="E51" s="9"/>
      <c r="F51" s="9"/>
      <c r="G51" s="33"/>
      <c r="H51" s="10"/>
      <c r="I51" s="10"/>
      <c r="J51" s="10"/>
      <c r="K51" s="4"/>
      <c r="L51" s="4"/>
      <c r="M51" s="17">
        <f t="shared" si="0"/>
        <v>0</v>
      </c>
      <c r="N51" s="2"/>
      <c r="O51" s="2"/>
    </row>
    <row r="52" spans="1:15">
      <c r="A52" s="11"/>
      <c r="B52" s="6"/>
      <c r="C52" s="9"/>
      <c r="D52" s="9"/>
      <c r="E52" s="9"/>
      <c r="F52" s="9"/>
      <c r="G52" s="33"/>
      <c r="H52" s="10"/>
      <c r="I52" s="10"/>
      <c r="J52" s="10"/>
      <c r="K52" s="4"/>
      <c r="L52" s="4"/>
      <c r="M52" s="17">
        <f t="shared" si="0"/>
        <v>0</v>
      </c>
      <c r="N52" s="2"/>
      <c r="O52" s="2"/>
    </row>
    <row r="53" spans="1:15">
      <c r="A53" s="11"/>
      <c r="B53" s="6"/>
      <c r="C53" s="9"/>
      <c r="D53" s="9"/>
      <c r="E53" s="9"/>
      <c r="F53" s="9"/>
      <c r="G53" s="33"/>
      <c r="H53" s="10"/>
      <c r="I53" s="10"/>
      <c r="J53" s="10"/>
      <c r="K53" s="4"/>
      <c r="L53" s="4"/>
      <c r="M53" s="17">
        <f t="shared" si="0"/>
        <v>0</v>
      </c>
      <c r="N53" s="2"/>
      <c r="O53" s="12"/>
    </row>
    <row r="54" spans="1:15">
      <c r="A54" s="11"/>
      <c r="B54" s="6"/>
      <c r="C54" s="9"/>
      <c r="D54" s="9"/>
      <c r="E54" s="9"/>
      <c r="F54" s="9"/>
      <c r="G54" s="33"/>
      <c r="H54" s="10"/>
      <c r="I54" s="10"/>
      <c r="J54" s="10"/>
      <c r="K54" s="4"/>
      <c r="L54" s="4"/>
      <c r="M54" s="17">
        <f t="shared" si="0"/>
        <v>0</v>
      </c>
      <c r="N54" s="2"/>
      <c r="O54" s="2"/>
    </row>
    <row r="55" spans="1:15">
      <c r="A55" s="11"/>
      <c r="B55" s="6"/>
      <c r="C55" s="9"/>
      <c r="D55" s="9"/>
      <c r="E55" s="9"/>
      <c r="F55" s="9"/>
      <c r="G55" s="33"/>
      <c r="H55" s="10"/>
      <c r="I55" s="10"/>
      <c r="J55" s="10"/>
      <c r="K55" s="4"/>
      <c r="L55" s="4"/>
      <c r="M55" s="17">
        <f t="shared" si="0"/>
        <v>0</v>
      </c>
      <c r="N55" s="2"/>
      <c r="O55" s="2"/>
    </row>
    <row r="56" spans="1:15">
      <c r="A56" s="11"/>
      <c r="B56" s="6"/>
      <c r="C56" s="9"/>
      <c r="D56" s="9"/>
      <c r="E56" s="9"/>
      <c r="F56" s="9"/>
      <c r="G56" s="33"/>
      <c r="H56" s="10"/>
      <c r="I56" s="10"/>
      <c r="J56" s="10"/>
      <c r="K56" s="4"/>
      <c r="L56" s="4"/>
      <c r="M56" s="17">
        <f t="shared" si="0"/>
        <v>0</v>
      </c>
      <c r="N56" s="2"/>
      <c r="O56" s="2"/>
    </row>
    <row r="58" spans="1:15">
      <c r="E58" s="14"/>
      <c r="F58" s="15" t="s">
        <v>102</v>
      </c>
      <c r="G58" s="14">
        <f>SUM(G5:G57)</f>
        <v>0</v>
      </c>
      <c r="H58" s="14">
        <f>SUM(H5:H57)</f>
        <v>50000</v>
      </c>
      <c r="I58" s="14">
        <f t="shared" ref="I58:J58" si="1">SUM(I5:I57)</f>
        <v>8000</v>
      </c>
      <c r="J58" s="14">
        <f t="shared" si="1"/>
        <v>58000</v>
      </c>
      <c r="K58" s="14">
        <f>SUM(K5:K56)</f>
        <v>0</v>
      </c>
      <c r="L58" s="14">
        <f>SUM(L5:L56)</f>
        <v>0</v>
      </c>
      <c r="M58" s="14">
        <f>SUM(M5:M56)</f>
        <v>58000</v>
      </c>
    </row>
    <row r="59" spans="1:15">
      <c r="E59" s="16" t="s">
        <v>103</v>
      </c>
      <c r="F59" s="15" t="s">
        <v>101</v>
      </c>
      <c r="G59" s="14">
        <f t="shared" ref="G59" si="2">G24+G25+G26</f>
        <v>0</v>
      </c>
      <c r="H59" s="14">
        <f t="shared" ref="H59:J59" si="3">H24+H25+H26</f>
        <v>0</v>
      </c>
      <c r="I59" s="14">
        <f t="shared" si="3"/>
        <v>0</v>
      </c>
      <c r="J59" s="14">
        <f t="shared" si="3"/>
        <v>0</v>
      </c>
      <c r="K59" s="14">
        <f>K24+K25+K26</f>
        <v>0</v>
      </c>
      <c r="L59" s="14">
        <f t="shared" ref="L59:M59" si="4">L24+L25+L26</f>
        <v>0</v>
      </c>
      <c r="M59" s="14">
        <f t="shared" si="4"/>
        <v>0</v>
      </c>
    </row>
    <row r="60" spans="1:15">
      <c r="E60" s="16" t="s">
        <v>107</v>
      </c>
      <c r="F60" s="15" t="s">
        <v>108</v>
      </c>
      <c r="G60" s="14">
        <f t="shared" ref="G60" si="5">G58-G59</f>
        <v>0</v>
      </c>
      <c r="H60" s="14">
        <f t="shared" ref="H60:M60" si="6">H58-H59</f>
        <v>50000</v>
      </c>
      <c r="I60" s="14">
        <f t="shared" si="6"/>
        <v>8000</v>
      </c>
      <c r="J60" s="14">
        <f t="shared" si="6"/>
        <v>58000</v>
      </c>
      <c r="K60" s="14">
        <f t="shared" si="6"/>
        <v>0</v>
      </c>
      <c r="L60" s="14">
        <f t="shared" si="6"/>
        <v>0</v>
      </c>
      <c r="M60" s="14">
        <f t="shared" si="6"/>
        <v>58000</v>
      </c>
    </row>
    <row r="61" spans="1:15">
      <c r="F61" s="7"/>
    </row>
  </sheetData>
  <autoFilter ref="A4:S56"/>
  <mergeCells count="15">
    <mergeCell ref="K3:K4"/>
    <mergeCell ref="L3:L4"/>
    <mergeCell ref="M3:M4"/>
    <mergeCell ref="N3:N4"/>
    <mergeCell ref="O3:O4"/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J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cobranza 1 OCT 15 NOV</vt:lpstr>
      <vt:lpstr>Reporte cobranza 16 AL 30 NOV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Administarcion Bluewolf</dc:creator>
  <cp:lastModifiedBy>Propietario</cp:lastModifiedBy>
  <cp:lastPrinted>2017-08-29T22:57:08Z</cp:lastPrinted>
  <dcterms:created xsi:type="dcterms:W3CDTF">2016-11-28T20:29:13Z</dcterms:created>
  <dcterms:modified xsi:type="dcterms:W3CDTF">2017-11-23T20:42:30Z</dcterms:modified>
</cp:coreProperties>
</file>