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Y:\NematodeMicrographsOfTheWestKootenays\NematodesOfAnOldGrowthForest\Metadata\ManualEdits\"/>
    </mc:Choice>
  </mc:AlternateContent>
  <xr:revisionPtr revIDLastSave="0" documentId="13_ncr:1_{38C46417-4DD1-44AD-91F7-C623248E9527}" xr6:coauthVersionLast="47" xr6:coauthVersionMax="47" xr10:uidLastSave="{00000000-0000-0000-0000-000000000000}"/>
  <bookViews>
    <workbookView xWindow="33090" yWindow="1215" windowWidth="21375" windowHeight="13455" activeTab="2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AppendedSlideMetadata" sheetId="1" r:id="rId5"/>
  </sheet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4" l="1"/>
  <c r="C3" i="4"/>
  <c r="C11" i="4"/>
  <c r="C5" i="4"/>
  <c r="C2" i="4"/>
  <c r="B26" i="4" l="1"/>
  <c r="C25" i="4" s="1"/>
  <c r="C16" i="4"/>
  <c r="D6" i="4" s="1"/>
  <c r="C26" i="4" l="1"/>
  <c r="C21" i="4"/>
  <c r="C20" i="4"/>
  <c r="C22" i="4"/>
  <c r="C24" i="4"/>
  <c r="C23" i="4"/>
  <c r="D14" i="4"/>
  <c r="D15" i="4"/>
  <c r="D4" i="4"/>
  <c r="D5" i="4"/>
  <c r="D11" i="4"/>
  <c r="D3" i="4"/>
  <c r="D2" i="4"/>
  <c r="D13" i="4"/>
  <c r="D9" i="4"/>
  <c r="D16" i="4"/>
  <c r="D12" i="4"/>
  <c r="D8" i="4"/>
  <c r="D7" i="4"/>
  <c r="D10" i="4"/>
</calcChain>
</file>

<file path=xl/sharedStrings.xml><?xml version="1.0" encoding="utf-8"?>
<sst xmlns="http://schemas.openxmlformats.org/spreadsheetml/2006/main" count="635" uniqueCount="131">
  <si>
    <t>Annotated</t>
  </si>
  <si>
    <t>Comments</t>
  </si>
  <si>
    <t>Nem</t>
  </si>
  <si>
    <t>Image</t>
  </si>
  <si>
    <t>Y</t>
  </si>
  <si>
    <t>X</t>
  </si>
  <si>
    <t>Mag</t>
  </si>
  <si>
    <t>Family</t>
  </si>
  <si>
    <t>Genus</t>
  </si>
  <si>
    <t>Species</t>
  </si>
  <si>
    <t>View</t>
  </si>
  <si>
    <t>overall body length</t>
  </si>
  <si>
    <t xml:space="preserve">distance of vulva from anterior </t>
  </si>
  <si>
    <t>% distance of vulva from anterior</t>
  </si>
  <si>
    <t>stylet or spear length (stomatostyle or odontostyle)</t>
  </si>
  <si>
    <t>% distance from anterior to median bulb relative to length of esophagus</t>
  </si>
  <si>
    <t>% distance of anterior phasmid from anterior of nematode in relation to body length</t>
  </si>
  <si>
    <t>% distance of dorsal esophageal gland opening from stylet knobs in relation to stylet length</t>
  </si>
  <si>
    <t>% distance of phasmid from anus in relation to length of tail</t>
  </si>
  <si>
    <t>% distance of posterior phasmid from anterior of nematode in relation to body length</t>
  </si>
  <si>
    <t>% length of anterior female gonad in relation to body length</t>
  </si>
  <si>
    <t>% length of male gonad relative to body length</t>
  </si>
  <si>
    <t>% length of posterior female gonad in relation to body length</t>
  </si>
  <si>
    <t>(distance of dorsal esophageal gland opening from stylet knobs x 100)/(length of stylet)</t>
  </si>
  <si>
    <t>(distance of phasmid(when not erratic) from anus x 100)/( length of tail)</t>
  </si>
  <si>
    <t>body length / distance from anterior to base of esophageal glands</t>
  </si>
  <si>
    <t>body length / distance from anterior to esophago-intestinal valve</t>
  </si>
  <si>
    <t>body length / greatest body diameter</t>
  </si>
  <si>
    <t>body length / tail length</t>
  </si>
  <si>
    <t>capitulum length in Âµm</t>
  </si>
  <si>
    <t>conus of stomatostyle/total stomatosyle length</t>
  </si>
  <si>
    <t>distance from anterior end to excretory pore in Âµm</t>
  </si>
  <si>
    <t>distance from base of stylet to median bulb valve/stylet length.</t>
  </si>
  <si>
    <t>distance from vulva to anus</t>
  </si>
  <si>
    <t>gubernaculurn length in Âµm</t>
  </si>
  <si>
    <t>number of body annules between anterior and excretory pore</t>
  </si>
  <si>
    <t>number of body annules between anus and tail tip</t>
  </si>
  <si>
    <t>number of body annules between vulva and anus</t>
  </si>
  <si>
    <t>number of body annules between vulva and tail tip</t>
  </si>
  <si>
    <t>number of specimens on which measurements are based</t>
  </si>
  <si>
    <t>portion of body from anus or cloaca to posterior terminus</t>
  </si>
  <si>
    <t>SE/L (measured in same units) expressed as %).</t>
  </si>
  <si>
    <t>spicule length in Âµm</t>
  </si>
  <si>
    <t>stylet extension (odontophore) length in Âµm</t>
  </si>
  <si>
    <t>stylet length / body diameter at base of stylet</t>
  </si>
  <si>
    <t>stylet length/body length (measured in same units as %).</t>
  </si>
  <si>
    <t>tail length / tail diameter at anus or cloaca</t>
  </si>
  <si>
    <t>total number of body annules</t>
  </si>
  <si>
    <t>Flickr URL</t>
  </si>
  <si>
    <t>Dir</t>
  </si>
  <si>
    <t>Nem_0001</t>
  </si>
  <si>
    <t>Tylenchidae</t>
  </si>
  <si>
    <t>./../../Slide/ogf-0001/Metadata.ods</t>
  </si>
  <si>
    <t>Nem_0002</t>
  </si>
  <si>
    <t>Plectidae</t>
  </si>
  <si>
    <t>Nem_0003</t>
  </si>
  <si>
    <t>Nem_0004</t>
  </si>
  <si>
    <t>Rhabditidae</t>
  </si>
  <si>
    <t>Nem_0005</t>
  </si>
  <si>
    <t>Nem_0006</t>
  </si>
  <si>
    <t>Nem_0007</t>
  </si>
  <si>
    <t>Dorylaimidae</t>
  </si>
  <si>
    <t>./../../Slide/ogf-0002/Metadata.ods</t>
  </si>
  <si>
    <t xml:space="preserve">Trichodoridae </t>
  </si>
  <si>
    <t>Criconematidae</t>
  </si>
  <si>
    <t>./../../Slide/ogf-0003/Metadata.ods</t>
  </si>
  <si>
    <t>damaged</t>
  </si>
  <si>
    <t>Chck F</t>
  </si>
  <si>
    <t>good</t>
  </si>
  <si>
    <t>Alaimidae</t>
  </si>
  <si>
    <t>./../../Slide/ogf-0004/Metadata.ods</t>
  </si>
  <si>
    <t>Nem_0008</t>
  </si>
  <si>
    <t>dd</t>
  </si>
  <si>
    <t>./../../Slide/ogf-0005/Metadata.ods</t>
  </si>
  <si>
    <t xml:space="preserve">Monhysteroidea </t>
  </si>
  <si>
    <t xml:space="preserve">Monhystera </t>
  </si>
  <si>
    <t>Neosteinernema</t>
  </si>
  <si>
    <t>./../../Slide/ogf-0006/Metadata.ods</t>
  </si>
  <si>
    <t>Malenchus</t>
  </si>
  <si>
    <t>Mononchidae</t>
  </si>
  <si>
    <t>./../../Slide/ogf-0007/Metadata.ods</t>
  </si>
  <si>
    <t>./../../Slide/ogf-0008/Metadata.ods</t>
  </si>
  <si>
    <t>./../../Slide/ogf-0009/Metadata.ods</t>
  </si>
  <si>
    <t>./../../Slide/ogf-0010/Metadata.ods</t>
  </si>
  <si>
    <t>./../../Slide/ogf-0011/Metadata.ods</t>
  </si>
  <si>
    <t>Cephalobidae</t>
  </si>
  <si>
    <t>Chiloplacus</t>
  </si>
  <si>
    <t>Nem_0009</t>
  </si>
  <si>
    <t>./../../Slide/ogf-0012/Metadata.ods</t>
  </si>
  <si>
    <t>Nem_0010</t>
  </si>
  <si>
    <t>Nem_0011</t>
  </si>
  <si>
    <t>./../../Slide/ogf-0013/Metadata.ods</t>
  </si>
  <si>
    <t>./../../Slide/ogf-0014/Metadata.ods</t>
  </si>
  <si>
    <t>./../../Slide/ogf-0015/Metadata.ods</t>
  </si>
  <si>
    <t>Acrobeles</t>
  </si>
  <si>
    <t>Nem_0012</t>
  </si>
  <si>
    <t>Nem_0013</t>
  </si>
  <si>
    <t>Nem_0014</t>
  </si>
  <si>
    <t>./../../Slide/ogf-0016/Metadata.ods</t>
  </si>
  <si>
    <t>Plectus</t>
  </si>
  <si>
    <t>./../../Slide/ogf-0017/Metadata.ods</t>
  </si>
  <si>
    <t>./../../Slide/ogf-0018/Metadata.ods</t>
  </si>
  <si>
    <t>Anaplectus</t>
  </si>
  <si>
    <t>./../../Slide/ogf-0019/Metadata.ods</t>
  </si>
  <si>
    <t>Tylencholaimoidea</t>
  </si>
  <si>
    <t>./../../Slide/ogf-0020/Metadata.ods</t>
  </si>
  <si>
    <t>./../../Slide/ogf-0021/Metadata.ods</t>
  </si>
  <si>
    <t>Damaged</t>
  </si>
  <si>
    <t>Row Labels</t>
  </si>
  <si>
    <t>Grand Total</t>
  </si>
  <si>
    <t>(blank)</t>
  </si>
  <si>
    <t>Count of Nem</t>
  </si>
  <si>
    <t>Qudsianematidae</t>
  </si>
  <si>
    <t>Unidentified</t>
  </si>
  <si>
    <t>Count</t>
  </si>
  <si>
    <t>Dist</t>
  </si>
  <si>
    <t>Aporcelaimidae</t>
  </si>
  <si>
    <t>Feeding Type</t>
  </si>
  <si>
    <t>bacterivores</t>
  </si>
  <si>
    <t>omnivores</t>
  </si>
  <si>
    <t>predators</t>
  </si>
  <si>
    <t>herbivore </t>
  </si>
  <si>
    <t>frugivore</t>
  </si>
  <si>
    <t>Unknown</t>
  </si>
  <si>
    <t>Total</t>
  </si>
  <si>
    <t>Sum</t>
  </si>
  <si>
    <t>Average</t>
  </si>
  <si>
    <t>Running Total</t>
  </si>
  <si>
    <t>unknown</t>
  </si>
  <si>
    <t>herbivores </t>
  </si>
  <si>
    <t>fungivores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</si>
</sst>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202124"/>
      <name val="Arial"/>
      <family val="2"/>
    </font>
    <font>
      <sz val="11"/>
      <color rgb="FF202124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8" fillId="0" borderId="0" xfId="42"/>
    <xf numFmtId="10" fontId="0" fillId="0" borderId="0" xfId="0" applyNumberFormat="1"/>
    <xf numFmtId="0" fontId="16" fillId="33" borderId="10" xfId="0" applyFont="1" applyFill="1" applyBorder="1"/>
    <xf numFmtId="10" fontId="16" fillId="33" borderId="10" xfId="0" applyNumberFormat="1" applyFont="1" applyFill="1" applyBorder="1"/>
    <xf numFmtId="0" fontId="0" fillId="0" borderId="10" xfId="0" applyBorder="1"/>
    <xf numFmtId="10" fontId="0" fillId="0" borderId="10" xfId="0" applyNumberFormat="1" applyBorder="1"/>
    <xf numFmtId="0" fontId="18" fillId="0" borderId="10" xfId="42" applyBorder="1"/>
    <xf numFmtId="0" fontId="19" fillId="0" borderId="0" xfId="0" applyFont="1"/>
    <xf numFmtId="0" fontId="20" fillId="0" borderId="0" xfId="0" applyFont="1"/>
    <xf numFmtId="0" fontId="20" fillId="0" borderId="10" xfId="0" applyFont="1" applyBorder="1"/>
    <xf numFmtId="0" fontId="0" fillId="0" borderId="0" xfId="0" applyBorder="1"/>
    <xf numFmtId="0" fontId="19" fillId="0" borderId="10" xfId="0" applyFont="1" applyBorder="1"/>
    <xf numFmtId="0" fontId="0" fillId="0" borderId="10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perepol" refreshedDate="44709.321846527775" createdVersion="7" refreshedVersion="7" minRefreshableVersion="3" recordCount="159" xr:uid="{00000000-000A-0000-FFFF-FFFF05000000}">
  <cacheSource type="worksheet">
    <worksheetSource ref="A1:AX160" sheet="AppendedSlideMetadata"/>
  </cacheSource>
  <cacheFields count="50">
    <cacheField name="Annotated" numFmtId="0">
      <sharedItems containsNonDate="0" containsString="0" containsBlank="1"/>
    </cacheField>
    <cacheField name="Comments" numFmtId="0">
      <sharedItems containsBlank="1"/>
    </cacheField>
    <cacheField name="Nem" numFmtId="0">
      <sharedItems count="14">
        <s v="Nem_0001"/>
        <s v="Nem_0002"/>
        <s v="Nem_0003"/>
        <s v="Nem_0004"/>
        <s v="Nem_0005"/>
        <s v="Nem_0006"/>
        <s v="Nem_0007"/>
        <s v="Nem_0008"/>
        <s v="Nem_0009"/>
        <s v="Nem_0010"/>
        <s v="Nem_0011"/>
        <s v="Nem_0012"/>
        <s v="Nem_0013"/>
        <s v="Nem_0014"/>
      </sharedItems>
    </cacheField>
    <cacheField name="Image" numFmtId="0">
      <sharedItems containsBlank="1"/>
    </cacheField>
    <cacheField name="Y" numFmtId="0">
      <sharedItems containsSemiMixedTypes="0" containsString="0" containsNumber="1" minValue="3.9" maxValue="21.1"/>
    </cacheField>
    <cacheField name="X" numFmtId="0">
      <sharedItems containsSemiMixedTypes="0" containsString="0" containsNumber="1" minValue="129.9" maxValue="147"/>
    </cacheField>
    <cacheField name="Mag" numFmtId="0">
      <sharedItems containsNonDate="0" containsString="0" containsBlank="1"/>
    </cacheField>
    <cacheField name="Family" numFmtId="0">
      <sharedItems containsBlank="1" count="12">
        <s v="Tylenchidae"/>
        <s v="Plectidae"/>
        <s v="Rhabditidae"/>
        <s v="Dorylaimidae"/>
        <s v="Trichodoridae "/>
        <s v="Criconematidae"/>
        <s v="Alaimidae"/>
        <s v="Monhysteroidea "/>
        <s v="Mononchidae"/>
        <s v="Cephalobidae"/>
        <s v="Tylencholaimoidea"/>
        <m/>
      </sharedItems>
    </cacheField>
    <cacheField name="Genus" numFmtId="0">
      <sharedItems containsBlank="1"/>
    </cacheField>
    <cacheField name="Species" numFmtId="0">
      <sharedItems containsNonDate="0" containsString="0" containsBlank="1"/>
    </cacheField>
    <cacheField name="View" numFmtId="0">
      <sharedItems containsNonDate="0" containsString="0" containsBlank="1"/>
    </cacheField>
    <cacheField name="overall body length" numFmtId="0">
      <sharedItems containsString="0" containsBlank="1" containsNumber="1" minValue="371.61" maxValue="3749.97"/>
    </cacheField>
    <cacheField name="distance of vulva from anterior " numFmtId="0">
      <sharedItems containsString="0" containsBlank="1" containsNumber="1" minValue="233.34" maxValue="1989.02"/>
    </cacheField>
    <cacheField name="% distance of vulva from anterior" numFmtId="0">
      <sharedItems containsString="0" containsBlank="1" containsNumber="1" minValue="-177.62" maxValue="1244.67"/>
    </cacheField>
    <cacheField name="stylet or spear length (stomatostyle or odontostyle)" numFmtId="0">
      <sharedItems containsNonDate="0" containsString="0" containsBlank="1"/>
    </cacheField>
    <cacheField name="% distance from anterior to median bulb relative to length of esophagus" numFmtId="0">
      <sharedItems containsNonDate="0" containsString="0" containsBlank="1"/>
    </cacheField>
    <cacheField name="% distance of anterior phasmid from anterior of nematode in relation to body length" numFmtId="0">
      <sharedItems containsNonDate="0" containsString="0" containsBlank="1"/>
    </cacheField>
    <cacheField name="% distance of dorsal esophageal gland opening from stylet knobs in relation to stylet length" numFmtId="0">
      <sharedItems containsNonDate="0" containsString="0" containsBlank="1"/>
    </cacheField>
    <cacheField name="% distance of phasmid from anus in relation to length of tail" numFmtId="0">
      <sharedItems containsNonDate="0" containsString="0" containsBlank="1"/>
    </cacheField>
    <cacheField name="% distance of posterior phasmid from anterior of nematode in relation to body length" numFmtId="0">
      <sharedItems containsNonDate="0" containsString="0" containsBlank="1"/>
    </cacheField>
    <cacheField name="% length of anterior female gonad in relation to body length" numFmtId="0">
      <sharedItems containsNonDate="0" containsString="0" containsBlank="1"/>
    </cacheField>
    <cacheField name="% length of male gonad relative to body length" numFmtId="0">
      <sharedItems containsNonDate="0" containsString="0" containsBlank="1"/>
    </cacheField>
    <cacheField name="% length of posterior female gonad in relation to body length" numFmtId="0">
      <sharedItems containsNonDate="0" containsString="0" containsBlank="1"/>
    </cacheField>
    <cacheField name="(distance of dorsal esophageal gland opening from stylet knobs x 100)/(length of stylet)" numFmtId="0">
      <sharedItems containsNonDate="0" containsString="0" containsBlank="1"/>
    </cacheField>
    <cacheField name="(distance of phasmid(when not erratic) from anus x 100)/( length of tail)" numFmtId="0">
      <sharedItems containsNonDate="0" containsString="0" containsBlank="1"/>
    </cacheField>
    <cacheField name="body length / distance from anterior to base of esophageal glands" numFmtId="0">
      <sharedItems containsNonDate="0" containsString="0" containsBlank="1"/>
    </cacheField>
    <cacheField name="body length / distance from anterior to esophago-intestinal valve" numFmtId="0">
      <sharedItems containsNonDate="0" containsString="0" containsBlank="1"/>
    </cacheField>
    <cacheField name="body length / greatest body diameter" numFmtId="0">
      <sharedItems containsNonDate="0" containsString="0" containsBlank="1"/>
    </cacheField>
    <cacheField name="body length / tail length" numFmtId="0">
      <sharedItems containsNonDate="0" containsString="0" containsBlank="1"/>
    </cacheField>
    <cacheField name="capitulum length in Âµm" numFmtId="0">
      <sharedItems containsNonDate="0" containsString="0" containsBlank="1"/>
    </cacheField>
    <cacheField name="conus of stomatostyle/total stomatosyle length" numFmtId="0">
      <sharedItems containsNonDate="0" containsString="0" containsBlank="1"/>
    </cacheField>
    <cacheField name="distance from anterior end to excretory pore in Âµm" numFmtId="0">
      <sharedItems containsNonDate="0" containsString="0" containsBlank="1"/>
    </cacheField>
    <cacheField name="distance from base of stylet to median bulb valve/stylet length." numFmtId="0">
      <sharedItems containsNonDate="0" containsString="0" containsBlank="1"/>
    </cacheField>
    <cacheField name="distance from vulva to anus" numFmtId="0">
      <sharedItems containsNonDate="0" containsString="0" containsBlank="1"/>
    </cacheField>
    <cacheField name="gubernaculurn length in Âµm" numFmtId="0">
      <sharedItems containsNonDate="0" containsString="0" containsBlank="1"/>
    </cacheField>
    <cacheField name="number of body annules between anterior and excretory pore" numFmtId="0">
      <sharedItems containsNonDate="0" containsString="0" containsBlank="1"/>
    </cacheField>
    <cacheField name="number of body annules between anus and tail tip" numFmtId="0">
      <sharedItems containsNonDate="0" containsString="0" containsBlank="1"/>
    </cacheField>
    <cacheField name="number of body annules between vulva and anus" numFmtId="0">
      <sharedItems containsNonDate="0" containsString="0" containsBlank="1"/>
    </cacheField>
    <cacheField name="number of body annules between vulva and tail tip" numFmtId="0">
      <sharedItems containsNonDate="0" containsString="0" containsBlank="1"/>
    </cacheField>
    <cacheField name="number of specimens on which measurements are based" numFmtId="0">
      <sharedItems containsNonDate="0" containsString="0" containsBlank="1"/>
    </cacheField>
    <cacheField name="portion of body from anus or cloaca to posterior terminus" numFmtId="0">
      <sharedItems containsNonDate="0" containsString="0" containsBlank="1"/>
    </cacheField>
    <cacheField name="SE/L (measured in same units) expressed as %)." numFmtId="0">
      <sharedItems containsNonDate="0" containsString="0" containsBlank="1"/>
    </cacheField>
    <cacheField name="spicule length in Âµm" numFmtId="0">
      <sharedItems containsNonDate="0" containsString="0" containsBlank="1"/>
    </cacheField>
    <cacheField name="stylet extension (odontophore) length in Âµm" numFmtId="0">
      <sharedItems containsNonDate="0" containsString="0" containsBlank="1"/>
    </cacheField>
    <cacheField name="stylet length / body diameter at base of stylet" numFmtId="0">
      <sharedItems containsNonDate="0" containsString="0" containsBlank="1"/>
    </cacheField>
    <cacheField name="stylet length/body length (measured in same units as %)." numFmtId="0">
      <sharedItems containsNonDate="0" containsString="0" containsBlank="1"/>
    </cacheField>
    <cacheField name="tail length / tail diameter at anus or cloaca" numFmtId="0">
      <sharedItems containsNonDate="0" containsString="0" containsBlank="1"/>
    </cacheField>
    <cacheField name="total number of body annules" numFmtId="0">
      <sharedItems containsNonDate="0" containsString="0" containsBlank="1"/>
    </cacheField>
    <cacheField name="Flickr URL" numFmtId="0">
      <sharedItems containsNonDate="0" containsString="0" containsBlank="1"/>
    </cacheField>
    <cacheField name="Dir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">
  <r>
    <m/>
    <m/>
    <x v="0"/>
    <m/>
    <n v="11.1"/>
    <n v="136.1"/>
    <m/>
    <x v="0"/>
    <m/>
    <m/>
    <m/>
    <n v="591.46"/>
    <n v="390.37"/>
    <n v="0.66001082068102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1"/>
    <m/>
    <n v="11.6"/>
    <n v="135.9"/>
    <m/>
    <x v="1"/>
    <m/>
    <m/>
    <m/>
    <n v="652.2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2"/>
    <m/>
    <n v="14.1"/>
    <n v="141"/>
    <m/>
    <x v="1"/>
    <m/>
    <m/>
    <m/>
    <n v="553.0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3"/>
    <m/>
    <n v="5.5"/>
    <n v="135"/>
    <m/>
    <x v="2"/>
    <m/>
    <m/>
    <m/>
    <n v="496.3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4"/>
    <m/>
    <n v="9.1"/>
    <n v="131.30000000000001"/>
    <m/>
    <x v="1"/>
    <m/>
    <m/>
    <m/>
    <n v="668.5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5"/>
    <m/>
    <n v="9.1"/>
    <n v="129.9"/>
    <m/>
    <x v="0"/>
    <m/>
    <m/>
    <m/>
    <n v="597.32000000000005"/>
    <n v="397.73"/>
    <n v="0.66585749681912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6"/>
    <m/>
    <n v="13.5"/>
    <n v="140.6"/>
    <m/>
    <x v="1"/>
    <m/>
    <m/>
    <m/>
    <n v="569.7000000000000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1/Metadata.ods"/>
  </r>
  <r>
    <m/>
    <m/>
    <x v="0"/>
    <m/>
    <n v="11.5"/>
    <n v="138.5"/>
    <m/>
    <x v="3"/>
    <m/>
    <m/>
    <m/>
    <n v="2387.9899999999998"/>
    <n v="1153.48"/>
    <n v="0.4830338485504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1"/>
    <m/>
    <n v="11"/>
    <n v="135.5"/>
    <m/>
    <x v="3"/>
    <m/>
    <m/>
    <m/>
    <n v="1658.0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2"/>
    <m/>
    <n v="13"/>
    <n v="134.1"/>
    <m/>
    <x v="3"/>
    <m/>
    <m/>
    <m/>
    <n v="2228.92"/>
    <n v="1108.1199999999999"/>
    <n v="0.4971555731026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3"/>
    <m/>
    <n v="13.9"/>
    <n v="137"/>
    <m/>
    <x v="4"/>
    <m/>
    <m/>
    <m/>
    <n v="890.61"/>
    <n v="501.13"/>
    <n v="0.5626817574471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4"/>
    <m/>
    <n v="14"/>
    <n v="135.5"/>
    <m/>
    <x v="5"/>
    <m/>
    <m/>
    <m/>
    <n v="607.7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5"/>
    <m/>
    <n v="16.5"/>
    <n v="139.1"/>
    <m/>
    <x v="1"/>
    <m/>
    <m/>
    <m/>
    <n v="943.8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6"/>
    <m/>
    <n v="17.899999999999999"/>
    <n v="134.9"/>
    <m/>
    <x v="3"/>
    <m/>
    <m/>
    <m/>
    <n v="1476.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2/Metadata.ods"/>
  </r>
  <r>
    <m/>
    <m/>
    <x v="0"/>
    <m/>
    <n v="9.1"/>
    <n v="134"/>
    <m/>
    <x v="1"/>
    <m/>
    <m/>
    <m/>
    <n v="832.86"/>
    <n v="449.27"/>
    <n v="0.5394303964651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s v="damaged"/>
    <x v="1"/>
    <m/>
    <n v="13"/>
    <n v="138.5"/>
    <m/>
    <x v="4"/>
    <m/>
    <m/>
    <m/>
    <n v="817.8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s v="Chck F"/>
    <x v="2"/>
    <m/>
    <n v="13.5"/>
    <n v="135.5"/>
    <m/>
    <x v="4"/>
    <m/>
    <m/>
    <m/>
    <n v="717.49"/>
    <n v="425.14"/>
    <n v="0.59253787509233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m/>
    <x v="3"/>
    <m/>
    <n v="14.1"/>
    <n v="136.9"/>
    <m/>
    <x v="5"/>
    <m/>
    <m/>
    <m/>
    <n v="591.8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s v="good"/>
    <x v="4"/>
    <m/>
    <n v="15.5"/>
    <n v="137.1"/>
    <m/>
    <x v="4"/>
    <m/>
    <m/>
    <m/>
    <n v="753.69"/>
    <n v="450.05"/>
    <n v="0.59712879300508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m/>
    <x v="5"/>
    <m/>
    <n v="16.100000000000001"/>
    <n v="138.9"/>
    <m/>
    <x v="1"/>
    <m/>
    <m/>
    <m/>
    <n v="548.4199999999999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3/Metadata.ods"/>
  </r>
  <r>
    <m/>
    <m/>
    <x v="0"/>
    <m/>
    <n v="6.1"/>
    <n v="144"/>
    <m/>
    <x v="6"/>
    <m/>
    <m/>
    <m/>
    <n v="1536.9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1"/>
    <m/>
    <n v="7.5"/>
    <n v="143.80000000000001"/>
    <m/>
    <x v="3"/>
    <m/>
    <m/>
    <m/>
    <n v="1129.98"/>
    <n v="757.07"/>
    <n v="0.66998530947450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2"/>
    <m/>
    <n v="9.1"/>
    <n v="140.1"/>
    <m/>
    <x v="4"/>
    <m/>
    <m/>
    <m/>
    <n v="559.3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3"/>
    <m/>
    <n v="9.5"/>
    <n v="146.5"/>
    <m/>
    <x v="3"/>
    <m/>
    <m/>
    <m/>
    <n v="907.27"/>
    <n v="725.27"/>
    <n v="0.799398194583751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4"/>
    <m/>
    <n v="11.1"/>
    <n v="146.9"/>
    <m/>
    <x v="0"/>
    <m/>
    <m/>
    <m/>
    <n v="904.93"/>
    <n v="724.99"/>
    <n v="0.8011558905108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5"/>
    <m/>
    <n v="13"/>
    <n v="134.1"/>
    <m/>
    <x v="1"/>
    <m/>
    <m/>
    <m/>
    <n v="1299.09999999999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6"/>
    <m/>
    <n v="11.9"/>
    <n v="147"/>
    <m/>
    <x v="0"/>
    <m/>
    <m/>
    <m/>
    <n v="612.79999999999995"/>
    <n v="411.08"/>
    <n v="0.67082245430809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7"/>
    <m/>
    <n v="15.9"/>
    <n v="134.1"/>
    <m/>
    <x v="3"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4/Metadata.ods"/>
  </r>
  <r>
    <m/>
    <m/>
    <x v="0"/>
    <s v="dd"/>
    <n v="10.1"/>
    <n v="135"/>
    <m/>
    <x v="1"/>
    <m/>
    <m/>
    <m/>
    <n v="837.8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5/Metadata.ods"/>
  </r>
  <r>
    <m/>
    <m/>
    <x v="1"/>
    <m/>
    <n v="13"/>
    <n v="136.19999999999999"/>
    <m/>
    <x v="1"/>
    <m/>
    <m/>
    <m/>
    <n v="776.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5/Metadata.ods"/>
  </r>
  <r>
    <m/>
    <m/>
    <x v="2"/>
    <m/>
    <n v="13.9"/>
    <n v="134"/>
    <m/>
    <x v="1"/>
    <m/>
    <m/>
    <m/>
    <n v="1310.7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5/Metadata.ods"/>
  </r>
  <r>
    <m/>
    <m/>
    <x v="3"/>
    <m/>
    <n v="12.9"/>
    <n v="137.5"/>
    <m/>
    <x v="1"/>
    <m/>
    <m/>
    <m/>
    <n v="959.8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5/Metadata.ods"/>
  </r>
  <r>
    <m/>
    <m/>
    <x v="4"/>
    <m/>
    <n v="16"/>
    <n v="141"/>
    <m/>
    <x v="7"/>
    <s v="Monhystera "/>
    <m/>
    <m/>
    <n v="797.4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5/Metadata.ods"/>
  </r>
  <r>
    <m/>
    <m/>
    <x v="0"/>
    <m/>
    <n v="10.5"/>
    <n v="134.4"/>
    <m/>
    <x v="2"/>
    <s v="Neosteinernema"/>
    <m/>
    <m/>
    <n v="620.3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6/Metadata.ods"/>
  </r>
  <r>
    <m/>
    <m/>
    <x v="1"/>
    <m/>
    <n v="10.9"/>
    <n v="137"/>
    <m/>
    <x v="0"/>
    <s v="Malenchus"/>
    <m/>
    <m/>
    <n v="578.52"/>
    <n v="390.83"/>
    <n v="0.67556869252575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6/Metadata.ods"/>
  </r>
  <r>
    <m/>
    <m/>
    <x v="2"/>
    <m/>
    <n v="13.1"/>
    <n v="138.19999999999999"/>
    <m/>
    <x v="1"/>
    <m/>
    <m/>
    <m/>
    <n v="903.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6/Metadata.ods"/>
  </r>
  <r>
    <m/>
    <m/>
    <x v="3"/>
    <m/>
    <n v="14.9"/>
    <n v="136.4"/>
    <m/>
    <x v="5"/>
    <m/>
    <m/>
    <m/>
    <n v="833.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6/Metadata.ods"/>
  </r>
  <r>
    <m/>
    <m/>
    <x v="4"/>
    <m/>
    <n v="15.9"/>
    <n v="139.9"/>
    <m/>
    <x v="2"/>
    <m/>
    <m/>
    <m/>
    <n v="1314.4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6/Metadata.ods"/>
  </r>
  <r>
    <m/>
    <m/>
    <x v="0"/>
    <m/>
    <n v="9.5"/>
    <n v="142"/>
    <m/>
    <x v="8"/>
    <m/>
    <m/>
    <m/>
    <n v="2479.780000000000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7/Metadata.ods"/>
  </r>
  <r>
    <m/>
    <m/>
    <x v="1"/>
    <m/>
    <n v="10.5"/>
    <n v="138.9"/>
    <m/>
    <x v="5"/>
    <m/>
    <m/>
    <m/>
    <n v="605.3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7/Metadata.ods"/>
  </r>
  <r>
    <m/>
    <m/>
    <x v="2"/>
    <m/>
    <n v="11.5"/>
    <n v="136.5"/>
    <m/>
    <x v="8"/>
    <m/>
    <m/>
    <m/>
    <n v="1298.97"/>
    <n v="800.36"/>
    <n v="0.6161497186232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7/Metadata.ods"/>
  </r>
  <r>
    <m/>
    <m/>
    <x v="3"/>
    <m/>
    <n v="13.1"/>
    <n v="142"/>
    <m/>
    <x v="0"/>
    <m/>
    <m/>
    <m/>
    <n v="605.2999999999999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7/Metadata.ods"/>
  </r>
  <r>
    <m/>
    <m/>
    <x v="4"/>
    <m/>
    <n v="13.1"/>
    <n v="138"/>
    <m/>
    <x v="3"/>
    <m/>
    <m/>
    <m/>
    <n v="2666.28"/>
    <n v="1397.73"/>
    <n v="0.52422476259057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7/Metadata.ods"/>
  </r>
  <r>
    <m/>
    <m/>
    <x v="0"/>
    <s v="dd"/>
    <n v="11.9"/>
    <n v="134.9"/>
    <m/>
    <x v="3"/>
    <m/>
    <m/>
    <m/>
    <n v="2258.8200000000002"/>
    <n v="1176.3800000000001"/>
    <n v="0.52079404290735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1"/>
    <m/>
    <n v="14.9"/>
    <n v="140.69999999999999"/>
    <m/>
    <x v="0"/>
    <m/>
    <m/>
    <m/>
    <n v="641.16"/>
    <n v="418.42"/>
    <n v="0.65259841537213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2"/>
    <m/>
    <n v="16"/>
    <n v="131"/>
    <m/>
    <x v="3"/>
    <m/>
    <m/>
    <m/>
    <n v="3508.05"/>
    <n v="1989.02"/>
    <n v="0.5669873576488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3"/>
    <m/>
    <n v="15.9"/>
    <n v="141"/>
    <m/>
    <x v="5"/>
    <m/>
    <m/>
    <m/>
    <n v="579.9199999999999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4"/>
    <m/>
    <n v="15"/>
    <n v="140"/>
    <m/>
    <x v="0"/>
    <m/>
    <m/>
    <m/>
    <n v="631.6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5"/>
    <m/>
    <n v="16"/>
    <n v="140.5"/>
    <m/>
    <x v="5"/>
    <m/>
    <m/>
    <m/>
    <n v="656.8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6"/>
    <m/>
    <n v="20.5"/>
    <n v="135"/>
    <m/>
    <x v="0"/>
    <m/>
    <m/>
    <m/>
    <n v="668.3"/>
    <n v="454.72"/>
    <n v="0.6804129881789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8/Metadata.ods"/>
  </r>
  <r>
    <m/>
    <m/>
    <x v="0"/>
    <s v="dd"/>
    <n v="15.9"/>
    <n v="140"/>
    <m/>
    <x v="8"/>
    <m/>
    <m/>
    <m/>
    <n v="2111.08"/>
    <n v="1351.77"/>
    <n v="0.640321541580613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9/Metadata.ods"/>
  </r>
  <r>
    <m/>
    <m/>
    <x v="1"/>
    <m/>
    <n v="18.899999999999999"/>
    <n v="137.1"/>
    <m/>
    <x v="5"/>
    <m/>
    <m/>
    <m/>
    <n v="666.9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09/Metadata.ods"/>
  </r>
  <r>
    <m/>
    <m/>
    <x v="0"/>
    <m/>
    <n v="11.9"/>
    <n v="141"/>
    <m/>
    <x v="3"/>
    <m/>
    <m/>
    <m/>
    <n v="1103.2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1"/>
    <m/>
    <n v="12.1"/>
    <n v="137.5"/>
    <m/>
    <x v="1"/>
    <m/>
    <m/>
    <m/>
    <n v="737.6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2"/>
    <m/>
    <n v="13"/>
    <n v="142"/>
    <m/>
    <x v="0"/>
    <m/>
    <m/>
    <m/>
    <n v="575.5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3"/>
    <m/>
    <n v="14"/>
    <n v="137.30000000000001"/>
    <m/>
    <x v="5"/>
    <m/>
    <m/>
    <m/>
    <n v="628.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4"/>
    <m/>
    <n v="16.899999999999999"/>
    <n v="139"/>
    <m/>
    <x v="1"/>
    <m/>
    <m/>
    <m/>
    <n v="773.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5"/>
    <m/>
    <n v="18"/>
    <n v="143"/>
    <m/>
    <x v="3"/>
    <m/>
    <m/>
    <m/>
    <n v="990.4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0/Metadata.ods"/>
  </r>
  <r>
    <m/>
    <m/>
    <x v="0"/>
    <s v="dd"/>
    <n v="9.9"/>
    <n v="140"/>
    <m/>
    <x v="8"/>
    <m/>
    <m/>
    <m/>
    <n v="2035.35"/>
    <n v="1274.26"/>
    <n v="0.62606431326307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1"/>
    <m/>
    <n v="10.1"/>
    <n v="136.5"/>
    <m/>
    <x v="3"/>
    <m/>
    <m/>
    <m/>
    <n v="864.2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2"/>
    <m/>
    <n v="11"/>
    <n v="139"/>
    <m/>
    <x v="1"/>
    <m/>
    <m/>
    <m/>
    <n v="739.1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3"/>
    <m/>
    <n v="12.1"/>
    <n v="136.5"/>
    <m/>
    <x v="9"/>
    <s v="Chiloplacus"/>
    <m/>
    <m/>
    <n v="420.68"/>
    <n v="275.67"/>
    <n v="0.65529618712560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4"/>
    <m/>
    <n v="13"/>
    <n v="142"/>
    <m/>
    <x v="3"/>
    <m/>
    <m/>
    <m/>
    <n v="3749.97"/>
    <n v="1984.2"/>
    <n v="0.52912423299386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5"/>
    <m/>
    <n v="14"/>
    <n v="138"/>
    <m/>
    <x v="3"/>
    <m/>
    <m/>
    <m/>
    <n v="1463.0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6"/>
    <m/>
    <n v="13.9"/>
    <n v="137"/>
    <m/>
    <x v="0"/>
    <m/>
    <m/>
    <m/>
    <n v="666"/>
    <n v="352.56"/>
    <n v="0.52936936936936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7"/>
    <m/>
    <n v="17.5"/>
    <n v="140"/>
    <m/>
    <x v="3"/>
    <m/>
    <m/>
    <m/>
    <n v="688.1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8"/>
    <m/>
    <n v="19"/>
    <n v="139.1"/>
    <m/>
    <x v="1"/>
    <m/>
    <m/>
    <m/>
    <n v="655.3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1/Metadata.ods"/>
  </r>
  <r>
    <m/>
    <m/>
    <x v="0"/>
    <s v="dd"/>
    <n v="8"/>
    <n v="138"/>
    <m/>
    <x v="1"/>
    <m/>
    <m/>
    <m/>
    <n v="693.6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1"/>
    <m/>
    <n v="9"/>
    <n v="138"/>
    <m/>
    <x v="1"/>
    <m/>
    <m/>
    <m/>
    <n v="538.0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2"/>
    <m/>
    <n v="9.5"/>
    <n v="143.9"/>
    <m/>
    <x v="0"/>
    <m/>
    <m/>
    <m/>
    <n v="642.4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3"/>
    <m/>
    <n v="11.9"/>
    <n v="143"/>
    <m/>
    <x v="1"/>
    <m/>
    <m/>
    <m/>
    <n v="595.4299999999999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4"/>
    <m/>
    <n v="11.9"/>
    <n v="136.30000000000001"/>
    <m/>
    <x v="3"/>
    <m/>
    <m/>
    <m/>
    <n v="634.9400000000000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5"/>
    <m/>
    <n v="12.1"/>
    <n v="139"/>
    <m/>
    <x v="1"/>
    <m/>
    <m/>
    <m/>
    <n v="683.6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6"/>
    <m/>
    <n v="12.1"/>
    <n v="142"/>
    <m/>
    <x v="3"/>
    <m/>
    <m/>
    <m/>
    <n v="616.7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7"/>
    <m/>
    <n v="13"/>
    <n v="140"/>
    <m/>
    <x v="3"/>
    <m/>
    <m/>
    <m/>
    <n v="2247.9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8"/>
    <m/>
    <n v="14"/>
    <n v="137"/>
    <m/>
    <x v="1"/>
    <m/>
    <m/>
    <m/>
    <n v="1175.7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9"/>
    <m/>
    <n v="13.9"/>
    <n v="141"/>
    <m/>
    <x v="3"/>
    <m/>
    <m/>
    <m/>
    <n v="2503.77"/>
    <n v="1270.3499999999999"/>
    <n v="0.507374878682945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10"/>
    <m/>
    <n v="16"/>
    <n v="143.19999999999999"/>
    <m/>
    <x v="3"/>
    <m/>
    <m/>
    <m/>
    <n v="1469.8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2/Metadata.ods"/>
  </r>
  <r>
    <m/>
    <m/>
    <x v="0"/>
    <s v="dd"/>
    <n v="13.9"/>
    <n v="140.30000000000001"/>
    <m/>
    <x v="1"/>
    <m/>
    <m/>
    <m/>
    <n v="1160.8399999999999"/>
    <n v="584.37"/>
    <n v="0.50340270838358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1"/>
    <m/>
    <n v="14.9"/>
    <n v="138"/>
    <m/>
    <x v="3"/>
    <m/>
    <m/>
    <m/>
    <n v="1497.7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2"/>
    <m/>
    <n v="15.9"/>
    <n v="141.1"/>
    <m/>
    <x v="0"/>
    <m/>
    <m/>
    <m/>
    <n v="1135.48"/>
    <n v="637.15"/>
    <n v="0.56112833339204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3"/>
    <m/>
    <n v="17.100000000000001"/>
    <n v="134.9"/>
    <m/>
    <x v="1"/>
    <m/>
    <m/>
    <m/>
    <n v="558.1900000000000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4"/>
    <m/>
    <n v="18.899999999999999"/>
    <n v="139"/>
    <m/>
    <x v="5"/>
    <m/>
    <m/>
    <m/>
    <n v="728.7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5"/>
    <m/>
    <n v="21.1"/>
    <n v="138.30000000000001"/>
    <m/>
    <x v="4"/>
    <m/>
    <m/>
    <m/>
    <n v="715.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3/Metadata.ods"/>
  </r>
  <r>
    <m/>
    <m/>
    <x v="0"/>
    <m/>
    <n v="6.5"/>
    <n v="140"/>
    <m/>
    <x v="1"/>
    <m/>
    <m/>
    <m/>
    <n v="990.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1"/>
    <m/>
    <n v="7"/>
    <n v="139"/>
    <m/>
    <x v="3"/>
    <m/>
    <m/>
    <m/>
    <n v="932.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2"/>
    <m/>
    <n v="8.4"/>
    <n v="136.1"/>
    <m/>
    <x v="3"/>
    <m/>
    <m/>
    <m/>
    <n v="510.41"/>
    <m/>
    <n v="-177.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3"/>
    <m/>
    <n v="9.6999999999999993"/>
    <n v="135"/>
    <m/>
    <x v="1"/>
    <m/>
    <m/>
    <m/>
    <n v="1091.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4"/>
    <m/>
    <n v="9.9"/>
    <n v="137.1"/>
    <m/>
    <x v="1"/>
    <m/>
    <m/>
    <m/>
    <n v="791.73"/>
    <m/>
    <n v="383.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5"/>
    <m/>
    <n v="11"/>
    <n v="137.1"/>
    <m/>
    <x v="3"/>
    <m/>
    <m/>
    <m/>
    <n v="2275.199999999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6"/>
    <m/>
    <n v="11.5"/>
    <n v="139.9"/>
    <m/>
    <x v="3"/>
    <m/>
    <m/>
    <m/>
    <n v="1741.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7"/>
    <m/>
    <n v="13"/>
    <n v="134.5"/>
    <m/>
    <x v="3"/>
    <m/>
    <m/>
    <m/>
    <n v="2436.91"/>
    <m/>
    <n v="1244.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8"/>
    <m/>
    <n v="13.1"/>
    <n v="136.9"/>
    <m/>
    <x v="5"/>
    <m/>
    <m/>
    <m/>
    <n v="570.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9"/>
    <m/>
    <n v="15.4"/>
    <n v="135.9"/>
    <m/>
    <x v="5"/>
    <m/>
    <m/>
    <m/>
    <n v="679.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10"/>
    <m/>
    <n v="15.2"/>
    <n v="138"/>
    <m/>
    <x v="1"/>
    <m/>
    <m/>
    <m/>
    <n v="1069.8800000000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4/Metadata.ods"/>
  </r>
  <r>
    <m/>
    <m/>
    <x v="0"/>
    <s v="dd"/>
    <n v="5.9"/>
    <n v="139.5"/>
    <m/>
    <x v="8"/>
    <m/>
    <m/>
    <m/>
    <n v="1248.6099999999999"/>
    <n v="752.48"/>
    <n v="0.6026541514163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1"/>
    <m/>
    <n v="5.9"/>
    <n v="138.1"/>
    <m/>
    <x v="3"/>
    <m/>
    <m/>
    <m/>
    <n v="598.41"/>
    <n v="412.06"/>
    <n v="0.6885914339666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2"/>
    <m/>
    <n v="7.9"/>
    <n v="139.19999999999999"/>
    <m/>
    <x v="1"/>
    <m/>
    <m/>
    <m/>
    <n v="826.68"/>
    <n v="412.34"/>
    <n v="0.4987903420912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3"/>
    <m/>
    <n v="8.3000000000000007"/>
    <n v="138"/>
    <m/>
    <x v="3"/>
    <s v="Acrobeles"/>
    <m/>
    <m/>
    <n v="512.20000000000005"/>
    <n v="325.25"/>
    <n v="0.6350058570870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4"/>
    <m/>
    <n v="9"/>
    <n v="133.9"/>
    <m/>
    <x v="9"/>
    <m/>
    <m/>
    <m/>
    <n v="371.61"/>
    <n v="233.34"/>
    <n v="0.6279163639299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5"/>
    <m/>
    <n v="9.9"/>
    <n v="137"/>
    <m/>
    <x v="5"/>
    <m/>
    <m/>
    <m/>
    <n v="629.2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6"/>
    <m/>
    <n v="10.1"/>
    <n v="137"/>
    <m/>
    <x v="4"/>
    <m/>
    <m/>
    <m/>
    <n v="772.23"/>
    <n v="403.88"/>
    <n v="0.52300480426815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7"/>
    <m/>
    <n v="10.1"/>
    <n v="134"/>
    <m/>
    <x v="1"/>
    <m/>
    <m/>
    <m/>
    <n v="1197.390000000000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8"/>
    <m/>
    <n v="13.3"/>
    <n v="130.1"/>
    <m/>
    <x v="3"/>
    <m/>
    <m/>
    <m/>
    <n v="903.1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9"/>
    <m/>
    <n v="13.9"/>
    <n v="132"/>
    <m/>
    <x v="1"/>
    <m/>
    <m/>
    <m/>
    <n v="599.8099999999999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10"/>
    <m/>
    <n v="14"/>
    <n v="136.9"/>
    <m/>
    <x v="3"/>
    <m/>
    <m/>
    <m/>
    <n v="607.15"/>
    <n v="410.94"/>
    <n v="0.6768343901836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11"/>
    <m/>
    <n v="14.5"/>
    <n v="134"/>
    <m/>
    <x v="1"/>
    <m/>
    <m/>
    <m/>
    <n v="1039.83999999999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12"/>
    <m/>
    <n v="15"/>
    <n v="138.19999999999999"/>
    <m/>
    <x v="8"/>
    <m/>
    <m/>
    <m/>
    <n v="1588.6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13"/>
    <m/>
    <n v="17"/>
    <n v="137.5"/>
    <m/>
    <x v="8"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5/Metadata.ods"/>
  </r>
  <r>
    <m/>
    <m/>
    <x v="0"/>
    <m/>
    <n v="3.9"/>
    <n v="137.30000000000001"/>
    <m/>
    <x v="3"/>
    <m/>
    <m/>
    <m/>
    <n v="647.1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6/Metadata.ods"/>
  </r>
  <r>
    <m/>
    <m/>
    <x v="1"/>
    <m/>
    <n v="13.8"/>
    <n v="139.5"/>
    <m/>
    <x v="8"/>
    <m/>
    <m/>
    <m/>
    <n v="937.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6/Metadata.ods"/>
  </r>
  <r>
    <m/>
    <m/>
    <x v="2"/>
    <m/>
    <n v="14.1"/>
    <n v="138"/>
    <m/>
    <x v="2"/>
    <m/>
    <m/>
    <m/>
    <n v="516.02"/>
    <n v="390.22"/>
    <n v="0.756210999573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6/Metadata.ods"/>
  </r>
  <r>
    <m/>
    <m/>
    <x v="0"/>
    <m/>
    <n v="8.9"/>
    <n v="132.1"/>
    <m/>
    <x v="1"/>
    <s v="Plectus"/>
    <m/>
    <m/>
    <n v="671.6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1"/>
    <m/>
    <n v="9.9"/>
    <n v="136.1"/>
    <m/>
    <x v="1"/>
    <s v="Plectus"/>
    <m/>
    <m/>
    <n v="816.7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2"/>
    <m/>
    <n v="11.5"/>
    <n v="138"/>
    <m/>
    <x v="2"/>
    <m/>
    <m/>
    <m/>
    <n v="698.91"/>
    <n v="345.2"/>
    <n v="0.49391194860568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3"/>
    <m/>
    <n v="13.1"/>
    <n v="138.19999999999999"/>
    <m/>
    <x v="8"/>
    <m/>
    <m/>
    <m/>
    <n v="2031.1"/>
    <n v="1257.1400000000001"/>
    <n v="0.61894539904485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4"/>
    <m/>
    <n v="15.3"/>
    <n v="141"/>
    <m/>
    <x v="1"/>
    <s v="Plectus"/>
    <m/>
    <m/>
    <n v="1105.7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5"/>
    <m/>
    <n v="15.9"/>
    <n v="136.5"/>
    <m/>
    <x v="3"/>
    <m/>
    <m/>
    <m/>
    <n v="892.2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7/Metadata.ods"/>
  </r>
  <r>
    <m/>
    <m/>
    <x v="0"/>
    <m/>
    <n v="9.9"/>
    <n v="134.9"/>
    <m/>
    <x v="4"/>
    <m/>
    <m/>
    <m/>
    <n v="727.92"/>
    <n v="409.11"/>
    <n v="0.5620260468183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1"/>
    <m/>
    <n v="9.5"/>
    <n v="139.5"/>
    <m/>
    <x v="5"/>
    <m/>
    <m/>
    <m/>
    <n v="644.0800000000000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2"/>
    <m/>
    <n v="11.6"/>
    <n v="134.5"/>
    <m/>
    <x v="3"/>
    <m/>
    <m/>
    <m/>
    <n v="613.4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3"/>
    <m/>
    <n v="12"/>
    <n v="136"/>
    <m/>
    <x v="1"/>
    <s v="Plectus"/>
    <m/>
    <m/>
    <n v="867.97"/>
    <n v="433.11"/>
    <n v="0.49899190064172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4"/>
    <m/>
    <n v="14"/>
    <n v="137"/>
    <m/>
    <x v="1"/>
    <s v="Anaplectus"/>
    <m/>
    <m/>
    <n v="937.5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5"/>
    <m/>
    <n v="14.1"/>
    <n v="142.9"/>
    <m/>
    <x v="3"/>
    <m/>
    <m/>
    <m/>
    <n v="515.7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6"/>
    <m/>
    <n v="14.1"/>
    <n v="142"/>
    <m/>
    <x v="0"/>
    <m/>
    <m/>
    <m/>
    <n v="1300.5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7"/>
    <m/>
    <n v="14.9"/>
    <n v="134.9"/>
    <m/>
    <x v="3"/>
    <m/>
    <m/>
    <m/>
    <n v="607.26"/>
    <n v="412.77"/>
    <n v="0.6797253235846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8/Metadata.ods"/>
  </r>
  <r>
    <m/>
    <m/>
    <x v="0"/>
    <m/>
    <n v="8.9"/>
    <n v="137.19999999999999"/>
    <m/>
    <x v="3"/>
    <m/>
    <m/>
    <m/>
    <n v="586.3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1"/>
    <m/>
    <n v="10"/>
    <n v="136.1"/>
    <m/>
    <x v="3"/>
    <m/>
    <m/>
    <m/>
    <n v="1020.61"/>
    <n v="553.16999999999996"/>
    <n v="0.54199939252015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2"/>
    <m/>
    <n v="10.1"/>
    <n v="140.1"/>
    <m/>
    <x v="1"/>
    <m/>
    <m/>
    <m/>
    <n v="627.6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3"/>
    <m/>
    <n v="12.5"/>
    <n v="141.30000000000001"/>
    <m/>
    <x v="3"/>
    <m/>
    <m/>
    <m/>
    <n v="1741.8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4"/>
    <m/>
    <n v="12.9"/>
    <n v="144"/>
    <m/>
    <x v="0"/>
    <m/>
    <m/>
    <m/>
    <n v="671.87"/>
    <n v="442.05"/>
    <n v="0.65793978001696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5"/>
    <m/>
    <n v="12.9"/>
    <n v="138"/>
    <m/>
    <x v="0"/>
    <m/>
    <m/>
    <m/>
    <n v="659.4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6"/>
    <m/>
    <n v="12.9"/>
    <n v="134.9"/>
    <m/>
    <x v="10"/>
    <m/>
    <m/>
    <m/>
    <n v="735.24"/>
    <n v="502.53"/>
    <n v="0.683491104945323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7"/>
    <m/>
    <n v="13.3"/>
    <n v="139"/>
    <m/>
    <x v="1"/>
    <m/>
    <m/>
    <m/>
    <n v="949.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8"/>
    <m/>
    <n v="15"/>
    <n v="141"/>
    <m/>
    <x v="4"/>
    <m/>
    <m/>
    <m/>
    <n v="685.6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9"/>
    <m/>
    <n v="17"/>
    <n v="141"/>
    <m/>
    <x v="1"/>
    <m/>
    <m/>
    <m/>
    <n v="860.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10"/>
    <m/>
    <n v="17.5"/>
    <n v="135.5"/>
    <m/>
    <x v="3"/>
    <m/>
    <m/>
    <m/>
    <n v="558.63"/>
    <n v="308.51"/>
    <n v="0.552261783291265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11"/>
    <m/>
    <n v="18.5"/>
    <n v="137"/>
    <m/>
    <x v="5"/>
    <m/>
    <m/>
    <m/>
    <n v="687.7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19/Metadata.ods"/>
  </r>
  <r>
    <m/>
    <m/>
    <x v="0"/>
    <s v="dd"/>
    <n v="5.2"/>
    <n v="142"/>
    <m/>
    <x v="10"/>
    <m/>
    <m/>
    <m/>
    <n v="595.77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1"/>
    <m/>
    <n v="9"/>
    <n v="138"/>
    <m/>
    <x v="10"/>
    <m/>
    <m/>
    <m/>
    <n v="543.78"/>
    <n v="364.32"/>
    <n v="0.66997682886461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2"/>
    <m/>
    <n v="10.3"/>
    <n v="140"/>
    <m/>
    <x v="1"/>
    <m/>
    <m/>
    <m/>
    <n v="786.9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3"/>
    <m/>
    <n v="11.3"/>
    <n v="135.19999999999999"/>
    <m/>
    <x v="5"/>
    <m/>
    <m/>
    <m/>
    <n v="653.05999999999995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4"/>
    <m/>
    <n v="12"/>
    <n v="139"/>
    <m/>
    <x v="1"/>
    <m/>
    <m/>
    <m/>
    <n v="1261.84999999999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5"/>
    <m/>
    <n v="12.9"/>
    <n v="137"/>
    <m/>
    <x v="2"/>
    <m/>
    <m/>
    <m/>
    <n v="798.21"/>
    <n v="391.49"/>
    <n v="0.4904599040352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6"/>
    <m/>
    <n v="12.9"/>
    <n v="140"/>
    <m/>
    <x v="10"/>
    <m/>
    <m/>
    <m/>
    <n v="719.1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7"/>
    <m/>
    <n v="13.1"/>
    <n v="135"/>
    <m/>
    <x v="1"/>
    <m/>
    <m/>
    <m/>
    <n v="716.2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8"/>
    <m/>
    <n v="13"/>
    <n v="141"/>
    <m/>
    <x v="4"/>
    <m/>
    <m/>
    <m/>
    <n v="582.7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9"/>
    <m/>
    <n v="13.1"/>
    <n v="141.5"/>
    <m/>
    <x v="4"/>
    <m/>
    <m/>
    <m/>
    <n v="637.9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10"/>
    <m/>
    <n v="13.9"/>
    <n v="136.9"/>
    <m/>
    <x v="1"/>
    <m/>
    <m/>
    <m/>
    <n v="1166.73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11"/>
    <m/>
    <n v="14"/>
    <n v="139.4"/>
    <m/>
    <x v="1"/>
    <m/>
    <m/>
    <m/>
    <n v="810.5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12"/>
    <m/>
    <n v="15.5"/>
    <n v="140.5"/>
    <m/>
    <x v="11"/>
    <m/>
    <m/>
    <m/>
    <n v="650.98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13"/>
    <m/>
    <n v="16.899999999999999"/>
    <n v="137.1"/>
    <m/>
    <x v="3"/>
    <m/>
    <m/>
    <m/>
    <n v="1248.59999999999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0/Metadata.ods"/>
  </r>
  <r>
    <m/>
    <m/>
    <x v="0"/>
    <m/>
    <n v="11.5"/>
    <n v="141.5"/>
    <m/>
    <x v="8"/>
    <m/>
    <m/>
    <m/>
    <n v="812.9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m/>
    <x v="1"/>
    <m/>
    <n v="13"/>
    <n v="137.9"/>
    <m/>
    <x v="3"/>
    <m/>
    <m/>
    <m/>
    <n v="1284.6600000000001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m/>
    <x v="2"/>
    <m/>
    <n v="13.9"/>
    <n v="133.19999999999999"/>
    <m/>
    <x v="3"/>
    <m/>
    <m/>
    <m/>
    <n v="2491.67"/>
    <n v="1264.96"/>
    <n v="0.5076755750159529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m/>
    <x v="3"/>
    <m/>
    <n v="15.1"/>
    <n v="138.5"/>
    <m/>
    <x v="3"/>
    <m/>
    <m/>
    <m/>
    <n v="784.4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m/>
    <x v="4"/>
    <m/>
    <n v="17"/>
    <n v="138"/>
    <m/>
    <x v="3"/>
    <m/>
    <m/>
    <m/>
    <n v="1160.8699999999999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m/>
    <x v="5"/>
    <m/>
    <n v="17.100000000000001"/>
    <n v="139"/>
    <m/>
    <x v="1"/>
    <m/>
    <m/>
    <m/>
    <n v="1092.06"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  <r>
    <m/>
    <s v="damaged"/>
    <x v="6"/>
    <m/>
    <n v="13.1"/>
    <n v="137.1"/>
    <m/>
    <x v="1"/>
    <m/>
    <m/>
    <m/>
    <m/>
    <m/>
    <n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/../../Slide/ogf-0021/Metadata.o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6" firstHeaderRow="1" firstDataRow="1" firstDataCol="1"/>
  <pivotFields count="50"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3">
        <item x="6"/>
        <item x="9"/>
        <item x="5"/>
        <item x="3"/>
        <item x="7"/>
        <item x="8"/>
        <item x="1"/>
        <item x="2"/>
        <item x="4"/>
        <item x="0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Ne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14" firstHeaderRow="1" firstDataRow="1" firstDataCol="1"/>
  <pivotFields count="50">
    <pivotField showAll="0"/>
    <pivotField showAll="0"/>
    <pivotField dataFiel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Row" showAll="0">
      <items count="13">
        <item x="6"/>
        <item x="9"/>
        <item x="5"/>
        <item x="3"/>
        <item x="7"/>
        <item x="8"/>
        <item x="1"/>
        <item x="2"/>
        <item x="4"/>
        <item x="0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Nem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nemaplex.ucdavis.edu/Taxadata/Aporidae.htm" TargetMode="External"/><Relationship Id="rId1" Type="http://schemas.openxmlformats.org/officeDocument/2006/relationships/hyperlink" Target="http://nemaplex.ucdavis.edu/Taxadata/Qudsidae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16"/>
  <sheetViews>
    <sheetView workbookViewId="0">
      <selection activeCell="A3" sqref="A3:B16"/>
    </sheetView>
  </sheetViews>
  <sheetFormatPr defaultRowHeight="15.75" x14ac:dyDescent="0.25"/>
  <cols>
    <col min="1" max="1" width="16.25" bestFit="1" customWidth="1"/>
    <col min="2" max="2" width="12.75" bestFit="1" customWidth="1"/>
  </cols>
  <sheetData>
    <row r="3" spans="1:2" x14ac:dyDescent="0.25">
      <c r="A3" s="1" t="s">
        <v>108</v>
      </c>
      <c r="B3" t="s">
        <v>111</v>
      </c>
    </row>
    <row r="4" spans="1:2" x14ac:dyDescent="0.25">
      <c r="A4" s="2" t="s">
        <v>69</v>
      </c>
      <c r="B4" s="3">
        <v>1</v>
      </c>
    </row>
    <row r="5" spans="1:2" x14ac:dyDescent="0.25">
      <c r="A5" s="2" t="s">
        <v>85</v>
      </c>
      <c r="B5" s="3">
        <v>2</v>
      </c>
    </row>
    <row r="6" spans="1:2" x14ac:dyDescent="0.25">
      <c r="A6" s="2" t="s">
        <v>64</v>
      </c>
      <c r="B6" s="3">
        <v>15</v>
      </c>
    </row>
    <row r="7" spans="1:2" x14ac:dyDescent="0.25">
      <c r="A7" s="2" t="s">
        <v>61</v>
      </c>
      <c r="B7" s="3">
        <v>45</v>
      </c>
    </row>
    <row r="8" spans="1:2" x14ac:dyDescent="0.25">
      <c r="A8" s="2" t="s">
        <v>74</v>
      </c>
      <c r="B8" s="3">
        <v>1</v>
      </c>
    </row>
    <row r="9" spans="1:2" x14ac:dyDescent="0.25">
      <c r="A9" s="2" t="s">
        <v>79</v>
      </c>
      <c r="B9" s="3">
        <v>10</v>
      </c>
    </row>
    <row r="10" spans="1:2" x14ac:dyDescent="0.25">
      <c r="A10" s="2" t="s">
        <v>54</v>
      </c>
      <c r="B10" s="3">
        <v>47</v>
      </c>
    </row>
    <row r="11" spans="1:2" x14ac:dyDescent="0.25">
      <c r="A11" s="2" t="s">
        <v>57</v>
      </c>
      <c r="B11" s="3">
        <v>6</v>
      </c>
    </row>
    <row r="12" spans="1:2" x14ac:dyDescent="0.25">
      <c r="A12" s="2" t="s">
        <v>63</v>
      </c>
      <c r="B12" s="3">
        <v>11</v>
      </c>
    </row>
    <row r="13" spans="1:2" x14ac:dyDescent="0.25">
      <c r="A13" s="2" t="s">
        <v>51</v>
      </c>
      <c r="B13" s="3">
        <v>16</v>
      </c>
    </row>
    <row r="14" spans="1:2" x14ac:dyDescent="0.25">
      <c r="A14" s="2" t="s">
        <v>104</v>
      </c>
      <c r="B14" s="3">
        <v>4</v>
      </c>
    </row>
    <row r="15" spans="1:2" x14ac:dyDescent="0.25">
      <c r="A15" s="2" t="s">
        <v>110</v>
      </c>
      <c r="B15" s="3">
        <v>1</v>
      </c>
    </row>
    <row r="16" spans="1:2" x14ac:dyDescent="0.25">
      <c r="A16" s="2" t="s">
        <v>109</v>
      </c>
      <c r="B16" s="3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sqref="A1:B14"/>
    </sheetView>
  </sheetViews>
  <sheetFormatPr defaultRowHeight="15.75" x14ac:dyDescent="0.25"/>
  <sheetData>
    <row r="1" spans="1:2" x14ac:dyDescent="0.25">
      <c r="A1" s="1" t="s">
        <v>108</v>
      </c>
      <c r="B1" t="s">
        <v>111</v>
      </c>
    </row>
    <row r="2" spans="1:2" x14ac:dyDescent="0.25">
      <c r="A2" s="2" t="s">
        <v>69</v>
      </c>
      <c r="B2" s="3">
        <v>1</v>
      </c>
    </row>
    <row r="3" spans="1:2" x14ac:dyDescent="0.25">
      <c r="A3" s="2" t="s">
        <v>85</v>
      </c>
      <c r="B3" s="3">
        <v>2</v>
      </c>
    </row>
    <row r="4" spans="1:2" x14ac:dyDescent="0.25">
      <c r="A4" s="2" t="s">
        <v>64</v>
      </c>
      <c r="B4" s="3">
        <v>15</v>
      </c>
    </row>
    <row r="5" spans="1:2" x14ac:dyDescent="0.25">
      <c r="A5" s="2" t="s">
        <v>61</v>
      </c>
      <c r="B5" s="3">
        <v>45</v>
      </c>
    </row>
    <row r="6" spans="1:2" x14ac:dyDescent="0.25">
      <c r="A6" s="2" t="s">
        <v>74</v>
      </c>
      <c r="B6" s="3">
        <v>1</v>
      </c>
    </row>
    <row r="7" spans="1:2" x14ac:dyDescent="0.25">
      <c r="A7" s="2" t="s">
        <v>79</v>
      </c>
      <c r="B7" s="3">
        <v>10</v>
      </c>
    </row>
    <row r="8" spans="1:2" x14ac:dyDescent="0.25">
      <c r="A8" s="2" t="s">
        <v>54</v>
      </c>
      <c r="B8" s="3">
        <v>47</v>
      </c>
    </row>
    <row r="9" spans="1:2" x14ac:dyDescent="0.25">
      <c r="A9" s="2" t="s">
        <v>57</v>
      </c>
      <c r="B9" s="3">
        <v>6</v>
      </c>
    </row>
    <row r="10" spans="1:2" x14ac:dyDescent="0.25">
      <c r="A10" s="2" t="s">
        <v>63</v>
      </c>
      <c r="B10" s="3">
        <v>11</v>
      </c>
    </row>
    <row r="11" spans="1:2" x14ac:dyDescent="0.25">
      <c r="A11" s="2" t="s">
        <v>51</v>
      </c>
      <c r="B11" s="3">
        <v>16</v>
      </c>
    </row>
    <row r="12" spans="1:2" x14ac:dyDescent="0.25">
      <c r="A12" s="2" t="s">
        <v>104</v>
      </c>
      <c r="B12" s="3">
        <v>4</v>
      </c>
    </row>
    <row r="13" spans="1:2" x14ac:dyDescent="0.25">
      <c r="A13" s="2" t="s">
        <v>110</v>
      </c>
      <c r="B13" s="3">
        <v>1</v>
      </c>
    </row>
    <row r="14" spans="1:2" x14ac:dyDescent="0.25">
      <c r="A14" s="2" t="s">
        <v>109</v>
      </c>
      <c r="B14" s="3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abSelected="1" workbookViewId="0">
      <selection activeCell="F17" sqref="F17"/>
    </sheetView>
  </sheetViews>
  <sheetFormatPr defaultRowHeight="15.75" x14ac:dyDescent="0.25"/>
  <cols>
    <col min="1" max="2" width="15.75" customWidth="1"/>
    <col min="4" max="4" width="9" style="5"/>
  </cols>
  <sheetData>
    <row r="1" spans="1:4" x14ac:dyDescent="0.25">
      <c r="A1" s="6" t="s">
        <v>7</v>
      </c>
      <c r="B1" s="6" t="s">
        <v>117</v>
      </c>
      <c r="C1" s="6" t="s">
        <v>114</v>
      </c>
      <c r="D1" s="7" t="s">
        <v>115</v>
      </c>
    </row>
    <row r="2" spans="1:4" x14ac:dyDescent="0.25">
      <c r="A2" s="8" t="s">
        <v>64</v>
      </c>
      <c r="B2" s="11" t="s">
        <v>129</v>
      </c>
      <c r="C2" s="8">
        <f>15+45</f>
        <v>60</v>
      </c>
      <c r="D2" s="9">
        <f t="shared" ref="D2:D15" si="0">+C2/$C$16</f>
        <v>0.21582733812949639</v>
      </c>
    </row>
    <row r="3" spans="1:4" x14ac:dyDescent="0.25">
      <c r="A3" s="8" t="s">
        <v>54</v>
      </c>
      <c r="B3" s="8" t="s">
        <v>118</v>
      </c>
      <c r="C3" s="8">
        <f>47+7</f>
        <v>54</v>
      </c>
      <c r="D3" s="9">
        <f t="shared" si="0"/>
        <v>0.19424460431654678</v>
      </c>
    </row>
    <row r="4" spans="1:4" x14ac:dyDescent="0.25">
      <c r="A4" s="8" t="s">
        <v>61</v>
      </c>
      <c r="B4" s="8" t="s">
        <v>119</v>
      </c>
      <c r="C4" s="8">
        <v>45</v>
      </c>
      <c r="D4" s="9">
        <f t="shared" si="0"/>
        <v>0.16187050359712229</v>
      </c>
    </row>
    <row r="5" spans="1:4" x14ac:dyDescent="0.25">
      <c r="A5" s="8" t="s">
        <v>63</v>
      </c>
      <c r="B5" s="11" t="s">
        <v>121</v>
      </c>
      <c r="C5" s="8">
        <f>11+23</f>
        <v>34</v>
      </c>
      <c r="D5" s="9">
        <f t="shared" si="0"/>
        <v>0.1223021582733813</v>
      </c>
    </row>
    <row r="6" spans="1:4" x14ac:dyDescent="0.25">
      <c r="A6" s="4" t="s">
        <v>116</v>
      </c>
      <c r="B6" s="8" t="s">
        <v>120</v>
      </c>
      <c r="C6" s="8">
        <v>23</v>
      </c>
      <c r="D6" s="9">
        <f t="shared" si="0"/>
        <v>8.2733812949640287E-2</v>
      </c>
    </row>
    <row r="7" spans="1:4" x14ac:dyDescent="0.25">
      <c r="A7" s="8" t="s">
        <v>79</v>
      </c>
      <c r="B7" s="8" t="s">
        <v>120</v>
      </c>
      <c r="C7" s="8">
        <f>10+7</f>
        <v>17</v>
      </c>
      <c r="D7" s="9">
        <f t="shared" si="0"/>
        <v>6.1151079136690649E-2</v>
      </c>
    </row>
    <row r="8" spans="1:4" x14ac:dyDescent="0.25">
      <c r="A8" s="8" t="s">
        <v>51</v>
      </c>
      <c r="B8" s="8" t="s">
        <v>121</v>
      </c>
      <c r="C8" s="8">
        <v>16</v>
      </c>
      <c r="D8" s="9">
        <f t="shared" si="0"/>
        <v>5.7553956834532377E-2</v>
      </c>
    </row>
    <row r="9" spans="1:4" x14ac:dyDescent="0.25">
      <c r="A9" s="10" t="s">
        <v>112</v>
      </c>
      <c r="B9" s="8" t="s">
        <v>119</v>
      </c>
      <c r="C9" s="8">
        <v>11</v>
      </c>
      <c r="D9" s="9">
        <f t="shared" si="0"/>
        <v>3.9568345323741004E-2</v>
      </c>
    </row>
    <row r="10" spans="1:4" x14ac:dyDescent="0.25">
      <c r="A10" s="8" t="s">
        <v>57</v>
      </c>
      <c r="B10" s="8" t="s">
        <v>118</v>
      </c>
      <c r="C10" s="8">
        <v>6</v>
      </c>
      <c r="D10" s="9">
        <f t="shared" si="0"/>
        <v>2.1582733812949641E-2</v>
      </c>
    </row>
    <row r="11" spans="1:4" x14ac:dyDescent="0.25">
      <c r="A11" s="8" t="s">
        <v>85</v>
      </c>
      <c r="B11" s="8" t="s">
        <v>118</v>
      </c>
      <c r="C11" s="8">
        <f>2+3</f>
        <v>5</v>
      </c>
      <c r="D11" s="9">
        <f t="shared" si="0"/>
        <v>1.7985611510791366E-2</v>
      </c>
    </row>
    <row r="12" spans="1:4" x14ac:dyDescent="0.25">
      <c r="A12" s="8" t="s">
        <v>104</v>
      </c>
      <c r="B12" s="12" t="s">
        <v>130</v>
      </c>
      <c r="C12" s="8">
        <v>4</v>
      </c>
      <c r="D12" s="9">
        <f t="shared" si="0"/>
        <v>1.4388489208633094E-2</v>
      </c>
    </row>
    <row r="13" spans="1:4" x14ac:dyDescent="0.25">
      <c r="A13" s="8" t="s">
        <v>69</v>
      </c>
      <c r="B13" s="8" t="s">
        <v>118</v>
      </c>
      <c r="C13" s="8">
        <v>1</v>
      </c>
      <c r="D13" s="9">
        <f t="shared" si="0"/>
        <v>3.5971223021582736E-3</v>
      </c>
    </row>
    <row r="14" spans="1:4" x14ac:dyDescent="0.25">
      <c r="A14" s="8" t="s">
        <v>74</v>
      </c>
      <c r="B14" s="8" t="s">
        <v>118</v>
      </c>
      <c r="C14" s="8">
        <v>1</v>
      </c>
      <c r="D14" s="9">
        <f t="shared" si="0"/>
        <v>3.5971223021582736E-3</v>
      </c>
    </row>
    <row r="15" spans="1:4" x14ac:dyDescent="0.25">
      <c r="A15" s="8" t="s">
        <v>113</v>
      </c>
      <c r="B15" s="16" t="s">
        <v>123</v>
      </c>
      <c r="C15" s="8">
        <v>1</v>
      </c>
      <c r="D15" s="9">
        <f t="shared" si="0"/>
        <v>3.5971223021582736E-3</v>
      </c>
    </row>
    <row r="16" spans="1:4" x14ac:dyDescent="0.25">
      <c r="A16" s="8" t="s">
        <v>124</v>
      </c>
      <c r="B16" s="8"/>
      <c r="C16" s="8">
        <f>SUM(C2:C15)</f>
        <v>278</v>
      </c>
      <c r="D16" s="9">
        <f t="shared" ref="D16" si="1">+C16/$C$16</f>
        <v>1</v>
      </c>
    </row>
    <row r="19" spans="1:3" x14ac:dyDescent="0.25">
      <c r="A19" s="6" t="s">
        <v>117</v>
      </c>
      <c r="B19" s="6" t="s">
        <v>114</v>
      </c>
      <c r="C19" s="7" t="s">
        <v>115</v>
      </c>
    </row>
    <row r="20" spans="1:3" x14ac:dyDescent="0.25">
      <c r="A20" s="15" t="s">
        <v>129</v>
      </c>
      <c r="B20" s="8">
        <v>110</v>
      </c>
      <c r="C20" s="9">
        <f>+B20/$B$26</f>
        <v>0.39568345323741005</v>
      </c>
    </row>
    <row r="21" spans="1:3" x14ac:dyDescent="0.25">
      <c r="A21" s="8" t="s">
        <v>118</v>
      </c>
      <c r="B21" s="8">
        <v>67</v>
      </c>
      <c r="C21" s="9">
        <f>+B21/$B$26</f>
        <v>0.24100719424460432</v>
      </c>
    </row>
    <row r="22" spans="1:3" x14ac:dyDescent="0.25">
      <c r="A22" s="8" t="s">
        <v>119</v>
      </c>
      <c r="B22" s="8">
        <v>56</v>
      </c>
      <c r="C22" s="9">
        <f>+B22/$B$26</f>
        <v>0.20143884892086331</v>
      </c>
    </row>
    <row r="23" spans="1:3" x14ac:dyDescent="0.25">
      <c r="A23" s="8" t="s">
        <v>120</v>
      </c>
      <c r="B23" s="8">
        <v>40</v>
      </c>
      <c r="C23" s="9">
        <f>+B23/$B$26</f>
        <v>0.14388489208633093</v>
      </c>
    </row>
    <row r="24" spans="1:3" x14ac:dyDescent="0.25">
      <c r="A24" s="13" t="s">
        <v>130</v>
      </c>
      <c r="B24" s="8">
        <v>4</v>
      </c>
      <c r="C24" s="9">
        <f>+B24/$B$26</f>
        <v>1.4388489208633094E-2</v>
      </c>
    </row>
    <row r="25" spans="1:3" x14ac:dyDescent="0.25">
      <c r="A25" s="16" t="s">
        <v>128</v>
      </c>
      <c r="B25" s="8">
        <v>1</v>
      </c>
      <c r="C25" s="9">
        <f>+B25/$B$26</f>
        <v>3.5971223021582736E-3</v>
      </c>
    </row>
    <row r="26" spans="1:3" x14ac:dyDescent="0.25">
      <c r="A26" s="8" t="s">
        <v>124</v>
      </c>
      <c r="B26" s="8">
        <f>SUM(B20:B25)</f>
        <v>278</v>
      </c>
      <c r="C26" s="9">
        <f t="shared" ref="C21:C26" si="2">+B26/$B$26</f>
        <v>1</v>
      </c>
    </row>
  </sheetData>
  <sortState xmlns:xlrd2="http://schemas.microsoft.com/office/spreadsheetml/2017/richdata2" ref="A20:C25">
    <sortCondition descending="1" ref="C20:C25"/>
  </sortState>
  <hyperlinks>
    <hyperlink ref="A9" r:id="rId1" display="http://nemaplex.ucdavis.edu/Taxadata/Qudsidae.htm" xr:uid="{00000000-0004-0000-0200-000000000000}"/>
    <hyperlink ref="A6" r:id="rId2" display="http://nemaplex.ucdavis.edu/Taxadata/Aporidae.htm" xr:uid="{00000000-0004-0000-0200-00000100000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1983-4509-4F3D-A9E1-8488DF3E255D}">
  <dimension ref="A1:A5"/>
  <sheetViews>
    <sheetView workbookViewId="0">
      <selection sqref="A1:A5"/>
    </sheetView>
  </sheetViews>
  <sheetFormatPr defaultRowHeight="15.75" x14ac:dyDescent="0.25"/>
  <sheetData>
    <row r="1" spans="1:1" x14ac:dyDescent="0.25">
      <c r="A1" s="14" t="s">
        <v>118</v>
      </c>
    </row>
    <row r="2" spans="1:1" x14ac:dyDescent="0.25">
      <c r="A2" s="13" t="s">
        <v>122</v>
      </c>
    </row>
    <row r="3" spans="1:1" x14ac:dyDescent="0.25">
      <c r="A3" s="15" t="s">
        <v>121</v>
      </c>
    </row>
    <row r="4" spans="1:1" x14ac:dyDescent="0.25">
      <c r="A4" s="14" t="s">
        <v>119</v>
      </c>
    </row>
    <row r="5" spans="1:1" x14ac:dyDescent="0.25">
      <c r="A5" s="8" t="s">
        <v>120</v>
      </c>
    </row>
  </sheetData>
  <sortState xmlns:xlrd2="http://schemas.microsoft.com/office/spreadsheetml/2017/richdata2" ref="A1:A7">
    <sortCondition ref="A1:A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X160"/>
  <sheetViews>
    <sheetView workbookViewId="0">
      <selection activeCell="E8" sqref="E8"/>
    </sheetView>
  </sheetViews>
  <sheetFormatPr defaultRowHeight="15.7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C2" t="s">
        <v>50</v>
      </c>
      <c r="E2">
        <v>11.1</v>
      </c>
      <c r="F2">
        <v>136.1</v>
      </c>
      <c r="H2" t="s">
        <v>51</v>
      </c>
      <c r="L2">
        <v>591.46</v>
      </c>
      <c r="M2">
        <v>390.37</v>
      </c>
      <c r="N2">
        <v>0.66001082068102701</v>
      </c>
      <c r="AX2" t="s">
        <v>52</v>
      </c>
    </row>
    <row r="3" spans="1:50" x14ac:dyDescent="0.25">
      <c r="C3" t="s">
        <v>53</v>
      </c>
      <c r="E3">
        <v>11.6</v>
      </c>
      <c r="F3">
        <v>135.9</v>
      </c>
      <c r="H3" t="s">
        <v>54</v>
      </c>
      <c r="L3">
        <v>652.27</v>
      </c>
      <c r="N3">
        <v>0</v>
      </c>
      <c r="AX3" t="s">
        <v>52</v>
      </c>
    </row>
    <row r="4" spans="1:50" x14ac:dyDescent="0.25">
      <c r="C4" t="s">
        <v>55</v>
      </c>
      <c r="E4">
        <v>14.1</v>
      </c>
      <c r="F4">
        <v>141</v>
      </c>
      <c r="H4" t="s">
        <v>54</v>
      </c>
      <c r="L4">
        <v>553.03</v>
      </c>
      <c r="N4">
        <v>0</v>
      </c>
      <c r="AX4" t="s">
        <v>52</v>
      </c>
    </row>
    <row r="5" spans="1:50" x14ac:dyDescent="0.25">
      <c r="C5" t="s">
        <v>56</v>
      </c>
      <c r="E5">
        <v>5.5</v>
      </c>
      <c r="F5">
        <v>135</v>
      </c>
      <c r="H5" t="s">
        <v>57</v>
      </c>
      <c r="L5">
        <v>496.34</v>
      </c>
      <c r="N5">
        <v>0</v>
      </c>
      <c r="AX5" t="s">
        <v>52</v>
      </c>
    </row>
    <row r="6" spans="1:50" x14ac:dyDescent="0.25">
      <c r="C6" t="s">
        <v>58</v>
      </c>
      <c r="E6">
        <v>9.1</v>
      </c>
      <c r="F6">
        <v>131.30000000000001</v>
      </c>
      <c r="H6" t="s">
        <v>54</v>
      </c>
      <c r="L6">
        <v>668.57</v>
      </c>
      <c r="N6">
        <v>0</v>
      </c>
      <c r="AX6" t="s">
        <v>52</v>
      </c>
    </row>
    <row r="7" spans="1:50" x14ac:dyDescent="0.25">
      <c r="C7" t="s">
        <v>59</v>
      </c>
      <c r="E7">
        <v>9.1</v>
      </c>
      <c r="F7">
        <v>129.9</v>
      </c>
      <c r="H7" t="s">
        <v>51</v>
      </c>
      <c r="L7">
        <v>597.32000000000005</v>
      </c>
      <c r="M7">
        <v>397.73</v>
      </c>
      <c r="N7">
        <v>0.66585749681912498</v>
      </c>
      <c r="AX7" t="s">
        <v>52</v>
      </c>
    </row>
    <row r="8" spans="1:50" x14ac:dyDescent="0.25">
      <c r="C8" t="s">
        <v>60</v>
      </c>
      <c r="E8">
        <v>13.5</v>
      </c>
      <c r="F8">
        <v>140.6</v>
      </c>
      <c r="H8" t="s">
        <v>54</v>
      </c>
      <c r="L8">
        <v>569.70000000000005</v>
      </c>
      <c r="N8">
        <v>0</v>
      </c>
      <c r="AX8" t="s">
        <v>52</v>
      </c>
    </row>
    <row r="9" spans="1:50" x14ac:dyDescent="0.25">
      <c r="C9" t="s">
        <v>50</v>
      </c>
      <c r="E9">
        <v>11.5</v>
      </c>
      <c r="F9">
        <v>138.5</v>
      </c>
      <c r="H9" t="s">
        <v>61</v>
      </c>
      <c r="L9">
        <v>2387.9899999999998</v>
      </c>
      <c r="M9">
        <v>1153.48</v>
      </c>
      <c r="N9">
        <v>0.483033848550455</v>
      </c>
      <c r="AX9" t="s">
        <v>62</v>
      </c>
    </row>
    <row r="10" spans="1:50" x14ac:dyDescent="0.25">
      <c r="C10" t="s">
        <v>53</v>
      </c>
      <c r="E10">
        <v>11</v>
      </c>
      <c r="F10">
        <v>135.5</v>
      </c>
      <c r="H10" t="s">
        <v>61</v>
      </c>
      <c r="L10">
        <v>1658.09</v>
      </c>
      <c r="N10">
        <v>0</v>
      </c>
      <c r="AX10" t="s">
        <v>62</v>
      </c>
    </row>
    <row r="11" spans="1:50" x14ac:dyDescent="0.25">
      <c r="C11" t="s">
        <v>55</v>
      </c>
      <c r="E11">
        <v>13</v>
      </c>
      <c r="F11">
        <v>134.1</v>
      </c>
      <c r="H11" t="s">
        <v>61</v>
      </c>
      <c r="L11">
        <v>2228.92</v>
      </c>
      <c r="M11">
        <v>1108.1199999999999</v>
      </c>
      <c r="N11">
        <v>0.497155573102669</v>
      </c>
      <c r="AX11" t="s">
        <v>62</v>
      </c>
    </row>
    <row r="12" spans="1:50" x14ac:dyDescent="0.25">
      <c r="C12" t="s">
        <v>56</v>
      </c>
      <c r="E12">
        <v>13.9</v>
      </c>
      <c r="F12">
        <v>137</v>
      </c>
      <c r="H12" t="s">
        <v>63</v>
      </c>
      <c r="L12">
        <v>890.61</v>
      </c>
      <c r="M12">
        <v>501.13</v>
      </c>
      <c r="N12">
        <v>0.56268175744714299</v>
      </c>
      <c r="AX12" t="s">
        <v>62</v>
      </c>
    </row>
    <row r="13" spans="1:50" x14ac:dyDescent="0.25">
      <c r="C13" t="s">
        <v>58</v>
      </c>
      <c r="E13">
        <v>14</v>
      </c>
      <c r="F13">
        <v>135.5</v>
      </c>
      <c r="H13" t="s">
        <v>64</v>
      </c>
      <c r="L13">
        <v>607.78</v>
      </c>
      <c r="N13">
        <v>0</v>
      </c>
      <c r="AX13" t="s">
        <v>62</v>
      </c>
    </row>
    <row r="14" spans="1:50" x14ac:dyDescent="0.25">
      <c r="C14" t="s">
        <v>59</v>
      </c>
      <c r="E14">
        <v>16.5</v>
      </c>
      <c r="F14">
        <v>139.1</v>
      </c>
      <c r="H14" t="s">
        <v>54</v>
      </c>
      <c r="L14">
        <v>943.83</v>
      </c>
      <c r="N14">
        <v>0</v>
      </c>
      <c r="AX14" t="s">
        <v>62</v>
      </c>
    </row>
    <row r="15" spans="1:50" x14ac:dyDescent="0.25">
      <c r="C15" t="s">
        <v>60</v>
      </c>
      <c r="E15">
        <v>17.899999999999999</v>
      </c>
      <c r="F15">
        <v>134.9</v>
      </c>
      <c r="H15" t="s">
        <v>61</v>
      </c>
      <c r="L15">
        <v>1476.2</v>
      </c>
      <c r="N15">
        <v>0</v>
      </c>
      <c r="AX15" t="s">
        <v>62</v>
      </c>
    </row>
    <row r="16" spans="1:50" x14ac:dyDescent="0.25">
      <c r="C16" t="s">
        <v>50</v>
      </c>
      <c r="E16">
        <v>9.1</v>
      </c>
      <c r="F16">
        <v>134</v>
      </c>
      <c r="H16" t="s">
        <v>54</v>
      </c>
      <c r="L16">
        <v>832.86</v>
      </c>
      <c r="M16">
        <v>449.27</v>
      </c>
      <c r="N16">
        <v>0.53943039646519197</v>
      </c>
      <c r="AX16" t="s">
        <v>65</v>
      </c>
    </row>
    <row r="17" spans="2:50" x14ac:dyDescent="0.25">
      <c r="B17" t="s">
        <v>66</v>
      </c>
      <c r="C17" t="s">
        <v>53</v>
      </c>
      <c r="E17">
        <v>13</v>
      </c>
      <c r="F17">
        <v>138.5</v>
      </c>
      <c r="H17" t="s">
        <v>63</v>
      </c>
      <c r="L17">
        <v>817.81</v>
      </c>
      <c r="N17">
        <v>0</v>
      </c>
      <c r="AX17" t="s">
        <v>65</v>
      </c>
    </row>
    <row r="18" spans="2:50" x14ac:dyDescent="0.25">
      <c r="B18" t="s">
        <v>67</v>
      </c>
      <c r="C18" t="s">
        <v>55</v>
      </c>
      <c r="E18">
        <v>13.5</v>
      </c>
      <c r="F18">
        <v>135.5</v>
      </c>
      <c r="H18" t="s">
        <v>63</v>
      </c>
      <c r="L18">
        <v>717.49</v>
      </c>
      <c r="M18">
        <v>425.14</v>
      </c>
      <c r="N18">
        <v>0.59253787509233602</v>
      </c>
      <c r="AX18" t="s">
        <v>65</v>
      </c>
    </row>
    <row r="19" spans="2:50" x14ac:dyDescent="0.25">
      <c r="C19" t="s">
        <v>56</v>
      </c>
      <c r="E19">
        <v>14.1</v>
      </c>
      <c r="F19">
        <v>136.9</v>
      </c>
      <c r="H19" t="s">
        <v>64</v>
      </c>
      <c r="L19">
        <v>591.88</v>
      </c>
      <c r="N19">
        <v>0</v>
      </c>
      <c r="AX19" t="s">
        <v>65</v>
      </c>
    </row>
    <row r="20" spans="2:50" x14ac:dyDescent="0.25">
      <c r="B20" t="s">
        <v>68</v>
      </c>
      <c r="C20" t="s">
        <v>58</v>
      </c>
      <c r="E20">
        <v>15.5</v>
      </c>
      <c r="F20">
        <v>137.1</v>
      </c>
      <c r="H20" t="s">
        <v>63</v>
      </c>
      <c r="L20">
        <v>753.69</v>
      </c>
      <c r="M20">
        <v>450.05</v>
      </c>
      <c r="N20">
        <v>0.59712879300508204</v>
      </c>
      <c r="AX20" t="s">
        <v>65</v>
      </c>
    </row>
    <row r="21" spans="2:50" x14ac:dyDescent="0.25">
      <c r="C21" t="s">
        <v>59</v>
      </c>
      <c r="E21">
        <v>16.100000000000001</v>
      </c>
      <c r="F21">
        <v>138.9</v>
      </c>
      <c r="H21" t="s">
        <v>54</v>
      </c>
      <c r="L21">
        <v>548.41999999999996</v>
      </c>
      <c r="N21">
        <v>0</v>
      </c>
      <c r="AX21" t="s">
        <v>65</v>
      </c>
    </row>
    <row r="22" spans="2:50" x14ac:dyDescent="0.25">
      <c r="C22" t="s">
        <v>50</v>
      </c>
      <c r="E22">
        <v>6.1</v>
      </c>
      <c r="F22">
        <v>144</v>
      </c>
      <c r="H22" t="s">
        <v>69</v>
      </c>
      <c r="L22">
        <v>1536.91</v>
      </c>
      <c r="N22">
        <v>0</v>
      </c>
      <c r="AX22" t="s">
        <v>70</v>
      </c>
    </row>
    <row r="23" spans="2:50" x14ac:dyDescent="0.25">
      <c r="C23" t="s">
        <v>53</v>
      </c>
      <c r="E23">
        <v>7.5</v>
      </c>
      <c r="F23">
        <v>143.80000000000001</v>
      </c>
      <c r="H23" t="s">
        <v>61</v>
      </c>
      <c r="L23">
        <v>1129.98</v>
      </c>
      <c r="M23">
        <v>757.07</v>
      </c>
      <c r="N23">
        <v>0.66998530947450396</v>
      </c>
      <c r="AX23" t="s">
        <v>70</v>
      </c>
    </row>
    <row r="24" spans="2:50" x14ac:dyDescent="0.25">
      <c r="C24" t="s">
        <v>55</v>
      </c>
      <c r="E24">
        <v>9.1</v>
      </c>
      <c r="F24">
        <v>140.1</v>
      </c>
      <c r="H24" t="s">
        <v>63</v>
      </c>
      <c r="L24">
        <v>559.39</v>
      </c>
      <c r="N24">
        <v>0</v>
      </c>
      <c r="AX24" t="s">
        <v>70</v>
      </c>
    </row>
    <row r="25" spans="2:50" x14ac:dyDescent="0.25">
      <c r="C25" t="s">
        <v>56</v>
      </c>
      <c r="E25">
        <v>9.5</v>
      </c>
      <c r="F25">
        <v>146.5</v>
      </c>
      <c r="H25" t="s">
        <v>61</v>
      </c>
      <c r="L25">
        <v>907.27</v>
      </c>
      <c r="M25">
        <v>725.27</v>
      </c>
      <c r="N25">
        <v>0.79939819458375105</v>
      </c>
      <c r="AX25" t="s">
        <v>70</v>
      </c>
    </row>
    <row r="26" spans="2:50" x14ac:dyDescent="0.25">
      <c r="C26" t="s">
        <v>58</v>
      </c>
      <c r="E26">
        <v>11.1</v>
      </c>
      <c r="F26">
        <v>146.9</v>
      </c>
      <c r="H26" t="s">
        <v>51</v>
      </c>
      <c r="L26">
        <v>904.93</v>
      </c>
      <c r="M26">
        <v>724.99</v>
      </c>
      <c r="N26">
        <v>0.801155890510868</v>
      </c>
      <c r="AX26" t="s">
        <v>70</v>
      </c>
    </row>
    <row r="27" spans="2:50" x14ac:dyDescent="0.25">
      <c r="C27" t="s">
        <v>59</v>
      </c>
      <c r="E27">
        <v>13</v>
      </c>
      <c r="F27">
        <v>134.1</v>
      </c>
      <c r="H27" t="s">
        <v>54</v>
      </c>
      <c r="L27">
        <v>1299.0999999999999</v>
      </c>
      <c r="N27">
        <v>0</v>
      </c>
      <c r="AX27" t="s">
        <v>70</v>
      </c>
    </row>
    <row r="28" spans="2:50" x14ac:dyDescent="0.25">
      <c r="C28" t="s">
        <v>60</v>
      </c>
      <c r="E28">
        <v>11.9</v>
      </c>
      <c r="F28">
        <v>147</v>
      </c>
      <c r="H28" t="s">
        <v>51</v>
      </c>
      <c r="L28">
        <v>612.79999999999995</v>
      </c>
      <c r="M28">
        <v>411.08</v>
      </c>
      <c r="N28">
        <v>0.67082245430809395</v>
      </c>
      <c r="AX28" t="s">
        <v>70</v>
      </c>
    </row>
    <row r="29" spans="2:50" x14ac:dyDescent="0.25">
      <c r="C29" t="s">
        <v>71</v>
      </c>
      <c r="E29">
        <v>15.9</v>
      </c>
      <c r="F29">
        <v>134.1</v>
      </c>
      <c r="H29" t="s">
        <v>61</v>
      </c>
      <c r="N29">
        <v>0</v>
      </c>
      <c r="AX29" t="s">
        <v>70</v>
      </c>
    </row>
    <row r="30" spans="2:50" x14ac:dyDescent="0.25">
      <c r="C30" t="s">
        <v>50</v>
      </c>
      <c r="D30" t="s">
        <v>72</v>
      </c>
      <c r="E30">
        <v>10.1</v>
      </c>
      <c r="F30">
        <v>135</v>
      </c>
      <c r="H30" t="s">
        <v>54</v>
      </c>
      <c r="L30">
        <v>837.89</v>
      </c>
      <c r="N30">
        <v>0</v>
      </c>
      <c r="AX30" t="s">
        <v>73</v>
      </c>
    </row>
    <row r="31" spans="2:50" x14ac:dyDescent="0.25">
      <c r="C31" t="s">
        <v>53</v>
      </c>
      <c r="E31">
        <v>13</v>
      </c>
      <c r="F31">
        <v>136.19999999999999</v>
      </c>
      <c r="H31" t="s">
        <v>54</v>
      </c>
      <c r="L31">
        <v>776.9</v>
      </c>
      <c r="N31">
        <v>0</v>
      </c>
      <c r="AX31" t="s">
        <v>73</v>
      </c>
    </row>
    <row r="32" spans="2:50" x14ac:dyDescent="0.25">
      <c r="C32" t="s">
        <v>55</v>
      </c>
      <c r="E32">
        <v>13.9</v>
      </c>
      <c r="F32">
        <v>134</v>
      </c>
      <c r="H32" t="s">
        <v>54</v>
      </c>
      <c r="L32">
        <v>1310.75</v>
      </c>
      <c r="N32">
        <v>0</v>
      </c>
      <c r="AX32" t="s">
        <v>73</v>
      </c>
    </row>
    <row r="33" spans="3:50" x14ac:dyDescent="0.25">
      <c r="C33" t="s">
        <v>56</v>
      </c>
      <c r="E33">
        <v>12.9</v>
      </c>
      <c r="F33">
        <v>137.5</v>
      </c>
      <c r="H33" t="s">
        <v>54</v>
      </c>
      <c r="L33">
        <v>959.85</v>
      </c>
      <c r="N33">
        <v>0</v>
      </c>
      <c r="AX33" t="s">
        <v>73</v>
      </c>
    </row>
    <row r="34" spans="3:50" x14ac:dyDescent="0.25">
      <c r="C34" t="s">
        <v>58</v>
      </c>
      <c r="E34">
        <v>16</v>
      </c>
      <c r="F34">
        <v>141</v>
      </c>
      <c r="H34" t="s">
        <v>74</v>
      </c>
      <c r="I34" t="s">
        <v>75</v>
      </c>
      <c r="L34">
        <v>797.42</v>
      </c>
      <c r="N34">
        <v>0</v>
      </c>
      <c r="AX34" t="s">
        <v>73</v>
      </c>
    </row>
    <row r="35" spans="3:50" x14ac:dyDescent="0.25">
      <c r="C35" t="s">
        <v>50</v>
      </c>
      <c r="E35">
        <v>10.5</v>
      </c>
      <c r="F35">
        <v>134.4</v>
      </c>
      <c r="H35" t="s">
        <v>57</v>
      </c>
      <c r="I35" t="s">
        <v>76</v>
      </c>
      <c r="L35">
        <v>620.34</v>
      </c>
      <c r="N35">
        <v>0</v>
      </c>
      <c r="AX35" t="s">
        <v>77</v>
      </c>
    </row>
    <row r="36" spans="3:50" x14ac:dyDescent="0.25">
      <c r="C36" t="s">
        <v>53</v>
      </c>
      <c r="E36">
        <v>10.9</v>
      </c>
      <c r="F36">
        <v>137</v>
      </c>
      <c r="H36" t="s">
        <v>51</v>
      </c>
      <c r="I36" t="s">
        <v>78</v>
      </c>
      <c r="L36">
        <v>578.52</v>
      </c>
      <c r="M36">
        <v>390.83</v>
      </c>
      <c r="N36">
        <v>0.67556869252575502</v>
      </c>
      <c r="AX36" t="s">
        <v>77</v>
      </c>
    </row>
    <row r="37" spans="3:50" x14ac:dyDescent="0.25">
      <c r="C37" t="s">
        <v>55</v>
      </c>
      <c r="E37">
        <v>13.1</v>
      </c>
      <c r="F37">
        <v>138.19999999999999</v>
      </c>
      <c r="H37" t="s">
        <v>54</v>
      </c>
      <c r="L37">
        <v>903.5</v>
      </c>
      <c r="N37">
        <v>0</v>
      </c>
      <c r="AX37" t="s">
        <v>77</v>
      </c>
    </row>
    <row r="38" spans="3:50" x14ac:dyDescent="0.25">
      <c r="C38" t="s">
        <v>56</v>
      </c>
      <c r="E38">
        <v>14.9</v>
      </c>
      <c r="F38">
        <v>136.4</v>
      </c>
      <c r="H38" t="s">
        <v>64</v>
      </c>
      <c r="L38">
        <v>833.99</v>
      </c>
      <c r="N38">
        <v>0</v>
      </c>
      <c r="AX38" t="s">
        <v>77</v>
      </c>
    </row>
    <row r="39" spans="3:50" x14ac:dyDescent="0.25">
      <c r="C39" t="s">
        <v>58</v>
      </c>
      <c r="E39">
        <v>15.9</v>
      </c>
      <c r="F39">
        <v>139.9</v>
      </c>
      <c r="H39" t="s">
        <v>57</v>
      </c>
      <c r="L39">
        <v>1314.42</v>
      </c>
      <c r="N39">
        <v>0</v>
      </c>
      <c r="AX39" t="s">
        <v>77</v>
      </c>
    </row>
    <row r="40" spans="3:50" x14ac:dyDescent="0.25">
      <c r="C40" t="s">
        <v>50</v>
      </c>
      <c r="E40">
        <v>9.5</v>
      </c>
      <c r="F40">
        <v>142</v>
      </c>
      <c r="H40" t="s">
        <v>79</v>
      </c>
      <c r="L40">
        <v>2479.7800000000002</v>
      </c>
      <c r="N40">
        <v>0</v>
      </c>
      <c r="AX40" t="s">
        <v>80</v>
      </c>
    </row>
    <row r="41" spans="3:50" x14ac:dyDescent="0.25">
      <c r="C41" t="s">
        <v>53</v>
      </c>
      <c r="E41">
        <v>10.5</v>
      </c>
      <c r="F41">
        <v>138.9</v>
      </c>
      <c r="H41" t="s">
        <v>64</v>
      </c>
      <c r="L41">
        <v>605.35</v>
      </c>
      <c r="N41">
        <v>0</v>
      </c>
      <c r="AX41" t="s">
        <v>80</v>
      </c>
    </row>
    <row r="42" spans="3:50" x14ac:dyDescent="0.25">
      <c r="C42" t="s">
        <v>55</v>
      </c>
      <c r="E42">
        <v>11.5</v>
      </c>
      <c r="F42">
        <v>136.5</v>
      </c>
      <c r="H42" t="s">
        <v>79</v>
      </c>
      <c r="L42">
        <v>1298.97</v>
      </c>
      <c r="M42">
        <v>800.36</v>
      </c>
      <c r="N42">
        <v>0.61614971862321699</v>
      </c>
      <c r="AX42" t="s">
        <v>80</v>
      </c>
    </row>
    <row r="43" spans="3:50" x14ac:dyDescent="0.25">
      <c r="C43" t="s">
        <v>56</v>
      </c>
      <c r="E43">
        <v>13.1</v>
      </c>
      <c r="F43">
        <v>142</v>
      </c>
      <c r="H43" t="s">
        <v>51</v>
      </c>
      <c r="L43">
        <v>605.29999999999995</v>
      </c>
      <c r="N43">
        <v>0</v>
      </c>
      <c r="AX43" t="s">
        <v>80</v>
      </c>
    </row>
    <row r="44" spans="3:50" x14ac:dyDescent="0.25">
      <c r="C44" t="s">
        <v>58</v>
      </c>
      <c r="E44">
        <v>13.1</v>
      </c>
      <c r="F44">
        <v>138</v>
      </c>
      <c r="H44" t="s">
        <v>61</v>
      </c>
      <c r="L44">
        <v>2666.28</v>
      </c>
      <c r="M44">
        <v>1397.73</v>
      </c>
      <c r="N44">
        <v>0.52422476259057604</v>
      </c>
      <c r="AX44" t="s">
        <v>80</v>
      </c>
    </row>
    <row r="45" spans="3:50" x14ac:dyDescent="0.25">
      <c r="C45" t="s">
        <v>50</v>
      </c>
      <c r="D45" t="s">
        <v>72</v>
      </c>
      <c r="E45">
        <v>11.9</v>
      </c>
      <c r="F45">
        <v>134.9</v>
      </c>
      <c r="H45" t="s">
        <v>61</v>
      </c>
      <c r="L45">
        <v>2258.8200000000002</v>
      </c>
      <c r="M45">
        <v>1176.3800000000001</v>
      </c>
      <c r="N45">
        <v>0.52079404290735898</v>
      </c>
      <c r="AX45" t="s">
        <v>81</v>
      </c>
    </row>
    <row r="46" spans="3:50" x14ac:dyDescent="0.25">
      <c r="C46" t="s">
        <v>53</v>
      </c>
      <c r="E46">
        <v>14.9</v>
      </c>
      <c r="F46">
        <v>140.69999999999999</v>
      </c>
      <c r="H46" t="s">
        <v>51</v>
      </c>
      <c r="L46">
        <v>641.16</v>
      </c>
      <c r="M46">
        <v>418.42</v>
      </c>
      <c r="N46">
        <v>0.65259841537213803</v>
      </c>
      <c r="AX46" t="s">
        <v>81</v>
      </c>
    </row>
    <row r="47" spans="3:50" x14ac:dyDescent="0.25">
      <c r="C47" t="s">
        <v>55</v>
      </c>
      <c r="E47">
        <v>16</v>
      </c>
      <c r="F47">
        <v>131</v>
      </c>
      <c r="H47" t="s">
        <v>61</v>
      </c>
      <c r="L47">
        <v>3508.05</v>
      </c>
      <c r="M47">
        <v>1989.02</v>
      </c>
      <c r="N47">
        <v>0.56698735764883601</v>
      </c>
      <c r="AX47" t="s">
        <v>81</v>
      </c>
    </row>
    <row r="48" spans="3:50" x14ac:dyDescent="0.25">
      <c r="C48" t="s">
        <v>56</v>
      </c>
      <c r="E48">
        <v>15.9</v>
      </c>
      <c r="F48">
        <v>141</v>
      </c>
      <c r="H48" t="s">
        <v>64</v>
      </c>
      <c r="L48">
        <v>579.91999999999996</v>
      </c>
      <c r="N48">
        <v>0</v>
      </c>
      <c r="AX48" t="s">
        <v>81</v>
      </c>
    </row>
    <row r="49" spans="3:50" x14ac:dyDescent="0.25">
      <c r="C49" t="s">
        <v>58</v>
      </c>
      <c r="E49">
        <v>15</v>
      </c>
      <c r="F49">
        <v>140</v>
      </c>
      <c r="H49" t="s">
        <v>51</v>
      </c>
      <c r="L49">
        <v>631.65</v>
      </c>
      <c r="N49">
        <v>0</v>
      </c>
      <c r="AX49" t="s">
        <v>81</v>
      </c>
    </row>
    <row r="50" spans="3:50" x14ac:dyDescent="0.25">
      <c r="C50" t="s">
        <v>59</v>
      </c>
      <c r="E50">
        <v>16</v>
      </c>
      <c r="F50">
        <v>140.5</v>
      </c>
      <c r="H50" t="s">
        <v>64</v>
      </c>
      <c r="L50">
        <v>656.87</v>
      </c>
      <c r="N50">
        <v>0</v>
      </c>
      <c r="AX50" t="s">
        <v>81</v>
      </c>
    </row>
    <row r="51" spans="3:50" x14ac:dyDescent="0.25">
      <c r="C51" t="s">
        <v>60</v>
      </c>
      <c r="E51">
        <v>20.5</v>
      </c>
      <c r="F51">
        <v>135</v>
      </c>
      <c r="H51" t="s">
        <v>51</v>
      </c>
      <c r="L51">
        <v>668.3</v>
      </c>
      <c r="M51">
        <v>454.72</v>
      </c>
      <c r="N51">
        <v>0.68041298817896201</v>
      </c>
      <c r="AX51" t="s">
        <v>81</v>
      </c>
    </row>
    <row r="52" spans="3:50" x14ac:dyDescent="0.25">
      <c r="C52" t="s">
        <v>50</v>
      </c>
      <c r="D52" t="s">
        <v>72</v>
      </c>
      <c r="E52">
        <v>15.9</v>
      </c>
      <c r="F52">
        <v>140</v>
      </c>
      <c r="H52" t="s">
        <v>79</v>
      </c>
      <c r="L52">
        <v>2111.08</v>
      </c>
      <c r="M52">
        <v>1351.77</v>
      </c>
      <c r="N52">
        <v>0.64032154158061305</v>
      </c>
      <c r="AX52" t="s">
        <v>82</v>
      </c>
    </row>
    <row r="53" spans="3:50" x14ac:dyDescent="0.25">
      <c r="C53" t="s">
        <v>53</v>
      </c>
      <c r="E53">
        <v>18.899999999999999</v>
      </c>
      <c r="F53">
        <v>137.1</v>
      </c>
      <c r="H53" t="s">
        <v>64</v>
      </c>
      <c r="L53">
        <v>666.97</v>
      </c>
      <c r="N53">
        <v>0</v>
      </c>
      <c r="AX53" t="s">
        <v>82</v>
      </c>
    </row>
    <row r="54" spans="3:50" x14ac:dyDescent="0.25">
      <c r="C54" t="s">
        <v>50</v>
      </c>
      <c r="E54">
        <v>11.9</v>
      </c>
      <c r="F54">
        <v>141</v>
      </c>
      <c r="H54" t="s">
        <v>61</v>
      </c>
      <c r="L54">
        <v>1103.27</v>
      </c>
      <c r="N54">
        <v>0</v>
      </c>
      <c r="AX54" t="s">
        <v>83</v>
      </c>
    </row>
    <row r="55" spans="3:50" x14ac:dyDescent="0.25">
      <c r="C55" t="s">
        <v>53</v>
      </c>
      <c r="E55">
        <v>12.1</v>
      </c>
      <c r="F55">
        <v>137.5</v>
      </c>
      <c r="H55" t="s">
        <v>54</v>
      </c>
      <c r="L55">
        <v>737.69</v>
      </c>
      <c r="N55">
        <v>0</v>
      </c>
      <c r="AX55" t="s">
        <v>83</v>
      </c>
    </row>
    <row r="56" spans="3:50" x14ac:dyDescent="0.25">
      <c r="C56" t="s">
        <v>55</v>
      </c>
      <c r="E56">
        <v>13</v>
      </c>
      <c r="F56">
        <v>142</v>
      </c>
      <c r="H56" t="s">
        <v>51</v>
      </c>
      <c r="L56">
        <v>575.52</v>
      </c>
      <c r="N56">
        <v>0</v>
      </c>
      <c r="AX56" t="s">
        <v>83</v>
      </c>
    </row>
    <row r="57" spans="3:50" x14ac:dyDescent="0.25">
      <c r="C57" t="s">
        <v>56</v>
      </c>
      <c r="E57">
        <v>14</v>
      </c>
      <c r="F57">
        <v>137.30000000000001</v>
      </c>
      <c r="H57" t="s">
        <v>64</v>
      </c>
      <c r="L57">
        <v>628.1</v>
      </c>
      <c r="N57">
        <v>0</v>
      </c>
      <c r="AX57" t="s">
        <v>83</v>
      </c>
    </row>
    <row r="58" spans="3:50" x14ac:dyDescent="0.25">
      <c r="C58" t="s">
        <v>58</v>
      </c>
      <c r="E58">
        <v>16.899999999999999</v>
      </c>
      <c r="F58">
        <v>139</v>
      </c>
      <c r="H58" t="s">
        <v>54</v>
      </c>
      <c r="L58">
        <v>773.3</v>
      </c>
      <c r="N58">
        <v>0</v>
      </c>
      <c r="AX58" t="s">
        <v>83</v>
      </c>
    </row>
    <row r="59" spans="3:50" x14ac:dyDescent="0.25">
      <c r="C59" t="s">
        <v>59</v>
      </c>
      <c r="E59">
        <v>18</v>
      </c>
      <c r="F59">
        <v>143</v>
      </c>
      <c r="H59" t="s">
        <v>61</v>
      </c>
      <c r="L59">
        <v>990.43</v>
      </c>
      <c r="N59">
        <v>0</v>
      </c>
      <c r="AX59" t="s">
        <v>83</v>
      </c>
    </row>
    <row r="60" spans="3:50" x14ac:dyDescent="0.25">
      <c r="C60" t="s">
        <v>50</v>
      </c>
      <c r="D60" t="s">
        <v>72</v>
      </c>
      <c r="E60">
        <v>9.9</v>
      </c>
      <c r="F60">
        <v>140</v>
      </c>
      <c r="H60" t="s">
        <v>79</v>
      </c>
      <c r="L60">
        <v>2035.35</v>
      </c>
      <c r="M60">
        <v>1274.26</v>
      </c>
      <c r="N60">
        <v>0.62606431326307499</v>
      </c>
      <c r="AX60" t="s">
        <v>84</v>
      </c>
    </row>
    <row r="61" spans="3:50" x14ac:dyDescent="0.25">
      <c r="C61" t="s">
        <v>53</v>
      </c>
      <c r="E61">
        <v>10.1</v>
      </c>
      <c r="F61">
        <v>136.5</v>
      </c>
      <c r="H61" t="s">
        <v>61</v>
      </c>
      <c r="L61">
        <v>864.23</v>
      </c>
      <c r="N61">
        <v>0</v>
      </c>
      <c r="AX61" t="s">
        <v>84</v>
      </c>
    </row>
    <row r="62" spans="3:50" x14ac:dyDescent="0.25">
      <c r="C62" t="s">
        <v>55</v>
      </c>
      <c r="E62">
        <v>11</v>
      </c>
      <c r="F62">
        <v>139</v>
      </c>
      <c r="H62" t="s">
        <v>54</v>
      </c>
      <c r="L62">
        <v>739.19</v>
      </c>
      <c r="N62">
        <v>0</v>
      </c>
      <c r="AX62" t="s">
        <v>84</v>
      </c>
    </row>
    <row r="63" spans="3:50" x14ac:dyDescent="0.25">
      <c r="C63" t="s">
        <v>56</v>
      </c>
      <c r="E63">
        <v>12.1</v>
      </c>
      <c r="F63">
        <v>136.5</v>
      </c>
      <c r="H63" t="s">
        <v>85</v>
      </c>
      <c r="I63" t="s">
        <v>86</v>
      </c>
      <c r="L63">
        <v>420.68</v>
      </c>
      <c r="M63">
        <v>275.67</v>
      </c>
      <c r="N63">
        <v>0.655296187125606</v>
      </c>
      <c r="AX63" t="s">
        <v>84</v>
      </c>
    </row>
    <row r="64" spans="3:50" x14ac:dyDescent="0.25">
      <c r="C64" t="s">
        <v>58</v>
      </c>
      <c r="E64">
        <v>13</v>
      </c>
      <c r="F64">
        <v>142</v>
      </c>
      <c r="H64" t="s">
        <v>61</v>
      </c>
      <c r="L64">
        <v>3749.97</v>
      </c>
      <c r="M64">
        <v>1984.2</v>
      </c>
      <c r="N64">
        <v>0.52912423299386402</v>
      </c>
      <c r="AX64" t="s">
        <v>84</v>
      </c>
    </row>
    <row r="65" spans="3:50" x14ac:dyDescent="0.25">
      <c r="C65" t="s">
        <v>59</v>
      </c>
      <c r="E65">
        <v>14</v>
      </c>
      <c r="F65">
        <v>138</v>
      </c>
      <c r="H65" t="s">
        <v>61</v>
      </c>
      <c r="L65">
        <v>1463.04</v>
      </c>
      <c r="N65">
        <v>0</v>
      </c>
      <c r="AX65" t="s">
        <v>84</v>
      </c>
    </row>
    <row r="66" spans="3:50" x14ac:dyDescent="0.25">
      <c r="C66" t="s">
        <v>60</v>
      </c>
      <c r="E66">
        <v>13.9</v>
      </c>
      <c r="F66">
        <v>137</v>
      </c>
      <c r="H66" t="s">
        <v>51</v>
      </c>
      <c r="L66">
        <v>666</v>
      </c>
      <c r="M66">
        <v>352.56</v>
      </c>
      <c r="N66">
        <v>0.52936936936936896</v>
      </c>
      <c r="AX66" t="s">
        <v>84</v>
      </c>
    </row>
    <row r="67" spans="3:50" x14ac:dyDescent="0.25">
      <c r="C67" t="s">
        <v>71</v>
      </c>
      <c r="E67">
        <v>17.5</v>
      </c>
      <c r="F67">
        <v>140</v>
      </c>
      <c r="H67" t="s">
        <v>61</v>
      </c>
      <c r="L67">
        <v>688.16</v>
      </c>
      <c r="N67">
        <v>0</v>
      </c>
      <c r="AX67" t="s">
        <v>84</v>
      </c>
    </row>
    <row r="68" spans="3:50" x14ac:dyDescent="0.25">
      <c r="C68" t="s">
        <v>87</v>
      </c>
      <c r="E68">
        <v>19</v>
      </c>
      <c r="F68">
        <v>139.1</v>
      </c>
      <c r="H68" t="s">
        <v>54</v>
      </c>
      <c r="L68">
        <v>655.37</v>
      </c>
      <c r="N68">
        <v>0</v>
      </c>
      <c r="AX68" t="s">
        <v>84</v>
      </c>
    </row>
    <row r="69" spans="3:50" x14ac:dyDescent="0.25">
      <c r="C69" t="s">
        <v>50</v>
      </c>
      <c r="D69" t="s">
        <v>72</v>
      </c>
      <c r="E69">
        <v>8</v>
      </c>
      <c r="F69">
        <v>138</v>
      </c>
      <c r="H69" t="s">
        <v>54</v>
      </c>
      <c r="L69">
        <v>693.68</v>
      </c>
      <c r="N69">
        <v>0</v>
      </c>
      <c r="AX69" t="s">
        <v>88</v>
      </c>
    </row>
    <row r="70" spans="3:50" x14ac:dyDescent="0.25">
      <c r="C70" t="s">
        <v>53</v>
      </c>
      <c r="E70">
        <v>9</v>
      </c>
      <c r="F70">
        <v>138</v>
      </c>
      <c r="H70" t="s">
        <v>54</v>
      </c>
      <c r="L70">
        <v>538.04</v>
      </c>
      <c r="N70">
        <v>0</v>
      </c>
      <c r="AX70" t="s">
        <v>88</v>
      </c>
    </row>
    <row r="71" spans="3:50" x14ac:dyDescent="0.25">
      <c r="C71" t="s">
        <v>55</v>
      </c>
      <c r="E71">
        <v>9.5</v>
      </c>
      <c r="F71">
        <v>143.9</v>
      </c>
      <c r="H71" t="s">
        <v>51</v>
      </c>
      <c r="L71">
        <v>642.46</v>
      </c>
      <c r="N71">
        <v>0</v>
      </c>
      <c r="AX71" t="s">
        <v>88</v>
      </c>
    </row>
    <row r="72" spans="3:50" x14ac:dyDescent="0.25">
      <c r="C72" t="s">
        <v>56</v>
      </c>
      <c r="E72">
        <v>11.9</v>
      </c>
      <c r="F72">
        <v>143</v>
      </c>
      <c r="H72" t="s">
        <v>54</v>
      </c>
      <c r="L72">
        <v>595.42999999999995</v>
      </c>
      <c r="N72">
        <v>0</v>
      </c>
      <c r="AX72" t="s">
        <v>88</v>
      </c>
    </row>
    <row r="73" spans="3:50" x14ac:dyDescent="0.25">
      <c r="C73" t="s">
        <v>58</v>
      </c>
      <c r="E73">
        <v>11.9</v>
      </c>
      <c r="F73">
        <v>136.30000000000001</v>
      </c>
      <c r="H73" t="s">
        <v>61</v>
      </c>
      <c r="L73">
        <v>634.94000000000005</v>
      </c>
      <c r="N73">
        <v>0</v>
      </c>
      <c r="AX73" t="s">
        <v>88</v>
      </c>
    </row>
    <row r="74" spans="3:50" x14ac:dyDescent="0.25">
      <c r="C74" t="s">
        <v>59</v>
      </c>
      <c r="E74">
        <v>12.1</v>
      </c>
      <c r="F74">
        <v>139</v>
      </c>
      <c r="H74" t="s">
        <v>54</v>
      </c>
      <c r="L74">
        <v>683.69</v>
      </c>
      <c r="N74">
        <v>0</v>
      </c>
      <c r="AX74" t="s">
        <v>88</v>
      </c>
    </row>
    <row r="75" spans="3:50" x14ac:dyDescent="0.25">
      <c r="C75" t="s">
        <v>60</v>
      </c>
      <c r="E75">
        <v>12.1</v>
      </c>
      <c r="F75">
        <v>142</v>
      </c>
      <c r="H75" t="s">
        <v>61</v>
      </c>
      <c r="L75">
        <v>616.77</v>
      </c>
      <c r="N75">
        <v>0</v>
      </c>
      <c r="AX75" t="s">
        <v>88</v>
      </c>
    </row>
    <row r="76" spans="3:50" x14ac:dyDescent="0.25">
      <c r="C76" t="s">
        <v>71</v>
      </c>
      <c r="E76">
        <v>13</v>
      </c>
      <c r="F76">
        <v>140</v>
      </c>
      <c r="H76" t="s">
        <v>61</v>
      </c>
      <c r="L76">
        <v>2247.91</v>
      </c>
      <c r="N76">
        <v>0</v>
      </c>
      <c r="AX76" t="s">
        <v>88</v>
      </c>
    </row>
    <row r="77" spans="3:50" x14ac:dyDescent="0.25">
      <c r="C77" t="s">
        <v>87</v>
      </c>
      <c r="E77">
        <v>14</v>
      </c>
      <c r="F77">
        <v>137</v>
      </c>
      <c r="H77" t="s">
        <v>54</v>
      </c>
      <c r="L77">
        <v>1175.72</v>
      </c>
      <c r="N77">
        <v>0</v>
      </c>
      <c r="AX77" t="s">
        <v>88</v>
      </c>
    </row>
    <row r="78" spans="3:50" x14ac:dyDescent="0.25">
      <c r="C78" t="s">
        <v>89</v>
      </c>
      <c r="E78">
        <v>13.9</v>
      </c>
      <c r="F78">
        <v>141</v>
      </c>
      <c r="H78" t="s">
        <v>61</v>
      </c>
      <c r="L78">
        <v>2503.77</v>
      </c>
      <c r="M78">
        <v>1270.3499999999999</v>
      </c>
      <c r="N78">
        <v>0.50737487868294595</v>
      </c>
      <c r="AX78" t="s">
        <v>88</v>
      </c>
    </row>
    <row r="79" spans="3:50" x14ac:dyDescent="0.25">
      <c r="C79" t="s">
        <v>90</v>
      </c>
      <c r="E79">
        <v>16</v>
      </c>
      <c r="F79">
        <v>143.19999999999999</v>
      </c>
      <c r="H79" t="s">
        <v>61</v>
      </c>
      <c r="L79">
        <v>1469.82</v>
      </c>
      <c r="N79">
        <v>0</v>
      </c>
      <c r="AX79" t="s">
        <v>88</v>
      </c>
    </row>
    <row r="80" spans="3:50" x14ac:dyDescent="0.25">
      <c r="C80" t="s">
        <v>50</v>
      </c>
      <c r="D80" t="s">
        <v>72</v>
      </c>
      <c r="E80">
        <v>13.9</v>
      </c>
      <c r="F80">
        <v>140.30000000000001</v>
      </c>
      <c r="H80" t="s">
        <v>54</v>
      </c>
      <c r="L80">
        <v>1160.8399999999999</v>
      </c>
      <c r="M80">
        <v>584.37</v>
      </c>
      <c r="N80">
        <v>0.50340270838358403</v>
      </c>
      <c r="AX80" t="s">
        <v>91</v>
      </c>
    </row>
    <row r="81" spans="3:50" x14ac:dyDescent="0.25">
      <c r="C81" t="s">
        <v>53</v>
      </c>
      <c r="E81">
        <v>14.9</v>
      </c>
      <c r="F81">
        <v>138</v>
      </c>
      <c r="H81" t="s">
        <v>61</v>
      </c>
      <c r="L81">
        <v>1497.75</v>
      </c>
      <c r="N81">
        <v>0</v>
      </c>
      <c r="AX81" t="s">
        <v>91</v>
      </c>
    </row>
    <row r="82" spans="3:50" x14ac:dyDescent="0.25">
      <c r="C82" t="s">
        <v>55</v>
      </c>
      <c r="E82">
        <v>15.9</v>
      </c>
      <c r="F82">
        <v>141.1</v>
      </c>
      <c r="H82" t="s">
        <v>51</v>
      </c>
      <c r="L82">
        <v>1135.48</v>
      </c>
      <c r="M82">
        <v>637.15</v>
      </c>
      <c r="N82">
        <v>0.56112833339204604</v>
      </c>
      <c r="AX82" t="s">
        <v>91</v>
      </c>
    </row>
    <row r="83" spans="3:50" x14ac:dyDescent="0.25">
      <c r="C83" t="s">
        <v>56</v>
      </c>
      <c r="E83">
        <v>17.100000000000001</v>
      </c>
      <c r="F83">
        <v>134.9</v>
      </c>
      <c r="H83" t="s">
        <v>54</v>
      </c>
      <c r="L83">
        <v>558.19000000000005</v>
      </c>
      <c r="N83">
        <v>0</v>
      </c>
      <c r="AX83" t="s">
        <v>91</v>
      </c>
    </row>
    <row r="84" spans="3:50" x14ac:dyDescent="0.25">
      <c r="C84" t="s">
        <v>58</v>
      </c>
      <c r="E84">
        <v>18.899999999999999</v>
      </c>
      <c r="F84">
        <v>139</v>
      </c>
      <c r="H84" t="s">
        <v>64</v>
      </c>
      <c r="L84">
        <v>728.79</v>
      </c>
      <c r="N84">
        <v>0</v>
      </c>
      <c r="AX84" t="s">
        <v>91</v>
      </c>
    </row>
    <row r="85" spans="3:50" x14ac:dyDescent="0.25">
      <c r="C85" t="s">
        <v>59</v>
      </c>
      <c r="E85">
        <v>21.1</v>
      </c>
      <c r="F85">
        <v>138.30000000000001</v>
      </c>
      <c r="H85" t="s">
        <v>63</v>
      </c>
      <c r="L85">
        <v>715.1</v>
      </c>
      <c r="N85">
        <v>0</v>
      </c>
      <c r="AX85" t="s">
        <v>91</v>
      </c>
    </row>
    <row r="86" spans="3:50" x14ac:dyDescent="0.25">
      <c r="C86" t="s">
        <v>50</v>
      </c>
      <c r="E86">
        <v>6.5</v>
      </c>
      <c r="F86">
        <v>140</v>
      </c>
      <c r="H86" t="s">
        <v>54</v>
      </c>
      <c r="L86">
        <v>990.39</v>
      </c>
      <c r="AX86" t="s">
        <v>92</v>
      </c>
    </row>
    <row r="87" spans="3:50" x14ac:dyDescent="0.25">
      <c r="C87" t="s">
        <v>53</v>
      </c>
      <c r="E87">
        <v>7</v>
      </c>
      <c r="F87">
        <v>139</v>
      </c>
      <c r="H87" t="s">
        <v>61</v>
      </c>
      <c r="L87">
        <v>932.35</v>
      </c>
      <c r="AX87" t="s">
        <v>92</v>
      </c>
    </row>
    <row r="88" spans="3:50" x14ac:dyDescent="0.25">
      <c r="C88" t="s">
        <v>55</v>
      </c>
      <c r="E88">
        <v>8.4</v>
      </c>
      <c r="F88">
        <v>136.1</v>
      </c>
      <c r="H88" t="s">
        <v>61</v>
      </c>
      <c r="L88">
        <v>510.41</v>
      </c>
      <c r="N88">
        <v>-177.62</v>
      </c>
      <c r="AX88" t="s">
        <v>92</v>
      </c>
    </row>
    <row r="89" spans="3:50" x14ac:dyDescent="0.25">
      <c r="C89" t="s">
        <v>56</v>
      </c>
      <c r="E89">
        <v>9.6999999999999993</v>
      </c>
      <c r="F89">
        <v>135</v>
      </c>
      <c r="H89" t="s">
        <v>54</v>
      </c>
      <c r="L89">
        <v>1091.7</v>
      </c>
      <c r="AX89" t="s">
        <v>92</v>
      </c>
    </row>
    <row r="90" spans="3:50" x14ac:dyDescent="0.25">
      <c r="C90" t="s">
        <v>58</v>
      </c>
      <c r="E90">
        <v>9.9</v>
      </c>
      <c r="F90">
        <v>137.1</v>
      </c>
      <c r="H90" t="s">
        <v>54</v>
      </c>
      <c r="L90">
        <v>791.73</v>
      </c>
      <c r="N90">
        <v>383.16</v>
      </c>
      <c r="AX90" t="s">
        <v>92</v>
      </c>
    </row>
    <row r="91" spans="3:50" x14ac:dyDescent="0.25">
      <c r="C91" t="s">
        <v>59</v>
      </c>
      <c r="E91">
        <v>11</v>
      </c>
      <c r="F91">
        <v>137.1</v>
      </c>
      <c r="H91" t="s">
        <v>61</v>
      </c>
      <c r="L91">
        <v>2275.1999999999998</v>
      </c>
      <c r="AX91" t="s">
        <v>92</v>
      </c>
    </row>
    <row r="92" spans="3:50" x14ac:dyDescent="0.25">
      <c r="C92" t="s">
        <v>60</v>
      </c>
      <c r="E92">
        <v>11.5</v>
      </c>
      <c r="F92">
        <v>139.9</v>
      </c>
      <c r="H92" t="s">
        <v>61</v>
      </c>
      <c r="L92">
        <v>1741.37</v>
      </c>
      <c r="AX92" t="s">
        <v>92</v>
      </c>
    </row>
    <row r="93" spans="3:50" x14ac:dyDescent="0.25">
      <c r="C93" t="s">
        <v>71</v>
      </c>
      <c r="E93">
        <v>13</v>
      </c>
      <c r="F93">
        <v>134.5</v>
      </c>
      <c r="H93" t="s">
        <v>61</v>
      </c>
      <c r="L93">
        <v>2436.91</v>
      </c>
      <c r="N93">
        <v>1244.67</v>
      </c>
      <c r="AX93" t="s">
        <v>92</v>
      </c>
    </row>
    <row r="94" spans="3:50" x14ac:dyDescent="0.25">
      <c r="C94" t="s">
        <v>87</v>
      </c>
      <c r="E94">
        <v>13.1</v>
      </c>
      <c r="F94">
        <v>136.9</v>
      </c>
      <c r="H94" t="s">
        <v>64</v>
      </c>
      <c r="L94">
        <v>570.6</v>
      </c>
      <c r="AX94" t="s">
        <v>92</v>
      </c>
    </row>
    <row r="95" spans="3:50" x14ac:dyDescent="0.25">
      <c r="C95" t="s">
        <v>89</v>
      </c>
      <c r="E95">
        <v>15.4</v>
      </c>
      <c r="F95">
        <v>135.9</v>
      </c>
      <c r="H95" t="s">
        <v>64</v>
      </c>
      <c r="L95">
        <v>679.93</v>
      </c>
      <c r="AX95" t="s">
        <v>92</v>
      </c>
    </row>
    <row r="96" spans="3:50" x14ac:dyDescent="0.25">
      <c r="C96" t="s">
        <v>90</v>
      </c>
      <c r="E96">
        <v>15.2</v>
      </c>
      <c r="F96">
        <v>138</v>
      </c>
      <c r="H96" t="s">
        <v>54</v>
      </c>
      <c r="L96">
        <v>1069.8800000000001</v>
      </c>
      <c r="AX96" t="s">
        <v>92</v>
      </c>
    </row>
    <row r="97" spans="3:50" x14ac:dyDescent="0.25">
      <c r="C97" t="s">
        <v>50</v>
      </c>
      <c r="D97" t="s">
        <v>72</v>
      </c>
      <c r="E97">
        <v>5.9</v>
      </c>
      <c r="F97">
        <v>139.5</v>
      </c>
      <c r="H97" t="s">
        <v>79</v>
      </c>
      <c r="L97">
        <v>1248.6099999999999</v>
      </c>
      <c r="M97">
        <v>752.48</v>
      </c>
      <c r="N97">
        <v>0.60265415141637502</v>
      </c>
      <c r="AX97" t="s">
        <v>93</v>
      </c>
    </row>
    <row r="98" spans="3:50" x14ac:dyDescent="0.25">
      <c r="C98" t="s">
        <v>53</v>
      </c>
      <c r="E98">
        <v>5.9</v>
      </c>
      <c r="F98">
        <v>138.1</v>
      </c>
      <c r="H98" t="s">
        <v>61</v>
      </c>
      <c r="L98">
        <v>598.41</v>
      </c>
      <c r="M98">
        <v>412.06</v>
      </c>
      <c r="N98">
        <v>0.68859143396667799</v>
      </c>
      <c r="AX98" t="s">
        <v>93</v>
      </c>
    </row>
    <row r="99" spans="3:50" x14ac:dyDescent="0.25">
      <c r="C99" t="s">
        <v>55</v>
      </c>
      <c r="E99">
        <v>7.9</v>
      </c>
      <c r="F99">
        <v>139.19999999999999</v>
      </c>
      <c r="H99" t="s">
        <v>54</v>
      </c>
      <c r="L99">
        <v>826.68</v>
      </c>
      <c r="M99">
        <v>412.34</v>
      </c>
      <c r="N99">
        <v>0.498790342091257</v>
      </c>
      <c r="AX99" t="s">
        <v>93</v>
      </c>
    </row>
    <row r="100" spans="3:50" x14ac:dyDescent="0.25">
      <c r="C100" t="s">
        <v>56</v>
      </c>
      <c r="E100">
        <v>8.3000000000000007</v>
      </c>
      <c r="F100">
        <v>138</v>
      </c>
      <c r="H100" t="s">
        <v>61</v>
      </c>
      <c r="I100" t="s">
        <v>94</v>
      </c>
      <c r="L100">
        <v>512.20000000000005</v>
      </c>
      <c r="M100">
        <v>325.25</v>
      </c>
      <c r="N100">
        <v>0.63500585708707502</v>
      </c>
      <c r="AX100" t="s">
        <v>93</v>
      </c>
    </row>
    <row r="101" spans="3:50" x14ac:dyDescent="0.25">
      <c r="C101" t="s">
        <v>58</v>
      </c>
      <c r="E101">
        <v>9</v>
      </c>
      <c r="F101">
        <v>133.9</v>
      </c>
      <c r="H101" t="s">
        <v>85</v>
      </c>
      <c r="L101">
        <v>371.61</v>
      </c>
      <c r="M101">
        <v>233.34</v>
      </c>
      <c r="N101">
        <v>0.627916363929927</v>
      </c>
      <c r="AX101" t="s">
        <v>93</v>
      </c>
    </row>
    <row r="102" spans="3:50" x14ac:dyDescent="0.25">
      <c r="C102" t="s">
        <v>59</v>
      </c>
      <c r="E102">
        <v>9.9</v>
      </c>
      <c r="F102">
        <v>137</v>
      </c>
      <c r="H102" t="s">
        <v>64</v>
      </c>
      <c r="L102">
        <v>629.25</v>
      </c>
      <c r="N102">
        <v>0</v>
      </c>
      <c r="AX102" t="s">
        <v>93</v>
      </c>
    </row>
    <row r="103" spans="3:50" x14ac:dyDescent="0.25">
      <c r="C103" t="s">
        <v>60</v>
      </c>
      <c r="E103">
        <v>10.1</v>
      </c>
      <c r="F103">
        <v>137</v>
      </c>
      <c r="H103" t="s">
        <v>63</v>
      </c>
      <c r="L103">
        <v>772.23</v>
      </c>
      <c r="M103">
        <v>403.88</v>
      </c>
      <c r="N103">
        <v>0.52300480426815799</v>
      </c>
      <c r="AX103" t="s">
        <v>93</v>
      </c>
    </row>
    <row r="104" spans="3:50" x14ac:dyDescent="0.25">
      <c r="C104" t="s">
        <v>71</v>
      </c>
      <c r="E104">
        <v>10.1</v>
      </c>
      <c r="F104">
        <v>134</v>
      </c>
      <c r="H104" t="s">
        <v>54</v>
      </c>
      <c r="L104">
        <v>1197.3900000000001</v>
      </c>
      <c r="N104">
        <v>0</v>
      </c>
      <c r="AX104" t="s">
        <v>93</v>
      </c>
    </row>
    <row r="105" spans="3:50" x14ac:dyDescent="0.25">
      <c r="C105" t="s">
        <v>87</v>
      </c>
      <c r="E105">
        <v>13.3</v>
      </c>
      <c r="F105">
        <v>130.1</v>
      </c>
      <c r="H105" t="s">
        <v>61</v>
      </c>
      <c r="L105">
        <v>903.14</v>
      </c>
      <c r="N105">
        <v>0</v>
      </c>
      <c r="AX105" t="s">
        <v>93</v>
      </c>
    </row>
    <row r="106" spans="3:50" x14ac:dyDescent="0.25">
      <c r="C106" t="s">
        <v>89</v>
      </c>
      <c r="E106">
        <v>13.9</v>
      </c>
      <c r="F106">
        <v>132</v>
      </c>
      <c r="H106" t="s">
        <v>54</v>
      </c>
      <c r="L106">
        <v>599.80999999999995</v>
      </c>
      <c r="N106">
        <v>0</v>
      </c>
      <c r="AX106" t="s">
        <v>93</v>
      </c>
    </row>
    <row r="107" spans="3:50" x14ac:dyDescent="0.25">
      <c r="C107" t="s">
        <v>90</v>
      </c>
      <c r="E107">
        <v>14</v>
      </c>
      <c r="F107">
        <v>136.9</v>
      </c>
      <c r="H107" t="s">
        <v>61</v>
      </c>
      <c r="L107">
        <v>607.15</v>
      </c>
      <c r="M107">
        <v>410.94</v>
      </c>
      <c r="N107">
        <v>0.676834390183645</v>
      </c>
      <c r="AX107" t="s">
        <v>93</v>
      </c>
    </row>
    <row r="108" spans="3:50" x14ac:dyDescent="0.25">
      <c r="C108" t="s">
        <v>95</v>
      </c>
      <c r="E108">
        <v>14.5</v>
      </c>
      <c r="F108">
        <v>134</v>
      </c>
      <c r="H108" t="s">
        <v>54</v>
      </c>
      <c r="L108">
        <v>1039.8399999999999</v>
      </c>
      <c r="N108">
        <v>0</v>
      </c>
      <c r="AX108" t="s">
        <v>93</v>
      </c>
    </row>
    <row r="109" spans="3:50" x14ac:dyDescent="0.25">
      <c r="C109" t="s">
        <v>96</v>
      </c>
      <c r="E109">
        <v>15</v>
      </c>
      <c r="F109">
        <v>138.19999999999999</v>
      </c>
      <c r="H109" t="s">
        <v>79</v>
      </c>
      <c r="L109">
        <v>1588.63</v>
      </c>
      <c r="N109">
        <v>0</v>
      </c>
      <c r="AX109" t="s">
        <v>93</v>
      </c>
    </row>
    <row r="110" spans="3:50" x14ac:dyDescent="0.25">
      <c r="C110" t="s">
        <v>97</v>
      </c>
      <c r="E110">
        <v>17</v>
      </c>
      <c r="F110">
        <v>137.5</v>
      </c>
      <c r="H110" t="s">
        <v>79</v>
      </c>
      <c r="N110">
        <v>0</v>
      </c>
      <c r="AX110" t="s">
        <v>93</v>
      </c>
    </row>
    <row r="111" spans="3:50" x14ac:dyDescent="0.25">
      <c r="C111" t="s">
        <v>50</v>
      </c>
      <c r="E111">
        <v>3.9</v>
      </c>
      <c r="F111">
        <v>137.30000000000001</v>
      </c>
      <c r="H111" t="s">
        <v>61</v>
      </c>
      <c r="L111">
        <v>647.16</v>
      </c>
      <c r="N111">
        <v>0</v>
      </c>
      <c r="AX111" t="s">
        <v>98</v>
      </c>
    </row>
    <row r="112" spans="3:50" x14ac:dyDescent="0.25">
      <c r="C112" t="s">
        <v>53</v>
      </c>
      <c r="E112">
        <v>13.8</v>
      </c>
      <c r="F112">
        <v>139.5</v>
      </c>
      <c r="H112" t="s">
        <v>79</v>
      </c>
      <c r="L112">
        <v>937.2</v>
      </c>
      <c r="N112">
        <v>0</v>
      </c>
      <c r="AX112" t="s">
        <v>98</v>
      </c>
    </row>
    <row r="113" spans="3:50" x14ac:dyDescent="0.25">
      <c r="C113" t="s">
        <v>55</v>
      </c>
      <c r="E113">
        <v>14.1</v>
      </c>
      <c r="F113">
        <v>138</v>
      </c>
      <c r="H113" t="s">
        <v>57</v>
      </c>
      <c r="L113">
        <v>516.02</v>
      </c>
      <c r="M113">
        <v>390.22</v>
      </c>
      <c r="N113">
        <v>0.75621099957366</v>
      </c>
      <c r="AX113" t="s">
        <v>98</v>
      </c>
    </row>
    <row r="114" spans="3:50" x14ac:dyDescent="0.25">
      <c r="C114" t="s">
        <v>50</v>
      </c>
      <c r="E114">
        <v>8.9</v>
      </c>
      <c r="F114">
        <v>132.1</v>
      </c>
      <c r="H114" t="s">
        <v>54</v>
      </c>
      <c r="I114" t="s">
        <v>99</v>
      </c>
      <c r="L114">
        <v>671.64</v>
      </c>
      <c r="N114">
        <v>0</v>
      </c>
      <c r="AX114" t="s">
        <v>100</v>
      </c>
    </row>
    <row r="115" spans="3:50" x14ac:dyDescent="0.25">
      <c r="C115" t="s">
        <v>53</v>
      </c>
      <c r="E115">
        <v>9.9</v>
      </c>
      <c r="F115">
        <v>136.1</v>
      </c>
      <c r="H115" t="s">
        <v>54</v>
      </c>
      <c r="I115" t="s">
        <v>99</v>
      </c>
      <c r="L115">
        <v>816.73</v>
      </c>
      <c r="N115">
        <v>0</v>
      </c>
      <c r="AX115" t="s">
        <v>100</v>
      </c>
    </row>
    <row r="116" spans="3:50" x14ac:dyDescent="0.25">
      <c r="C116" t="s">
        <v>55</v>
      </c>
      <c r="E116">
        <v>11.5</v>
      </c>
      <c r="F116">
        <v>138</v>
      </c>
      <c r="H116" t="s">
        <v>57</v>
      </c>
      <c r="L116">
        <v>698.91</v>
      </c>
      <c r="M116">
        <v>345.2</v>
      </c>
      <c r="N116">
        <v>0.49391194860568599</v>
      </c>
      <c r="AX116" t="s">
        <v>100</v>
      </c>
    </row>
    <row r="117" spans="3:50" x14ac:dyDescent="0.25">
      <c r="C117" t="s">
        <v>56</v>
      </c>
      <c r="E117">
        <v>13.1</v>
      </c>
      <c r="F117">
        <v>138.19999999999999</v>
      </c>
      <c r="H117" t="s">
        <v>79</v>
      </c>
      <c r="L117">
        <v>2031.1</v>
      </c>
      <c r="M117">
        <v>1257.1400000000001</v>
      </c>
      <c r="N117">
        <v>0.61894539904485302</v>
      </c>
      <c r="AX117" t="s">
        <v>100</v>
      </c>
    </row>
    <row r="118" spans="3:50" x14ac:dyDescent="0.25">
      <c r="C118" t="s">
        <v>58</v>
      </c>
      <c r="E118">
        <v>15.3</v>
      </c>
      <c r="F118">
        <v>141</v>
      </c>
      <c r="H118" t="s">
        <v>54</v>
      </c>
      <c r="I118" t="s">
        <v>99</v>
      </c>
      <c r="L118">
        <v>1105.71</v>
      </c>
      <c r="N118">
        <v>0</v>
      </c>
      <c r="AX118" t="s">
        <v>100</v>
      </c>
    </row>
    <row r="119" spans="3:50" x14ac:dyDescent="0.25">
      <c r="C119" t="s">
        <v>59</v>
      </c>
      <c r="E119">
        <v>15.9</v>
      </c>
      <c r="F119">
        <v>136.5</v>
      </c>
      <c r="H119" t="s">
        <v>61</v>
      </c>
      <c r="L119">
        <v>892.23</v>
      </c>
      <c r="N119">
        <v>0</v>
      </c>
      <c r="AX119" t="s">
        <v>100</v>
      </c>
    </row>
    <row r="120" spans="3:50" x14ac:dyDescent="0.25">
      <c r="C120" t="s">
        <v>50</v>
      </c>
      <c r="E120">
        <v>9.9</v>
      </c>
      <c r="F120">
        <v>134.9</v>
      </c>
      <c r="H120" t="s">
        <v>63</v>
      </c>
      <c r="L120">
        <v>727.92</v>
      </c>
      <c r="M120">
        <v>409.11</v>
      </c>
      <c r="N120">
        <v>0.56202604681833201</v>
      </c>
      <c r="AX120" t="s">
        <v>101</v>
      </c>
    </row>
    <row r="121" spans="3:50" x14ac:dyDescent="0.25">
      <c r="C121" t="s">
        <v>53</v>
      </c>
      <c r="E121">
        <v>9.5</v>
      </c>
      <c r="F121">
        <v>139.5</v>
      </c>
      <c r="H121" t="s">
        <v>64</v>
      </c>
      <c r="L121">
        <v>644.08000000000004</v>
      </c>
      <c r="N121">
        <v>0</v>
      </c>
      <c r="AX121" t="s">
        <v>101</v>
      </c>
    </row>
    <row r="122" spans="3:50" x14ac:dyDescent="0.25">
      <c r="C122" t="s">
        <v>55</v>
      </c>
      <c r="E122">
        <v>11.6</v>
      </c>
      <c r="F122">
        <v>134.5</v>
      </c>
      <c r="H122" t="s">
        <v>61</v>
      </c>
      <c r="L122">
        <v>613.47</v>
      </c>
      <c r="N122">
        <v>0</v>
      </c>
      <c r="AX122" t="s">
        <v>101</v>
      </c>
    </row>
    <row r="123" spans="3:50" x14ac:dyDescent="0.25">
      <c r="C123" t="s">
        <v>56</v>
      </c>
      <c r="E123">
        <v>12</v>
      </c>
      <c r="F123">
        <v>136</v>
      </c>
      <c r="H123" t="s">
        <v>54</v>
      </c>
      <c r="I123" t="s">
        <v>99</v>
      </c>
      <c r="L123">
        <v>867.97</v>
      </c>
      <c r="M123">
        <v>433.11</v>
      </c>
      <c r="N123">
        <v>0.49899190064172699</v>
      </c>
      <c r="AX123" t="s">
        <v>101</v>
      </c>
    </row>
    <row r="124" spans="3:50" x14ac:dyDescent="0.25">
      <c r="C124" t="s">
        <v>58</v>
      </c>
      <c r="E124">
        <v>14</v>
      </c>
      <c r="F124">
        <v>137</v>
      </c>
      <c r="H124" t="s">
        <v>54</v>
      </c>
      <c r="I124" t="s">
        <v>102</v>
      </c>
      <c r="L124">
        <v>937.56</v>
      </c>
      <c r="N124">
        <v>0</v>
      </c>
      <c r="AX124" t="s">
        <v>101</v>
      </c>
    </row>
    <row r="125" spans="3:50" x14ac:dyDescent="0.25">
      <c r="C125" t="s">
        <v>59</v>
      </c>
      <c r="E125">
        <v>14.1</v>
      </c>
      <c r="F125">
        <v>142.9</v>
      </c>
      <c r="H125" t="s">
        <v>61</v>
      </c>
      <c r="L125">
        <v>515.77</v>
      </c>
      <c r="N125">
        <v>0</v>
      </c>
      <c r="AX125" t="s">
        <v>101</v>
      </c>
    </row>
    <row r="126" spans="3:50" x14ac:dyDescent="0.25">
      <c r="C126" t="s">
        <v>60</v>
      </c>
      <c r="E126">
        <v>14.1</v>
      </c>
      <c r="F126">
        <v>142</v>
      </c>
      <c r="H126" t="s">
        <v>51</v>
      </c>
      <c r="L126">
        <v>1300.55</v>
      </c>
      <c r="N126">
        <v>0</v>
      </c>
      <c r="AX126" t="s">
        <v>101</v>
      </c>
    </row>
    <row r="127" spans="3:50" x14ac:dyDescent="0.25">
      <c r="C127" t="s">
        <v>71</v>
      </c>
      <c r="E127">
        <v>14.9</v>
      </c>
      <c r="F127">
        <v>134.9</v>
      </c>
      <c r="H127" t="s">
        <v>61</v>
      </c>
      <c r="L127">
        <v>607.26</v>
      </c>
      <c r="M127">
        <v>412.77</v>
      </c>
      <c r="N127">
        <v>0.67972532358462601</v>
      </c>
      <c r="AX127" t="s">
        <v>101</v>
      </c>
    </row>
    <row r="128" spans="3:50" x14ac:dyDescent="0.25">
      <c r="C128" t="s">
        <v>50</v>
      </c>
      <c r="E128">
        <v>8.9</v>
      </c>
      <c r="F128">
        <v>137.19999999999999</v>
      </c>
      <c r="H128" t="s">
        <v>61</v>
      </c>
      <c r="L128">
        <v>586.38</v>
      </c>
      <c r="N128">
        <v>0</v>
      </c>
      <c r="AX128" t="s">
        <v>103</v>
      </c>
    </row>
    <row r="129" spans="3:50" x14ac:dyDescent="0.25">
      <c r="C129" t="s">
        <v>53</v>
      </c>
      <c r="E129">
        <v>10</v>
      </c>
      <c r="F129">
        <v>136.1</v>
      </c>
      <c r="H129" t="s">
        <v>61</v>
      </c>
      <c r="L129">
        <v>1020.61</v>
      </c>
      <c r="M129">
        <v>553.16999999999996</v>
      </c>
      <c r="N129">
        <v>0.54199939252015905</v>
      </c>
      <c r="AX129" t="s">
        <v>103</v>
      </c>
    </row>
    <row r="130" spans="3:50" x14ac:dyDescent="0.25">
      <c r="C130" t="s">
        <v>55</v>
      </c>
      <c r="E130">
        <v>10.1</v>
      </c>
      <c r="F130">
        <v>140.1</v>
      </c>
      <c r="H130" t="s">
        <v>54</v>
      </c>
      <c r="L130">
        <v>627.65</v>
      </c>
      <c r="N130">
        <v>0</v>
      </c>
      <c r="AX130" t="s">
        <v>103</v>
      </c>
    </row>
    <row r="131" spans="3:50" x14ac:dyDescent="0.25">
      <c r="C131" t="s">
        <v>56</v>
      </c>
      <c r="E131">
        <v>12.5</v>
      </c>
      <c r="F131">
        <v>141.30000000000001</v>
      </c>
      <c r="H131" t="s">
        <v>61</v>
      </c>
      <c r="L131">
        <v>1741.83</v>
      </c>
      <c r="N131">
        <v>0</v>
      </c>
      <c r="AX131" t="s">
        <v>103</v>
      </c>
    </row>
    <row r="132" spans="3:50" x14ac:dyDescent="0.25">
      <c r="C132" t="s">
        <v>58</v>
      </c>
      <c r="E132">
        <v>12.9</v>
      </c>
      <c r="F132">
        <v>144</v>
      </c>
      <c r="H132" t="s">
        <v>51</v>
      </c>
      <c r="L132">
        <v>671.87</v>
      </c>
      <c r="M132">
        <v>442.05</v>
      </c>
      <c r="N132">
        <v>0.65793978001696796</v>
      </c>
      <c r="AX132" t="s">
        <v>103</v>
      </c>
    </row>
    <row r="133" spans="3:50" x14ac:dyDescent="0.25">
      <c r="C133" t="s">
        <v>59</v>
      </c>
      <c r="E133">
        <v>12.9</v>
      </c>
      <c r="F133">
        <v>138</v>
      </c>
      <c r="H133" t="s">
        <v>51</v>
      </c>
      <c r="L133">
        <v>659.44</v>
      </c>
      <c r="N133">
        <v>0</v>
      </c>
      <c r="AX133" t="s">
        <v>103</v>
      </c>
    </row>
    <row r="134" spans="3:50" x14ac:dyDescent="0.25">
      <c r="C134" t="s">
        <v>60</v>
      </c>
      <c r="E134">
        <v>12.9</v>
      </c>
      <c r="F134">
        <v>134.9</v>
      </c>
      <c r="H134" t="s">
        <v>104</v>
      </c>
      <c r="L134">
        <v>735.24</v>
      </c>
      <c r="M134">
        <v>502.53</v>
      </c>
      <c r="N134">
        <v>0.68349110494532395</v>
      </c>
      <c r="AX134" t="s">
        <v>103</v>
      </c>
    </row>
    <row r="135" spans="3:50" x14ac:dyDescent="0.25">
      <c r="C135" t="s">
        <v>71</v>
      </c>
      <c r="E135">
        <v>13.3</v>
      </c>
      <c r="F135">
        <v>139</v>
      </c>
      <c r="H135" t="s">
        <v>54</v>
      </c>
      <c r="L135">
        <v>949.9</v>
      </c>
      <c r="N135">
        <v>0</v>
      </c>
      <c r="AX135" t="s">
        <v>103</v>
      </c>
    </row>
    <row r="136" spans="3:50" x14ac:dyDescent="0.25">
      <c r="C136" t="s">
        <v>87</v>
      </c>
      <c r="E136">
        <v>15</v>
      </c>
      <c r="F136">
        <v>141</v>
      </c>
      <c r="H136" t="s">
        <v>63</v>
      </c>
      <c r="L136">
        <v>685.68</v>
      </c>
      <c r="N136">
        <v>0</v>
      </c>
      <c r="AX136" t="s">
        <v>103</v>
      </c>
    </row>
    <row r="137" spans="3:50" x14ac:dyDescent="0.25">
      <c r="C137" t="s">
        <v>89</v>
      </c>
      <c r="E137">
        <v>17</v>
      </c>
      <c r="F137">
        <v>141</v>
      </c>
      <c r="H137" t="s">
        <v>54</v>
      </c>
      <c r="L137">
        <v>860.4</v>
      </c>
      <c r="N137">
        <v>0</v>
      </c>
      <c r="AX137" t="s">
        <v>103</v>
      </c>
    </row>
    <row r="138" spans="3:50" x14ac:dyDescent="0.25">
      <c r="C138" t="s">
        <v>90</v>
      </c>
      <c r="E138">
        <v>17.5</v>
      </c>
      <c r="F138">
        <v>135.5</v>
      </c>
      <c r="H138" t="s">
        <v>61</v>
      </c>
      <c r="L138">
        <v>558.63</v>
      </c>
      <c r="M138">
        <v>308.51</v>
      </c>
      <c r="N138">
        <v>0.55226178329126596</v>
      </c>
      <c r="AX138" t="s">
        <v>103</v>
      </c>
    </row>
    <row r="139" spans="3:50" x14ac:dyDescent="0.25">
      <c r="C139" t="s">
        <v>95</v>
      </c>
      <c r="E139">
        <v>18.5</v>
      </c>
      <c r="F139">
        <v>137</v>
      </c>
      <c r="H139" t="s">
        <v>64</v>
      </c>
      <c r="L139">
        <v>687.73</v>
      </c>
      <c r="N139">
        <v>0</v>
      </c>
      <c r="AX139" t="s">
        <v>103</v>
      </c>
    </row>
    <row r="140" spans="3:50" x14ac:dyDescent="0.25">
      <c r="C140" t="s">
        <v>50</v>
      </c>
      <c r="D140" t="s">
        <v>72</v>
      </c>
      <c r="E140">
        <v>5.2</v>
      </c>
      <c r="F140">
        <v>142</v>
      </c>
      <c r="H140" t="s">
        <v>104</v>
      </c>
      <c r="L140">
        <v>595.77</v>
      </c>
      <c r="N140">
        <v>0</v>
      </c>
      <c r="AX140" t="s">
        <v>105</v>
      </c>
    </row>
    <row r="141" spans="3:50" x14ac:dyDescent="0.25">
      <c r="C141" t="s">
        <v>53</v>
      </c>
      <c r="E141">
        <v>9</v>
      </c>
      <c r="F141">
        <v>138</v>
      </c>
      <c r="H141" t="s">
        <v>104</v>
      </c>
      <c r="L141">
        <v>543.78</v>
      </c>
      <c r="M141">
        <v>364.32</v>
      </c>
      <c r="N141">
        <v>0.66997682886461396</v>
      </c>
      <c r="AX141" t="s">
        <v>105</v>
      </c>
    </row>
    <row r="142" spans="3:50" x14ac:dyDescent="0.25">
      <c r="C142" t="s">
        <v>55</v>
      </c>
      <c r="E142">
        <v>10.3</v>
      </c>
      <c r="F142">
        <v>140</v>
      </c>
      <c r="H142" t="s">
        <v>54</v>
      </c>
      <c r="L142">
        <v>786.94</v>
      </c>
      <c r="N142">
        <v>0</v>
      </c>
      <c r="AX142" t="s">
        <v>105</v>
      </c>
    </row>
    <row r="143" spans="3:50" x14ac:dyDescent="0.25">
      <c r="C143" t="s">
        <v>56</v>
      </c>
      <c r="E143">
        <v>11.3</v>
      </c>
      <c r="F143">
        <v>135.19999999999999</v>
      </c>
      <c r="H143" t="s">
        <v>64</v>
      </c>
      <c r="L143">
        <v>653.05999999999995</v>
      </c>
      <c r="N143">
        <v>0</v>
      </c>
      <c r="AX143" t="s">
        <v>105</v>
      </c>
    </row>
    <row r="144" spans="3:50" x14ac:dyDescent="0.25">
      <c r="C144" t="s">
        <v>58</v>
      </c>
      <c r="E144">
        <v>12</v>
      </c>
      <c r="F144">
        <v>139</v>
      </c>
      <c r="H144" t="s">
        <v>54</v>
      </c>
      <c r="L144">
        <v>1261.8499999999999</v>
      </c>
      <c r="N144">
        <v>0</v>
      </c>
      <c r="AX144" t="s">
        <v>105</v>
      </c>
    </row>
    <row r="145" spans="2:50" x14ac:dyDescent="0.25">
      <c r="C145" t="s">
        <v>59</v>
      </c>
      <c r="E145">
        <v>12.9</v>
      </c>
      <c r="F145">
        <v>137</v>
      </c>
      <c r="H145" t="s">
        <v>57</v>
      </c>
      <c r="L145">
        <v>798.21</v>
      </c>
      <c r="M145">
        <v>391.49</v>
      </c>
      <c r="N145">
        <v>0.490459904035279</v>
      </c>
      <c r="AX145" t="s">
        <v>105</v>
      </c>
    </row>
    <row r="146" spans="2:50" x14ac:dyDescent="0.25">
      <c r="C146" t="s">
        <v>60</v>
      </c>
      <c r="E146">
        <v>12.9</v>
      </c>
      <c r="F146">
        <v>140</v>
      </c>
      <c r="H146" t="s">
        <v>104</v>
      </c>
      <c r="L146">
        <v>719.13</v>
      </c>
      <c r="N146">
        <v>0</v>
      </c>
      <c r="AX146" t="s">
        <v>105</v>
      </c>
    </row>
    <row r="147" spans="2:50" x14ac:dyDescent="0.25">
      <c r="C147" t="s">
        <v>71</v>
      </c>
      <c r="E147">
        <v>13.1</v>
      </c>
      <c r="F147">
        <v>135</v>
      </c>
      <c r="H147" t="s">
        <v>54</v>
      </c>
      <c r="L147">
        <v>716.2</v>
      </c>
      <c r="N147">
        <v>0</v>
      </c>
      <c r="AX147" t="s">
        <v>105</v>
      </c>
    </row>
    <row r="148" spans="2:50" x14ac:dyDescent="0.25">
      <c r="C148" t="s">
        <v>87</v>
      </c>
      <c r="E148">
        <v>13</v>
      </c>
      <c r="F148">
        <v>141</v>
      </c>
      <c r="H148" t="s">
        <v>63</v>
      </c>
      <c r="L148">
        <v>582.74</v>
      </c>
      <c r="N148">
        <v>0</v>
      </c>
      <c r="AX148" t="s">
        <v>105</v>
      </c>
    </row>
    <row r="149" spans="2:50" x14ac:dyDescent="0.25">
      <c r="C149" t="s">
        <v>89</v>
      </c>
      <c r="E149">
        <v>13.1</v>
      </c>
      <c r="F149">
        <v>141.5</v>
      </c>
      <c r="H149" t="s">
        <v>63</v>
      </c>
      <c r="L149">
        <v>637.91</v>
      </c>
      <c r="N149">
        <v>0</v>
      </c>
      <c r="AX149" t="s">
        <v>105</v>
      </c>
    </row>
    <row r="150" spans="2:50" x14ac:dyDescent="0.25">
      <c r="C150" t="s">
        <v>90</v>
      </c>
      <c r="E150">
        <v>13.9</v>
      </c>
      <c r="F150">
        <v>136.9</v>
      </c>
      <c r="H150" t="s">
        <v>54</v>
      </c>
      <c r="L150">
        <v>1166.73</v>
      </c>
      <c r="N150">
        <v>0</v>
      </c>
      <c r="AX150" t="s">
        <v>105</v>
      </c>
    </row>
    <row r="151" spans="2:50" x14ac:dyDescent="0.25">
      <c r="C151" t="s">
        <v>95</v>
      </c>
      <c r="E151">
        <v>14</v>
      </c>
      <c r="F151">
        <v>139.4</v>
      </c>
      <c r="H151" t="s">
        <v>54</v>
      </c>
      <c r="L151">
        <v>810.54</v>
      </c>
      <c r="N151">
        <v>0</v>
      </c>
      <c r="AX151" t="s">
        <v>105</v>
      </c>
    </row>
    <row r="152" spans="2:50" x14ac:dyDescent="0.25">
      <c r="C152" t="s">
        <v>96</v>
      </c>
      <c r="E152">
        <v>15.5</v>
      </c>
      <c r="F152">
        <v>140.5</v>
      </c>
      <c r="L152">
        <v>650.98</v>
      </c>
      <c r="N152">
        <v>0</v>
      </c>
      <c r="AX152" t="s">
        <v>105</v>
      </c>
    </row>
    <row r="153" spans="2:50" x14ac:dyDescent="0.25">
      <c r="C153" t="s">
        <v>97</v>
      </c>
      <c r="E153">
        <v>16.899999999999999</v>
      </c>
      <c r="F153">
        <v>137.1</v>
      </c>
      <c r="H153" t="s">
        <v>61</v>
      </c>
      <c r="L153">
        <v>1248.5999999999999</v>
      </c>
      <c r="N153">
        <v>0</v>
      </c>
      <c r="AX153" t="s">
        <v>105</v>
      </c>
    </row>
    <row r="154" spans="2:50" x14ac:dyDescent="0.25">
      <c r="C154" t="s">
        <v>50</v>
      </c>
      <c r="E154">
        <v>11.5</v>
      </c>
      <c r="F154">
        <v>141.5</v>
      </c>
      <c r="H154" t="s">
        <v>79</v>
      </c>
      <c r="L154">
        <v>812.94</v>
      </c>
      <c r="N154">
        <v>0</v>
      </c>
      <c r="AX154" t="s">
        <v>106</v>
      </c>
    </row>
    <row r="155" spans="2:50" x14ac:dyDescent="0.25">
      <c r="C155" t="s">
        <v>53</v>
      </c>
      <c r="E155">
        <v>13</v>
      </c>
      <c r="F155">
        <v>137.9</v>
      </c>
      <c r="H155" t="s">
        <v>61</v>
      </c>
      <c r="L155">
        <v>1284.6600000000001</v>
      </c>
      <c r="N155">
        <v>0</v>
      </c>
      <c r="AX155" t="s">
        <v>106</v>
      </c>
    </row>
    <row r="156" spans="2:50" x14ac:dyDescent="0.25">
      <c r="C156" t="s">
        <v>55</v>
      </c>
      <c r="E156">
        <v>13.9</v>
      </c>
      <c r="F156">
        <v>133.19999999999999</v>
      </c>
      <c r="H156" t="s">
        <v>61</v>
      </c>
      <c r="L156">
        <v>2491.67</v>
      </c>
      <c r="M156">
        <v>1264.96</v>
      </c>
      <c r="N156">
        <v>0.50767557501595295</v>
      </c>
      <c r="AX156" t="s">
        <v>106</v>
      </c>
    </row>
    <row r="157" spans="2:50" x14ac:dyDescent="0.25">
      <c r="C157" t="s">
        <v>56</v>
      </c>
      <c r="E157">
        <v>15.1</v>
      </c>
      <c r="F157">
        <v>138.5</v>
      </c>
      <c r="H157" t="s">
        <v>61</v>
      </c>
      <c r="L157">
        <v>784.4</v>
      </c>
      <c r="N157">
        <v>0</v>
      </c>
      <c r="AX157" t="s">
        <v>106</v>
      </c>
    </row>
    <row r="158" spans="2:50" x14ac:dyDescent="0.25">
      <c r="C158" t="s">
        <v>58</v>
      </c>
      <c r="E158">
        <v>17</v>
      </c>
      <c r="F158">
        <v>138</v>
      </c>
      <c r="H158" t="s">
        <v>61</v>
      </c>
      <c r="L158">
        <v>1160.8699999999999</v>
      </c>
      <c r="N158">
        <v>0</v>
      </c>
      <c r="AX158" t="s">
        <v>106</v>
      </c>
    </row>
    <row r="159" spans="2:50" x14ac:dyDescent="0.25">
      <c r="C159" t="s">
        <v>59</v>
      </c>
      <c r="E159">
        <v>17.100000000000001</v>
      </c>
      <c r="F159">
        <v>139</v>
      </c>
      <c r="H159" t="s">
        <v>54</v>
      </c>
      <c r="L159">
        <v>1092.06</v>
      </c>
      <c r="N159">
        <v>0</v>
      </c>
      <c r="AX159" t="s">
        <v>106</v>
      </c>
    </row>
    <row r="160" spans="2:50" x14ac:dyDescent="0.25">
      <c r="B160" t="s">
        <v>107</v>
      </c>
      <c r="C160" t="s">
        <v>60</v>
      </c>
      <c r="E160">
        <v>13.1</v>
      </c>
      <c r="F160">
        <v>137.1</v>
      </c>
      <c r="H160" t="s">
        <v>54</v>
      </c>
      <c r="N160">
        <v>0</v>
      </c>
      <c r="AX160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AppendedSlideMetadata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lperepol</cp:lastModifiedBy>
  <dcterms:created xsi:type="dcterms:W3CDTF">2022-05-28T15:15:11Z</dcterms:created>
  <dcterms:modified xsi:type="dcterms:W3CDTF">2022-05-29T03:33:34Z</dcterms:modified>
</cp:coreProperties>
</file>