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pawel_kudzia_ubc_ca/Documents/BMEG 330/Assignements/Assignement1/"/>
    </mc:Choice>
  </mc:AlternateContent>
  <xr:revisionPtr revIDLastSave="0" documentId="13_ncr:4000b_{F18E5806-26EF-E948-AE65-C1A30C13C96E}" xr6:coauthVersionLast="47" xr6:coauthVersionMax="47" xr10:uidLastSave="{00000000-0000-0000-0000-000000000000}"/>
  <bookViews>
    <workbookView xWindow="43840" yWindow="500" windowWidth="32760" windowHeight="19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M43" i="1"/>
  <c r="N2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9" i="1"/>
  <c r="N30" i="1"/>
  <c r="N31" i="1"/>
  <c r="N33" i="1"/>
  <c r="N34" i="1"/>
  <c r="N35" i="1"/>
  <c r="N36" i="1"/>
  <c r="N37" i="1"/>
  <c r="N38" i="1"/>
  <c r="N40" i="1"/>
  <c r="N41" i="1"/>
  <c r="N3" i="1"/>
  <c r="M46" i="1" s="1"/>
  <c r="N4" i="1"/>
  <c r="N11" i="1"/>
  <c r="N20" i="1"/>
  <c r="N26" i="1"/>
  <c r="N27" i="1"/>
  <c r="N28" i="1"/>
  <c r="N32" i="1"/>
  <c r="N39" i="1"/>
  <c r="O2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9" i="1"/>
  <c r="O30" i="1"/>
  <c r="O31" i="1"/>
  <c r="O33" i="1"/>
  <c r="O34" i="1"/>
  <c r="O35" i="1"/>
  <c r="O36" i="1"/>
  <c r="O37" i="1"/>
  <c r="O38" i="1"/>
  <c r="O40" i="1"/>
  <c r="O41" i="1"/>
  <c r="O3" i="1"/>
  <c r="O4" i="1"/>
  <c r="O11" i="1"/>
  <c r="O20" i="1"/>
  <c r="O26" i="1"/>
  <c r="O27" i="1"/>
  <c r="O28" i="1"/>
  <c r="O32" i="1"/>
  <c r="O39" i="1"/>
  <c r="R2" i="1"/>
  <c r="D44" i="1"/>
  <c r="R3" i="1"/>
  <c r="R4" i="1"/>
  <c r="R7" i="1"/>
  <c r="R10" i="1"/>
  <c r="R11" i="1"/>
  <c r="R13" i="1"/>
  <c r="R15" i="1"/>
  <c r="R16" i="1"/>
  <c r="R17" i="1"/>
  <c r="R18" i="1"/>
  <c r="R21" i="1"/>
  <c r="R22" i="1"/>
  <c r="R23" i="1"/>
  <c r="R24" i="1"/>
  <c r="R25" i="1"/>
  <c r="R26" i="1"/>
  <c r="R27" i="1"/>
  <c r="R28" i="1"/>
  <c r="R29" i="1"/>
  <c r="R30" i="1"/>
  <c r="R31" i="1"/>
  <c r="R34" i="1"/>
  <c r="R35" i="1"/>
  <c r="R36" i="1"/>
  <c r="R40" i="1"/>
  <c r="R41" i="1"/>
  <c r="R8" i="1"/>
  <c r="R9" i="1"/>
  <c r="R12" i="1"/>
  <c r="R14" i="1"/>
  <c r="R19" i="1"/>
  <c r="R20" i="1"/>
  <c r="R32" i="1"/>
  <c r="R33" i="1"/>
  <c r="R37" i="1"/>
  <c r="R38" i="1"/>
  <c r="R39" i="1"/>
  <c r="Q43" i="1"/>
  <c r="W43" i="1"/>
  <c r="X43" i="1"/>
  <c r="Y43" i="1"/>
  <c r="P43" i="1"/>
  <c r="L43" i="1"/>
  <c r="E43" i="1"/>
  <c r="G43" i="1"/>
  <c r="H43" i="1"/>
  <c r="I43" i="1"/>
  <c r="R43" i="1" l="1"/>
  <c r="M47" i="1"/>
  <c r="N43" i="1"/>
  <c r="O43" i="1"/>
</calcChain>
</file>

<file path=xl/sharedStrings.xml><?xml version="1.0" encoding="utf-8"?>
<sst xmlns="http://schemas.openxmlformats.org/spreadsheetml/2006/main" count="134" uniqueCount="91">
  <si>
    <t>subject</t>
  </si>
  <si>
    <t xml:space="preserve">type of recovery                 </t>
  </si>
  <si>
    <t>pelvis impact time (s)</t>
  </si>
  <si>
    <t>GT impact velocity (m/s)</t>
  </si>
  <si>
    <t>left wrist impact time (s)</t>
  </si>
  <si>
    <t>left wrist impact velocity (m/s)</t>
  </si>
  <si>
    <t>Hip Proximity angle (deg)</t>
  </si>
  <si>
    <t>Tilt angle (deg)</t>
  </si>
  <si>
    <t>Contact angle (deg)</t>
  </si>
  <si>
    <t>reaction time (s)</t>
  </si>
  <si>
    <t>height (m)</t>
  </si>
  <si>
    <t>weight (kg)</t>
  </si>
  <si>
    <t>Quad strength (N)</t>
  </si>
  <si>
    <t>AXS</t>
  </si>
  <si>
    <t>type of recovery:</t>
  </si>
  <si>
    <t>none</t>
  </si>
  <si>
    <t>intention to cross backwards</t>
  </si>
  <si>
    <t>cross backwards (small step)</t>
  </si>
  <si>
    <t>cross backwards (one step)</t>
  </si>
  <si>
    <t>intention to cross forwards</t>
  </si>
  <si>
    <t>cross forwards (small step)</t>
  </si>
  <si>
    <t>cross forwards (one step)</t>
  </si>
  <si>
    <t>jump</t>
  </si>
  <si>
    <t>Hip Proximity angle:</t>
  </si>
  <si>
    <t>front side</t>
  </si>
  <si>
    <t>back side</t>
  </si>
  <si>
    <t xml:space="preserve">positive = </t>
  </si>
  <si>
    <t xml:space="preserve">negative = </t>
  </si>
  <si>
    <t xml:space="preserve">1 = </t>
  </si>
  <si>
    <t xml:space="preserve">2 = </t>
  </si>
  <si>
    <t xml:space="preserve">3 = </t>
  </si>
  <si>
    <t xml:space="preserve">4 = </t>
  </si>
  <si>
    <t xml:space="preserve">5 = </t>
  </si>
  <si>
    <t xml:space="preserve">6 = </t>
  </si>
  <si>
    <t xml:space="preserve">7 = </t>
  </si>
  <si>
    <t xml:space="preserve">8 = </t>
  </si>
  <si>
    <t>KPC</t>
  </si>
  <si>
    <t>VXN</t>
  </si>
  <si>
    <t>TXC</t>
  </si>
  <si>
    <t>CXO</t>
  </si>
  <si>
    <t>MLC</t>
  </si>
  <si>
    <t>HNL</t>
  </si>
  <si>
    <t>CCC</t>
  </si>
  <si>
    <t>BBW</t>
  </si>
  <si>
    <t>DXL</t>
  </si>
  <si>
    <t>JXL</t>
  </si>
  <si>
    <t>EXW</t>
  </si>
  <si>
    <t>LXB</t>
  </si>
  <si>
    <t>AXW</t>
  </si>
  <si>
    <t>JXH</t>
  </si>
  <si>
    <t>LXL</t>
  </si>
  <si>
    <t>JCL</t>
  </si>
  <si>
    <t>SXG</t>
  </si>
  <si>
    <t>GXC</t>
  </si>
  <si>
    <t>AXE</t>
  </si>
  <si>
    <t>BBB</t>
  </si>
  <si>
    <t>RXL</t>
  </si>
  <si>
    <t>BXB</t>
  </si>
  <si>
    <t>SXE</t>
  </si>
  <si>
    <t>KXR</t>
  </si>
  <si>
    <t>CXC</t>
  </si>
  <si>
    <t>EXB</t>
  </si>
  <si>
    <t>EXK</t>
  </si>
  <si>
    <t>LYP</t>
  </si>
  <si>
    <t>KXC</t>
  </si>
  <si>
    <t>JXP</t>
  </si>
  <si>
    <t>NXK</t>
  </si>
  <si>
    <t>CXS</t>
  </si>
  <si>
    <t>JXF</t>
  </si>
  <si>
    <t>NXC</t>
  </si>
  <si>
    <t>JXB</t>
  </si>
  <si>
    <t>KXH</t>
  </si>
  <si>
    <t>KXS</t>
  </si>
  <si>
    <t>SXK</t>
  </si>
  <si>
    <t>AXB</t>
  </si>
  <si>
    <t>Gender</t>
  </si>
  <si>
    <t>F</t>
  </si>
  <si>
    <t>M</t>
  </si>
  <si>
    <t>Age</t>
  </si>
  <si>
    <t>Mean</t>
  </si>
  <si>
    <t>Time from wrist impact to pelvis impact (s)</t>
  </si>
  <si>
    <t>GT impact velocity normalized by GT height (m/s)</t>
  </si>
  <si>
    <t>height of GT  (m)</t>
  </si>
  <si>
    <t>Knee impact?       1 = yes                    2 = no</t>
  </si>
  <si>
    <t>max height of wrist marker (m)</t>
  </si>
  <si>
    <t>GT impact velocity normalized by GT height (%)</t>
  </si>
  <si>
    <t>step = 1 vs no step = 2</t>
  </si>
  <si>
    <t>right wrist impact?       1=yes before pelvis 2=yes after pelvis  3=no</t>
  </si>
  <si>
    <t>left elbow impact?       1=yes before pelvis 2=yes after pelvis  3=no</t>
  </si>
  <si>
    <t>same time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</si>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</sst>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3" formatCode="0.00000"/>
    <numFmt numFmtId="174" formatCode="0.0000"/>
    <numFmt numFmtId="176" formatCode="0.0"/>
  </numFmts>
  <fonts count="5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 wrapText="1"/>
    </xf>
    <xf numFmtId="2" fontId="0" fillId="0" borderId="0" xfId="0" applyNumberFormat="1" applyFill="1" applyAlignment="1">
      <alignment horizontal="center"/>
    </xf>
    <xf numFmtId="173" fontId="0" fillId="2" borderId="0" xfId="0" applyNumberFormat="1" applyFill="1" applyAlignment="1">
      <alignment horizontal="center"/>
    </xf>
    <xf numFmtId="17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6" fontId="0" fillId="3" borderId="0" xfId="0" applyNumberFormat="1" applyFill="1" applyAlignment="1">
      <alignment horizontal="center"/>
    </xf>
    <xf numFmtId="174" fontId="0" fillId="3" borderId="0" xfId="0" applyNumberFormat="1" applyFill="1" applyAlignment="1">
      <alignment horizontal="center"/>
    </xf>
    <xf numFmtId="173" fontId="0" fillId="3" borderId="0" xfId="0" applyNumberFormat="1" applyFill="1" applyAlignment="1">
      <alignment horizontal="center"/>
    </xf>
    <xf numFmtId="174" fontId="0" fillId="0" borderId="0" xfId="0" applyNumberFormat="1"/>
    <xf numFmtId="0" fontId="1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zoomScaleNormal="100" workbookViewId="0">
      <pane xSplit="1" ySplit="1" topLeftCell="B2" activePane="bottomRight" state="frozenSplit"/>
      <selection activeCell="A31" sqref="A31"/>
      <selection pane="topRight" activeCell="F31" sqref="F31"/>
      <selection pane="bottomLeft" activeCell="A56" sqref="A56"/>
      <selection pane="bottomRight" activeCell="AG1" sqref="AG1:AL65536"/>
    </sheetView>
  </sheetViews>
  <sheetFormatPr baseColWidth="10" defaultColWidth="9.1640625" defaultRowHeight="13" x14ac:dyDescent="0.15"/>
  <cols>
    <col min="1" max="1" width="9.1640625" style="3"/>
    <col min="2" max="4" width="11" style="4" customWidth="1"/>
    <col min="5" max="7" width="11" customWidth="1"/>
    <col min="8" max="8" width="12.83203125" customWidth="1"/>
    <col min="9" max="9" width="15.6640625" customWidth="1"/>
    <col min="10" max="10" width="18.5" customWidth="1"/>
    <col min="11" max="11" width="13.5" customWidth="1"/>
    <col min="12" max="12" width="19.6640625" customWidth="1"/>
    <col min="13" max="15" width="18.5" customWidth="1"/>
    <col min="16" max="16" width="17.1640625" bestFit="1" customWidth="1"/>
    <col min="17" max="17" width="20.1640625" customWidth="1"/>
    <col min="18" max="20" width="20.1640625" style="11" customWidth="1"/>
    <col min="21" max="22" width="23.5" style="11" customWidth="1"/>
    <col min="23" max="23" width="18" customWidth="1"/>
    <col min="24" max="24" width="12.5" customWidth="1"/>
    <col min="25" max="25" width="14.6640625" customWidth="1"/>
    <col min="26" max="16384" width="9.1640625" style="24"/>
  </cols>
  <sheetData>
    <row r="1" spans="1:29" s="22" customFormat="1" ht="66.75" customHeight="1" thickBot="1" x14ac:dyDescent="0.25">
      <c r="A1" s="1" t="s">
        <v>90</v>
      </c>
      <c r="B1" s="1" t="s">
        <v>0</v>
      </c>
      <c r="C1" s="1" t="s">
        <v>75</v>
      </c>
      <c r="D1" s="1" t="s">
        <v>78</v>
      </c>
      <c r="E1" s="1" t="s">
        <v>10</v>
      </c>
      <c r="F1" s="1" t="s">
        <v>82</v>
      </c>
      <c r="G1" s="1" t="s">
        <v>11</v>
      </c>
      <c r="H1" s="1" t="s">
        <v>9</v>
      </c>
      <c r="I1" s="1" t="s">
        <v>12</v>
      </c>
      <c r="J1" s="1" t="s">
        <v>1</v>
      </c>
      <c r="K1" s="1" t="s">
        <v>86</v>
      </c>
      <c r="L1" s="1" t="s">
        <v>2</v>
      </c>
      <c r="M1" s="1" t="s">
        <v>3</v>
      </c>
      <c r="N1" s="1" t="s">
        <v>81</v>
      </c>
      <c r="O1" s="1" t="s">
        <v>85</v>
      </c>
      <c r="P1" s="1" t="s">
        <v>4</v>
      </c>
      <c r="Q1" s="1" t="s">
        <v>5</v>
      </c>
      <c r="R1" s="12" t="s">
        <v>80</v>
      </c>
      <c r="S1" s="12" t="s">
        <v>84</v>
      </c>
      <c r="T1" s="12" t="s">
        <v>83</v>
      </c>
      <c r="U1" s="12" t="s">
        <v>87</v>
      </c>
      <c r="V1" s="12" t="s">
        <v>88</v>
      </c>
      <c r="W1" s="1" t="s">
        <v>6</v>
      </c>
      <c r="X1" s="1" t="s">
        <v>7</v>
      </c>
      <c r="Y1" s="1" t="s">
        <v>8</v>
      </c>
    </row>
    <row r="2" spans="1:29" x14ac:dyDescent="0.15">
      <c r="A2" s="8">
        <v>1</v>
      </c>
      <c r="B2" s="9" t="s">
        <v>74</v>
      </c>
      <c r="C2" s="9" t="s">
        <v>76</v>
      </c>
      <c r="D2" s="9">
        <v>24</v>
      </c>
      <c r="E2" s="9">
        <v>175.8</v>
      </c>
      <c r="F2" s="9">
        <v>0.85829999999999995</v>
      </c>
      <c r="G2" s="10">
        <v>66.36363636363636</v>
      </c>
      <c r="H2" s="9">
        <v>0.2286</v>
      </c>
      <c r="I2" s="9">
        <v>221</v>
      </c>
      <c r="J2" s="9">
        <v>3</v>
      </c>
      <c r="K2" s="9">
        <v>1</v>
      </c>
      <c r="L2" s="9">
        <v>0.61672000000000005</v>
      </c>
      <c r="M2" s="9">
        <v>3.6671999999999998</v>
      </c>
      <c r="N2" s="15">
        <f t="shared" ref="N2:N30" si="0">M2/F2</f>
        <v>4.2726319468717229</v>
      </c>
      <c r="O2" s="15">
        <f t="shared" ref="O2:O30" si="1">M2/SQRT(2*9.81*F2)</f>
        <v>0.89364604605821041</v>
      </c>
      <c r="P2" s="9">
        <v>0.56254000000000004</v>
      </c>
      <c r="Q2" s="9">
        <v>4.2256</v>
      </c>
      <c r="R2" s="14">
        <f>L2-P2</f>
        <v>5.4180000000000006E-2</v>
      </c>
      <c r="S2" s="14">
        <v>6.2429699999999998E-2</v>
      </c>
      <c r="T2" s="14">
        <v>2</v>
      </c>
      <c r="U2" s="14">
        <v>1</v>
      </c>
      <c r="V2" s="14">
        <v>3</v>
      </c>
      <c r="W2" s="9">
        <v>-12</v>
      </c>
      <c r="X2" s="9">
        <v>53.453099999999999</v>
      </c>
      <c r="Y2" s="9">
        <v>258</v>
      </c>
      <c r="AB2" s="23"/>
      <c r="AC2" s="23"/>
    </row>
    <row r="3" spans="1:29" x14ac:dyDescent="0.15">
      <c r="A3" s="8">
        <v>2</v>
      </c>
      <c r="B3" s="9" t="s">
        <v>73</v>
      </c>
      <c r="C3" s="9" t="s">
        <v>76</v>
      </c>
      <c r="D3" s="9">
        <v>21</v>
      </c>
      <c r="E3" s="9">
        <v>176.6</v>
      </c>
      <c r="F3" s="9">
        <v>0.81159999999999999</v>
      </c>
      <c r="G3" s="10">
        <v>94.545454545454533</v>
      </c>
      <c r="H3" s="9">
        <v>0.27760000000000001</v>
      </c>
      <c r="I3" s="9">
        <v>216</v>
      </c>
      <c r="J3" s="9">
        <v>7</v>
      </c>
      <c r="K3" s="9">
        <v>2</v>
      </c>
      <c r="L3" s="9">
        <v>0.65839000000000003</v>
      </c>
      <c r="M3" s="9">
        <v>2.7677</v>
      </c>
      <c r="N3" s="15">
        <f t="shared" si="0"/>
        <v>3.4101774273040908</v>
      </c>
      <c r="O3" s="15">
        <f t="shared" si="1"/>
        <v>0.69358308492616427</v>
      </c>
      <c r="P3" s="9">
        <v>0.62504999999999999</v>
      </c>
      <c r="Q3" s="9">
        <v>4.3514999999999997</v>
      </c>
      <c r="R3" s="14">
        <f>L3-P3</f>
        <v>3.3340000000000036E-2</v>
      </c>
      <c r="S3" s="14">
        <v>0.43514829999999999</v>
      </c>
      <c r="T3" s="14">
        <v>1</v>
      </c>
      <c r="U3" s="14">
        <v>2</v>
      </c>
      <c r="V3" s="14">
        <v>2</v>
      </c>
      <c r="W3" s="9">
        <v>-4</v>
      </c>
      <c r="X3" s="9">
        <v>54.340600000000002</v>
      </c>
      <c r="Y3" s="9">
        <v>266</v>
      </c>
      <c r="AB3" s="23"/>
      <c r="AC3" s="23"/>
    </row>
    <row r="4" spans="1:29" x14ac:dyDescent="0.15">
      <c r="A4" s="8">
        <v>3</v>
      </c>
      <c r="B4" s="9" t="s">
        <v>72</v>
      </c>
      <c r="C4" s="9" t="s">
        <v>76</v>
      </c>
      <c r="D4" s="9">
        <v>22</v>
      </c>
      <c r="E4" s="9">
        <v>168.8</v>
      </c>
      <c r="F4" s="9">
        <v>0.84460000000000002</v>
      </c>
      <c r="G4" s="10">
        <v>75</v>
      </c>
      <c r="H4" s="9">
        <v>0.32179999999999997</v>
      </c>
      <c r="I4" s="9">
        <v>226</v>
      </c>
      <c r="J4" s="9">
        <v>4</v>
      </c>
      <c r="K4" s="9">
        <v>2</v>
      </c>
      <c r="L4" s="9">
        <v>0.72506000000000004</v>
      </c>
      <c r="M4" s="9">
        <v>3.6480000000000001</v>
      </c>
      <c r="N4" s="15">
        <f t="shared" si="0"/>
        <v>4.319204357092115</v>
      </c>
      <c r="O4" s="15">
        <f t="shared" si="1"/>
        <v>0.89614810257389421</v>
      </c>
      <c r="P4" s="9">
        <v>0.65442</v>
      </c>
      <c r="Q4" s="9">
        <v>3.7694000000000001</v>
      </c>
      <c r="R4" s="14">
        <f>L4-P4</f>
        <v>7.0640000000000036E-2</v>
      </c>
      <c r="S4" s="14">
        <v>1.95946E-2</v>
      </c>
      <c r="T4" s="14">
        <v>2</v>
      </c>
      <c r="U4" s="14">
        <v>1</v>
      </c>
      <c r="V4" s="14">
        <v>2</v>
      </c>
      <c r="W4" s="9">
        <v>-10</v>
      </c>
      <c r="X4" s="9">
        <v>62.100900000000003</v>
      </c>
      <c r="Y4" s="9">
        <v>260</v>
      </c>
      <c r="AB4" s="23"/>
      <c r="AC4" s="23"/>
    </row>
    <row r="5" spans="1:29" x14ac:dyDescent="0.15">
      <c r="A5" s="8">
        <v>4</v>
      </c>
      <c r="B5" s="17" t="s">
        <v>71</v>
      </c>
      <c r="C5" s="17" t="s">
        <v>76</v>
      </c>
      <c r="D5" s="17">
        <v>20</v>
      </c>
      <c r="E5" s="17">
        <v>173</v>
      </c>
      <c r="F5" s="17">
        <v>0.84619999999999995</v>
      </c>
      <c r="G5" s="18">
        <v>58.18181818181818</v>
      </c>
      <c r="H5" s="17">
        <v>0.24740000000000001</v>
      </c>
      <c r="I5" s="17">
        <v>198</v>
      </c>
      <c r="J5" s="17">
        <v>6</v>
      </c>
      <c r="K5" s="17">
        <v>1</v>
      </c>
      <c r="L5" s="17">
        <v>0.63754999999999995</v>
      </c>
      <c r="M5" s="17">
        <v>3.8752</v>
      </c>
      <c r="N5" s="19">
        <f t="shared" si="0"/>
        <v>4.5795320255258805</v>
      </c>
      <c r="O5" s="19">
        <f t="shared" si="1"/>
        <v>0.95106042284174419</v>
      </c>
      <c r="P5" s="17"/>
      <c r="Q5" s="17"/>
      <c r="R5" s="20"/>
      <c r="S5" s="20"/>
      <c r="T5" s="20">
        <v>1</v>
      </c>
      <c r="U5" s="20">
        <v>2</v>
      </c>
      <c r="V5" s="20">
        <v>2</v>
      </c>
      <c r="W5" s="17">
        <v>11</v>
      </c>
      <c r="X5" s="17">
        <v>43.003900000000002</v>
      </c>
      <c r="Y5" s="17">
        <v>281</v>
      </c>
      <c r="AB5" s="23"/>
      <c r="AC5" s="23"/>
    </row>
    <row r="6" spans="1:29" x14ac:dyDescent="0.15">
      <c r="A6" s="8">
        <v>5</v>
      </c>
      <c r="B6" s="17" t="s">
        <v>70</v>
      </c>
      <c r="C6" s="17" t="s">
        <v>76</v>
      </c>
      <c r="D6" s="17">
        <v>22</v>
      </c>
      <c r="E6" s="17">
        <v>155.6</v>
      </c>
      <c r="F6" s="17">
        <v>0.79079999999999995</v>
      </c>
      <c r="G6" s="18">
        <v>42.727272727272727</v>
      </c>
      <c r="H6" s="17">
        <v>0.26960000000000001</v>
      </c>
      <c r="I6" s="17">
        <v>158</v>
      </c>
      <c r="J6" s="17">
        <v>6</v>
      </c>
      <c r="K6" s="17">
        <v>1</v>
      </c>
      <c r="L6" s="17">
        <v>0.71672000000000002</v>
      </c>
      <c r="M6" s="17">
        <v>2.4765999999999999</v>
      </c>
      <c r="N6" s="19">
        <f t="shared" si="0"/>
        <v>3.1317653009610522</v>
      </c>
      <c r="O6" s="19">
        <f t="shared" si="1"/>
        <v>0.62874281728985593</v>
      </c>
      <c r="P6" s="17"/>
      <c r="Q6" s="17"/>
      <c r="R6" s="20"/>
      <c r="S6" s="20"/>
      <c r="T6" s="20">
        <v>2</v>
      </c>
      <c r="U6" s="20">
        <v>2</v>
      </c>
      <c r="V6" s="20" t="s">
        <v>89</v>
      </c>
      <c r="W6" s="17">
        <v>12</v>
      </c>
      <c r="X6" s="17">
        <v>49.871400000000001</v>
      </c>
      <c r="Y6" s="17">
        <v>282</v>
      </c>
      <c r="AB6" s="23"/>
      <c r="AC6" s="23"/>
    </row>
    <row r="7" spans="1:29" x14ac:dyDescent="0.15">
      <c r="A7" s="8">
        <v>6</v>
      </c>
      <c r="B7" s="9" t="s">
        <v>69</v>
      </c>
      <c r="C7" s="9" t="s">
        <v>76</v>
      </c>
      <c r="D7" s="9">
        <v>20</v>
      </c>
      <c r="E7" s="9">
        <v>154</v>
      </c>
      <c r="F7" s="9">
        <v>0.75380000000000003</v>
      </c>
      <c r="G7" s="10">
        <v>45</v>
      </c>
      <c r="H7" s="9">
        <v>0.2482</v>
      </c>
      <c r="I7" s="9">
        <v>123</v>
      </c>
      <c r="J7" s="9">
        <v>1</v>
      </c>
      <c r="K7" s="9">
        <v>1</v>
      </c>
      <c r="L7" s="9">
        <v>0.55837999999999999</v>
      </c>
      <c r="M7" s="9">
        <v>2.5421</v>
      </c>
      <c r="N7" s="15">
        <f t="shared" si="0"/>
        <v>3.3723799416290792</v>
      </c>
      <c r="O7" s="15">
        <f t="shared" si="1"/>
        <v>0.66102070432023874</v>
      </c>
      <c r="P7" s="9">
        <v>0.52920999999999996</v>
      </c>
      <c r="Q7" s="9">
        <v>2.8780000000000001</v>
      </c>
      <c r="R7" s="14">
        <f t="shared" ref="R7:R30" si="2">L7-P7</f>
        <v>2.9170000000000029E-2</v>
      </c>
      <c r="S7" s="14">
        <v>2.5774000000000001E-3</v>
      </c>
      <c r="T7" s="14">
        <v>1</v>
      </c>
      <c r="U7" s="14">
        <v>3</v>
      </c>
      <c r="V7" s="14">
        <v>3</v>
      </c>
      <c r="W7" s="9">
        <v>1</v>
      </c>
      <c r="X7" s="9">
        <v>43.448900000000002</v>
      </c>
      <c r="Y7" s="9">
        <v>271</v>
      </c>
      <c r="AB7" s="23"/>
      <c r="AC7" s="23"/>
    </row>
    <row r="8" spans="1:29" x14ac:dyDescent="0.15">
      <c r="A8" s="8">
        <v>7</v>
      </c>
      <c r="B8" s="9" t="s">
        <v>68</v>
      </c>
      <c r="C8" s="9" t="s">
        <v>77</v>
      </c>
      <c r="D8" s="9">
        <v>19</v>
      </c>
      <c r="E8" s="9">
        <v>176.8</v>
      </c>
      <c r="F8" s="9">
        <v>0.86399999999999999</v>
      </c>
      <c r="G8" s="10">
        <v>88.181818181818173</v>
      </c>
      <c r="H8" s="9">
        <v>0.2402</v>
      </c>
      <c r="I8" s="9">
        <v>410</v>
      </c>
      <c r="J8" s="9">
        <v>1</v>
      </c>
      <c r="K8" s="9">
        <v>1</v>
      </c>
      <c r="L8" s="9">
        <v>0.65005000000000002</v>
      </c>
      <c r="M8" s="9">
        <v>4.0965999999999996</v>
      </c>
      <c r="N8" s="15">
        <f t="shared" si="0"/>
        <v>4.7414351851851846</v>
      </c>
      <c r="O8" s="15">
        <f t="shared" si="1"/>
        <v>0.99498649916384763</v>
      </c>
      <c r="P8" s="9">
        <v>0.60004999999999997</v>
      </c>
      <c r="Q8" s="9">
        <v>6.1237000000000004</v>
      </c>
      <c r="R8" s="14">
        <f t="shared" si="2"/>
        <v>5.0000000000000044E-2</v>
      </c>
      <c r="S8" s="14">
        <v>0.5279761999999999</v>
      </c>
      <c r="T8" s="14">
        <v>2</v>
      </c>
      <c r="U8" s="14">
        <v>3</v>
      </c>
      <c r="V8" s="14">
        <v>2</v>
      </c>
      <c r="W8" s="9">
        <v>-24</v>
      </c>
      <c r="X8" s="9">
        <v>52.069400000000002</v>
      </c>
      <c r="Y8" s="9">
        <v>246</v>
      </c>
      <c r="AB8" s="23"/>
      <c r="AC8" s="23"/>
    </row>
    <row r="9" spans="1:29" x14ac:dyDescent="0.15">
      <c r="A9" s="8">
        <v>8</v>
      </c>
      <c r="B9" s="9" t="s">
        <v>67</v>
      </c>
      <c r="C9" s="9" t="s">
        <v>77</v>
      </c>
      <c r="D9" s="9">
        <v>20</v>
      </c>
      <c r="E9" s="9">
        <v>187</v>
      </c>
      <c r="F9" s="9">
        <v>0.878</v>
      </c>
      <c r="G9" s="10">
        <v>112.72727272727272</v>
      </c>
      <c r="H9" s="9">
        <v>0.27960000000000002</v>
      </c>
      <c r="I9" s="9">
        <v>523</v>
      </c>
      <c r="J9" s="9">
        <v>2</v>
      </c>
      <c r="K9" s="9">
        <v>1</v>
      </c>
      <c r="L9" s="9">
        <v>0.67922000000000005</v>
      </c>
      <c r="M9" s="9">
        <v>3.6349999999999998</v>
      </c>
      <c r="N9" s="15">
        <f t="shared" si="0"/>
        <v>4.1400911161731209</v>
      </c>
      <c r="O9" s="15">
        <f t="shared" si="1"/>
        <v>0.8758054748226467</v>
      </c>
      <c r="P9" s="9">
        <v>0.65422000000000002</v>
      </c>
      <c r="Q9" s="9">
        <v>4.6318999999999999</v>
      </c>
      <c r="R9" s="14">
        <f t="shared" si="2"/>
        <v>2.5000000000000022E-2</v>
      </c>
      <c r="S9" s="14">
        <v>0.25913850000000005</v>
      </c>
      <c r="T9" s="14">
        <v>1</v>
      </c>
      <c r="U9" s="14">
        <v>3</v>
      </c>
      <c r="V9" s="14">
        <v>2</v>
      </c>
      <c r="W9" s="9">
        <v>6</v>
      </c>
      <c r="X9" s="9">
        <v>48.81</v>
      </c>
      <c r="Y9" s="9">
        <v>276</v>
      </c>
      <c r="AB9" s="23"/>
      <c r="AC9" s="23"/>
    </row>
    <row r="10" spans="1:29" x14ac:dyDescent="0.15">
      <c r="A10" s="8">
        <v>9</v>
      </c>
      <c r="B10" s="9" t="s">
        <v>66</v>
      </c>
      <c r="C10" s="9" t="s">
        <v>76</v>
      </c>
      <c r="D10" s="9">
        <v>21</v>
      </c>
      <c r="E10" s="9">
        <v>152</v>
      </c>
      <c r="F10" s="9">
        <v>0.75619999999999998</v>
      </c>
      <c r="G10" s="10">
        <v>54.54545454545454</v>
      </c>
      <c r="H10" s="9">
        <v>0.21779999999999999</v>
      </c>
      <c r="I10" s="9">
        <v>189</v>
      </c>
      <c r="J10" s="9">
        <v>5</v>
      </c>
      <c r="K10" s="9">
        <v>1</v>
      </c>
      <c r="L10" s="9">
        <v>0.64588000000000001</v>
      </c>
      <c r="M10" s="9">
        <v>3.1564000000000001</v>
      </c>
      <c r="N10" s="15">
        <f t="shared" si="0"/>
        <v>4.174028034911399</v>
      </c>
      <c r="O10" s="15">
        <f t="shared" si="1"/>
        <v>0.81945327766813969</v>
      </c>
      <c r="P10" s="9">
        <v>0.55003999999999997</v>
      </c>
      <c r="Q10" s="9">
        <v>3.4272999999999998</v>
      </c>
      <c r="R10" s="14">
        <f t="shared" si="2"/>
        <v>9.5840000000000036E-2</v>
      </c>
      <c r="S10" s="14">
        <v>1.69769E-2</v>
      </c>
      <c r="T10" s="14">
        <v>1</v>
      </c>
      <c r="U10" s="14">
        <v>2</v>
      </c>
      <c r="V10" s="14">
        <v>3</v>
      </c>
      <c r="W10" s="9">
        <v>18</v>
      </c>
      <c r="X10" s="9">
        <v>58.337600000000002</v>
      </c>
      <c r="Y10" s="9">
        <v>288</v>
      </c>
      <c r="AB10" s="23"/>
      <c r="AC10" s="23"/>
    </row>
    <row r="11" spans="1:29" x14ac:dyDescent="0.15">
      <c r="A11" s="8">
        <v>10</v>
      </c>
      <c r="B11" s="9" t="s">
        <v>65</v>
      </c>
      <c r="C11" s="9" t="s">
        <v>76</v>
      </c>
      <c r="D11" s="9">
        <v>19</v>
      </c>
      <c r="E11" s="9">
        <v>169.3</v>
      </c>
      <c r="F11" s="9">
        <v>0.85519999999999996</v>
      </c>
      <c r="G11" s="10">
        <v>72.72727272727272</v>
      </c>
      <c r="H11" s="9">
        <v>0.32100000000000001</v>
      </c>
      <c r="I11" s="9">
        <v>221</v>
      </c>
      <c r="J11" s="9">
        <v>4</v>
      </c>
      <c r="K11" s="9">
        <v>2</v>
      </c>
      <c r="L11" s="9">
        <v>0.73755999999999999</v>
      </c>
      <c r="M11" s="9">
        <v>3.3843999999999999</v>
      </c>
      <c r="N11" s="15">
        <f t="shared" si="0"/>
        <v>3.9574368568755847</v>
      </c>
      <c r="O11" s="15">
        <f t="shared" si="1"/>
        <v>0.82622501329836551</v>
      </c>
      <c r="P11" s="9">
        <v>0.64588000000000001</v>
      </c>
      <c r="Q11" s="9">
        <v>3.6488999999999998</v>
      </c>
      <c r="R11" s="14">
        <f t="shared" si="2"/>
        <v>9.1679999999999984E-2</v>
      </c>
      <c r="S11" s="14">
        <v>0.2203251</v>
      </c>
      <c r="T11" s="14">
        <v>2</v>
      </c>
      <c r="U11" s="14" t="s">
        <v>89</v>
      </c>
      <c r="V11" s="14">
        <v>3</v>
      </c>
      <c r="W11" s="9">
        <v>9</v>
      </c>
      <c r="X11" s="9">
        <v>43.231400000000001</v>
      </c>
      <c r="Y11" s="9">
        <v>279</v>
      </c>
      <c r="AB11" s="23"/>
      <c r="AC11" s="23"/>
    </row>
    <row r="12" spans="1:29" x14ac:dyDescent="0.15">
      <c r="A12" s="8">
        <v>11</v>
      </c>
      <c r="B12" s="9" t="s">
        <v>64</v>
      </c>
      <c r="C12" s="9" t="s">
        <v>77</v>
      </c>
      <c r="D12" s="9">
        <v>22</v>
      </c>
      <c r="E12" s="9">
        <v>174.5</v>
      </c>
      <c r="F12" s="9">
        <v>0.80349999999999999</v>
      </c>
      <c r="G12" s="10">
        <v>93.181818181818173</v>
      </c>
      <c r="H12" s="9">
        <v>0.218</v>
      </c>
      <c r="I12" s="9">
        <v>233</v>
      </c>
      <c r="J12" s="9">
        <v>3</v>
      </c>
      <c r="K12" s="9">
        <v>1</v>
      </c>
      <c r="L12" s="9">
        <v>0.63338000000000005</v>
      </c>
      <c r="M12" s="9">
        <v>2.5091999999999999</v>
      </c>
      <c r="N12" s="15">
        <f t="shared" si="0"/>
        <v>3.1228375855631612</v>
      </c>
      <c r="O12" s="15">
        <f t="shared" si="1"/>
        <v>0.63196472395127534</v>
      </c>
      <c r="P12" s="9">
        <v>0.52503999999999995</v>
      </c>
      <c r="Q12" s="9">
        <v>3.2707999999999999</v>
      </c>
      <c r="R12" s="14">
        <f t="shared" si="2"/>
        <v>0.1083400000000001</v>
      </c>
      <c r="S12" s="14">
        <v>1.35248E-2</v>
      </c>
      <c r="T12" s="14">
        <v>1</v>
      </c>
      <c r="U12" s="14">
        <v>3</v>
      </c>
      <c r="V12" s="14">
        <v>1</v>
      </c>
      <c r="W12" s="9">
        <v>-9</v>
      </c>
      <c r="X12" s="9">
        <v>32.6004</v>
      </c>
      <c r="Y12" s="9">
        <v>261</v>
      </c>
      <c r="AB12" s="23"/>
      <c r="AC12" s="23"/>
    </row>
    <row r="13" spans="1:29" x14ac:dyDescent="0.15">
      <c r="A13" s="8">
        <v>12</v>
      </c>
      <c r="B13" s="9" t="s">
        <v>63</v>
      </c>
      <c r="C13" s="9" t="s">
        <v>76</v>
      </c>
      <c r="D13" s="9">
        <v>21</v>
      </c>
      <c r="E13" s="9">
        <v>168</v>
      </c>
      <c r="F13" s="9">
        <v>0.80369999999999997</v>
      </c>
      <c r="G13" s="10">
        <v>63.636363636363633</v>
      </c>
      <c r="H13" s="9">
        <v>0.2918</v>
      </c>
      <c r="I13" s="9">
        <v>182</v>
      </c>
      <c r="J13" s="9">
        <v>5</v>
      </c>
      <c r="K13" s="9">
        <v>1</v>
      </c>
      <c r="L13" s="9">
        <v>0.58755000000000002</v>
      </c>
      <c r="M13" s="9">
        <v>3.1476999999999999</v>
      </c>
      <c r="N13" s="15">
        <f t="shared" si="0"/>
        <v>3.9165111359960183</v>
      </c>
      <c r="O13" s="15">
        <f t="shared" si="1"/>
        <v>0.79267807926569533</v>
      </c>
      <c r="P13" s="9">
        <v>0.57921</v>
      </c>
      <c r="Q13" s="9">
        <v>3.1476999999999999</v>
      </c>
      <c r="R13" s="14">
        <f t="shared" si="2"/>
        <v>8.3400000000000141E-3</v>
      </c>
      <c r="S13" s="14">
        <v>0.1051962</v>
      </c>
      <c r="T13" s="14">
        <v>1</v>
      </c>
      <c r="U13" s="14">
        <v>2</v>
      </c>
      <c r="V13" s="14">
        <v>2</v>
      </c>
      <c r="W13" s="9">
        <v>-9</v>
      </c>
      <c r="X13" s="9">
        <v>53.3964</v>
      </c>
      <c r="Y13" s="9">
        <v>261</v>
      </c>
      <c r="AB13" s="23"/>
      <c r="AC13" s="23"/>
    </row>
    <row r="14" spans="1:29" x14ac:dyDescent="0.15">
      <c r="A14" s="8">
        <v>13</v>
      </c>
      <c r="B14" s="9" t="s">
        <v>62</v>
      </c>
      <c r="C14" s="9" t="s">
        <v>77</v>
      </c>
      <c r="D14" s="9">
        <v>26</v>
      </c>
      <c r="E14" s="9">
        <v>169.4</v>
      </c>
      <c r="F14" s="9">
        <v>0.79579999999999995</v>
      </c>
      <c r="G14" s="10">
        <v>68.636363636363626</v>
      </c>
      <c r="H14" s="9">
        <v>0.2316</v>
      </c>
      <c r="I14" s="9">
        <v>308</v>
      </c>
      <c r="J14" s="9">
        <v>1</v>
      </c>
      <c r="K14" s="9">
        <v>1</v>
      </c>
      <c r="L14" s="9">
        <v>0.67505000000000004</v>
      </c>
      <c r="M14" s="9">
        <v>2.1663000000000001</v>
      </c>
      <c r="N14" s="15">
        <f t="shared" si="0"/>
        <v>2.7221663734606687</v>
      </c>
      <c r="O14" s="15">
        <f t="shared" si="1"/>
        <v>0.54823547060989641</v>
      </c>
      <c r="P14" s="9">
        <v>0.60838000000000003</v>
      </c>
      <c r="Q14" s="9">
        <v>4.7266000000000004</v>
      </c>
      <c r="R14" s="14">
        <f t="shared" si="2"/>
        <v>6.6670000000000007E-2</v>
      </c>
      <c r="S14" s="14">
        <v>0.48350769999999998</v>
      </c>
      <c r="T14" s="14">
        <v>1</v>
      </c>
      <c r="U14" s="14">
        <v>3</v>
      </c>
      <c r="V14" s="14" t="s">
        <v>89</v>
      </c>
      <c r="W14" s="9">
        <v>-14</v>
      </c>
      <c r="X14" s="9">
        <v>68.800200000000004</v>
      </c>
      <c r="Y14" s="9">
        <v>256</v>
      </c>
      <c r="AB14" s="23"/>
      <c r="AC14" s="23"/>
    </row>
    <row r="15" spans="1:29" x14ac:dyDescent="0.15">
      <c r="A15" s="8">
        <v>14</v>
      </c>
      <c r="B15" s="9" t="s">
        <v>61</v>
      </c>
      <c r="C15" s="9" t="s">
        <v>76</v>
      </c>
      <c r="D15" s="9">
        <v>19</v>
      </c>
      <c r="E15" s="9">
        <v>160</v>
      </c>
      <c r="F15" s="9">
        <v>0.76780000000000004</v>
      </c>
      <c r="G15" s="10">
        <v>62.72727272727272</v>
      </c>
      <c r="H15" s="9">
        <v>0.31979999999999997</v>
      </c>
      <c r="I15" s="9">
        <v>212</v>
      </c>
      <c r="J15" s="9">
        <v>1</v>
      </c>
      <c r="K15" s="9">
        <v>1</v>
      </c>
      <c r="L15" s="9">
        <v>0.59587999999999997</v>
      </c>
      <c r="M15" s="9">
        <v>2.0604</v>
      </c>
      <c r="N15" s="15">
        <f t="shared" si="0"/>
        <v>2.6835113310758008</v>
      </c>
      <c r="O15" s="15">
        <f t="shared" si="1"/>
        <v>0.5308575346044444</v>
      </c>
      <c r="P15" s="9">
        <v>0.54588000000000003</v>
      </c>
      <c r="Q15" s="9">
        <v>4.0937999999999999</v>
      </c>
      <c r="R15" s="14">
        <f t="shared" si="2"/>
        <v>4.9999999999999933E-2</v>
      </c>
      <c r="S15" s="14">
        <v>0.10114629999999999</v>
      </c>
      <c r="T15" s="14">
        <v>1</v>
      </c>
      <c r="U15" s="14">
        <v>2</v>
      </c>
      <c r="V15" s="14">
        <v>2</v>
      </c>
      <c r="W15" s="9">
        <v>8</v>
      </c>
      <c r="X15" s="9">
        <v>62.746299999999998</v>
      </c>
      <c r="Y15" s="9">
        <v>278</v>
      </c>
      <c r="AB15" s="23"/>
      <c r="AC15" s="23"/>
    </row>
    <row r="16" spans="1:29" x14ac:dyDescent="0.15">
      <c r="A16" s="8">
        <v>15</v>
      </c>
      <c r="B16" s="9" t="s">
        <v>60</v>
      </c>
      <c r="C16" s="9" t="s">
        <v>76</v>
      </c>
      <c r="D16" s="9">
        <v>19</v>
      </c>
      <c r="E16" s="9">
        <v>164.8</v>
      </c>
      <c r="F16" s="9">
        <v>0.79190000000000005</v>
      </c>
      <c r="G16" s="10">
        <v>59.54545454545454</v>
      </c>
      <c r="H16" s="9">
        <v>0.31719999999999998</v>
      </c>
      <c r="I16" s="9">
        <v>246</v>
      </c>
      <c r="J16" s="9">
        <v>2</v>
      </c>
      <c r="K16" s="9">
        <v>1</v>
      </c>
      <c r="L16" s="9">
        <v>0.58338000000000001</v>
      </c>
      <c r="M16" s="9">
        <v>3.7547000000000001</v>
      </c>
      <c r="N16" s="15">
        <f t="shared" si="0"/>
        <v>4.7413814875615605</v>
      </c>
      <c r="O16" s="15">
        <f t="shared" si="1"/>
        <v>0.95255611566120202</v>
      </c>
      <c r="P16" s="9">
        <v>0.57921</v>
      </c>
      <c r="Q16" s="9">
        <v>3.5485000000000002</v>
      </c>
      <c r="R16" s="14">
        <f t="shared" si="2"/>
        <v>4.170000000000007E-3</v>
      </c>
      <c r="S16" s="14">
        <v>0.3408774</v>
      </c>
      <c r="T16" s="14">
        <v>2</v>
      </c>
      <c r="U16" s="14">
        <v>2</v>
      </c>
      <c r="V16" s="14">
        <v>3</v>
      </c>
      <c r="W16" s="9">
        <v>-33</v>
      </c>
      <c r="X16" s="9">
        <v>48.227899999999998</v>
      </c>
      <c r="Y16" s="9">
        <v>237</v>
      </c>
      <c r="AB16" s="23"/>
      <c r="AC16" s="23"/>
    </row>
    <row r="17" spans="1:29" x14ac:dyDescent="0.15">
      <c r="A17" s="8">
        <v>16</v>
      </c>
      <c r="B17" s="9" t="s">
        <v>59</v>
      </c>
      <c r="C17" s="9" t="s">
        <v>76</v>
      </c>
      <c r="D17" s="9">
        <v>20</v>
      </c>
      <c r="E17" s="9">
        <v>174</v>
      </c>
      <c r="F17" s="9">
        <v>0.87070000000000003</v>
      </c>
      <c r="G17" s="10">
        <v>63.18181818181818</v>
      </c>
      <c r="H17" s="9">
        <v>0.2616</v>
      </c>
      <c r="I17" s="9">
        <v>265</v>
      </c>
      <c r="J17" s="9">
        <v>1</v>
      </c>
      <c r="K17" s="9">
        <v>1</v>
      </c>
      <c r="L17" s="9">
        <v>0.59587999999999997</v>
      </c>
      <c r="M17" s="9">
        <v>3.3492999999999999</v>
      </c>
      <c r="N17" s="15">
        <f t="shared" si="0"/>
        <v>3.8466750890088433</v>
      </c>
      <c r="O17" s="15">
        <f t="shared" si="1"/>
        <v>0.81034559508072468</v>
      </c>
      <c r="P17" s="9">
        <v>0.58338000000000001</v>
      </c>
      <c r="Q17" s="9">
        <v>4.7191999999999998</v>
      </c>
      <c r="R17" s="14">
        <f t="shared" si="2"/>
        <v>1.2499999999999956E-2</v>
      </c>
      <c r="S17" s="14">
        <v>8.5998999999999992E-2</v>
      </c>
      <c r="T17" s="14">
        <v>2</v>
      </c>
      <c r="U17" s="14">
        <v>2</v>
      </c>
      <c r="V17" s="14">
        <v>2</v>
      </c>
      <c r="W17" s="9">
        <v>-11</v>
      </c>
      <c r="X17" s="9">
        <v>60.218499999999999</v>
      </c>
      <c r="Y17" s="9">
        <v>259</v>
      </c>
      <c r="AB17" s="23"/>
      <c r="AC17" s="23"/>
    </row>
    <row r="18" spans="1:29" x14ac:dyDescent="0.15">
      <c r="A18" s="8">
        <v>17</v>
      </c>
      <c r="B18" s="9" t="s">
        <v>58</v>
      </c>
      <c r="C18" s="9" t="s">
        <v>76</v>
      </c>
      <c r="D18" s="9">
        <v>20</v>
      </c>
      <c r="E18" s="9">
        <v>158</v>
      </c>
      <c r="F18" s="9">
        <v>0.79930000000000001</v>
      </c>
      <c r="G18" s="10">
        <v>54.54545454545454</v>
      </c>
      <c r="H18" s="9">
        <v>0.28220000000000001</v>
      </c>
      <c r="I18" s="9">
        <v>192</v>
      </c>
      <c r="J18" s="9">
        <v>1</v>
      </c>
      <c r="K18" s="9">
        <v>1</v>
      </c>
      <c r="L18" s="9">
        <v>0.59558</v>
      </c>
      <c r="M18" s="9">
        <v>3.4487999999999999</v>
      </c>
      <c r="N18" s="15">
        <f t="shared" si="0"/>
        <v>4.3147754284999369</v>
      </c>
      <c r="O18" s="15">
        <f t="shared" si="1"/>
        <v>0.87089059767562393</v>
      </c>
      <c r="P18" s="9">
        <v>0.55003999999999997</v>
      </c>
      <c r="Q18" s="9">
        <v>4.5209000000000001</v>
      </c>
      <c r="R18" s="14">
        <f t="shared" si="2"/>
        <v>4.5540000000000025E-2</v>
      </c>
      <c r="S18" s="14">
        <v>0.16168279999999999</v>
      </c>
      <c r="T18" s="14">
        <v>2</v>
      </c>
      <c r="U18" s="14">
        <v>3</v>
      </c>
      <c r="V18" s="14">
        <v>2</v>
      </c>
      <c r="W18" s="9">
        <v>-9</v>
      </c>
      <c r="X18" s="9">
        <v>51.419800000000002</v>
      </c>
      <c r="Y18" s="9">
        <v>261</v>
      </c>
      <c r="AB18" s="23"/>
      <c r="AC18" s="23"/>
    </row>
    <row r="19" spans="1:29" x14ac:dyDescent="0.15">
      <c r="A19" s="8">
        <v>18</v>
      </c>
      <c r="B19" s="9" t="s">
        <v>57</v>
      </c>
      <c r="C19" s="9" t="s">
        <v>77</v>
      </c>
      <c r="D19" s="9">
        <v>21</v>
      </c>
      <c r="E19" s="9">
        <v>182</v>
      </c>
      <c r="F19" s="9">
        <v>0.94550000000000001</v>
      </c>
      <c r="G19" s="10">
        <v>83.181818181818173</v>
      </c>
      <c r="H19" s="9">
        <v>0.28299999999999997</v>
      </c>
      <c r="I19" s="9">
        <v>233</v>
      </c>
      <c r="J19" s="9">
        <v>3</v>
      </c>
      <c r="K19" s="9">
        <v>1</v>
      </c>
      <c r="L19" s="9">
        <v>0.63338000000000005</v>
      </c>
      <c r="M19" s="9">
        <v>3.8003999999999998</v>
      </c>
      <c r="N19" s="15">
        <f t="shared" si="0"/>
        <v>4.0194606028556317</v>
      </c>
      <c r="O19" s="15">
        <f t="shared" si="1"/>
        <v>0.88236656099717459</v>
      </c>
      <c r="P19" s="9">
        <v>0.62087999999999999</v>
      </c>
      <c r="Q19" s="9">
        <v>3.8557000000000001</v>
      </c>
      <c r="R19" s="14">
        <f t="shared" si="2"/>
        <v>1.2500000000000067E-2</v>
      </c>
      <c r="S19" s="14">
        <v>8.3741699999999988E-2</v>
      </c>
      <c r="T19" s="14">
        <v>2</v>
      </c>
      <c r="U19" s="14">
        <v>3</v>
      </c>
      <c r="V19" s="14">
        <v>2</v>
      </c>
      <c r="W19" s="9">
        <v>-31</v>
      </c>
      <c r="X19" s="9">
        <v>46.888100000000001</v>
      </c>
      <c r="Y19" s="9">
        <v>239</v>
      </c>
      <c r="AB19" s="23"/>
      <c r="AC19" s="23"/>
    </row>
    <row r="20" spans="1:29" x14ac:dyDescent="0.15">
      <c r="A20" s="8">
        <v>19</v>
      </c>
      <c r="B20" s="9" t="s">
        <v>56</v>
      </c>
      <c r="C20" s="9" t="s">
        <v>77</v>
      </c>
      <c r="D20" s="9">
        <v>23</v>
      </c>
      <c r="E20" s="9">
        <v>171.4</v>
      </c>
      <c r="F20" s="9">
        <v>0.78159999999999996</v>
      </c>
      <c r="G20" s="10">
        <v>73.636363636363626</v>
      </c>
      <c r="H20" s="9">
        <v>0.25359999999999999</v>
      </c>
      <c r="I20" s="9">
        <v>392</v>
      </c>
      <c r="J20" s="9">
        <v>7</v>
      </c>
      <c r="K20" s="9">
        <v>2</v>
      </c>
      <c r="L20" s="9">
        <v>0.66254999999999997</v>
      </c>
      <c r="M20" s="9">
        <v>3.0960999999999999</v>
      </c>
      <c r="N20" s="15">
        <f t="shared" si="0"/>
        <v>3.9612333674513818</v>
      </c>
      <c r="O20" s="15">
        <f t="shared" si="1"/>
        <v>0.7906298418591583</v>
      </c>
      <c r="P20" s="9">
        <v>0.59587999999999997</v>
      </c>
      <c r="Q20" s="9">
        <v>3.4340000000000002</v>
      </c>
      <c r="R20" s="14">
        <f t="shared" si="2"/>
        <v>6.6670000000000007E-2</v>
      </c>
      <c r="S20" s="14">
        <v>0.1995141</v>
      </c>
      <c r="T20" s="14">
        <v>1</v>
      </c>
      <c r="U20" s="14">
        <v>3</v>
      </c>
      <c r="V20" s="14">
        <v>3</v>
      </c>
      <c r="W20" s="9">
        <v>-7</v>
      </c>
      <c r="X20" s="9">
        <v>56.764800000000001</v>
      </c>
      <c r="Y20" s="9">
        <v>263</v>
      </c>
      <c r="AB20" s="23"/>
      <c r="AC20" s="23"/>
    </row>
    <row r="21" spans="1:29" x14ac:dyDescent="0.15">
      <c r="A21" s="8">
        <v>20</v>
      </c>
      <c r="B21" s="9" t="s">
        <v>55</v>
      </c>
      <c r="C21" s="9" t="s">
        <v>76</v>
      </c>
      <c r="D21" s="9">
        <v>21</v>
      </c>
      <c r="E21" s="9">
        <v>178.5</v>
      </c>
      <c r="F21" s="9">
        <v>0.87549999999999994</v>
      </c>
      <c r="G21" s="10">
        <v>67.272727272727266</v>
      </c>
      <c r="H21" s="9">
        <v>0.26919999999999999</v>
      </c>
      <c r="I21" s="9">
        <v>255</v>
      </c>
      <c r="J21" s="9">
        <v>1</v>
      </c>
      <c r="K21" s="9">
        <v>1</v>
      </c>
      <c r="L21" s="9">
        <v>0.61224000000000001</v>
      </c>
      <c r="M21" s="9">
        <v>3.5905999999999998</v>
      </c>
      <c r="N21" s="15">
        <f t="shared" si="0"/>
        <v>4.1011993146773271</v>
      </c>
      <c r="O21" s="15">
        <f t="shared" si="1"/>
        <v>0.86634216046843615</v>
      </c>
      <c r="P21" s="9">
        <v>0.57921</v>
      </c>
      <c r="Q21" s="9">
        <v>4.5972</v>
      </c>
      <c r="R21" s="14">
        <f t="shared" si="2"/>
        <v>3.3030000000000004E-2</v>
      </c>
      <c r="S21" s="14">
        <v>0.14586850000000001</v>
      </c>
      <c r="T21" s="14">
        <v>2</v>
      </c>
      <c r="U21" s="14">
        <v>3</v>
      </c>
      <c r="V21" s="14" t="s">
        <v>89</v>
      </c>
      <c r="W21" s="9">
        <v>-13</v>
      </c>
      <c r="X21" s="9">
        <v>62.096299999999999</v>
      </c>
      <c r="Y21" s="9">
        <v>257</v>
      </c>
      <c r="AB21" s="23"/>
      <c r="AC21" s="23"/>
    </row>
    <row r="22" spans="1:29" x14ac:dyDescent="0.15">
      <c r="A22" s="8">
        <v>21</v>
      </c>
      <c r="B22" s="9" t="s">
        <v>54</v>
      </c>
      <c r="C22" s="9" t="s">
        <v>76</v>
      </c>
      <c r="D22" s="9">
        <v>21</v>
      </c>
      <c r="E22" s="9">
        <v>170</v>
      </c>
      <c r="F22" s="9">
        <v>0.82489999999999997</v>
      </c>
      <c r="G22" s="10">
        <v>74.090909090909079</v>
      </c>
      <c r="H22" s="9">
        <v>0.25480000000000003</v>
      </c>
      <c r="I22" s="9">
        <v>313</v>
      </c>
      <c r="J22" s="9">
        <v>1</v>
      </c>
      <c r="K22" s="9">
        <v>1</v>
      </c>
      <c r="L22" s="9">
        <v>0.62087999999999999</v>
      </c>
      <c r="M22" s="9">
        <v>0.80767</v>
      </c>
      <c r="N22" s="15">
        <f t="shared" si="0"/>
        <v>0.97911261971148023</v>
      </c>
      <c r="O22" s="15">
        <f t="shared" si="1"/>
        <v>0.20076305628457725</v>
      </c>
      <c r="P22" s="9">
        <v>0.52920999999999996</v>
      </c>
      <c r="Q22" s="9">
        <v>3.6924999999999999</v>
      </c>
      <c r="R22" s="14">
        <f t="shared" si="2"/>
        <v>9.1670000000000029E-2</v>
      </c>
      <c r="S22" s="14">
        <v>4.8692100000000002E-2</v>
      </c>
      <c r="T22" s="14">
        <v>1</v>
      </c>
      <c r="U22" s="14">
        <v>1</v>
      </c>
      <c r="V22" s="14">
        <v>3</v>
      </c>
      <c r="W22" s="9">
        <v>9</v>
      </c>
      <c r="X22" s="9">
        <v>48.127299999999998</v>
      </c>
      <c r="Y22" s="9">
        <v>279</v>
      </c>
      <c r="AB22" s="23"/>
      <c r="AC22" s="23"/>
    </row>
    <row r="23" spans="1:29" x14ac:dyDescent="0.15">
      <c r="A23" s="8">
        <v>22</v>
      </c>
      <c r="B23" s="9" t="s">
        <v>53</v>
      </c>
      <c r="C23" s="9" t="s">
        <v>76</v>
      </c>
      <c r="D23" s="9">
        <v>20</v>
      </c>
      <c r="E23" s="9">
        <v>177.8</v>
      </c>
      <c r="F23" s="9">
        <v>0.88549999999999995</v>
      </c>
      <c r="G23" s="10">
        <v>71.818181818181813</v>
      </c>
      <c r="H23" s="9">
        <v>0.27739999999999998</v>
      </c>
      <c r="I23" s="9">
        <v>319</v>
      </c>
      <c r="J23" s="9">
        <v>5</v>
      </c>
      <c r="K23" s="9">
        <v>1</v>
      </c>
      <c r="L23" s="9">
        <v>0.60421000000000002</v>
      </c>
      <c r="M23" s="9">
        <v>3.3999000000000001</v>
      </c>
      <c r="N23" s="15">
        <f t="shared" si="0"/>
        <v>3.8395256916996052</v>
      </c>
      <c r="O23" s="15">
        <f t="shared" si="1"/>
        <v>0.81568478073918704</v>
      </c>
      <c r="P23" s="9">
        <v>0.58338000000000001</v>
      </c>
      <c r="Q23" s="9">
        <v>4.4988000000000001</v>
      </c>
      <c r="R23" s="14">
        <f t="shared" si="2"/>
        <v>2.0830000000000015E-2</v>
      </c>
      <c r="S23" s="14">
        <v>9.5050799999999991E-2</v>
      </c>
      <c r="T23" s="14">
        <v>1</v>
      </c>
      <c r="U23" s="14">
        <v>2</v>
      </c>
      <c r="V23" s="14">
        <v>2</v>
      </c>
      <c r="W23" s="9">
        <v>-4</v>
      </c>
      <c r="X23" s="9">
        <v>50.587899999999998</v>
      </c>
      <c r="Y23" s="9">
        <v>266</v>
      </c>
      <c r="AB23" s="23"/>
      <c r="AC23" s="23"/>
    </row>
    <row r="24" spans="1:29" x14ac:dyDescent="0.15">
      <c r="A24" s="8">
        <v>23</v>
      </c>
      <c r="B24" s="9" t="s">
        <v>52</v>
      </c>
      <c r="C24" s="9" t="s">
        <v>76</v>
      </c>
      <c r="D24" s="9">
        <v>21</v>
      </c>
      <c r="E24" s="9">
        <v>148.6</v>
      </c>
      <c r="F24" s="9">
        <v>0.69140000000000001</v>
      </c>
      <c r="G24" s="10">
        <v>54.54545454545454</v>
      </c>
      <c r="H24" s="9">
        <v>0.26600000000000001</v>
      </c>
      <c r="I24" s="9">
        <v>110</v>
      </c>
      <c r="J24" s="9">
        <v>1</v>
      </c>
      <c r="K24" s="9">
        <v>1</v>
      </c>
      <c r="L24" s="9">
        <v>0.55420999999999998</v>
      </c>
      <c r="M24" s="9">
        <v>3.3233000000000001</v>
      </c>
      <c r="N24" s="15">
        <f t="shared" si="0"/>
        <v>4.8066242406711019</v>
      </c>
      <c r="O24" s="15">
        <f t="shared" si="1"/>
        <v>0.90230914379702953</v>
      </c>
      <c r="P24" s="9">
        <v>0.56671000000000005</v>
      </c>
      <c r="Q24" s="9">
        <v>3.2437</v>
      </c>
      <c r="R24" s="14">
        <f t="shared" si="2"/>
        <v>-1.2500000000000067E-2</v>
      </c>
      <c r="S24" s="14">
        <v>0.17381280000000002</v>
      </c>
      <c r="T24" s="14">
        <v>1</v>
      </c>
      <c r="U24" s="14">
        <v>2</v>
      </c>
      <c r="V24" s="14">
        <v>2</v>
      </c>
      <c r="W24" s="9">
        <v>-8</v>
      </c>
      <c r="X24" s="9">
        <v>62.232500000000002</v>
      </c>
      <c r="Y24" s="9">
        <v>262</v>
      </c>
      <c r="AB24" s="23"/>
      <c r="AC24" s="23"/>
    </row>
    <row r="25" spans="1:29" x14ac:dyDescent="0.15">
      <c r="A25" s="8">
        <v>24</v>
      </c>
      <c r="B25" s="9" t="s">
        <v>51</v>
      </c>
      <c r="C25" s="9" t="s">
        <v>76</v>
      </c>
      <c r="D25" s="9">
        <v>21</v>
      </c>
      <c r="E25" s="9">
        <v>156</v>
      </c>
      <c r="F25" s="9">
        <v>0.74639999999999995</v>
      </c>
      <c r="G25" s="10">
        <v>50</v>
      </c>
      <c r="H25" s="9">
        <v>0.28360000000000002</v>
      </c>
      <c r="I25" s="9">
        <v>131</v>
      </c>
      <c r="J25" s="9">
        <v>1</v>
      </c>
      <c r="K25" s="9">
        <v>1</v>
      </c>
      <c r="L25" s="9">
        <v>0.55837999999999999</v>
      </c>
      <c r="M25" s="9">
        <v>3.2930000000000001</v>
      </c>
      <c r="N25" s="15">
        <f t="shared" si="0"/>
        <v>4.411843515541265</v>
      </c>
      <c r="O25" s="15">
        <f t="shared" si="1"/>
        <v>0.86051097521455155</v>
      </c>
      <c r="P25" s="9">
        <v>0.51254</v>
      </c>
      <c r="Q25" s="9">
        <v>4.6318999999999999</v>
      </c>
      <c r="R25" s="14">
        <f t="shared" si="2"/>
        <v>4.5839999999999992E-2</v>
      </c>
      <c r="S25" s="14">
        <v>1.2997699999999999E-2</v>
      </c>
      <c r="T25" s="14">
        <v>1</v>
      </c>
      <c r="U25" s="14">
        <v>2</v>
      </c>
      <c r="V25" s="14">
        <v>2</v>
      </c>
      <c r="W25" s="9">
        <v>-8</v>
      </c>
      <c r="X25" s="9">
        <v>65.663399999999996</v>
      </c>
      <c r="Y25" s="9">
        <v>262</v>
      </c>
      <c r="AB25" s="23"/>
      <c r="AC25" s="23"/>
    </row>
    <row r="26" spans="1:29" x14ac:dyDescent="0.15">
      <c r="A26" s="8">
        <v>25</v>
      </c>
      <c r="B26" s="9" t="s">
        <v>50</v>
      </c>
      <c r="C26" s="9" t="s">
        <v>76</v>
      </c>
      <c r="D26" s="9">
        <v>21</v>
      </c>
      <c r="E26" s="9">
        <v>162</v>
      </c>
      <c r="F26" s="9">
        <v>0.74790000000000001</v>
      </c>
      <c r="G26" s="10">
        <v>53.18181818181818</v>
      </c>
      <c r="H26" s="9">
        <v>0.24179999999999999</v>
      </c>
      <c r="I26" s="9">
        <v>236</v>
      </c>
      <c r="J26" s="9">
        <v>4</v>
      </c>
      <c r="K26" s="9">
        <v>2</v>
      </c>
      <c r="L26" s="9">
        <v>0.65422000000000002</v>
      </c>
      <c r="M26" s="9">
        <v>1.7916000000000001</v>
      </c>
      <c r="N26" s="15">
        <f t="shared" si="0"/>
        <v>2.3955074207781788</v>
      </c>
      <c r="O26" s="15">
        <f t="shared" si="1"/>
        <v>0.46770260155338628</v>
      </c>
      <c r="P26" s="9">
        <v>0.53337999999999997</v>
      </c>
      <c r="Q26" s="9">
        <v>3.3557000000000001</v>
      </c>
      <c r="R26" s="14">
        <f t="shared" si="2"/>
        <v>0.12084000000000006</v>
      </c>
      <c r="S26" s="14">
        <v>0.16028020000000001</v>
      </c>
      <c r="T26" s="14">
        <v>2</v>
      </c>
      <c r="U26" s="14">
        <v>2</v>
      </c>
      <c r="V26" s="14">
        <v>2</v>
      </c>
      <c r="W26" s="9">
        <v>-5</v>
      </c>
      <c r="X26" s="9">
        <v>46.4953</v>
      </c>
      <c r="Y26" s="9">
        <v>265</v>
      </c>
      <c r="AB26" s="23"/>
      <c r="AC26" s="23"/>
    </row>
    <row r="27" spans="1:29" x14ac:dyDescent="0.15">
      <c r="A27" s="8">
        <v>26</v>
      </c>
      <c r="B27" s="9" t="s">
        <v>49</v>
      </c>
      <c r="C27" s="9" t="s">
        <v>76</v>
      </c>
      <c r="D27" s="9">
        <v>21</v>
      </c>
      <c r="E27" s="9">
        <v>169.4</v>
      </c>
      <c r="F27" s="9">
        <v>0.80610000000000004</v>
      </c>
      <c r="G27" s="10">
        <v>52.272727272727266</v>
      </c>
      <c r="H27" s="9">
        <v>0.26519999999999999</v>
      </c>
      <c r="I27" s="9">
        <v>149</v>
      </c>
      <c r="J27" s="9">
        <v>4</v>
      </c>
      <c r="K27" s="9">
        <v>2</v>
      </c>
      <c r="L27" s="9">
        <v>0.63754999999999995</v>
      </c>
      <c r="M27" s="9">
        <v>3.0716999999999999</v>
      </c>
      <c r="N27" s="15">
        <f t="shared" si="0"/>
        <v>3.8105694082620021</v>
      </c>
      <c r="O27" s="15">
        <f t="shared" si="1"/>
        <v>0.77238678664475113</v>
      </c>
      <c r="P27" s="9">
        <v>0.59170999999999996</v>
      </c>
      <c r="Q27" s="9">
        <v>3.7978999999999998</v>
      </c>
      <c r="R27" s="14">
        <f t="shared" si="2"/>
        <v>4.5839999999999992E-2</v>
      </c>
      <c r="S27" s="14">
        <v>0.24629709999999999</v>
      </c>
      <c r="T27" s="14">
        <v>1</v>
      </c>
      <c r="U27" s="14">
        <v>3</v>
      </c>
      <c r="V27" s="14">
        <v>3</v>
      </c>
      <c r="W27" s="9">
        <v>-10</v>
      </c>
      <c r="X27" s="9">
        <v>50.729399999999998</v>
      </c>
      <c r="Y27" s="9">
        <v>260</v>
      </c>
      <c r="AB27" s="23"/>
      <c r="AC27" s="23"/>
    </row>
    <row r="28" spans="1:29" x14ac:dyDescent="0.15">
      <c r="A28" s="8">
        <v>27</v>
      </c>
      <c r="B28" s="9" t="s">
        <v>48</v>
      </c>
      <c r="C28" s="9" t="s">
        <v>76</v>
      </c>
      <c r="D28" s="9">
        <v>20</v>
      </c>
      <c r="E28" s="9">
        <v>174.3</v>
      </c>
      <c r="F28" s="9">
        <v>0.86939999999999995</v>
      </c>
      <c r="G28" s="10">
        <v>62.272727272727266</v>
      </c>
      <c r="H28" s="9">
        <v>0.29959999999999998</v>
      </c>
      <c r="I28" s="9">
        <v>212</v>
      </c>
      <c r="J28" s="9">
        <v>7</v>
      </c>
      <c r="K28" s="9">
        <v>2</v>
      </c>
      <c r="L28" s="9">
        <v>0.77505999999999997</v>
      </c>
      <c r="M28" s="9">
        <v>2.0365000000000002</v>
      </c>
      <c r="N28" s="15">
        <f t="shared" si="0"/>
        <v>2.3424200598113645</v>
      </c>
      <c r="O28" s="15">
        <f t="shared" si="1"/>
        <v>0.49308875103973804</v>
      </c>
      <c r="P28" s="9">
        <v>0.60004999999999997</v>
      </c>
      <c r="Q28" s="9">
        <v>3.5400999999999998</v>
      </c>
      <c r="R28" s="14">
        <f t="shared" si="2"/>
        <v>0.17501</v>
      </c>
      <c r="S28" s="14">
        <v>0.23143230000000001</v>
      </c>
      <c r="T28" s="14">
        <v>1</v>
      </c>
      <c r="U28" s="14">
        <v>2</v>
      </c>
      <c r="V28" s="14">
        <v>3</v>
      </c>
      <c r="W28" s="9">
        <v>13</v>
      </c>
      <c r="X28" s="9">
        <v>60.931100000000001</v>
      </c>
      <c r="Y28" s="9">
        <v>283</v>
      </c>
      <c r="AB28" s="23"/>
      <c r="AC28" s="23"/>
    </row>
    <row r="29" spans="1:29" x14ac:dyDescent="0.15">
      <c r="A29" s="8">
        <v>28</v>
      </c>
      <c r="B29" s="9" t="s">
        <v>47</v>
      </c>
      <c r="C29" s="9" t="s">
        <v>76</v>
      </c>
      <c r="D29" s="9">
        <v>22</v>
      </c>
      <c r="E29" s="9">
        <v>160.4</v>
      </c>
      <c r="F29" s="9">
        <v>0.78100000000000003</v>
      </c>
      <c r="G29" s="10">
        <v>48.636363636363633</v>
      </c>
      <c r="H29" s="9">
        <v>0.23830000000000001</v>
      </c>
      <c r="I29" s="9">
        <v>132</v>
      </c>
      <c r="J29" s="9">
        <v>2</v>
      </c>
      <c r="K29" s="9">
        <v>1</v>
      </c>
      <c r="L29" s="9">
        <v>0.56254000000000004</v>
      </c>
      <c r="M29" s="9">
        <v>3.3393999999999999</v>
      </c>
      <c r="N29" s="15">
        <f t="shared" si="0"/>
        <v>4.2758002560819461</v>
      </c>
      <c r="O29" s="15">
        <f t="shared" si="1"/>
        <v>0.85308719737084637</v>
      </c>
      <c r="P29" s="9">
        <v>0.56254000000000004</v>
      </c>
      <c r="Q29" s="9">
        <v>4.4957000000000003</v>
      </c>
      <c r="R29" s="14">
        <f t="shared" si="2"/>
        <v>0</v>
      </c>
      <c r="S29" s="14">
        <v>4.0026999999999997E-3</v>
      </c>
      <c r="T29" s="14">
        <v>2</v>
      </c>
      <c r="U29" s="14">
        <v>2</v>
      </c>
      <c r="V29" s="14">
        <v>3</v>
      </c>
      <c r="W29" s="9">
        <v>-25</v>
      </c>
      <c r="X29" s="9">
        <v>48.186399999999999</v>
      </c>
      <c r="Y29" s="9">
        <v>245</v>
      </c>
      <c r="AB29" s="23"/>
      <c r="AC29" s="23"/>
    </row>
    <row r="30" spans="1:29" x14ac:dyDescent="0.15">
      <c r="A30" s="8">
        <v>29</v>
      </c>
      <c r="B30" s="9" t="s">
        <v>46</v>
      </c>
      <c r="C30" s="9" t="s">
        <v>76</v>
      </c>
      <c r="D30" s="9">
        <v>19</v>
      </c>
      <c r="E30" s="9">
        <v>158.30000000000001</v>
      </c>
      <c r="F30" s="9">
        <v>0.75690000000000002</v>
      </c>
      <c r="G30" s="10">
        <v>55</v>
      </c>
      <c r="H30" s="9">
        <v>0.25459999999999999</v>
      </c>
      <c r="I30" s="9">
        <v>203</v>
      </c>
      <c r="J30" s="9">
        <v>1</v>
      </c>
      <c r="K30" s="9">
        <v>1</v>
      </c>
      <c r="L30" s="9">
        <v>0.57921</v>
      </c>
      <c r="M30" s="9">
        <v>3.6073</v>
      </c>
      <c r="N30" s="15">
        <f t="shared" si="0"/>
        <v>4.7658871713568498</v>
      </c>
      <c r="O30" s="15">
        <f t="shared" si="1"/>
        <v>0.93608116674013042</v>
      </c>
      <c r="P30" s="9">
        <v>0.55003999999999997</v>
      </c>
      <c r="Q30" s="9">
        <v>4.0926999999999998</v>
      </c>
      <c r="R30" s="14">
        <f t="shared" si="2"/>
        <v>2.9170000000000029E-2</v>
      </c>
      <c r="S30" s="14">
        <v>0.14605969999999999</v>
      </c>
      <c r="T30" s="14">
        <v>2</v>
      </c>
      <c r="U30" s="14">
        <v>2</v>
      </c>
      <c r="V30" s="14">
        <v>2</v>
      </c>
      <c r="W30" s="9">
        <v>-2</v>
      </c>
      <c r="X30" s="9">
        <v>50.249299999999998</v>
      </c>
      <c r="Y30" s="9">
        <v>268</v>
      </c>
      <c r="AB30" s="23"/>
      <c r="AC30" s="23"/>
    </row>
    <row r="31" spans="1:29" x14ac:dyDescent="0.15">
      <c r="A31" s="8">
        <v>30</v>
      </c>
      <c r="B31" s="9" t="s">
        <v>45</v>
      </c>
      <c r="C31" s="9" t="s">
        <v>76</v>
      </c>
      <c r="D31" s="9">
        <v>20</v>
      </c>
      <c r="E31" s="9">
        <v>170</v>
      </c>
      <c r="F31" s="9">
        <v>0.85819999999999996</v>
      </c>
      <c r="G31" s="10">
        <v>63.18181818181818</v>
      </c>
      <c r="H31" s="9">
        <v>0.24299999999999999</v>
      </c>
      <c r="I31" s="9">
        <v>197</v>
      </c>
      <c r="J31" s="9">
        <v>1</v>
      </c>
      <c r="K31" s="9">
        <v>1</v>
      </c>
      <c r="L31" s="9">
        <v>0.58338000000000001</v>
      </c>
      <c r="M31" s="9">
        <v>2.9428000000000001</v>
      </c>
      <c r="N31" s="15">
        <f>M31/F31</f>
        <v>3.4290375203915175</v>
      </c>
      <c r="O31" s="15">
        <f>M31/SQRT(2*9.81*F31)</f>
        <v>0.71716153936739835</v>
      </c>
      <c r="P31" s="9">
        <v>0.53337999999999997</v>
      </c>
      <c r="Q31" s="9">
        <v>4.3078000000000003</v>
      </c>
      <c r="R31" s="14">
        <f>L31-P31</f>
        <v>5.0000000000000044E-2</v>
      </c>
      <c r="S31" s="14">
        <v>0.10254559999999999</v>
      </c>
      <c r="T31" s="14">
        <v>2</v>
      </c>
      <c r="U31" s="14">
        <v>2</v>
      </c>
      <c r="V31" s="14">
        <v>2</v>
      </c>
      <c r="W31" s="9">
        <v>-16</v>
      </c>
      <c r="X31" s="9">
        <v>64.865229999999997</v>
      </c>
      <c r="Y31" s="9">
        <v>254</v>
      </c>
      <c r="AB31" s="23"/>
      <c r="AC31" s="23"/>
    </row>
    <row r="32" spans="1:29" x14ac:dyDescent="0.15">
      <c r="A32" s="8">
        <v>31</v>
      </c>
      <c r="B32" s="9" t="s">
        <v>44</v>
      </c>
      <c r="C32" s="9" t="s">
        <v>77</v>
      </c>
      <c r="D32" s="9">
        <v>19</v>
      </c>
      <c r="E32" s="9">
        <v>167.8</v>
      </c>
      <c r="F32" s="9">
        <v>0.79310000000000003</v>
      </c>
      <c r="G32" s="10">
        <v>60.454545454545446</v>
      </c>
      <c r="H32" s="9">
        <v>0.2752</v>
      </c>
      <c r="I32" s="9">
        <v>231</v>
      </c>
      <c r="J32" s="9">
        <v>4</v>
      </c>
      <c r="K32" s="9">
        <v>2</v>
      </c>
      <c r="L32" s="9">
        <v>0.69589000000000001</v>
      </c>
      <c r="M32" s="9">
        <v>1.1998</v>
      </c>
      <c r="N32" s="15">
        <f>M32/F32</f>
        <v>1.5127978817299206</v>
      </c>
      <c r="O32" s="15">
        <f>M32/SQRT(2*9.81*F32)</f>
        <v>0.30415529478968689</v>
      </c>
      <c r="P32" s="9">
        <v>0.57921</v>
      </c>
      <c r="Q32" s="9">
        <v>3.0139999999999998</v>
      </c>
      <c r="R32" s="14">
        <f>L32-P32</f>
        <v>0.11668000000000001</v>
      </c>
      <c r="S32" s="14">
        <v>0.21319569999999999</v>
      </c>
      <c r="T32" s="14">
        <v>2</v>
      </c>
      <c r="U32" s="14">
        <v>2</v>
      </c>
      <c r="V32" s="14">
        <v>3</v>
      </c>
      <c r="W32" s="9">
        <v>-63</v>
      </c>
      <c r="X32" s="9">
        <v>46.098100000000002</v>
      </c>
      <c r="Y32" s="9">
        <v>207</v>
      </c>
      <c r="AB32" s="23"/>
      <c r="AC32" s="23"/>
    </row>
    <row r="33" spans="1:29" x14ac:dyDescent="0.15">
      <c r="A33" s="8">
        <v>32</v>
      </c>
      <c r="B33" s="9" t="s">
        <v>43</v>
      </c>
      <c r="C33" s="9" t="s">
        <v>77</v>
      </c>
      <c r="D33" s="9">
        <v>23</v>
      </c>
      <c r="E33" s="9">
        <v>168.2</v>
      </c>
      <c r="F33" s="9">
        <v>0.80469999999999997</v>
      </c>
      <c r="G33" s="10">
        <v>70.454545454545453</v>
      </c>
      <c r="H33" s="9">
        <v>0.27500000000000002</v>
      </c>
      <c r="I33" s="9">
        <v>250</v>
      </c>
      <c r="J33" s="9">
        <v>1</v>
      </c>
      <c r="K33" s="9">
        <v>1</v>
      </c>
      <c r="L33" s="9">
        <v>0.66671999999999998</v>
      </c>
      <c r="M33" s="15">
        <v>1.5570999999999999</v>
      </c>
      <c r="N33" s="15">
        <f>M33/F33</f>
        <v>1.935006834845284</v>
      </c>
      <c r="O33" s="15">
        <f>M33/SQRT(2*9.81*F33)</f>
        <v>0.39187720559885975</v>
      </c>
      <c r="P33" s="9">
        <v>0.57921</v>
      </c>
      <c r="Q33" s="16">
        <v>3.7082999999999999</v>
      </c>
      <c r="R33" s="14">
        <f>L33-P33</f>
        <v>8.7509999999999977E-2</v>
      </c>
      <c r="S33" s="14">
        <v>0.16760839999999999</v>
      </c>
      <c r="T33" s="14">
        <v>1</v>
      </c>
      <c r="U33" s="14">
        <v>2</v>
      </c>
      <c r="V33" s="14">
        <v>3</v>
      </c>
      <c r="W33" s="9">
        <v>2</v>
      </c>
      <c r="X33" s="16">
        <v>51.085999999999999</v>
      </c>
      <c r="Y33" s="9">
        <v>272</v>
      </c>
      <c r="AB33" s="23"/>
      <c r="AC33" s="23"/>
    </row>
    <row r="34" spans="1:29" x14ac:dyDescent="0.15">
      <c r="A34" s="8">
        <v>33</v>
      </c>
      <c r="B34" s="9" t="s">
        <v>42</v>
      </c>
      <c r="C34" s="9" t="s">
        <v>76</v>
      </c>
      <c r="D34" s="9">
        <v>20</v>
      </c>
      <c r="E34" s="9">
        <v>171.2</v>
      </c>
      <c r="F34" s="9">
        <v>0.91359999999999997</v>
      </c>
      <c r="G34" s="10">
        <v>55.909090909090907</v>
      </c>
      <c r="H34" s="9">
        <v>0.25130000000000002</v>
      </c>
      <c r="I34" s="9">
        <v>199</v>
      </c>
      <c r="J34" s="9">
        <v>3</v>
      </c>
      <c r="K34" s="9">
        <v>1</v>
      </c>
      <c r="L34" s="9">
        <v>0.60004999999999997</v>
      </c>
      <c r="M34" s="15">
        <v>3.7656999999999998</v>
      </c>
      <c r="N34" s="15">
        <f>M34/F34</f>
        <v>4.1218257443082313</v>
      </c>
      <c r="O34" s="15">
        <f>M34/SQRT(2*9.81*F34)</f>
        <v>0.88944310209965416</v>
      </c>
      <c r="P34" s="9">
        <v>0.56671000000000005</v>
      </c>
      <c r="Q34" s="16">
        <v>4.4625000000000004</v>
      </c>
      <c r="R34" s="14">
        <f>L34-P34</f>
        <v>3.3339999999999925E-2</v>
      </c>
      <c r="S34" s="14">
        <v>4.44687E-2</v>
      </c>
      <c r="T34" s="14">
        <v>1</v>
      </c>
      <c r="U34" s="14">
        <v>3</v>
      </c>
      <c r="V34" s="14">
        <v>3</v>
      </c>
      <c r="W34" s="9">
        <v>-23</v>
      </c>
      <c r="X34" s="16">
        <v>33.7684</v>
      </c>
      <c r="Y34" s="9">
        <v>247</v>
      </c>
      <c r="AB34" s="23"/>
      <c r="AC34" s="23"/>
    </row>
    <row r="35" spans="1:29" x14ac:dyDescent="0.15">
      <c r="A35" s="8">
        <v>34</v>
      </c>
      <c r="B35" s="9" t="s">
        <v>41</v>
      </c>
      <c r="C35" s="9" t="s">
        <v>76</v>
      </c>
      <c r="D35" s="9">
        <v>20</v>
      </c>
      <c r="E35" s="9">
        <v>160.80000000000001</v>
      </c>
      <c r="F35" s="9">
        <v>0.82479999999999998</v>
      </c>
      <c r="G35" s="10">
        <v>45.909090909090907</v>
      </c>
      <c r="H35" s="9">
        <v>0.31879999999999997</v>
      </c>
      <c r="I35" s="9">
        <v>104</v>
      </c>
      <c r="J35" s="9">
        <v>3</v>
      </c>
      <c r="K35" s="9">
        <v>1</v>
      </c>
      <c r="L35" s="9">
        <v>0.55837999999999999</v>
      </c>
      <c r="M35" s="15">
        <v>3.6934999999999998</v>
      </c>
      <c r="N35" s="15">
        <f>M35/F35</f>
        <v>4.4780552861299707</v>
      </c>
      <c r="O35" s="15">
        <f>M35/SQRT(2*9.81*F35)</f>
        <v>0.91815134699561363</v>
      </c>
      <c r="P35" s="9">
        <v>0.53337999999999997</v>
      </c>
      <c r="Q35" s="16">
        <v>3.8900999999999999</v>
      </c>
      <c r="R35" s="14">
        <f>L35-P35</f>
        <v>2.5000000000000022E-2</v>
      </c>
      <c r="S35" s="14">
        <v>1.0623E-3</v>
      </c>
      <c r="T35" s="14">
        <v>2</v>
      </c>
      <c r="U35" s="14">
        <v>2</v>
      </c>
      <c r="V35" s="14">
        <v>3</v>
      </c>
      <c r="W35" s="9">
        <v>-25</v>
      </c>
      <c r="X35" s="16">
        <v>47.89</v>
      </c>
      <c r="Y35" s="9">
        <v>245</v>
      </c>
      <c r="AB35" s="23"/>
      <c r="AC35" s="23"/>
    </row>
    <row r="36" spans="1:29" x14ac:dyDescent="0.15">
      <c r="A36" s="8">
        <v>35</v>
      </c>
      <c r="B36" s="9" t="s">
        <v>40</v>
      </c>
      <c r="C36" s="9" t="s">
        <v>76</v>
      </c>
      <c r="D36" s="9">
        <v>21</v>
      </c>
      <c r="E36" s="9">
        <v>167.2</v>
      </c>
      <c r="F36" s="9">
        <v>0.80679999999999996</v>
      </c>
      <c r="G36" s="10">
        <v>63.18181818181818</v>
      </c>
      <c r="H36" s="9">
        <v>0.27979999999999999</v>
      </c>
      <c r="I36" s="9">
        <v>179</v>
      </c>
      <c r="J36" s="9">
        <v>2</v>
      </c>
      <c r="K36" s="9">
        <v>1</v>
      </c>
      <c r="L36" s="9">
        <v>0.78339999999999999</v>
      </c>
      <c r="M36" s="15">
        <v>3.4373</v>
      </c>
      <c r="N36" s="15">
        <f>M36/F36</f>
        <v>4.2604115022310367</v>
      </c>
      <c r="O36" s="15">
        <f>M36/SQRT(2*9.81*F36)</f>
        <v>0.8639428042658549</v>
      </c>
      <c r="P36" s="9">
        <v>0.76256000000000002</v>
      </c>
      <c r="Q36" s="16">
        <v>3.8292999999999999</v>
      </c>
      <c r="R36" s="14">
        <f>L36-P36</f>
        <v>2.083999999999997E-2</v>
      </c>
      <c r="S36" s="14">
        <v>4.3336E-3</v>
      </c>
      <c r="T36" s="14">
        <v>1</v>
      </c>
      <c r="U36" s="14">
        <v>2</v>
      </c>
      <c r="V36" s="14">
        <v>2</v>
      </c>
      <c r="W36" s="9">
        <v>-6</v>
      </c>
      <c r="X36" s="16">
        <v>51.188699999999997</v>
      </c>
      <c r="Y36" s="9">
        <v>264</v>
      </c>
      <c r="AB36" s="23"/>
      <c r="AC36" s="23"/>
    </row>
    <row r="37" spans="1:29" x14ac:dyDescent="0.15">
      <c r="A37" s="8">
        <v>36</v>
      </c>
      <c r="B37" s="9" t="s">
        <v>39</v>
      </c>
      <c r="C37" s="9" t="s">
        <v>77</v>
      </c>
      <c r="D37" s="9">
        <v>20</v>
      </c>
      <c r="E37" s="9">
        <v>174.3</v>
      </c>
      <c r="F37" s="9">
        <v>0.85289999999999999</v>
      </c>
      <c r="G37" s="10">
        <v>67.72727272727272</v>
      </c>
      <c r="H37" s="9">
        <v>0.27979999999999999</v>
      </c>
      <c r="I37" s="9">
        <v>295</v>
      </c>
      <c r="J37" s="9">
        <v>1</v>
      </c>
      <c r="K37" s="9">
        <v>1</v>
      </c>
      <c r="L37" s="9">
        <v>0.57504999999999995</v>
      </c>
      <c r="M37" s="15">
        <v>3.3433999999999999</v>
      </c>
      <c r="N37" s="16">
        <f>M37/F37</f>
        <v>3.9200375190526437</v>
      </c>
      <c r="O37" s="15">
        <f>M37/SQRT(2*9.81*F37)</f>
        <v>0.81731558320421804</v>
      </c>
      <c r="P37" s="9">
        <v>0.54588000000000003</v>
      </c>
      <c r="Q37" s="16">
        <v>4.9203999999999999</v>
      </c>
      <c r="R37" s="14">
        <f>L37-P37</f>
        <v>2.9169999999999918E-2</v>
      </c>
      <c r="S37" s="14">
        <v>1.9027799999999997E-2</v>
      </c>
      <c r="T37" s="14">
        <v>2</v>
      </c>
      <c r="U37" s="14">
        <v>3</v>
      </c>
      <c r="V37" s="14" t="s">
        <v>89</v>
      </c>
      <c r="W37" s="9">
        <v>-9</v>
      </c>
      <c r="X37" s="16">
        <v>61.97</v>
      </c>
      <c r="Y37" s="9">
        <v>261</v>
      </c>
      <c r="AB37" s="23"/>
      <c r="AC37" s="23"/>
    </row>
    <row r="38" spans="1:29" x14ac:dyDescent="0.15">
      <c r="A38" s="8">
        <v>37</v>
      </c>
      <c r="B38" s="9" t="s">
        <v>38</v>
      </c>
      <c r="C38" s="9" t="s">
        <v>77</v>
      </c>
      <c r="D38" s="9">
        <v>20</v>
      </c>
      <c r="E38" s="9">
        <v>174.8</v>
      </c>
      <c r="F38" s="9">
        <v>0.86160000000000003</v>
      </c>
      <c r="G38" s="10">
        <v>66.36363636363636</v>
      </c>
      <c r="H38" s="9">
        <v>0.26840000000000003</v>
      </c>
      <c r="I38" s="9">
        <v>379</v>
      </c>
      <c r="J38" s="9">
        <v>1</v>
      </c>
      <c r="K38" s="9">
        <v>1</v>
      </c>
      <c r="L38" s="9">
        <v>0.62504999999999999</v>
      </c>
      <c r="M38" s="15">
        <v>2.8965000000000001</v>
      </c>
      <c r="N38" s="16">
        <f>M38/F38</f>
        <v>3.3617688022284122</v>
      </c>
      <c r="O38" s="15">
        <f>M38/SQRT(2*9.81*F38)</f>
        <v>0.70448408460844247</v>
      </c>
      <c r="P38" s="9">
        <v>0.55003999999999997</v>
      </c>
      <c r="Q38" s="16">
        <v>4.1904000000000003</v>
      </c>
      <c r="R38" s="14">
        <f>L38-P38</f>
        <v>7.5010000000000021E-2</v>
      </c>
      <c r="S38" s="14">
        <v>0.2237895</v>
      </c>
      <c r="T38" s="14">
        <v>1</v>
      </c>
      <c r="U38" s="14">
        <v>3</v>
      </c>
      <c r="V38" s="14">
        <v>3</v>
      </c>
      <c r="W38" s="9">
        <v>-11</v>
      </c>
      <c r="X38" s="16">
        <v>55.607500000000002</v>
      </c>
      <c r="Y38" s="9">
        <v>259</v>
      </c>
      <c r="AB38" s="23"/>
      <c r="AC38" s="23"/>
    </row>
    <row r="39" spans="1:29" x14ac:dyDescent="0.15">
      <c r="A39" s="8">
        <v>38</v>
      </c>
      <c r="B39" s="9" t="s">
        <v>37</v>
      </c>
      <c r="C39" s="9" t="s">
        <v>77</v>
      </c>
      <c r="D39" s="9">
        <v>19</v>
      </c>
      <c r="E39" s="9">
        <v>165.7</v>
      </c>
      <c r="F39" s="9">
        <v>0.80720000000000003</v>
      </c>
      <c r="G39" s="10">
        <v>57.72727272727272</v>
      </c>
      <c r="H39" s="9">
        <v>0.24940000000000001</v>
      </c>
      <c r="I39" s="9">
        <v>219</v>
      </c>
      <c r="J39" s="9">
        <v>4</v>
      </c>
      <c r="K39" s="9">
        <v>2</v>
      </c>
      <c r="L39" s="9">
        <v>0.67505000000000004</v>
      </c>
      <c r="M39" s="15">
        <v>1.1443000000000001</v>
      </c>
      <c r="N39" s="16">
        <f>M39/F39</f>
        <v>1.4176164519326067</v>
      </c>
      <c r="O39" s="15">
        <f>M39/SQRT(2*9.81*F39)</f>
        <v>0.28754102716141905</v>
      </c>
      <c r="P39" s="9">
        <v>0.63338000000000005</v>
      </c>
      <c r="Q39" s="16">
        <v>3.0137</v>
      </c>
      <c r="R39" s="14">
        <f>L39-P39</f>
        <v>4.1669999999999985E-2</v>
      </c>
      <c r="S39" s="14">
        <v>8.6779999999999996E-2</v>
      </c>
      <c r="T39" s="14">
        <v>1</v>
      </c>
      <c r="U39" s="14">
        <v>3</v>
      </c>
      <c r="V39" s="14">
        <v>3</v>
      </c>
      <c r="W39" s="9">
        <v>1</v>
      </c>
      <c r="X39" s="16">
        <v>22.93</v>
      </c>
      <c r="Y39" s="9">
        <v>269</v>
      </c>
      <c r="AB39" s="23"/>
      <c r="AC39" s="23"/>
    </row>
    <row r="40" spans="1:29" s="23" customFormat="1" x14ac:dyDescent="0.15">
      <c r="A40" s="8">
        <v>39</v>
      </c>
      <c r="B40" s="9" t="s">
        <v>36</v>
      </c>
      <c r="C40" s="9" t="s">
        <v>76</v>
      </c>
      <c r="D40" s="9">
        <v>19</v>
      </c>
      <c r="E40" s="9">
        <v>154.80000000000001</v>
      </c>
      <c r="F40" s="9">
        <v>0.77290000000000003</v>
      </c>
      <c r="G40" s="10">
        <v>49.54545454545454</v>
      </c>
      <c r="H40" s="9">
        <v>0.28999999999999998</v>
      </c>
      <c r="I40" s="9">
        <v>197</v>
      </c>
      <c r="J40" s="9">
        <v>1</v>
      </c>
      <c r="K40" s="9">
        <v>1</v>
      </c>
      <c r="L40" s="9">
        <v>0.55003999999999997</v>
      </c>
      <c r="M40" s="15">
        <v>3.6168</v>
      </c>
      <c r="N40" s="16">
        <f>M40/F40</f>
        <v>4.679518695820934</v>
      </c>
      <c r="O40" s="15">
        <f>M40/SQRT(2*9.81*F40)</f>
        <v>0.92878103499183662</v>
      </c>
      <c r="P40" s="9">
        <v>0.55837999999999999</v>
      </c>
      <c r="Q40" s="16">
        <v>3.3325</v>
      </c>
      <c r="R40" s="14">
        <f>L40-P40</f>
        <v>-8.3400000000000141E-3</v>
      </c>
      <c r="S40" s="14">
        <v>0.2539072</v>
      </c>
      <c r="T40" s="14">
        <v>1</v>
      </c>
      <c r="U40" s="14">
        <v>3</v>
      </c>
      <c r="V40" s="14">
        <v>2</v>
      </c>
      <c r="W40" s="9">
        <v>-6</v>
      </c>
      <c r="X40" s="16">
        <v>45.985700000000001</v>
      </c>
      <c r="Y40" s="9">
        <v>264</v>
      </c>
    </row>
    <row r="41" spans="1:29" x14ac:dyDescent="0.15">
      <c r="A41" s="8">
        <v>40</v>
      </c>
      <c r="B41" s="9" t="s">
        <v>13</v>
      </c>
      <c r="C41" s="9" t="s">
        <v>76</v>
      </c>
      <c r="D41" s="9">
        <v>22</v>
      </c>
      <c r="E41" s="9">
        <v>180</v>
      </c>
      <c r="F41" s="9">
        <v>0.90790000000000004</v>
      </c>
      <c r="G41" s="10">
        <v>85</v>
      </c>
      <c r="H41" s="9">
        <v>0.27660000000000001</v>
      </c>
      <c r="I41" s="9">
        <v>348</v>
      </c>
      <c r="J41" s="9">
        <v>1</v>
      </c>
      <c r="K41" s="9">
        <v>1</v>
      </c>
      <c r="L41" s="9">
        <v>0.57088000000000005</v>
      </c>
      <c r="M41" s="15">
        <v>3.7917000000000001</v>
      </c>
      <c r="N41" s="16">
        <f>M41/F41</f>
        <v>4.1763410067188014</v>
      </c>
      <c r="O41" s="15">
        <f>M41/SQRT(2*9.81*F41)</f>
        <v>0.89839113744501009</v>
      </c>
      <c r="P41" s="9">
        <v>0.53337999999999997</v>
      </c>
      <c r="Q41" s="16">
        <v>4.2319000000000004</v>
      </c>
      <c r="R41" s="14">
        <f>L41-P41</f>
        <v>3.7500000000000089E-2</v>
      </c>
      <c r="S41" s="14">
        <v>2.444E-2</v>
      </c>
      <c r="T41" s="14">
        <v>2</v>
      </c>
      <c r="U41" s="14" t="s">
        <v>89</v>
      </c>
      <c r="V41" s="14">
        <v>2</v>
      </c>
      <c r="W41" s="9">
        <v>-16</v>
      </c>
      <c r="X41" s="16">
        <v>59.1081</v>
      </c>
      <c r="Y41" s="9">
        <v>254</v>
      </c>
      <c r="AB41" s="23"/>
      <c r="AC41" s="23"/>
    </row>
    <row r="43" spans="1:29" x14ac:dyDescent="0.15">
      <c r="A43" s="3" t="s">
        <v>79</v>
      </c>
      <c r="D43" s="7">
        <f>AVERAGE(D2:D41)</f>
        <v>20.725000000000001</v>
      </c>
      <c r="E43" s="7">
        <f>AVERAGE(E2:E36)</f>
        <v>167.75714285714287</v>
      </c>
      <c r="F43" s="7"/>
      <c r="G43" s="7">
        <f>AVERAGE(G2:G36)</f>
        <v>65.15584415584415</v>
      </c>
      <c r="H43" s="7">
        <f>AVERAGE(H2:H36)</f>
        <v>0.26869142857142858</v>
      </c>
      <c r="I43" s="7">
        <f>AVERAGE(I2:I36)</f>
        <v>227.65714285714284</v>
      </c>
      <c r="L43" s="7">
        <f>AVERAGE(L2:L36)</f>
        <v>0.63527085714285703</v>
      </c>
      <c r="M43" s="7">
        <f>AVERAGE(M2:M41)</f>
        <v>3.0057992500000008</v>
      </c>
      <c r="N43" s="7">
        <f>AVERAGE(N2:N41)</f>
        <v>3.6612035384495689</v>
      </c>
      <c r="O43" s="7">
        <f>AVERAGE(O2:O41)</f>
        <v>0.7485099185762234</v>
      </c>
      <c r="P43" s="7">
        <f>AVERAGE(P2:P36)</f>
        <v>0.58098575757575754</v>
      </c>
      <c r="Q43" s="7">
        <f>AVERAGE(Q2:Q36)</f>
        <v>3.9858090909090902</v>
      </c>
      <c r="R43" s="7">
        <f>AVERAGE(R2:R41)</f>
        <v>4.9544473684210534E-2</v>
      </c>
      <c r="S43" s="13"/>
      <c r="T43" s="13"/>
      <c r="U43" s="13"/>
      <c r="V43" s="13"/>
      <c r="W43" s="7">
        <f>AVERAGE(W2:W36)</f>
        <v>-8.3428571428571434</v>
      </c>
      <c r="X43" s="7">
        <f>AVERAGE(X2:X36)</f>
        <v>52.283569428571433</v>
      </c>
      <c r="Y43" s="7">
        <f>AVERAGE(Y2:Y36)</f>
        <v>261.65714285714284</v>
      </c>
    </row>
    <row r="44" spans="1:29" x14ac:dyDescent="0.15">
      <c r="D44" s="4">
        <f>STDEV(D2:D41)</f>
        <v>1.5019218457593702</v>
      </c>
    </row>
    <row r="45" spans="1:29" ht="16" x14ac:dyDescent="0.2">
      <c r="A45" s="26" t="s">
        <v>14</v>
      </c>
      <c r="B45" s="27"/>
      <c r="C45" s="5"/>
      <c r="I45" s="26" t="s">
        <v>23</v>
      </c>
      <c r="J45" s="27"/>
      <c r="K45" s="5"/>
    </row>
    <row r="46" spans="1:29" x14ac:dyDescent="0.15">
      <c r="A46" s="3" t="s">
        <v>28</v>
      </c>
      <c r="B46" s="6" t="s">
        <v>15</v>
      </c>
      <c r="C46" s="6"/>
      <c r="D46" s="6"/>
      <c r="I46" s="2" t="s">
        <v>26</v>
      </c>
      <c r="J46" t="s">
        <v>24</v>
      </c>
      <c r="M46" s="21">
        <f>AVERAGE(N2:N22)</f>
        <v>3.7384545965900497</v>
      </c>
    </row>
    <row r="47" spans="1:29" x14ac:dyDescent="0.15">
      <c r="A47" s="3" t="s">
        <v>29</v>
      </c>
      <c r="B47" s="25" t="s">
        <v>16</v>
      </c>
      <c r="C47" s="25"/>
      <c r="D47" s="25"/>
      <c r="E47" s="25"/>
      <c r="F47" s="25"/>
      <c r="G47" s="25"/>
      <c r="I47" s="2" t="s">
        <v>27</v>
      </c>
      <c r="J47" t="s">
        <v>25</v>
      </c>
      <c r="M47" s="21">
        <f>AVERAGE(N23:N36)</f>
        <v>3.5989508952741631</v>
      </c>
    </row>
    <row r="48" spans="1:29" x14ac:dyDescent="0.15">
      <c r="A48" s="3" t="s">
        <v>30</v>
      </c>
      <c r="B48" s="25" t="s">
        <v>17</v>
      </c>
      <c r="C48" s="25"/>
      <c r="D48" s="25"/>
      <c r="E48" s="25"/>
      <c r="F48" s="25"/>
      <c r="G48" s="25"/>
    </row>
    <row r="49" spans="1:7" x14ac:dyDescent="0.15">
      <c r="A49" s="3" t="s">
        <v>31</v>
      </c>
      <c r="B49" s="25" t="s">
        <v>18</v>
      </c>
      <c r="C49" s="25"/>
      <c r="D49" s="25"/>
      <c r="E49" s="25"/>
      <c r="F49" s="25"/>
      <c r="G49" s="25"/>
    </row>
    <row r="50" spans="1:7" x14ac:dyDescent="0.15">
      <c r="A50" s="3" t="s">
        <v>32</v>
      </c>
      <c r="B50" s="25" t="s">
        <v>19</v>
      </c>
      <c r="C50" s="25"/>
      <c r="D50" s="25"/>
      <c r="E50" s="25"/>
      <c r="F50" s="25"/>
      <c r="G50" s="25"/>
    </row>
    <row r="51" spans="1:7" x14ac:dyDescent="0.15">
      <c r="A51" s="3" t="s">
        <v>33</v>
      </c>
      <c r="B51" s="25" t="s">
        <v>20</v>
      </c>
      <c r="C51" s="25"/>
      <c r="D51" s="25"/>
      <c r="E51" s="25"/>
      <c r="F51" s="25"/>
      <c r="G51" s="25"/>
    </row>
    <row r="52" spans="1:7" x14ac:dyDescent="0.15">
      <c r="A52" s="3" t="s">
        <v>34</v>
      </c>
      <c r="B52" s="25" t="s">
        <v>21</v>
      </c>
      <c r="C52" s="25"/>
      <c r="D52" s="25"/>
      <c r="E52" s="25"/>
      <c r="F52" s="25"/>
      <c r="G52" s="25"/>
    </row>
    <row r="53" spans="1:7" x14ac:dyDescent="0.15">
      <c r="A53" s="3" t="s">
        <v>35</v>
      </c>
      <c r="B53" s="25" t="s">
        <v>22</v>
      </c>
      <c r="C53" s="25"/>
      <c r="D53" s="25"/>
      <c r="E53" s="25"/>
      <c r="F53" s="25"/>
      <c r="G53" s="25"/>
    </row>
    <row r="54" spans="1:7" x14ac:dyDescent="0.15">
      <c r="B54" s="25"/>
      <c r="C54" s="25"/>
      <c r="D54" s="25"/>
      <c r="E54" s="25"/>
      <c r="F54" s="25"/>
      <c r="G54" s="25"/>
    </row>
    <row r="55" spans="1:7" x14ac:dyDescent="0.15">
      <c r="B55" s="25"/>
      <c r="C55" s="25"/>
      <c r="D55" s="25"/>
      <c r="E55" s="25"/>
      <c r="F55" s="25"/>
      <c r="G55" s="25"/>
    </row>
  </sheetData>
  <mergeCells count="11">
    <mergeCell ref="B47:G47"/>
    <mergeCell ref="B48:G48"/>
    <mergeCell ref="B49:G49"/>
    <mergeCell ref="B54:G54"/>
    <mergeCell ref="B55:G55"/>
    <mergeCell ref="B53:G53"/>
    <mergeCell ref="I45:J45"/>
    <mergeCell ref="B50:G50"/>
    <mergeCell ref="B51:G51"/>
    <mergeCell ref="B52:G52"/>
    <mergeCell ref="A45:B45"/>
  </mergeCells>
  <phoneticPr fontId="4" type="noConversion"/>
  <pageMargins left="0.75" right="0.75" top="1" bottom="1" header="0.5" footer="0.5"/>
  <pageSetup scale="5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Kudzia, Pawel</cp:lastModifiedBy>
  <cp:lastPrinted>2006-02-20T17:19:22Z</cp:lastPrinted>
  <dcterms:created xsi:type="dcterms:W3CDTF">2006-02-20T06:08:21Z</dcterms:created>
  <dcterms:modified xsi:type="dcterms:W3CDTF">2024-01-18T05:34:45Z</dcterms:modified>
</cp:coreProperties>
</file>