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80" windowHeight="1137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<sst xmlns="http://schemas.openxmlformats.org/spreadsheetml/2006/main" count="51" uniqueCount="44">
  <si>
    <t>2025.4.8</t>
  </si>
  <si>
    <t>10ug/ml</t>
  </si>
  <si>
    <t>接样日期</t>
  </si>
  <si>
    <t>样品编号</t>
  </si>
  <si>
    <t>空白</t>
  </si>
  <si>
    <t>取样体积</t>
  </si>
  <si>
    <t>吸光度</t>
  </si>
  <si>
    <t>浓度mg/L</t>
  </si>
  <si>
    <t>平均值mg/L</t>
  </si>
  <si>
    <t>相对偏差%</t>
  </si>
  <si>
    <t>DX2509530101平行1</t>
  </si>
  <si>
    <t>&lt;0.025</t>
  </si>
  <si>
    <t>/</t>
  </si>
  <si>
    <t>DX2509530101平行2</t>
  </si>
  <si>
    <t>DX2509530101PS</t>
  </si>
  <si>
    <t>DX2509530201</t>
  </si>
  <si>
    <t>DX2509530301</t>
  </si>
  <si>
    <t>DX2509530101KB</t>
  </si>
  <si>
    <t>空白JB</t>
  </si>
  <si>
    <t>加标液浓度</t>
  </si>
  <si>
    <t>体积</t>
  </si>
  <si>
    <t>加标量</t>
  </si>
  <si>
    <t>加标前含量</t>
  </si>
  <si>
    <t>加标后含量</t>
  </si>
  <si>
    <t>回收率</t>
  </si>
  <si>
    <t>结论</t>
  </si>
  <si>
    <t>中点</t>
  </si>
  <si>
    <t>周军玲</t>
  </si>
  <si>
    <t>温湿度</t>
  </si>
  <si>
    <t>分析人员</t>
  </si>
  <si>
    <t>2025.4.13</t>
  </si>
  <si>
    <t>2025.4.12</t>
  </si>
  <si>
    <t>分析日期</t>
  </si>
  <si>
    <t>紫外可见分光光度计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</si>
  <si>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</si>
  <si>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使用仪器</t>
  </si>
  <si>
    <t>TU-1810</t>
  </si>
  <si>
    <t>仪器型号</t>
  </si>
  <si>
    <t>HNZYT/SB-HJ-319</t>
  </si>
  <si>
    <t>仪器编号</t>
  </si>
  <si>
    <t>HJ 535-2009</t>
  </si>
  <si>
    <t>使用标准</t>
  </si>
  <si>
    <t>0.025mg/L</t>
  </si>
  <si>
    <t>检出限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</si>
</sst>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.000_);[Red]\(0.000\)"/>
    <numFmt numFmtId="179" formatCode="0.0_ "/>
    <numFmt numFmtId="180" formatCode="&quot;￥&quot;#,##0.00_);[Red]\(&quot;￥&quot;#,##0.00\)"/>
    <numFmt numFmtId="181" formatCode="0.0%"/>
    <numFmt numFmtId="182" formatCode="0.00_ "/>
    <numFmt numFmtId="183" formatCode="0.0000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color indexed="8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</font>
    <font>
      <b/>
      <sz val="14"/>
      <name val="宋体"/>
      <charset val="134"/>
    </font>
    <font>
      <sz val="12"/>
      <color indexed="8"/>
      <name val="宋体"/>
      <charset val="134"/>
    </font>
    <font>
      <b/>
      <sz val="14"/>
      <color theme="1"/>
      <name val="宋体"/>
      <charset val="134"/>
    </font>
    <font>
      <b/>
      <sz val="14"/>
      <color rgb="FFFF0000"/>
      <name val="宋体"/>
      <charset val="134"/>
    </font>
    <font>
      <sz val="12"/>
      <color theme="1"/>
      <name val="宋体"/>
      <charset val="134"/>
    </font>
    <font>
      <sz val="11"/>
      <color indexed="8"/>
      <name val="宋体"/>
      <charset val="134"/>
    </font>
    <font>
      <sz val="16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2" fillId="4" borderId="6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 applyProtection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distributed" vertical="center"/>
    </xf>
    <xf numFmtId="178" fontId="8" fillId="0" borderId="0" xfId="0" applyNumberFormat="1" applyFont="1" applyFill="1" applyBorder="1" applyAlignment="1">
      <alignment horizontal="distributed" vertical="center"/>
    </xf>
    <xf numFmtId="179" fontId="3" fillId="0" borderId="0" xfId="0" applyNumberFormat="1" applyFont="1" applyFill="1" applyBorder="1" applyAlignment="1">
      <alignment horizontal="distributed" vertical="center"/>
    </xf>
    <xf numFmtId="180" fontId="6" fillId="0" borderId="2" xfId="0" applyNumberFormat="1" applyFont="1" applyFill="1" applyBorder="1" applyAlignment="1">
      <alignment horizontal="center"/>
    </xf>
    <xf numFmtId="176" fontId="7" fillId="0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/>
    </xf>
    <xf numFmtId="182" fontId="11" fillId="0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horizontal="center" vertical="center"/>
    </xf>
    <xf numFmtId="182" fontId="11" fillId="0" borderId="1" xfId="0" applyNumberFormat="1" applyFont="1" applyFill="1" applyBorder="1" applyAlignment="1">
      <alignment horizontal="center" vertical="center"/>
    </xf>
    <xf numFmtId="182" fontId="7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vertical="center"/>
    </xf>
    <xf numFmtId="177" fontId="9" fillId="0" borderId="0" xfId="0" applyNumberFormat="1" applyFont="1" applyFill="1" applyBorder="1" applyAlignment="1">
      <alignment horizontal="center" vertical="center"/>
    </xf>
    <xf numFmtId="183" fontId="1" fillId="0" borderId="0" xfId="0" applyNumberFormat="1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276315789473684"/>
                  <c:y val="-0.294701511547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Sheet1!$L$4:$S$4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Sheet1!$L$5:$S$5</c:f>
              <c:numCache>
                <c:formatCode>General</c:formatCode>
                <c:ptCount val="8"/>
                <c:pt idx="0">
                  <c:v>0</c:v>
                </c:pt>
                <c:pt idx="1">
                  <c:v>0.054</c:v>
                </c:pt>
                <c:pt idx="2">
                  <c:v>0.096</c:v>
                </c:pt>
                <c:pt idx="3">
                  <c:v>0.17</c:v>
                </c:pt>
                <c:pt idx="4">
                  <c:v>0.321</c:v>
                </c:pt>
                <c:pt idx="5">
                  <c:v>0.477</c:v>
                </c:pt>
                <c:pt idx="6">
                  <c:v>0.623</c:v>
                </c:pt>
                <c:pt idx="7">
                  <c:v>0.76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251"/>
        <c:axId val="154088581"/>
      </c:scatterChart>
      <c:valAx>
        <c:axId val="1138342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088581"/>
        <c:crosses val="autoZero"/>
        <c:crossBetween val="midCat"/>
      </c:valAx>
      <c:valAx>
        <c:axId val="154088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83425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25131578947368"/>
          <c:y val="0.88340192043895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0384faf-70f1-4e86-b052-ee600281205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209550</xdr:colOff>
      <xdr:row>0</xdr:row>
      <xdr:rowOff>635</xdr:rowOff>
    </xdr:from>
    <xdr:to>
      <xdr:col>18</xdr:col>
      <xdr:colOff>73025</xdr:colOff>
      <xdr:row>10</xdr:row>
      <xdr:rowOff>238125</xdr:rowOff>
    </xdr:to>
    <xdr:graphicFrame>
      <xdr:nvGraphicFramePr>
        <xdr:cNvPr id="8642" name="图表 8641"/>
        <xdr:cNvGraphicFramePr/>
      </xdr:nvGraphicFramePr>
      <xdr:xfrm>
        <a:off x="10744200" y="635"/>
        <a:ext cx="5511800" cy="227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tabSelected="1" topLeftCell="B7" workbookViewId="0">
      <selection activeCell="H16" sqref="H16"/>
    </sheetView>
  </sheetViews>
  <sheetFormatPr defaultColWidth="9" defaultRowHeight="13.5"/>
  <cols>
    <col min="1" max="1" width="12.5" customWidth="1"/>
    <col min="2" max="2" width="25.75" customWidth="1"/>
    <col min="3" max="3" width="9.125"/>
    <col min="4" max="4" width="14.125" customWidth="1"/>
    <col min="5" max="5" width="12.375" customWidth="1"/>
    <col min="6" max="6" width="14.5" customWidth="1"/>
    <col min="7" max="7" width="13.875" customWidth="1"/>
    <col min="12" max="13" width="11.5"/>
    <col min="14" max="14" width="11.125" customWidth="1"/>
    <col min="15" max="15" width="13" customWidth="1"/>
  </cols>
  <sheetData>
    <row r="1" ht="14.25" spans="11:19">
      <c r="K1" s="1" t="s">
        <v>0</v>
      </c>
      <c r="L1" s="1"/>
      <c r="M1" s="1"/>
      <c r="N1" s="1"/>
      <c r="O1" s="1"/>
      <c r="P1" s="1"/>
      <c r="Q1" s="1"/>
      <c r="R1" s="1"/>
      <c r="S1" s="1"/>
    </row>
    <row r="2" ht="14.25" spans="11:19">
      <c r="K2" s="1"/>
      <c r="L2" s="1" t="s">
        <v>1</v>
      </c>
      <c r="M2" s="1"/>
      <c r="N2" s="1"/>
      <c r="O2" s="1"/>
      <c r="P2" s="1"/>
      <c r="Q2" s="1"/>
      <c r="R2" s="1"/>
      <c r="S2" s="1"/>
    </row>
    <row r="3" ht="14.25" spans="11:19">
      <c r="K3" s="1"/>
      <c r="L3" s="1">
        <v>0</v>
      </c>
      <c r="M3" s="1">
        <v>0.5</v>
      </c>
      <c r="N3" s="1">
        <v>1</v>
      </c>
      <c r="O3" s="1">
        <v>2</v>
      </c>
      <c r="P3" s="1">
        <v>4</v>
      </c>
      <c r="Q3" s="1">
        <v>6</v>
      </c>
      <c r="R3" s="1">
        <v>8</v>
      </c>
      <c r="S3" s="1">
        <v>10</v>
      </c>
    </row>
    <row r="4" ht="14.25" spans="11:19">
      <c r="K4" s="1"/>
      <c r="L4" s="1">
        <v>0</v>
      </c>
      <c r="M4" s="1">
        <f t="shared" ref="M4:S4" si="0">M3*10</f>
        <v>5</v>
      </c>
      <c r="N4" s="1">
        <f t="shared" si="0"/>
        <v>10</v>
      </c>
      <c r="O4" s="1">
        <f t="shared" si="0"/>
        <v>20</v>
      </c>
      <c r="P4" s="1">
        <f t="shared" si="0"/>
        <v>40</v>
      </c>
      <c r="Q4" s="1">
        <f t="shared" si="0"/>
        <v>60</v>
      </c>
      <c r="R4" s="1">
        <f t="shared" si="0"/>
        <v>80</v>
      </c>
      <c r="S4" s="1">
        <f t="shared" si="0"/>
        <v>100</v>
      </c>
    </row>
    <row r="5" ht="14.25" spans="11:19">
      <c r="K5" s="1"/>
      <c r="L5" s="1">
        <f>L6-0.035</f>
        <v>0</v>
      </c>
      <c r="M5" s="1">
        <f t="shared" ref="M5:S5" si="1">M6-0.035</f>
        <v>0.054</v>
      </c>
      <c r="N5" s="1">
        <f t="shared" si="1"/>
        <v>0.096</v>
      </c>
      <c r="O5" s="1">
        <f t="shared" si="1"/>
        <v>0.17</v>
      </c>
      <c r="P5" s="1">
        <f t="shared" si="1"/>
        <v>0.321</v>
      </c>
      <c r="Q5" s="1">
        <f t="shared" si="1"/>
        <v>0.477</v>
      </c>
      <c r="R5" s="1">
        <f t="shared" si="1"/>
        <v>0.623</v>
      </c>
      <c r="S5" s="1">
        <f t="shared" si="1"/>
        <v>0.76</v>
      </c>
    </row>
    <row r="6" ht="14.25" spans="1:19">
      <c r="A6" s="1" t="s">
        <v>2</v>
      </c>
      <c r="B6" s="1"/>
      <c r="C6" s="1"/>
      <c r="D6" s="1"/>
      <c r="E6" s="1"/>
      <c r="F6" s="1"/>
      <c r="G6" s="1"/>
      <c r="H6" s="1"/>
      <c r="K6" s="1"/>
      <c r="L6" s="1">
        <v>0.035</v>
      </c>
      <c r="M6" s="1">
        <v>0.089</v>
      </c>
      <c r="N6" s="1">
        <v>0.131</v>
      </c>
      <c r="O6" s="1">
        <v>0.205</v>
      </c>
      <c r="P6" s="1">
        <v>0.356</v>
      </c>
      <c r="Q6" s="1">
        <v>0.512</v>
      </c>
      <c r="R6" s="1">
        <v>0.658</v>
      </c>
      <c r="S6" s="1">
        <v>0.795</v>
      </c>
    </row>
    <row r="7" ht="18.75" spans="1:8">
      <c r="A7" s="1"/>
      <c r="B7" s="2" t="s">
        <v>3</v>
      </c>
      <c r="C7" s="3" t="s">
        <v>4</v>
      </c>
      <c r="D7" s="3" t="s">
        <v>5</v>
      </c>
      <c r="E7" s="3" t="s">
        <v>6</v>
      </c>
      <c r="F7" s="4" t="s">
        <v>7</v>
      </c>
      <c r="G7" s="5" t="s">
        <v>8</v>
      </c>
      <c r="H7" s="6" t="s">
        <v>9</v>
      </c>
    </row>
    <row r="8" ht="18.75" spans="1:8">
      <c r="A8" s="1"/>
      <c r="B8" s="7" t="s">
        <v>10</v>
      </c>
      <c r="C8" s="8">
        <v>0.038</v>
      </c>
      <c r="D8" s="3">
        <v>50</v>
      </c>
      <c r="E8" s="8">
        <v>0.05</v>
      </c>
      <c r="F8" s="9" t="s">
        <v>11</v>
      </c>
      <c r="G8" s="10" t="s">
        <v>11</v>
      </c>
      <c r="H8" s="11" t="s">
        <v>12</v>
      </c>
    </row>
    <row r="9" ht="18.75" spans="1:8">
      <c r="A9" s="1"/>
      <c r="B9" s="7" t="s">
        <v>13</v>
      </c>
      <c r="C9" s="8">
        <v>0.038</v>
      </c>
      <c r="D9" s="3">
        <v>50</v>
      </c>
      <c r="E9" s="8">
        <v>0.051</v>
      </c>
      <c r="F9" s="9" t="s">
        <v>11</v>
      </c>
      <c r="G9" s="10"/>
      <c r="H9" s="12"/>
    </row>
    <row r="10" ht="18.75" spans="1:8">
      <c r="A10" s="1"/>
      <c r="B10" s="7" t="s">
        <v>14</v>
      </c>
      <c r="C10" s="8">
        <v>0.038</v>
      </c>
      <c r="D10" s="3">
        <v>50</v>
      </c>
      <c r="E10" s="8">
        <v>0.053</v>
      </c>
      <c r="F10" s="9" t="s">
        <v>11</v>
      </c>
      <c r="G10" s="10"/>
      <c r="H10" s="12"/>
    </row>
    <row r="11" ht="18.75" spans="1:8">
      <c r="A11" s="1"/>
      <c r="B11" s="7" t="s">
        <v>15</v>
      </c>
      <c r="C11" s="8">
        <v>0.038</v>
      </c>
      <c r="D11" s="3">
        <v>50</v>
      </c>
      <c r="E11" s="8">
        <v>0.055</v>
      </c>
      <c r="F11" s="9" t="s">
        <v>11</v>
      </c>
      <c r="G11" s="10"/>
      <c r="H11" s="12"/>
    </row>
    <row r="12" ht="18.75" spans="1:8">
      <c r="A12" s="1"/>
      <c r="B12" s="7" t="s">
        <v>16</v>
      </c>
      <c r="C12" s="8">
        <v>0.038</v>
      </c>
      <c r="D12" s="3">
        <v>50</v>
      </c>
      <c r="E12" s="8">
        <v>0.051</v>
      </c>
      <c r="F12" s="9" t="s">
        <v>11</v>
      </c>
      <c r="G12" s="10"/>
      <c r="H12" s="12"/>
    </row>
    <row r="13" ht="18.75" spans="1:8">
      <c r="A13" s="13"/>
      <c r="B13" s="7" t="s">
        <v>17</v>
      </c>
      <c r="C13" s="8">
        <v>0.038</v>
      </c>
      <c r="D13" s="3">
        <v>50</v>
      </c>
      <c r="E13" s="8">
        <v>0.038</v>
      </c>
      <c r="F13" s="9" t="s">
        <v>11</v>
      </c>
      <c r="G13" s="14"/>
      <c r="H13" s="15"/>
    </row>
    <row r="14" ht="18.75" spans="1:8">
      <c r="A14" s="1"/>
      <c r="B14" s="16" t="s">
        <v>18</v>
      </c>
      <c r="C14" s="8">
        <v>0.038</v>
      </c>
      <c r="D14" s="3">
        <v>50</v>
      </c>
      <c r="E14" s="8">
        <v>0.239</v>
      </c>
      <c r="F14" s="17">
        <f>(E14-C14-0.0151)/0.0076/D14</f>
        <v>0.489210526315789</v>
      </c>
      <c r="G14" s="18"/>
      <c r="H14" s="19"/>
    </row>
    <row r="15" ht="18.75" spans="1:16">
      <c r="A15" s="1"/>
      <c r="B15" s="20" t="s">
        <v>19</v>
      </c>
      <c r="C15" s="21" t="s">
        <v>20</v>
      </c>
      <c r="D15" s="20" t="s">
        <v>21</v>
      </c>
      <c r="E15" s="20" t="s">
        <v>22</v>
      </c>
      <c r="F15" s="9" t="s">
        <v>23</v>
      </c>
      <c r="G15" s="22" t="s">
        <v>24</v>
      </c>
      <c r="H15" s="22" t="s">
        <v>25</v>
      </c>
      <c r="L15" s="35">
        <v>0.5024</v>
      </c>
      <c r="M15" s="35">
        <v>0.5182</v>
      </c>
      <c r="N15" s="35">
        <f>(L15-M15)/(L15+M15)*100</f>
        <v>-1.54810895551637</v>
      </c>
      <c r="O15" s="36">
        <f>(L15+M15)/2</f>
        <v>0.5103</v>
      </c>
      <c r="P15" s="34">
        <f>(L15-M15)/M15*100</f>
        <v>-3.04901582400618</v>
      </c>
    </row>
    <row r="16" ht="20.25" spans="1:16">
      <c r="A16" s="1"/>
      <c r="B16" s="23">
        <v>50</v>
      </c>
      <c r="C16" s="24">
        <v>0.5</v>
      </c>
      <c r="D16" s="25">
        <f>B16*C16</f>
        <v>25</v>
      </c>
      <c r="E16" s="26">
        <f>0</f>
        <v>0</v>
      </c>
      <c r="F16" s="27">
        <f>F14*D14</f>
        <v>24.4605263157895</v>
      </c>
      <c r="G16" s="25">
        <f>(F16-E16)/D16*100</f>
        <v>97.8421052631579</v>
      </c>
      <c r="H16" s="25">
        <f>(24.46-0)/D16*100</f>
        <v>97.84</v>
      </c>
      <c r="L16" s="35">
        <v>8.69</v>
      </c>
      <c r="M16" s="35">
        <v>8.6</v>
      </c>
      <c r="N16" s="35">
        <f>(L16-M16)/(L16+M16)*100</f>
        <v>0.520532099479467</v>
      </c>
      <c r="O16" s="36">
        <f>(L16+M16)/2</f>
        <v>8.645</v>
      </c>
      <c r="P16" s="34">
        <f>(L16-M16)/M16*100</f>
        <v>1.04651162790698</v>
      </c>
    </row>
    <row r="17" ht="20.25" spans="1:16">
      <c r="A17" s="1"/>
      <c r="B17" s="22" t="s">
        <v>26</v>
      </c>
      <c r="C17" s="8">
        <v>0.038</v>
      </c>
      <c r="D17" s="28">
        <v>50</v>
      </c>
      <c r="E17" s="29">
        <v>0.355</v>
      </c>
      <c r="F17" s="17">
        <f>(E17-C17-0.0151)/D17/0.0076</f>
        <v>0.794473684210526</v>
      </c>
      <c r="G17" s="30">
        <v>0.8</v>
      </c>
      <c r="H17" s="25">
        <v>-0.8</v>
      </c>
      <c r="L17" s="35">
        <v>0.794</v>
      </c>
      <c r="M17" s="35">
        <v>0.8</v>
      </c>
      <c r="N17" s="37">
        <f t="shared" ref="N15:N17" si="2">(L17-M17)/(L17+M17)*100</f>
        <v>-0.376411543287328</v>
      </c>
      <c r="O17" s="36">
        <f t="shared" ref="O15:O17" si="3">(L17+M17)/2</f>
        <v>0.797</v>
      </c>
      <c r="P17" s="34">
        <f t="shared" ref="P15:P17" si="4">(L17-M17)/M17*100</f>
        <v>-0.750000000000001</v>
      </c>
    </row>
    <row r="18" spans="2:2">
      <c r="B18" s="31"/>
    </row>
    <row r="21" ht="14.25" spans="3:6">
      <c r="C21" s="32" t="s">
        <v>27</v>
      </c>
      <c r="D21" s="32"/>
      <c r="E21" s="1" t="s">
        <v>2</v>
      </c>
      <c r="F21" s="33" t="s">
        <v>28</v>
      </c>
    </row>
    <row r="22" ht="14.25" spans="2:6">
      <c r="B22" s="32" t="s">
        <v>29</v>
      </c>
      <c r="C22" s="32" t="s">
        <v>30</v>
      </c>
      <c r="D22" s="32"/>
      <c r="E22" s="1" t="s">
        <v>31</v>
      </c>
      <c r="F22" s="32"/>
    </row>
    <row r="23" ht="14.25" spans="2:8">
      <c r="B23" s="32" t="s">
        <v>32</v>
      </c>
      <c r="C23" s="32" t="s">
        <v>33</v>
      </c>
      <c r="D23" s="32"/>
      <c r="E23" s="1"/>
      <c r="F23" s="34"/>
      <c r="H23" t="s">
        <v>34</v>
      </c>
    </row>
    <row r="24" ht="14.25" spans="2:6">
      <c r="B24" s="32" t="s">
        <v>35</v>
      </c>
      <c r="C24" s="32" t="s">
        <v>36</v>
      </c>
      <c r="D24" s="32"/>
      <c r="E24" s="1"/>
      <c r="F24" s="34"/>
    </row>
    <row r="25" ht="14.25" spans="2:6">
      <c r="B25" s="32" t="s">
        <v>37</v>
      </c>
      <c r="C25" s="32" t="s">
        <v>38</v>
      </c>
      <c r="D25" s="32"/>
      <c r="E25" s="1"/>
      <c r="F25" s="34"/>
    </row>
    <row r="26" ht="14.25" spans="2:6">
      <c r="B26" s="32" t="s">
        <v>39</v>
      </c>
      <c r="C26" s="32" t="s">
        <v>40</v>
      </c>
      <c r="D26" s="32"/>
      <c r="E26" s="1"/>
      <c r="F26" s="34"/>
    </row>
    <row r="27" ht="14.25" spans="2:6">
      <c r="B27" s="32" t="s">
        <v>41</v>
      </c>
      <c r="C27" s="32" t="s">
        <v>42</v>
      </c>
      <c r="D27" s="32"/>
      <c r="E27" s="1"/>
      <c r="F27" s="34"/>
    </row>
    <row r="28" ht="14.25" spans="2:6">
      <c r="B28" s="32" t="s">
        <v>43</v>
      </c>
      <c r="C28" s="1"/>
      <c r="D28" s="1"/>
      <c r="E28" s="1"/>
      <c r="F28" s="34"/>
    </row>
    <row r="29" ht="14.25" spans="2:2">
      <c r="B29" s="32"/>
    </row>
  </sheetData>
  <mergeCells count="9">
    <mergeCell ref="C21:D21"/>
    <mergeCell ref="C22:D22"/>
    <mergeCell ref="C23:D23"/>
    <mergeCell ref="C24:D24"/>
    <mergeCell ref="C25:D25"/>
    <mergeCell ref="C26:D26"/>
    <mergeCell ref="C27:D27"/>
    <mergeCell ref="G8:G9"/>
    <mergeCell ref="H8:H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周军玲</cp:lastModifiedBy>
  <dcterms:created xsi:type="dcterms:W3CDTF">2023-05-12T11:15:00Z</dcterms:created>
  <dcterms:modified xsi:type="dcterms:W3CDTF">2025-04-14T09:43:04Z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0FBA117E880E456699AF9282FA7DE846_13</vt:lpwstr>
  </property>
  <property fmtid="{D5CDD505-2E9C-101B-9397-08002B2CF9AE}" pid="4" name="KSOReadingLayout">
    <vt:bool>true</vt:bool>
  </property>
</Properties>
</file>