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<sst xmlns="http://schemas.openxmlformats.org/spreadsheetml/2006/main" count="49" uniqueCount="41">
  <si>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氰化物</t>
  </si>
  <si>
    <t>样品名称</t>
  </si>
  <si>
    <t>空白吸光度</t>
  </si>
  <si>
    <t>吸光度</t>
  </si>
  <si>
    <t>样品吸光度</t>
  </si>
  <si>
    <t>含量µg</t>
  </si>
  <si>
    <t>馏出液体积mL</t>
  </si>
  <si>
    <t>比色用溜出液体积mL</t>
  </si>
  <si>
    <t>水样体积ml</t>
  </si>
  <si>
    <t>浓度mg/L</t>
  </si>
  <si>
    <t>稀释倍数</t>
  </si>
  <si>
    <t>结果mg/L</t>
  </si>
  <si>
    <t>BW20005-50-20</t>
  </si>
  <si>
    <t>B23116253</t>
  </si>
  <si>
    <t>DX2509530101KB</t>
  </si>
  <si>
    <t>&lt;0.002</t>
  </si>
  <si>
    <t>DX2509530101PS</t>
  </si>
  <si>
    <t>DX2509530101平行1</t>
  </si>
  <si>
    <t>DX2509530101平行2</t>
  </si>
  <si>
    <t>DX2509530201</t>
  </si>
  <si>
    <t>DX2509530301</t>
  </si>
  <si>
    <t>氰化物-C250413-01</t>
  </si>
  <si>
    <t>/</t>
  </si>
  <si>
    <t>中点校正（0.05mg/l）</t>
  </si>
  <si>
    <t>分析人：</t>
  </si>
  <si>
    <t>赵瑜</t>
  </si>
  <si>
    <t>分析日期：</t>
  </si>
  <si>
    <r>
      <rPr>
        <sz val="10"/>
        <rFont val="Microsoft YaHei"/>
        <charset val="134"/>
      </rPr>
      <t>R</t>
    </r>
    <r>
      <rPr>
        <vertAlign val="superscript"/>
        <sz val="10"/>
        <rFont val="Microsoft YaHei"/>
        <charset val="134"/>
      </rPr>
      <t>2</t>
    </r>
  </si>
  <si>
    <t>使用仪器</t>
  </si>
  <si>
    <t>紫外可见分光光度计</t>
  </si>
  <si>
    <t>仪器型号</t>
  </si>
  <si>
    <t>TU-1810</t>
  </si>
  <si>
    <t>a</t>
  </si>
  <si>
    <t>b</t>
  </si>
  <si>
    <t>r</t>
  </si>
  <si>
    <t>仪器编号：</t>
  </si>
  <si>
    <t>HNZYT/SB-HJ-082</t>
  </si>
  <si>
    <t>使用标准：</t>
  </si>
  <si>
    <t>生活饮用水标准检验方法 第 5 部分：无机非金属指标（7.1 氰化物 异烟酸-吡唑啉酮分光光度法） GB/T 5750.5-2023</t>
  </si>
  <si>
    <t>检出限：</t>
  </si>
  <si>
    <t>0.002mg/L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</si>
</sst>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_);[Red]\(0\)"/>
    <numFmt numFmtId="178" formatCode="0.00_);[Red]\(0.00\)"/>
    <numFmt numFmtId="179" formatCode="0.00_ "/>
    <numFmt numFmtId="180" formatCode="0.000"/>
    <numFmt numFmtId="181" formatCode="0.0000_ "/>
    <numFmt numFmtId="182" formatCode="0_ "/>
    <numFmt numFmtId="183" formatCode="0.0_ "/>
    <numFmt numFmtId="184" formatCode="0.0"/>
    <numFmt numFmtId="185" formatCode="yyyy/m/d;@"/>
    <numFmt numFmtId="186" formatCode="0.000000_ "/>
  </numFmts>
  <fonts count="36">
    <font>
      <sz val="11"/>
      <color indexed="8"/>
      <name val="宋体"/>
      <charset val="134"/>
    </font>
    <font>
      <sz val="9"/>
      <color indexed="10"/>
      <name val="宋体"/>
      <charset val="134"/>
    </font>
    <font>
      <sz val="16"/>
      <name val="Times New Roman"/>
      <charset val="134"/>
    </font>
    <font>
      <sz val="16"/>
      <color rgb="FFFF0000"/>
      <name val="Times New Roman"/>
      <charset val="134"/>
    </font>
    <font>
      <b/>
      <sz val="16"/>
      <name val="Microsoft YaHei"/>
      <charset val="134"/>
    </font>
    <font>
      <b/>
      <sz val="11"/>
      <name val="Microsoft YaHei"/>
      <charset val="134"/>
    </font>
    <font>
      <sz val="12"/>
      <color indexed="8"/>
      <name val="宋体"/>
      <charset val="134"/>
      <scheme val="major"/>
    </font>
    <font>
      <sz val="10"/>
      <name val="Microsoft YaHei"/>
      <charset val="134"/>
    </font>
    <font>
      <sz val="10"/>
      <color rgb="FFFF0000"/>
      <name val="Microsoft YaHei"/>
      <charset val="134"/>
    </font>
    <font>
      <sz val="10"/>
      <color rgb="FF000000"/>
      <name val="Microsoft YaHei"/>
      <charset val="0"/>
    </font>
    <font>
      <sz val="10"/>
      <name val="Microsoft YaHei"/>
      <charset val="0"/>
    </font>
    <font>
      <sz val="10"/>
      <color indexed="8"/>
      <name val="Microsoft YaHei"/>
      <charset val="134"/>
    </font>
    <font>
      <b/>
      <sz val="11"/>
      <color rgb="FFFF0000"/>
      <name val="Microsoft YaHei"/>
      <charset val="134"/>
    </font>
    <font>
      <sz val="16"/>
      <name val="宋体"/>
      <charset val="134"/>
    </font>
    <font>
      <sz val="10"/>
      <color theme="1"/>
      <name val="Microsoft YaHei"/>
      <charset val="134"/>
    </font>
    <font>
      <sz val="18"/>
      <name val="Times New Roman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sz val="12"/>
      <name val="宋体"/>
      <charset val="134"/>
    </font>
    <font>
      <vertAlign val="superscript"/>
      <sz val="10"/>
      <name val="Microsoft YaHei"/>
      <charset val="134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">
    <xf numFmtId="0" fontId="0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5" borderId="10" applyNumberFormat="0" applyAlignment="0" applyProtection="0">
      <alignment vertical="center"/>
    </xf>
    <xf numFmtId="0" fontId="26" fillId="6" borderId="11" applyNumberFormat="0" applyAlignment="0" applyProtection="0">
      <alignment vertical="center"/>
    </xf>
    <xf numFmtId="0" fontId="27" fillId="6" borderId="10" applyNumberFormat="0" applyAlignment="0" applyProtection="0">
      <alignment vertical="center"/>
    </xf>
    <xf numFmtId="0" fontId="28" fillId="7" borderId="12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4" fillId="0" borderId="0">
      <alignment vertical="center"/>
    </xf>
  </cellStyleXfs>
  <cellXfs count="65">
    <xf numFmtId="0" fontId="0" fillId="0" borderId="0" xfId="0" applyAlignment="1"/>
    <xf numFmtId="176" fontId="0" fillId="0" borderId="0" xfId="0" applyNumberFormat="1" applyAlignment="1"/>
    <xf numFmtId="177" fontId="1" fillId="0" borderId="1" xfId="0" applyNumberFormat="1" applyFont="1" applyFill="1" applyBorder="1" applyAlignment="1">
      <alignment vertical="center" wrapText="1"/>
    </xf>
    <xf numFmtId="178" fontId="1" fillId="0" borderId="1" xfId="0" applyNumberFormat="1" applyFont="1" applyFill="1" applyBorder="1" applyAlignment="1">
      <alignment vertical="center" wrapText="1"/>
    </xf>
    <xf numFmtId="177" fontId="1" fillId="0" borderId="0" xfId="0" applyNumberFormat="1" applyFont="1" applyFill="1" applyAlignment="1">
      <alignment horizontal="center" vertical="center" wrapText="1"/>
    </xf>
    <xf numFmtId="178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Continuous" vertical="center" wrapText="1"/>
    </xf>
    <xf numFmtId="179" fontId="2" fillId="2" borderId="0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 wrapText="1"/>
    </xf>
    <xf numFmtId="180" fontId="7" fillId="0" borderId="1" xfId="0" applyNumberFormat="1" applyFont="1" applyFill="1" applyBorder="1" applyAlignment="1">
      <alignment horizontal="center" vertical="center" wrapText="1"/>
    </xf>
    <xf numFmtId="181" fontId="7" fillId="0" borderId="1" xfId="0" applyNumberFormat="1" applyFont="1" applyFill="1" applyBorder="1" applyAlignment="1">
      <alignment horizontal="center" vertical="center" wrapText="1"/>
    </xf>
    <xf numFmtId="182" fontId="7" fillId="0" borderId="1" xfId="0" applyNumberFormat="1" applyFont="1" applyFill="1" applyBorder="1" applyAlignment="1">
      <alignment horizontal="center" vertical="center" wrapText="1"/>
    </xf>
    <xf numFmtId="179" fontId="7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81" fontId="8" fillId="0" borderId="1" xfId="0" applyNumberFormat="1" applyFont="1" applyFill="1" applyBorder="1" applyAlignment="1">
      <alignment horizontal="center" vertical="center" wrapText="1"/>
    </xf>
    <xf numFmtId="179" fontId="8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176" fontId="7" fillId="0" borderId="0" xfId="0" applyNumberFormat="1" applyFont="1" applyFill="1" applyBorder="1" applyAlignment="1">
      <alignment horizontal="center" vertical="center" wrapText="1"/>
    </xf>
    <xf numFmtId="181" fontId="8" fillId="2" borderId="1" xfId="0" applyNumberFormat="1" applyFont="1" applyFill="1" applyBorder="1" applyAlignment="1">
      <alignment horizontal="center" vertical="center" wrapText="1"/>
    </xf>
    <xf numFmtId="180" fontId="7" fillId="0" borderId="0" xfId="0" applyNumberFormat="1" applyFont="1" applyFill="1" applyBorder="1" applyAlignment="1">
      <alignment horizontal="center" vertical="center" wrapText="1"/>
    </xf>
    <xf numFmtId="181" fontId="7" fillId="0" borderId="0" xfId="0" applyNumberFormat="1" applyFont="1" applyFill="1" applyBorder="1" applyAlignment="1">
      <alignment horizontal="center" vertical="center" wrapText="1"/>
    </xf>
    <xf numFmtId="182" fontId="7" fillId="0" borderId="0" xfId="0" applyNumberFormat="1" applyFont="1" applyFill="1" applyBorder="1" applyAlignment="1">
      <alignment horizontal="center" vertical="center" wrapText="1"/>
    </xf>
    <xf numFmtId="179" fontId="7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Continuous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179" fontId="11" fillId="0" borderId="0" xfId="0" applyNumberFormat="1" applyFont="1" applyFill="1" applyBorder="1" applyAlignment="1">
      <alignment horizontal="center" vertical="center" wrapText="1"/>
    </xf>
    <xf numFmtId="176" fontId="11" fillId="0" borderId="0" xfId="0" applyNumberFormat="1" applyFont="1" applyFill="1" applyBorder="1" applyAlignment="1">
      <alignment horizontal="center" vertical="center" wrapText="1"/>
    </xf>
    <xf numFmtId="183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180" fontId="13" fillId="0" borderId="0" xfId="0" applyNumberFormat="1" applyFont="1" applyFill="1" applyBorder="1" applyAlignment="1">
      <alignment horizontal="center"/>
    </xf>
    <xf numFmtId="181" fontId="13" fillId="0" borderId="0" xfId="0" applyNumberFormat="1" applyFont="1" applyFill="1" applyBorder="1" applyAlignment="1">
      <alignment horizontal="center"/>
    </xf>
    <xf numFmtId="176" fontId="8" fillId="0" borderId="0" xfId="0" applyNumberFormat="1" applyFont="1" applyFill="1" applyBorder="1" applyAlignment="1">
      <alignment horizontal="center" vertical="center" wrapText="1"/>
    </xf>
    <xf numFmtId="184" fontId="2" fillId="0" borderId="0" xfId="0" applyNumberFormat="1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 vertical="center" wrapText="1"/>
    </xf>
    <xf numFmtId="185" fontId="14" fillId="0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/>
    </xf>
    <xf numFmtId="179" fontId="7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81" fontId="2" fillId="0" borderId="0" xfId="0" applyNumberFormat="1" applyFont="1" applyFill="1" applyBorder="1" applyAlignment="1">
      <alignment horizontal="center" vertical="center" wrapText="1"/>
    </xf>
    <xf numFmtId="179" fontId="2" fillId="0" borderId="0" xfId="0" applyNumberFormat="1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 wrapText="1"/>
    </xf>
    <xf numFmtId="186" fontId="7" fillId="2" borderId="0" xfId="0" applyNumberFormat="1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181" fontId="7" fillId="3" borderId="3" xfId="0" applyNumberFormat="1" applyFont="1" applyFill="1" applyBorder="1" applyAlignment="1">
      <alignment horizontal="center" vertical="center" wrapText="1"/>
    </xf>
    <xf numFmtId="181" fontId="7" fillId="3" borderId="1" xfId="0" applyNumberFormat="1" applyFont="1" applyFill="1" applyBorder="1" applyAlignment="1">
      <alignment horizontal="center" vertical="center" wrapText="1"/>
    </xf>
    <xf numFmtId="181" fontId="7" fillId="3" borderId="4" xfId="0" applyNumberFormat="1" applyFont="1" applyFill="1" applyBorder="1" applyAlignment="1">
      <alignment horizontal="center" vertical="center" wrapText="1"/>
    </xf>
    <xf numFmtId="181" fontId="7" fillId="3" borderId="5" xfId="0" applyNumberFormat="1" applyFont="1" applyFill="1" applyBorder="1" applyAlignment="1">
      <alignment horizontal="center" vertical="center" wrapText="1"/>
    </xf>
    <xf numFmtId="179" fontId="7" fillId="0" borderId="6" xfId="0" applyNumberFormat="1" applyFont="1" applyFill="1" applyBorder="1" applyAlignment="1">
      <alignment horizontal="center" vertical="center" wrapText="1"/>
    </xf>
    <xf numFmtId="179" fontId="11" fillId="0" borderId="0" xfId="0" applyNumberFormat="1" applyFont="1" applyAlignment="1">
      <alignment horizontal="center" vertical="center" wrapText="1"/>
    </xf>
    <xf numFmtId="179" fontId="2" fillId="0" borderId="0" xfId="0" applyNumberFormat="1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0" fontId="2" fillId="0" borderId="0" xfId="3" applyNumberFormat="1" applyFont="1" applyFill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3" xfId="49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91128424227193"/>
                  <c:y val="-0.14862040133779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Sheet1!$R$4:$R$12</c:f>
              <c:numCache>
                <c:formatCode>0.00_ </c:formatCode>
                <c:ptCount val="9"/>
                <c:pt idx="0">
                  <c:v>0</c:v>
                </c:pt>
                <c:pt idx="1" c:formatCode="General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0.6</c:v>
                </c:pt>
                <c:pt idx="5">
                  <c:v>0.8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</c:numCache>
            </c:numRef>
          </c:xVal>
          <c:yVal>
            <c:numRef>
              <c:f>Sheet1!$T$4:$T$12</c:f>
              <c:numCache>
                <c:formatCode>0.000_ </c:formatCode>
                <c:ptCount val="9"/>
                <c:pt idx="0">
                  <c:v>0</c:v>
                </c:pt>
                <c:pt idx="1">
                  <c:v>0.042</c:v>
                </c:pt>
                <c:pt idx="2">
                  <c:v>0.09</c:v>
                </c:pt>
                <c:pt idx="3">
                  <c:v>0.151</c:v>
                </c:pt>
                <c:pt idx="4">
                  <c:v>0.22</c:v>
                </c:pt>
                <c:pt idx="5">
                  <c:v>0.306</c:v>
                </c:pt>
                <c:pt idx="6">
                  <c:v>0.381</c:v>
                </c:pt>
                <c:pt idx="7">
                  <c:v>0.546</c:v>
                </c:pt>
                <c:pt idx="8">
                  <c:v>0.723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282198"/>
        <c:axId val="919951975"/>
      </c:scatterChart>
      <c:valAx>
        <c:axId val="72528219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9951975"/>
        <c:crosses val="autoZero"/>
        <c:crossBetween val="midCat"/>
      </c:valAx>
      <c:valAx>
        <c:axId val="919951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528219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88cd2b53-8f39-4d18-8bc8-10cb234d6b6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600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21</xdr:col>
      <xdr:colOff>204470</xdr:colOff>
      <xdr:row>2</xdr:row>
      <xdr:rowOff>80010</xdr:rowOff>
    </xdr:from>
    <xdr:to>
      <xdr:col>25</xdr:col>
      <xdr:colOff>480060</xdr:colOff>
      <xdr:row>11</xdr:row>
      <xdr:rowOff>25400</xdr:rowOff>
    </xdr:to>
    <xdr:graphicFrame>
      <xdr:nvGraphicFramePr>
        <xdr:cNvPr id="3" name="图表 2"/>
        <xdr:cNvGraphicFramePr/>
      </xdr:nvGraphicFramePr>
      <xdr:xfrm>
        <a:off x="19662775" y="727710"/>
        <a:ext cx="2787650" cy="24980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3"/>
  <sheetViews>
    <sheetView tabSelected="1" zoomScale="90" zoomScaleNormal="90" workbookViewId="0">
      <selection activeCell="K14" sqref="K14"/>
    </sheetView>
  </sheetViews>
  <sheetFormatPr defaultColWidth="9" defaultRowHeight="21"/>
  <cols>
    <col min="1" max="1" width="7.84259259259259" style="6" customWidth="1"/>
    <col min="2" max="2" width="25.3796296296296" style="6" customWidth="1"/>
    <col min="3" max="3" width="13.3425925925926" style="6" customWidth="1"/>
    <col min="4" max="6" width="15.6296296296296" style="6" customWidth="1"/>
    <col min="7" max="7" width="13.6759259259259" style="6" customWidth="1"/>
    <col min="8" max="8" width="18.5" style="6" customWidth="1"/>
    <col min="9" max="9" width="10.5" style="6" customWidth="1"/>
    <col min="10" max="10" width="9.37962962962963" style="6" customWidth="1"/>
    <col min="11" max="11" width="8.12962962962963" style="6" customWidth="1"/>
    <col min="12" max="12" width="9.37962962962963" style="7" customWidth="1"/>
    <col min="13" max="13" width="11.4351851851852" style="6" customWidth="1"/>
    <col min="14" max="14" width="15.6851851851852" style="6" customWidth="1"/>
    <col min="15" max="15" width="12.2037037037037" style="6" customWidth="1"/>
    <col min="16" max="16" width="15.3425925925926" style="6" customWidth="1"/>
    <col min="17" max="17" width="18.0092592592593" style="6" customWidth="1"/>
    <col min="18" max="18" width="10.8425925925926" style="6" customWidth="1"/>
    <col min="19" max="19" width="13.3425925925926" style="6" customWidth="1"/>
    <col min="20" max="20" width="14.0092592592593" style="6" customWidth="1"/>
    <col min="21" max="21" width="9.84259259259259" style="6" customWidth="1"/>
    <col min="22" max="22" width="9.62962962962963" style="6"/>
    <col min="23" max="16384" width="9" style="6"/>
  </cols>
  <sheetData>
    <row r="1" ht="28.5" customHeight="1" spans="1:22">
      <c r="A1" s="8"/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V1" s="42"/>
    </row>
    <row r="2" ht="22.5" customHeight="1" spans="1:21">
      <c r="A2" s="8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30" t="s">
        <v>11</v>
      </c>
      <c r="P2" s="31"/>
      <c r="Q2" s="43" t="s">
        <v>12</v>
      </c>
      <c r="R2" s="43">
        <v>2</v>
      </c>
      <c r="S2" s="44">
        <v>45549</v>
      </c>
      <c r="T2" s="43" t="s">
        <v>13</v>
      </c>
      <c r="U2" s="31"/>
    </row>
    <row r="3" ht="22.5" customHeight="1" spans="1:23">
      <c r="A3" s="11">
        <v>4.12</v>
      </c>
      <c r="B3" s="12" t="s">
        <v>14</v>
      </c>
      <c r="C3" s="13">
        <v>0.005</v>
      </c>
      <c r="D3" s="13">
        <v>0.009</v>
      </c>
      <c r="E3" s="14">
        <f t="shared" ref="E3:E8" si="0">D3-C3</f>
        <v>0.004</v>
      </c>
      <c r="F3" s="15">
        <f t="shared" ref="F3:F8" si="1">(E3-$Q$18)/$R$18</f>
        <v>-0.0150125104253545</v>
      </c>
      <c r="G3" s="16">
        <v>50</v>
      </c>
      <c r="H3" s="17">
        <v>10</v>
      </c>
      <c r="I3" s="32">
        <v>250</v>
      </c>
      <c r="J3" s="13">
        <f t="shared" ref="J3:J8" si="2">(F3*G3)/(I3*H3)*K3</f>
        <v>-0.000300250208507089</v>
      </c>
      <c r="K3" s="32">
        <v>1</v>
      </c>
      <c r="L3" s="33" t="s">
        <v>15</v>
      </c>
      <c r="P3" s="31"/>
      <c r="Q3" s="45">
        <v>3.19</v>
      </c>
      <c r="R3" s="31"/>
      <c r="S3" s="31"/>
      <c r="T3" s="31"/>
      <c r="U3" s="31"/>
      <c r="W3" s="46"/>
    </row>
    <row r="4" ht="22.5" customHeight="1" spans="1:23">
      <c r="A4" s="8"/>
      <c r="B4" s="12" t="s">
        <v>16</v>
      </c>
      <c r="C4" s="13">
        <v>0.005</v>
      </c>
      <c r="D4" s="13">
        <v>0.025</v>
      </c>
      <c r="E4" s="14">
        <f t="shared" si="0"/>
        <v>0.02</v>
      </c>
      <c r="F4" s="15">
        <f t="shared" si="1"/>
        <v>0.0294690019460662</v>
      </c>
      <c r="G4" s="16">
        <v>50</v>
      </c>
      <c r="H4" s="17">
        <v>10</v>
      </c>
      <c r="I4" s="32">
        <v>250</v>
      </c>
      <c r="J4" s="13">
        <f t="shared" si="2"/>
        <v>0.000589380038921323</v>
      </c>
      <c r="K4" s="32">
        <v>1</v>
      </c>
      <c r="L4" s="33" t="s">
        <v>15</v>
      </c>
      <c r="Q4" s="47">
        <v>0</v>
      </c>
      <c r="R4" s="27">
        <v>0</v>
      </c>
      <c r="S4" s="31"/>
      <c r="T4" s="22">
        <f>U4-$U$4</f>
        <v>0</v>
      </c>
      <c r="U4" s="31">
        <v>0.005</v>
      </c>
      <c r="W4" s="46"/>
    </row>
    <row r="5" ht="22.5" customHeight="1" spans="1:23">
      <c r="A5" s="8"/>
      <c r="B5" s="12" t="s">
        <v>17</v>
      </c>
      <c r="C5" s="13">
        <v>0.005</v>
      </c>
      <c r="D5" s="13">
        <v>0.026</v>
      </c>
      <c r="E5" s="14">
        <f t="shared" si="0"/>
        <v>0.021</v>
      </c>
      <c r="F5" s="15">
        <f t="shared" si="1"/>
        <v>0.0322490964692799</v>
      </c>
      <c r="G5" s="16">
        <v>50</v>
      </c>
      <c r="H5" s="17">
        <v>10</v>
      </c>
      <c r="I5" s="32">
        <v>250</v>
      </c>
      <c r="J5" s="13">
        <f t="shared" si="2"/>
        <v>0.000644981929385599</v>
      </c>
      <c r="K5" s="32">
        <v>1</v>
      </c>
      <c r="L5" s="33" t="s">
        <v>15</v>
      </c>
      <c r="Q5" s="48">
        <v>0.1</v>
      </c>
      <c r="R5" s="31">
        <v>0.1</v>
      </c>
      <c r="S5" s="31"/>
      <c r="T5" s="22">
        <f>U5-$U$4</f>
        <v>0.042</v>
      </c>
      <c r="U5" s="31">
        <v>0.047</v>
      </c>
      <c r="W5" s="46"/>
    </row>
    <row r="6" ht="22.5" customHeight="1" spans="1:23">
      <c r="A6" s="8"/>
      <c r="B6" s="12" t="s">
        <v>18</v>
      </c>
      <c r="C6" s="13">
        <v>0.005</v>
      </c>
      <c r="D6" s="13">
        <v>0.027</v>
      </c>
      <c r="E6" s="14">
        <f t="shared" si="0"/>
        <v>0.022</v>
      </c>
      <c r="F6" s="15">
        <f t="shared" si="1"/>
        <v>0.0350291909924937</v>
      </c>
      <c r="G6" s="16">
        <v>50</v>
      </c>
      <c r="H6" s="17">
        <v>10</v>
      </c>
      <c r="I6" s="32">
        <v>250</v>
      </c>
      <c r="J6" s="13">
        <f t="shared" si="2"/>
        <v>0.000700583819849875</v>
      </c>
      <c r="K6" s="32">
        <v>1</v>
      </c>
      <c r="L6" s="33" t="s">
        <v>15</v>
      </c>
      <c r="Q6" s="47">
        <v>0.2</v>
      </c>
      <c r="R6" s="27">
        <v>0.2</v>
      </c>
      <c r="S6" s="31"/>
      <c r="T6" s="22">
        <f>U6-$U$4</f>
        <v>0.09</v>
      </c>
      <c r="U6" s="22">
        <v>0.095</v>
      </c>
      <c r="W6" s="46"/>
    </row>
    <row r="7" ht="22.5" customHeight="1" spans="2:23">
      <c r="B7" s="12" t="s">
        <v>19</v>
      </c>
      <c r="C7" s="13">
        <v>0.005</v>
      </c>
      <c r="D7" s="13">
        <v>0.024</v>
      </c>
      <c r="E7" s="14">
        <f t="shared" si="0"/>
        <v>0.019</v>
      </c>
      <c r="F7" s="15">
        <f t="shared" si="1"/>
        <v>0.0266889074228524</v>
      </c>
      <c r="G7" s="16">
        <v>50</v>
      </c>
      <c r="H7" s="17">
        <v>10</v>
      </c>
      <c r="I7" s="32">
        <v>250</v>
      </c>
      <c r="J7" s="13">
        <f t="shared" si="2"/>
        <v>0.000533778148457047</v>
      </c>
      <c r="K7" s="32">
        <v>1</v>
      </c>
      <c r="L7" s="33" t="s">
        <v>15</v>
      </c>
      <c r="Q7" s="47">
        <v>0.4</v>
      </c>
      <c r="R7" s="27">
        <v>0.4</v>
      </c>
      <c r="S7" s="31"/>
      <c r="T7" s="22">
        <f>U7-$U$4</f>
        <v>0.151</v>
      </c>
      <c r="U7" s="24">
        <v>0.156</v>
      </c>
      <c r="W7" s="46"/>
    </row>
    <row r="8" ht="22.5" customHeight="1" spans="2:23">
      <c r="B8" s="12" t="s">
        <v>20</v>
      </c>
      <c r="C8" s="13">
        <v>0.005</v>
      </c>
      <c r="D8" s="13">
        <v>0.023</v>
      </c>
      <c r="E8" s="14">
        <f t="shared" si="0"/>
        <v>0.018</v>
      </c>
      <c r="F8" s="15">
        <f t="shared" si="1"/>
        <v>0.0239088128996386</v>
      </c>
      <c r="G8" s="16">
        <v>50</v>
      </c>
      <c r="H8" s="17">
        <v>10</v>
      </c>
      <c r="I8" s="32">
        <v>250</v>
      </c>
      <c r="J8" s="13">
        <f t="shared" si="2"/>
        <v>0.000478176257992772</v>
      </c>
      <c r="K8" s="32">
        <v>1</v>
      </c>
      <c r="L8" s="33" t="s">
        <v>15</v>
      </c>
      <c r="Q8" s="47">
        <v>0.6</v>
      </c>
      <c r="R8" s="27">
        <v>0.6</v>
      </c>
      <c r="S8" s="31"/>
      <c r="T8" s="22">
        <f>U8-$U$4</f>
        <v>0.22</v>
      </c>
      <c r="U8" s="22">
        <v>0.225</v>
      </c>
      <c r="W8" s="46"/>
    </row>
    <row r="9" ht="22.5" customHeight="1" spans="2:23">
      <c r="B9" s="18" t="s">
        <v>21</v>
      </c>
      <c r="C9" s="13">
        <v>0.005</v>
      </c>
      <c r="D9" s="13">
        <v>0.381</v>
      </c>
      <c r="E9" s="14">
        <f>D9-C9</f>
        <v>0.376</v>
      </c>
      <c r="F9" s="15">
        <f>(E9-$Q$18)/$R$18</f>
        <v>1.01918265221018</v>
      </c>
      <c r="G9" s="16" t="s">
        <v>22</v>
      </c>
      <c r="H9" s="17">
        <v>10</v>
      </c>
      <c r="I9" s="32" t="s">
        <v>22</v>
      </c>
      <c r="J9" s="13">
        <f>(F9/H9)*K9</f>
        <v>0.101918265221018</v>
      </c>
      <c r="K9" s="32">
        <v>1</v>
      </c>
      <c r="L9" s="34">
        <f>IF(ABS(MOD(J9*POWER(10,3),2))=0.5,ROUNDDOWN(J9,3),ROUND(J9,3))</f>
        <v>0.102</v>
      </c>
      <c r="M9" s="35">
        <v>0.1</v>
      </c>
      <c r="N9" s="36">
        <f>L9</f>
        <v>0.102</v>
      </c>
      <c r="O9" s="36">
        <f>(N9-M9)/M9*100</f>
        <v>1.99999999999999</v>
      </c>
      <c r="P9" s="37">
        <v>2</v>
      </c>
      <c r="Q9" s="47">
        <v>0.8</v>
      </c>
      <c r="R9" s="27">
        <v>0.8</v>
      </c>
      <c r="S9" s="31"/>
      <c r="T9" s="22">
        <f>U9-$U$4</f>
        <v>0.306</v>
      </c>
      <c r="U9" s="22">
        <v>0.311</v>
      </c>
      <c r="W9" s="46"/>
    </row>
    <row r="10" ht="22.5" customHeight="1" spans="2:23">
      <c r="B10" s="12" t="s">
        <v>23</v>
      </c>
      <c r="C10" s="13">
        <v>0.005</v>
      </c>
      <c r="D10" s="13">
        <v>0.189</v>
      </c>
      <c r="E10" s="14">
        <f>D10-C10</f>
        <v>0.184</v>
      </c>
      <c r="F10" s="15">
        <f>(E10-$Q$18)/$R$18</f>
        <v>0.485404503753128</v>
      </c>
      <c r="G10" s="16" t="s">
        <v>22</v>
      </c>
      <c r="H10" s="17">
        <v>10</v>
      </c>
      <c r="I10" s="32" t="s">
        <v>22</v>
      </c>
      <c r="J10" s="13">
        <f>(F10/H10)*K10</f>
        <v>0.0485404503753128</v>
      </c>
      <c r="K10" s="32">
        <v>1</v>
      </c>
      <c r="L10" s="34">
        <f>IF(ABS(MOD(J10*POWER(10,3),2))=0.5,ROUNDDOWN(J10,3),ROUND(J10,3))</f>
        <v>0.049</v>
      </c>
      <c r="M10" s="35">
        <v>0.05</v>
      </c>
      <c r="N10" s="36">
        <f>L10</f>
        <v>0.049</v>
      </c>
      <c r="O10" s="35">
        <f>(N10-M10)/M10*100</f>
        <v>-2</v>
      </c>
      <c r="P10" s="37">
        <v>-2</v>
      </c>
      <c r="Q10" s="47">
        <v>1</v>
      </c>
      <c r="R10" s="27">
        <v>1</v>
      </c>
      <c r="S10" s="31"/>
      <c r="T10" s="22">
        <f>U10-$U$4</f>
        <v>0.381</v>
      </c>
      <c r="U10" s="22">
        <v>0.386</v>
      </c>
      <c r="W10" s="46"/>
    </row>
    <row r="11" spans="17:23">
      <c r="Q11" s="47">
        <v>1.5</v>
      </c>
      <c r="R11" s="27">
        <v>1.5</v>
      </c>
      <c r="S11" s="31"/>
      <c r="T11" s="22">
        <f>U11-$U$4</f>
        <v>0.546</v>
      </c>
      <c r="U11" s="22">
        <v>0.551</v>
      </c>
      <c r="W11" s="46"/>
    </row>
    <row r="12" ht="22.5" customHeight="1" spans="17:23">
      <c r="Q12" s="47">
        <v>2</v>
      </c>
      <c r="R12" s="27">
        <v>2</v>
      </c>
      <c r="S12" s="31"/>
      <c r="T12" s="22">
        <f>U12-$U$4</f>
        <v>0.723</v>
      </c>
      <c r="U12" s="22">
        <v>0.728</v>
      </c>
      <c r="W12" s="46"/>
    </row>
    <row r="13" ht="22.5" customHeight="1" spans="17:23">
      <c r="Q13" s="49"/>
      <c r="R13" s="50"/>
      <c r="S13" s="8"/>
      <c r="T13" s="51"/>
      <c r="U13" s="51"/>
      <c r="W13" s="46"/>
    </row>
    <row r="14" ht="22.5" customHeight="1" spans="4:23">
      <c r="D14" s="14" t="s">
        <v>24</v>
      </c>
      <c r="E14" s="19" t="s">
        <v>25</v>
      </c>
      <c r="F14" s="19"/>
      <c r="Q14" s="49"/>
      <c r="R14" s="50"/>
      <c r="S14" s="8"/>
      <c r="T14" s="51"/>
      <c r="U14" s="51"/>
      <c r="W14" s="46"/>
    </row>
    <row r="15" ht="22.5" customHeight="1" spans="4:23">
      <c r="D15" s="14" t="s">
        <v>26</v>
      </c>
      <c r="E15" s="20">
        <v>4.13</v>
      </c>
      <c r="F15" s="20"/>
      <c r="Q15" s="52" t="s">
        <v>27</v>
      </c>
      <c r="R15" s="25">
        <v>0.999</v>
      </c>
      <c r="S15" s="53">
        <f>SQRT(R15)</f>
        <v>0.999499874937461</v>
      </c>
      <c r="T15" s="27"/>
      <c r="U15" s="27"/>
      <c r="W15" s="46"/>
    </row>
    <row r="16" ht="22.5" customHeight="1" spans="4:23">
      <c r="D16" s="14" t="s">
        <v>28</v>
      </c>
      <c r="E16" s="15" t="s">
        <v>29</v>
      </c>
      <c r="F16" s="15"/>
      <c r="Q16" s="54"/>
      <c r="R16" s="22"/>
      <c r="S16" s="22"/>
      <c r="T16" s="51"/>
      <c r="U16" s="51"/>
      <c r="W16" s="46"/>
    </row>
    <row r="17" ht="22.5" customHeight="1" spans="4:23">
      <c r="D17" s="14" t="s">
        <v>30</v>
      </c>
      <c r="E17" s="15" t="s">
        <v>31</v>
      </c>
      <c r="F17" s="15"/>
      <c r="Q17" s="55" t="s">
        <v>32</v>
      </c>
      <c r="R17" s="56" t="s">
        <v>33</v>
      </c>
      <c r="S17" s="56" t="s">
        <v>34</v>
      </c>
      <c r="T17" s="27"/>
      <c r="U17" s="27"/>
      <c r="W17" s="46"/>
    </row>
    <row r="18" ht="22.5" customHeight="1" spans="4:23">
      <c r="D18" s="14" t="s">
        <v>35</v>
      </c>
      <c r="E18" s="15" t="s">
        <v>36</v>
      </c>
      <c r="F18" s="15"/>
      <c r="Q18" s="57">
        <v>0.0094</v>
      </c>
      <c r="R18" s="58">
        <v>0.3597</v>
      </c>
      <c r="S18" s="58">
        <v>0.9995</v>
      </c>
      <c r="T18" s="59"/>
      <c r="U18" s="59"/>
      <c r="W18" s="46"/>
    </row>
    <row r="19" ht="22.5" customHeight="1" spans="2:23">
      <c r="B19" s="21"/>
      <c r="C19" s="22"/>
      <c r="D19" s="14" t="s">
        <v>37</v>
      </c>
      <c r="E19" s="23" t="s">
        <v>38</v>
      </c>
      <c r="F19" s="23"/>
      <c r="J19" s="22"/>
      <c r="K19" s="31"/>
      <c r="L19" s="38"/>
      <c r="M19" s="39"/>
      <c r="N19" s="40"/>
      <c r="P19" s="31"/>
      <c r="R19" s="50"/>
      <c r="S19" s="8"/>
      <c r="T19" s="51"/>
      <c r="U19" s="51"/>
      <c r="W19" s="46"/>
    </row>
    <row r="20" ht="22.5" customHeight="1" spans="1:23">
      <c r="A20" s="8"/>
      <c r="B20" s="21"/>
      <c r="C20" s="22"/>
      <c r="D20" s="14" t="s">
        <v>39</v>
      </c>
      <c r="E20" s="15" t="s">
        <v>40</v>
      </c>
      <c r="F20" s="15"/>
      <c r="J20" s="22"/>
      <c r="K20" s="31"/>
      <c r="L20" s="38"/>
      <c r="M20" s="39"/>
      <c r="N20" s="40"/>
      <c r="P20" s="31"/>
      <c r="R20" s="50"/>
      <c r="S20" s="8"/>
      <c r="T20" s="51"/>
      <c r="U20" s="51"/>
      <c r="W20" s="46"/>
    </row>
    <row r="21" ht="22.5" customHeight="1" spans="1:23">
      <c r="A21" s="8"/>
      <c r="B21" s="21"/>
      <c r="C21" s="22"/>
      <c r="D21" s="22"/>
      <c r="E21" s="24"/>
      <c r="F21" s="25"/>
      <c r="G21" s="26"/>
      <c r="H21" s="27"/>
      <c r="I21" s="31"/>
      <c r="J21" s="22"/>
      <c r="K21" s="31"/>
      <c r="L21" s="38"/>
      <c r="M21" s="39"/>
      <c r="N21" s="40"/>
      <c r="P21" s="8"/>
      <c r="Q21" s="60"/>
      <c r="R21" s="50"/>
      <c r="S21" s="8"/>
      <c r="T21" s="51"/>
      <c r="U21" s="51"/>
      <c r="W21" s="46"/>
    </row>
    <row r="22" ht="22.5" customHeight="1" spans="1:23">
      <c r="A22" s="8"/>
      <c r="Q22" s="8"/>
      <c r="R22" s="50"/>
      <c r="S22" s="8"/>
      <c r="T22" s="51"/>
      <c r="U22" s="51"/>
      <c r="W22" s="46"/>
    </row>
    <row r="23" ht="22.5" customHeight="1" spans="1:23">
      <c r="A23" s="8"/>
      <c r="U23" s="51"/>
      <c r="W23" s="46"/>
    </row>
    <row r="24" spans="21:23">
      <c r="U24" s="51"/>
      <c r="W24" s="46"/>
    </row>
    <row r="25" ht="22.5" customHeight="1" spans="21:23">
      <c r="U25" s="51"/>
      <c r="W25" s="46"/>
    </row>
    <row r="26" ht="22.5" customHeight="1" spans="21:23">
      <c r="U26" s="51"/>
      <c r="W26" s="46"/>
    </row>
    <row r="27" ht="22.5" customHeight="1" spans="21:23">
      <c r="U27" s="51"/>
      <c r="W27" s="46"/>
    </row>
    <row r="28" ht="22.5" customHeight="1" spans="21:23">
      <c r="U28" s="51"/>
      <c r="W28" s="46"/>
    </row>
    <row r="29" ht="22.5" customHeight="1" spans="20:23">
      <c r="T29" s="51"/>
      <c r="U29" s="51"/>
      <c r="W29" s="46"/>
    </row>
    <row r="30" ht="22.5" customHeight="1" spans="20:23">
      <c r="T30" s="51"/>
      <c r="U30" s="51"/>
      <c r="W30" s="46"/>
    </row>
    <row r="31" ht="22.5" customHeight="1" spans="17:23">
      <c r="Q31" s="8"/>
      <c r="R31" s="50"/>
      <c r="S31" s="8"/>
      <c r="T31" s="51"/>
      <c r="U31" s="51"/>
      <c r="W31" s="46"/>
    </row>
    <row r="32" ht="22.5" customHeight="1" spans="2:23">
      <c r="B32" s="28"/>
      <c r="C32" s="22"/>
      <c r="D32" s="22"/>
      <c r="E32" s="24"/>
      <c r="F32" s="25"/>
      <c r="G32" s="26"/>
      <c r="H32" s="27"/>
      <c r="I32" s="31"/>
      <c r="J32" s="22"/>
      <c r="K32" s="31"/>
      <c r="L32" s="41"/>
      <c r="M32" s="35"/>
      <c r="N32" s="36"/>
      <c r="O32" s="36"/>
      <c r="P32" s="37"/>
      <c r="Q32" s="8"/>
      <c r="R32" s="50"/>
      <c r="S32" s="8"/>
      <c r="T32" s="51"/>
      <c r="U32" s="51"/>
      <c r="W32" s="46"/>
    </row>
    <row r="33" ht="22.5" customHeight="1" spans="2:23">
      <c r="B33" s="21"/>
      <c r="C33" s="22"/>
      <c r="D33" s="22"/>
      <c r="E33" s="24"/>
      <c r="F33" s="25"/>
      <c r="G33" s="26"/>
      <c r="H33" s="27"/>
      <c r="I33" s="31"/>
      <c r="J33" s="22"/>
      <c r="K33" s="31"/>
      <c r="L33" s="41"/>
      <c r="M33" s="35"/>
      <c r="N33" s="36"/>
      <c r="O33" s="35"/>
      <c r="P33" s="37"/>
      <c r="Q33" s="8"/>
      <c r="R33" s="50"/>
      <c r="S33" s="8"/>
      <c r="T33" s="51"/>
      <c r="U33" s="51"/>
      <c r="W33" s="46"/>
    </row>
    <row r="34" ht="22.5" customHeight="1" spans="1:23">
      <c r="A34" s="29"/>
      <c r="Q34" s="7"/>
      <c r="R34" s="50"/>
      <c r="S34" s="8"/>
      <c r="T34" s="51"/>
      <c r="U34" s="51"/>
      <c r="W34" s="46"/>
    </row>
    <row r="35" ht="22.5" customHeight="1" spans="1:23">
      <c r="A35" s="29"/>
      <c r="Q35" s="7"/>
      <c r="R35" s="50"/>
      <c r="S35" s="8"/>
      <c r="T35" s="51"/>
      <c r="U35" s="51"/>
      <c r="W35" s="46"/>
    </row>
    <row r="36" spans="1:23">
      <c r="A36" s="29"/>
      <c r="Q36" s="7"/>
      <c r="R36" s="50"/>
      <c r="S36" s="8"/>
      <c r="T36" s="51"/>
      <c r="U36" s="51"/>
      <c r="W36" s="46"/>
    </row>
    <row r="37" ht="22.5" customHeight="1" spans="1:21">
      <c r="A37" s="29"/>
      <c r="Q37" s="7"/>
      <c r="R37" s="8"/>
      <c r="S37" s="8"/>
      <c r="T37" s="8"/>
      <c r="U37" s="8"/>
    </row>
    <row r="38" spans="1:21">
      <c r="A38" s="29"/>
      <c r="Q38" s="7"/>
      <c r="R38" s="8"/>
      <c r="S38" s="8"/>
      <c r="T38" s="8"/>
      <c r="U38" s="8"/>
    </row>
    <row r="39" ht="22.5" customHeight="1" spans="1:21">
      <c r="A39" s="29"/>
      <c r="Q39" s="8"/>
      <c r="R39" s="8"/>
      <c r="S39" s="8"/>
      <c r="T39" s="8"/>
      <c r="U39" s="8"/>
    </row>
    <row r="40" ht="22.5" customHeight="1" spans="1:21">
      <c r="A40" s="29"/>
      <c r="Q40" s="8"/>
      <c r="R40" s="8"/>
      <c r="S40" s="8"/>
      <c r="T40" s="8"/>
      <c r="U40" s="8"/>
    </row>
    <row r="41" ht="22.5" customHeight="1" spans="1:21">
      <c r="A41" s="29"/>
      <c r="Q41" s="8"/>
      <c r="R41" s="8"/>
      <c r="S41" s="8"/>
      <c r="T41" s="8"/>
      <c r="U41" s="8"/>
    </row>
    <row r="42" ht="22.5" customHeight="1" spans="1:21">
      <c r="A42" s="29"/>
      <c r="Q42" s="8"/>
      <c r="R42" s="8"/>
      <c r="S42" s="8"/>
      <c r="T42" s="8"/>
      <c r="U42" s="8"/>
    </row>
    <row r="43" ht="22.5" customHeight="1" spans="1:21">
      <c r="A43" s="29"/>
      <c r="Q43" s="8"/>
      <c r="R43" s="8"/>
      <c r="S43" s="8"/>
      <c r="T43" s="8"/>
      <c r="U43" s="8"/>
    </row>
    <row r="44" ht="22.5" customHeight="1" spans="1:21">
      <c r="A44" s="29"/>
      <c r="Q44" s="8"/>
      <c r="R44" s="8"/>
      <c r="S44" s="8"/>
      <c r="T44" s="8"/>
      <c r="U44" s="8"/>
    </row>
    <row r="45" ht="22.5" customHeight="1" spans="1:21">
      <c r="A45" s="29"/>
      <c r="Q45" s="8"/>
      <c r="R45" s="8"/>
      <c r="S45" s="8"/>
      <c r="T45" s="8"/>
      <c r="U45" s="8"/>
    </row>
    <row r="46" ht="22.5" customHeight="1" spans="1:21">
      <c r="A46" s="29"/>
      <c r="Q46" s="8"/>
      <c r="R46" s="8"/>
      <c r="S46" s="8"/>
      <c r="T46" s="8"/>
      <c r="U46" s="8"/>
    </row>
    <row r="47" ht="22.5" customHeight="1" spans="17:21">
      <c r="Q47" s="31"/>
      <c r="R47" s="31"/>
      <c r="S47" s="31"/>
      <c r="T47" s="31"/>
      <c r="U47" s="31"/>
    </row>
    <row r="48" ht="22.5" customHeight="1"/>
    <row r="49" ht="22.5" customHeight="1"/>
    <row r="50" ht="32" customHeight="1"/>
    <row r="51" ht="32" customHeight="1"/>
    <row r="52" ht="32" customHeight="1"/>
    <row r="53" ht="32" customHeight="1"/>
    <row r="54" ht="32" customHeight="1"/>
    <row r="55" ht="32" customHeight="1"/>
    <row r="56" ht="32" customHeight="1"/>
    <row r="57" ht="32" customHeight="1"/>
    <row r="58" ht="32" customHeight="1"/>
    <row r="59" ht="32" customHeight="1"/>
    <row r="60" ht="32" customHeight="1"/>
    <row r="61" ht="32" customHeight="1" spans="17:21">
      <c r="Q61" s="61"/>
      <c r="R61" s="61"/>
      <c r="T61" s="46"/>
      <c r="U61" s="62"/>
    </row>
    <row r="62" ht="32" customHeight="1" spans="17:21">
      <c r="Q62" s="61"/>
      <c r="R62" s="61"/>
      <c r="T62" s="46"/>
      <c r="U62" s="62"/>
    </row>
    <row r="63" ht="32" customHeight="1" spans="17:21">
      <c r="Q63" s="61"/>
      <c r="R63" s="61"/>
      <c r="T63" s="46"/>
      <c r="U63" s="46"/>
    </row>
    <row r="64" ht="32" customHeight="1"/>
    <row r="65" ht="29" customHeight="1" spans="17:19">
      <c r="Q65" s="61"/>
      <c r="R65" s="61"/>
      <c r="S65" s="63"/>
    </row>
    <row r="66" ht="29" customHeight="1" spans="17:19">
      <c r="Q66" s="61"/>
      <c r="R66" s="61"/>
      <c r="S66" s="63"/>
    </row>
    <row r="67" ht="32" customHeight="1" spans="17:22">
      <c r="Q67" s="61"/>
      <c r="R67" s="61"/>
      <c r="S67" s="63"/>
      <c r="V67" s="64" t="e">
        <f>(T12-#REF!)/(T12+#REF!)</f>
        <v>#REF!</v>
      </c>
    </row>
    <row r="68" ht="29" customHeight="1" spans="17:22">
      <c r="Q68" s="62"/>
      <c r="R68" s="63"/>
      <c r="S68" s="61"/>
      <c r="T68" s="61"/>
      <c r="U68" s="61"/>
      <c r="V68" s="64"/>
    </row>
    <row r="69" ht="32" customHeight="1" spans="17:21">
      <c r="Q69" s="62"/>
      <c r="R69" s="63"/>
      <c r="S69" s="61"/>
      <c r="T69" s="61"/>
      <c r="U69" s="61"/>
    </row>
    <row r="70" ht="28" customHeight="1" spans="17:21">
      <c r="Q70" s="62"/>
      <c r="R70" s="63"/>
      <c r="S70" s="61"/>
      <c r="T70" s="61"/>
      <c r="U70" s="61"/>
    </row>
    <row r="71" ht="29" customHeight="1" spans="17:21">
      <c r="Q71" s="62"/>
      <c r="R71" s="63"/>
      <c r="S71" s="61"/>
      <c r="T71" s="61"/>
      <c r="U71" s="61"/>
    </row>
    <row r="72" ht="29" customHeight="1" spans="17:21">
      <c r="Q72" s="62"/>
      <c r="R72" s="63"/>
      <c r="S72" s="61"/>
      <c r="T72" s="61"/>
      <c r="U72" s="61"/>
    </row>
    <row r="73" ht="29" customHeight="1" spans="17:21">
      <c r="Q73" s="62"/>
      <c r="R73" s="63"/>
      <c r="S73" s="61"/>
      <c r="T73" s="61"/>
      <c r="U73" s="61"/>
    </row>
    <row r="74" ht="29" customHeight="1" spans="17:21">
      <c r="Q74" s="62"/>
      <c r="R74" s="63"/>
      <c r="S74" s="61"/>
      <c r="T74" s="61"/>
      <c r="U74" s="61"/>
    </row>
    <row r="75" ht="32" customHeight="1" spans="17:21">
      <c r="Q75" s="62"/>
      <c r="R75" s="63"/>
      <c r="S75" s="61"/>
      <c r="T75" s="61"/>
      <c r="U75" s="61"/>
    </row>
    <row r="76" ht="32" customHeight="1" spans="17:22">
      <c r="Q76" s="62"/>
      <c r="R76" s="63"/>
      <c r="S76" s="61"/>
      <c r="T76" s="61"/>
      <c r="U76" s="61"/>
      <c r="V76" s="46"/>
    </row>
    <row r="77" ht="29" customHeight="1" spans="17:22">
      <c r="Q77" s="62"/>
      <c r="R77" s="63"/>
      <c r="S77" s="61"/>
      <c r="T77" s="61"/>
      <c r="U77" s="61"/>
      <c r="V77" s="46"/>
    </row>
    <row r="78" ht="29" customHeight="1" spans="17:22">
      <c r="Q78" s="61"/>
      <c r="R78" s="61"/>
      <c r="S78" s="63"/>
      <c r="V78" s="46"/>
    </row>
    <row r="79" ht="32" customHeight="1" spans="17:22">
      <c r="Q79" s="61"/>
      <c r="R79" s="61"/>
      <c r="S79" s="63"/>
      <c r="V79" s="46"/>
    </row>
    <row r="80" ht="32" customHeight="1" spans="17:22">
      <c r="Q80" s="61"/>
      <c r="R80" s="61"/>
      <c r="S80" s="63"/>
      <c r="V80" s="46"/>
    </row>
    <row r="81" ht="29" customHeight="1" spans="22:22">
      <c r="V81" s="46"/>
    </row>
    <row r="82" ht="32" customHeight="1" spans="22:22">
      <c r="V82" s="46"/>
    </row>
    <row r="83" ht="29" customHeight="1" spans="22:22">
      <c r="V83" s="46"/>
    </row>
    <row r="84" ht="29" customHeight="1" spans="22:22">
      <c r="V84" s="46"/>
    </row>
    <row r="85" ht="32" customHeight="1" spans="22:22">
      <c r="V85" s="46"/>
    </row>
    <row r="86" ht="32" customHeight="1"/>
    <row r="87" ht="29" customHeight="1"/>
    <row r="88" ht="32" customHeight="1"/>
    <row r="89" ht="29" customHeight="1"/>
    <row r="90" ht="29" customHeight="1"/>
    <row r="91" ht="32" customHeight="1"/>
    <row r="92" ht="28" customHeight="1"/>
    <row r="93" ht="29" customHeight="1"/>
    <row r="94" ht="29" customHeight="1"/>
    <row r="95" ht="29" customHeight="1"/>
    <row r="96" ht="29" customHeight="1"/>
    <row r="97" ht="32" customHeight="1"/>
    <row r="98" ht="32" customHeight="1"/>
    <row r="99" ht="29" customHeight="1"/>
    <row r="100" ht="29" customHeight="1"/>
    <row r="101" ht="32" customHeight="1"/>
    <row r="102" ht="28" customHeight="1"/>
    <row r="103" ht="29" customHeight="1"/>
    <row r="104" ht="29" customHeight="1"/>
    <row r="105" ht="29" customHeight="1"/>
    <row r="106" ht="29" customHeight="1"/>
    <row r="107" ht="29" customHeight="1"/>
    <row r="108" ht="29" customHeight="1"/>
    <row r="109" ht="29" customHeight="1"/>
    <row r="110" ht="29" customHeight="1"/>
    <row r="111" ht="32" customHeight="1"/>
    <row r="112" ht="32" customHeight="1"/>
    <row r="113" ht="29" customHeight="1"/>
    <row r="114" ht="29" customHeight="1"/>
    <row r="115" ht="32" customHeight="1"/>
    <row r="116" ht="28" customHeight="1"/>
    <row r="117" ht="29" customHeight="1"/>
    <row r="118" ht="29" customHeight="1"/>
    <row r="119" ht="29" customHeight="1"/>
    <row r="120" ht="29" customHeight="1"/>
    <row r="121" ht="29" customHeight="1"/>
    <row r="122" ht="29" customHeight="1"/>
    <row r="123" ht="29" customHeight="1"/>
    <row r="124" ht="29" customHeight="1"/>
    <row r="125" ht="29" customHeight="1"/>
    <row r="126" ht="20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36" customHeight="1"/>
    <row r="142" ht="36" customHeight="1"/>
    <row r="143" ht="36" customHeight="1"/>
    <row r="144" ht="36" customHeight="1"/>
    <row r="145" ht="36" customHeight="1"/>
    <row r="146" ht="36" customHeight="1"/>
    <row r="147" ht="36" customHeight="1"/>
    <row r="148" ht="36" customHeight="1"/>
    <row r="149" ht="36" customHeight="1"/>
    <row r="150" ht="36" customHeight="1"/>
    <row r="151" ht="36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</sheetData>
  <mergeCells count="8">
    <mergeCell ref="B1:L1"/>
    <mergeCell ref="E14:F14"/>
    <mergeCell ref="E15:F15"/>
    <mergeCell ref="E16:F16"/>
    <mergeCell ref="E17:F17"/>
    <mergeCell ref="E18:F18"/>
    <mergeCell ref="E19:F19"/>
    <mergeCell ref="E20:F20"/>
  </mergeCells>
  <pageMargins left="0.699305555555556" right="0.699305555555556" top="0.75" bottom="0.75" header="0.3" footer="0.3"/>
  <pageSetup paperSize="9" orientation="landscape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8"/>
  <sheetViews>
    <sheetView workbookViewId="0">
      <selection activeCell="F18" sqref="F18"/>
    </sheetView>
  </sheetViews>
  <sheetFormatPr defaultColWidth="9" defaultRowHeight="14.4"/>
  <cols>
    <col min="2" max="2" width="11.6296296296296" customWidth="1"/>
  </cols>
  <sheetData>
    <row r="2" spans="2:2">
      <c r="B2" s="1"/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9">
      <c r="B10" s="1"/>
      <c r="C10" s="2"/>
      <c r="D10" s="3"/>
      <c r="E10" s="3"/>
      <c r="F10" s="3"/>
      <c r="G10" s="3"/>
      <c r="H10" s="3"/>
      <c r="I10" s="3"/>
    </row>
    <row r="11" spans="2:9">
      <c r="B11" s="1"/>
      <c r="C11" s="2"/>
      <c r="D11" s="3"/>
      <c r="E11" s="3"/>
      <c r="F11" s="3"/>
      <c r="G11" s="3"/>
      <c r="H11" s="3"/>
      <c r="I11" s="3"/>
    </row>
    <row r="12" spans="2:9">
      <c r="B12" s="1"/>
      <c r="C12" s="4"/>
      <c r="D12" s="5"/>
      <c r="E12" s="5"/>
      <c r="F12" s="5"/>
      <c r="G12" s="5"/>
      <c r="H12" s="5"/>
      <c r="I12" s="5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1" sqref="I2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zyt</cp:lastModifiedBy>
  <dcterms:created xsi:type="dcterms:W3CDTF">2021-07-27T17:20:00Z</dcterms:created>
  <cp:lastPrinted>2021-08-16T08:18:00Z</cp:lastPrinted>
  <dcterms:modified xsi:type="dcterms:W3CDTF">2025-04-17T02:39:56Z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900D44E22F75492BA54926AD17574E3C_13</vt:lpwstr>
  </property>
  <property fmtid="{D5CDD505-2E9C-101B-9397-08002B2CF9AE}" pid="4" name="KSOReadingLayout">
    <vt:bool>true</vt:bool>
  </property>
</Properties>
</file>