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vscode\wl\data\"/>
    </mc:Choice>
  </mc:AlternateContent>
  <bookViews>
    <workbookView xWindow="0" yWindow="0" windowWidth="27945" windowHeight="12375"/>
  </bookViews>
  <sheets>
    <sheet name="Sheet1" sheetId="1" r:id="rId1"/>
    <sheet name="Sheet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J14" i="1"/>
  <c r="H14" i="1"/>
  <c r="F14" i="1"/>
  <c r="E14" i="1"/>
  <c r="L13" i="1"/>
  <c r="J13" i="1"/>
  <c r="H13" i="1"/>
  <c r="F13" i="1"/>
  <c r="E13" i="1"/>
  <c r="T12" i="1"/>
  <c r="H12" i="1"/>
  <c r="F12" i="1"/>
  <c r="E12" i="1"/>
  <c r="T11" i="1"/>
  <c r="H11" i="1"/>
  <c r="F11" i="1"/>
  <c r="E11" i="1"/>
  <c r="T10" i="1"/>
  <c r="P10" i="1"/>
  <c r="H10" i="1"/>
  <c r="F10" i="1"/>
  <c r="E10" i="1"/>
  <c r="T9" i="1"/>
  <c r="H9" i="1"/>
  <c r="F9" i="1"/>
  <c r="E9" i="1"/>
  <c r="T8" i="1"/>
  <c r="H8" i="1"/>
  <c r="F8" i="1"/>
  <c r="E8" i="1"/>
  <c r="T7" i="1"/>
  <c r="H7" i="1"/>
  <c r="F7" i="1"/>
  <c r="E7" i="1"/>
  <c r="T6" i="1"/>
  <c r="T5" i="1"/>
</calcChain>
</file>

<file path=xl/comments1.xml><?xml version="1.0" encoding="utf-8"?>
<comments xmlns="http://schemas.openxmlformats.org/spreadsheetml/2006/main">
  <authors>
    <author>Administrator</author>
  </authors>
  <commentList>
    <comment ref="J3" authorId="0" shapeId="0">
      <text>
        <r>
          <rPr>
            <sz val="9"/>
            <rFont val="宋体"/>
            <charset val="134"/>
          </rPr>
          <t>Administrator:
结果&lt;0.1mg/L,保留小数点后四位;
结果&gt;0.1mg/L,保留三位有效数字。</t>
        </r>
      </text>
    </comment>
  </commentList>
</comments>
</file>

<file path=xl/sharedStrings.xml><?xml version="1.0" encoding="utf-8"?>
<sst xmlns="http://schemas.openxmlformats.org/spreadsheetml/2006/main" count="58" uniqueCount="46">
  <si>
    <r>
      <rPr>
        <b/>
        <sz val="14"/>
        <color rgb="FFFF0000"/>
        <rFont val="宋体"/>
        <charset val="134"/>
      </rPr>
      <t>挥发酚</t>
    </r>
    <r>
      <rPr>
        <b/>
        <sz val="14"/>
        <color rgb="FFFF0000"/>
        <rFont val="Times New Roman"/>
        <family val="1"/>
      </rPr>
      <t>-D250320-01</t>
    </r>
  </si>
  <si>
    <t>.</t>
  </si>
  <si>
    <r>
      <rPr>
        <sz val="14"/>
        <color rgb="FF000000"/>
        <rFont val="宋体"/>
        <charset val="134"/>
      </rPr>
      <t>挥发酚</t>
    </r>
    <r>
      <rPr>
        <sz val="14"/>
        <color rgb="FF000000"/>
        <rFont val="Times New Roman"/>
        <family val="1"/>
      </rPr>
      <t>-D250320-01</t>
    </r>
  </si>
  <si>
    <t>接样日期</t>
  </si>
  <si>
    <t>编号</t>
  </si>
  <si>
    <t>空白</t>
  </si>
  <si>
    <t>吸光度</t>
  </si>
  <si>
    <t>样品吸光度</t>
  </si>
  <si>
    <r>
      <rPr>
        <b/>
        <sz val="14"/>
        <rFont val="宋体"/>
        <charset val="134"/>
      </rPr>
      <t>含量</t>
    </r>
    <r>
      <rPr>
        <b/>
        <sz val="14"/>
        <rFont val="Times New Roman"/>
        <family val="1"/>
      </rPr>
      <t>µg</t>
    </r>
  </si>
  <si>
    <r>
      <rPr>
        <b/>
        <sz val="14"/>
        <rFont val="宋体"/>
        <charset val="134"/>
      </rPr>
      <t>取样体积</t>
    </r>
    <r>
      <rPr>
        <b/>
        <sz val="14"/>
        <rFont val="Times New Roman"/>
        <family val="1"/>
      </rPr>
      <t>ml</t>
    </r>
  </si>
  <si>
    <t>稀释倍数</t>
  </si>
  <si>
    <t>要求</t>
  </si>
  <si>
    <t>2025.03.20</t>
  </si>
  <si>
    <r>
      <rPr>
        <b/>
        <sz val="14"/>
        <color indexed="8"/>
        <rFont val="宋体"/>
        <charset val="134"/>
      </rPr>
      <t>取样体积</t>
    </r>
    <r>
      <rPr>
        <b/>
        <sz val="14"/>
        <color indexed="8"/>
        <rFont val="Times New Roman"/>
        <family val="1"/>
      </rPr>
      <t>mL</t>
    </r>
  </si>
  <si>
    <r>
      <rPr>
        <b/>
        <sz val="14"/>
        <rFont val="宋体"/>
        <charset val="134"/>
      </rPr>
      <t>含量</t>
    </r>
    <r>
      <rPr>
        <b/>
        <sz val="14"/>
        <rFont val="Times New Roman"/>
        <family val="1"/>
      </rPr>
      <t>ug</t>
    </r>
  </si>
  <si>
    <t>空白1</t>
  </si>
  <si>
    <t>空白2</t>
  </si>
  <si>
    <t>25.04.12</t>
  </si>
  <si>
    <t>DX2509530101平行1</t>
  </si>
  <si>
    <t>&lt;0.0003</t>
  </si>
  <si>
    <t>a</t>
  </si>
  <si>
    <r>
      <t>DX2509530101</t>
    </r>
    <r>
      <rPr>
        <sz val="12"/>
        <color rgb="FF000000"/>
        <rFont val="宋体"/>
        <charset val="134"/>
      </rPr>
      <t>平行</t>
    </r>
    <r>
      <rPr>
        <sz val="12"/>
        <color rgb="FF000000"/>
        <rFont val="Times New Roman"/>
        <family val="1"/>
      </rPr>
      <t>2</t>
    </r>
  </si>
  <si>
    <t>b</t>
  </si>
  <si>
    <t>DX2509530201</t>
  </si>
  <si>
    <t>r</t>
  </si>
  <si>
    <t>DX2509530301</t>
  </si>
  <si>
    <t>DX2509530101PS</t>
  </si>
  <si>
    <t>DX2509530101KB</t>
  </si>
  <si>
    <r>
      <t>挥发酚</t>
    </r>
    <r>
      <rPr>
        <sz val="12"/>
        <rFont val="Times New Roman"/>
        <family val="1"/>
      </rPr>
      <t>-C250413-01</t>
    </r>
    <r>
      <rPr>
        <sz val="12"/>
        <rFont val="宋体"/>
        <charset val="134"/>
      </rPr>
      <t>(0.01mg/L)</t>
    </r>
  </si>
  <si>
    <t>中点校正(0.005mg/L)</t>
  </si>
  <si>
    <t>分析人员</t>
  </si>
  <si>
    <t>李巧慧</t>
  </si>
  <si>
    <t>使用仪器</t>
  </si>
  <si>
    <t>紫外可见分光光度计</t>
  </si>
  <si>
    <t>仪器型号</t>
  </si>
  <si>
    <t>TU-1810</t>
  </si>
  <si>
    <t>仪器编号</t>
  </si>
  <si>
    <t>HNZYT/SB-HJ-082</t>
  </si>
  <si>
    <t>使用标准</t>
  </si>
  <si>
    <r>
      <rPr>
        <b/>
        <sz val="14"/>
        <color indexed="10"/>
        <rFont val="Times New Roman"/>
        <family val="1"/>
      </rPr>
      <t>HJ503-2009</t>
    </r>
    <r>
      <rPr>
        <b/>
        <sz val="14"/>
        <color indexed="10"/>
        <rFont val="宋体"/>
        <charset val="134"/>
      </rPr>
      <t>方法</t>
    </r>
    <r>
      <rPr>
        <b/>
        <sz val="14"/>
        <color indexed="10"/>
        <rFont val="Times New Roman"/>
        <family val="1"/>
      </rPr>
      <t>1</t>
    </r>
    <r>
      <rPr>
        <b/>
        <sz val="14"/>
        <color indexed="10"/>
        <rFont val="宋体"/>
        <charset val="134"/>
      </rPr>
      <t>萃取分光光度法</t>
    </r>
  </si>
  <si>
    <t>检出限</t>
  </si>
  <si>
    <t>0.0003mg/L</t>
  </si>
  <si>
    <t>分析日期</t>
  </si>
  <si>
    <t>25.04.13</t>
  </si>
  <si>
    <r>
      <t>结果</t>
    </r>
    <r>
      <rPr>
        <b/>
        <sz val="14"/>
        <rFont val="Times New Roman"/>
        <family val="1"/>
      </rPr>
      <t>mg/L</t>
    </r>
    <phoneticPr fontId="26" type="noConversion"/>
  </si>
  <si>
    <r>
      <t>浓度</t>
    </r>
    <r>
      <rPr>
        <b/>
        <sz val="14"/>
        <color indexed="10"/>
        <rFont val="Times New Roman"/>
        <family val="1"/>
      </rPr>
      <t>mg/L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</si>
</sst>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8" formatCode="0.0000_);[Red]\(0.0000\)"/>
    <numFmt numFmtId="179" formatCode="0.00_ "/>
    <numFmt numFmtId="180" formatCode="0.000_ "/>
    <numFmt numFmtId="181" formatCode="0_ "/>
    <numFmt numFmtId="182" formatCode="0.00000_ "/>
    <numFmt numFmtId="183" formatCode="0.0000"/>
    <numFmt numFmtId="184" formatCode="0.000"/>
    <numFmt numFmtId="185" formatCode="0.00000"/>
    <numFmt numFmtId="186" formatCode="0.0000_ "/>
    <numFmt numFmtId="187" formatCode="0.0000000_ "/>
    <numFmt numFmtId="188" formatCode="0.0_ "/>
  </numFmts>
  <fonts count="27" x14ac:knownFonts="1">
    <font>
      <sz val="11"/>
      <color indexed="8"/>
      <name val="宋体"/>
      <charset val="134"/>
    </font>
    <font>
      <sz val="14"/>
      <color indexed="10"/>
      <name val="Times New Roman"/>
      <family val="1"/>
    </font>
    <font>
      <sz val="14"/>
      <color indexed="8"/>
      <name val="宋体"/>
      <charset val="134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2"/>
      <name val="宋体"/>
      <charset val="134"/>
    </font>
    <font>
      <b/>
      <sz val="14"/>
      <name val="宋体"/>
      <charset val="134"/>
    </font>
    <font>
      <sz val="14"/>
      <color rgb="FFFF0000"/>
      <name val="宋体"/>
      <charset val="134"/>
    </font>
    <font>
      <sz val="12"/>
      <color rgb="FF000000"/>
      <name val="Times New Roman"/>
      <family val="1"/>
    </font>
    <font>
      <sz val="14"/>
      <color rgb="FF00B050"/>
      <name val="Times New Roman"/>
      <family val="1"/>
    </font>
    <font>
      <sz val="14"/>
      <name val="Times New Roman"/>
      <family val="1"/>
    </font>
    <font>
      <sz val="12"/>
      <color rgb="FF000000"/>
      <name val="宋体"/>
      <charset val="134"/>
    </font>
    <font>
      <sz val="12"/>
      <color indexed="10"/>
      <name val="Times New Roman"/>
      <family val="1"/>
    </font>
    <font>
      <sz val="14"/>
      <name val="宋体"/>
      <charset val="134"/>
    </font>
    <font>
      <b/>
      <sz val="14"/>
      <color indexed="1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宋体"/>
      <charset val="134"/>
    </font>
    <font>
      <sz val="14"/>
      <color rgb="FF000000"/>
      <name val="宋体"/>
      <charset val="134"/>
    </font>
    <font>
      <b/>
      <sz val="14"/>
      <color indexed="10"/>
      <name val="宋体"/>
      <charset val="134"/>
    </font>
    <font>
      <sz val="14"/>
      <color theme="1"/>
      <name val="宋体"/>
      <charset val="134"/>
    </font>
    <font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4"/>
      <color indexed="8"/>
      <name val="宋体"/>
      <charset val="134"/>
    </font>
    <font>
      <b/>
      <sz val="14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179" fontId="7" fillId="0" borderId="0" xfId="0" applyNumberFormat="1" applyFont="1">
      <alignment vertical="center"/>
    </xf>
    <xf numFmtId="0" fontId="8" fillId="0" borderId="1" xfId="0" applyFont="1" applyFill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/>
    </xf>
    <xf numFmtId="180" fontId="9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/>
    </xf>
    <xf numFmtId="181" fontId="10" fillId="0" borderId="1" xfId="0" applyNumberFormat="1" applyFont="1" applyFill="1" applyBorder="1" applyAlignment="1">
      <alignment horizontal="center"/>
    </xf>
    <xf numFmtId="182" fontId="10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84" fontId="20" fillId="0" borderId="0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center"/>
    </xf>
    <xf numFmtId="185" fontId="20" fillId="0" borderId="0" xfId="0" applyNumberFormat="1" applyFont="1" applyFill="1" applyBorder="1" applyAlignment="1">
      <alignment vertical="center"/>
    </xf>
    <xf numFmtId="186" fontId="21" fillId="0" borderId="1" xfId="0" applyNumberFormat="1" applyFont="1" applyFill="1" applyBorder="1" applyAlignment="1">
      <alignment horizontal="center" vertical="center"/>
    </xf>
    <xf numFmtId="187" fontId="21" fillId="0" borderId="1" xfId="0" applyNumberFormat="1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84" fontId="4" fillId="0" borderId="0" xfId="0" applyNumberFormat="1" applyFont="1" applyFill="1" applyBorder="1" applyAlignment="1">
      <alignment horizontal="center"/>
    </xf>
    <xf numFmtId="188" fontId="4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80" fontId="10" fillId="0" borderId="0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80" fontId="15" fillId="0" borderId="1" xfId="0" applyNumberFormat="1" applyFont="1" applyFill="1" applyBorder="1" applyAlignment="1">
      <alignment horizontal="center"/>
    </xf>
    <xf numFmtId="180" fontId="1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306936100491498E-3"/>
                  <c:y val="-0.128969897818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Sheet1!$R$5:$R$12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 formatCode="0.00">
                  <c:v>0.5</c:v>
                </c:pt>
                <c:pt idx="3" formatCode="0.00">
                  <c:v>1</c:v>
                </c:pt>
                <c:pt idx="4" formatCode="0.00">
                  <c:v>3</c:v>
                </c:pt>
                <c:pt idx="5" formatCode="0.00">
                  <c:v>5</c:v>
                </c:pt>
                <c:pt idx="6" formatCode="0.00">
                  <c:v>7</c:v>
                </c:pt>
                <c:pt idx="7" formatCode="0.0_ ">
                  <c:v>10</c:v>
                </c:pt>
              </c:numCache>
            </c:numRef>
          </c:xVal>
          <c:yVal>
            <c:numRef>
              <c:f>Sheet1!$T$5:$T$12</c:f>
              <c:numCache>
                <c:formatCode>0.000_ 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6.6000000000000003E-2</c:v>
                </c:pt>
                <c:pt idx="3">
                  <c:v>0.113</c:v>
                </c:pt>
                <c:pt idx="4">
                  <c:v>0.28199999999999997</c:v>
                </c:pt>
                <c:pt idx="5">
                  <c:v>0.44600000000000001</c:v>
                </c:pt>
                <c:pt idx="6">
                  <c:v>0.61299999999999999</c:v>
                </c:pt>
                <c:pt idx="7">
                  <c:v>0.90800000000000003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62928"/>
        <c:axId val="319852592"/>
      </c:scatterChart>
      <c:valAx>
        <c:axId val="3198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852592"/>
        <c:crosses val="autoZero"/>
        <c:crossBetween val="midCat"/>
      </c:valAx>
      <c:valAx>
        <c:axId val="3198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8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a2d74cc-47b6-44e8-addb-65071e0492e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826770</xdr:colOff>
      <xdr:row>15</xdr:row>
      <xdr:rowOff>93345</xdr:rowOff>
    </xdr:from>
    <xdr:to>
      <xdr:col>20</xdr:col>
      <xdr:colOff>290195</xdr:colOff>
      <xdr:row>24</xdr:row>
      <xdr:rowOff>161290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tabSelected="1" zoomScale="85" zoomScaleNormal="85" workbookViewId="0">
      <selection activeCell="J3" sqref="J3"/>
    </sheetView>
  </sheetViews>
  <sheetFormatPr defaultColWidth="9" defaultRowHeight="18" customHeight="1" x14ac:dyDescent="0.15"/>
  <cols>
    <col min="1" max="1" width="9.75" style="2" customWidth="1"/>
    <col min="2" max="2" width="28.625" style="3" customWidth="1"/>
    <col min="3" max="3" width="14.625" style="4" customWidth="1"/>
    <col min="4" max="4" width="14.25" style="4" customWidth="1"/>
    <col min="5" max="5" width="21" style="4" customWidth="1"/>
    <col min="6" max="6" width="20.25" style="4" customWidth="1"/>
    <col min="7" max="7" width="14.25" style="4" customWidth="1"/>
    <col min="8" max="8" width="13.25" style="5" customWidth="1"/>
    <col min="9" max="9" width="12.375" style="4" customWidth="1"/>
    <col min="10" max="10" width="17.125" style="1" customWidth="1"/>
    <col min="11" max="11" width="11.5" style="4" customWidth="1"/>
    <col min="12" max="13" width="11.375" style="4" customWidth="1"/>
    <col min="14" max="14" width="14.625" style="4" customWidth="1"/>
    <col min="15" max="15" width="26.5" style="4" customWidth="1"/>
    <col min="16" max="16" width="14.125" style="4"/>
    <col min="17" max="17" width="19.75" style="4" customWidth="1"/>
    <col min="18" max="18" width="13.75" style="4"/>
    <col min="19" max="19" width="9.875" style="4"/>
    <col min="20" max="20" width="12.625" style="4"/>
    <col min="21" max="21" width="15.5" style="4"/>
    <col min="22" max="16384" width="9" style="4"/>
  </cols>
  <sheetData>
    <row r="1" spans="1:20" ht="18" customHeight="1" x14ac:dyDescent="0.15">
      <c r="L1" s="24" t="s">
        <v>0</v>
      </c>
      <c r="R1" s="4" t="s">
        <v>1</v>
      </c>
    </row>
    <row r="2" spans="1:20" ht="18" customHeight="1" x14ac:dyDescent="0.15">
      <c r="O2" s="27"/>
      <c r="P2" s="28"/>
      <c r="Q2" s="39" t="s">
        <v>2</v>
      </c>
    </row>
    <row r="3" spans="1:20" ht="18" customHeight="1" x14ac:dyDescent="0.3">
      <c r="A3" s="2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8" t="s">
        <v>44</v>
      </c>
      <c r="I3" s="7" t="s">
        <v>10</v>
      </c>
      <c r="J3" s="29" t="s">
        <v>45</v>
      </c>
      <c r="L3" s="30"/>
      <c r="M3" s="30"/>
      <c r="N3" s="30" t="s">
        <v>11</v>
      </c>
      <c r="Q3" s="40" t="s">
        <v>12</v>
      </c>
    </row>
    <row r="4" spans="1:20" ht="18" customHeight="1" x14ac:dyDescent="0.3">
      <c r="A4" s="9"/>
      <c r="B4" s="10"/>
      <c r="C4" s="11"/>
      <c r="D4" s="12"/>
      <c r="E4" s="13"/>
      <c r="F4" s="14"/>
      <c r="G4" s="15"/>
      <c r="H4" s="16"/>
      <c r="I4" s="15"/>
      <c r="J4" s="31"/>
      <c r="K4" s="26"/>
      <c r="L4" s="26"/>
      <c r="M4" s="32"/>
      <c r="Q4" s="41" t="s">
        <v>13</v>
      </c>
      <c r="R4" s="7" t="s">
        <v>14</v>
      </c>
      <c r="S4" s="7" t="s">
        <v>6</v>
      </c>
      <c r="T4" s="7" t="s">
        <v>6</v>
      </c>
    </row>
    <row r="5" spans="1:20" ht="18" customHeight="1" x14ac:dyDescent="0.3">
      <c r="B5" s="10" t="s">
        <v>15</v>
      </c>
      <c r="C5" s="17"/>
      <c r="D5" s="11">
        <v>5.0999999999999997E-2</v>
      </c>
      <c r="E5" s="17"/>
      <c r="F5" s="17"/>
      <c r="G5" s="17"/>
      <c r="H5" s="18"/>
      <c r="I5" s="17"/>
      <c r="J5" s="33"/>
      <c r="K5" s="26"/>
      <c r="L5" s="26"/>
      <c r="M5" s="32"/>
      <c r="Q5" s="4">
        <v>0</v>
      </c>
      <c r="R5" s="4">
        <v>0</v>
      </c>
      <c r="S5" s="4">
        <v>5.2999999999999999E-2</v>
      </c>
      <c r="T5" s="42">
        <f t="shared" ref="T5:T12" si="0">S5-0.053</f>
        <v>0</v>
      </c>
    </row>
    <row r="6" spans="1:20" ht="18" customHeight="1" x14ac:dyDescent="0.3">
      <c r="B6" s="10" t="s">
        <v>16</v>
      </c>
      <c r="C6" s="17"/>
      <c r="D6" s="11">
        <v>0.05</v>
      </c>
      <c r="E6" s="17"/>
      <c r="F6" s="17"/>
      <c r="G6" s="17"/>
      <c r="H6" s="18"/>
      <c r="I6" s="17"/>
      <c r="J6" s="33"/>
      <c r="K6" s="26"/>
      <c r="L6" s="26"/>
      <c r="M6" s="32"/>
      <c r="Q6" s="4">
        <v>0.25</v>
      </c>
      <c r="R6" s="4">
        <v>0.25</v>
      </c>
      <c r="S6" s="4">
        <v>8.6999999999999994E-2</v>
      </c>
      <c r="T6" s="42">
        <f t="shared" si="0"/>
        <v>3.4000000000000002E-2</v>
      </c>
    </row>
    <row r="7" spans="1:20" ht="18" customHeight="1" x14ac:dyDescent="0.3">
      <c r="A7" s="10" t="s">
        <v>17</v>
      </c>
      <c r="B7" s="10" t="s">
        <v>18</v>
      </c>
      <c r="C7" s="11">
        <v>0.05</v>
      </c>
      <c r="D7" s="12">
        <v>6.4000000000000001E-2</v>
      </c>
      <c r="E7" s="13">
        <f t="shared" ref="E7:E14" si="1">D7-C7</f>
        <v>1.4E-2</v>
      </c>
      <c r="F7" s="14">
        <f t="shared" ref="F7:F14" si="2">(E7-$P$7)/$P$8</f>
        <v>1.3605442176870699E-2</v>
      </c>
      <c r="G7" s="15">
        <v>250</v>
      </c>
      <c r="H7" s="16">
        <f t="shared" ref="H7:H14" si="3">(F7/G7)*I7</f>
        <v>5.4421768707482901E-5</v>
      </c>
      <c r="I7" s="15">
        <v>1</v>
      </c>
      <c r="J7" s="61" t="s">
        <v>19</v>
      </c>
      <c r="K7" s="26"/>
      <c r="L7" s="26"/>
      <c r="M7" s="32"/>
      <c r="O7" s="34" t="s">
        <v>20</v>
      </c>
      <c r="P7" s="35">
        <v>1.2800000000000001E-2</v>
      </c>
      <c r="Q7" s="43">
        <v>0.5</v>
      </c>
      <c r="R7" s="44">
        <v>0.5</v>
      </c>
      <c r="S7" s="4">
        <v>0.11899999999999999</v>
      </c>
      <c r="T7" s="42">
        <f t="shared" si="0"/>
        <v>6.6000000000000003E-2</v>
      </c>
    </row>
    <row r="8" spans="1:20" ht="18" customHeight="1" x14ac:dyDescent="0.3">
      <c r="B8" s="10" t="s">
        <v>21</v>
      </c>
      <c r="C8" s="11">
        <v>0.05</v>
      </c>
      <c r="D8" s="12">
        <v>6.9000000000000006E-2</v>
      </c>
      <c r="E8" s="13">
        <f t="shared" si="1"/>
        <v>1.9E-2</v>
      </c>
      <c r="F8" s="14">
        <f t="shared" si="2"/>
        <v>7.0294784580498898E-2</v>
      </c>
      <c r="G8" s="15">
        <v>250</v>
      </c>
      <c r="H8" s="16">
        <f t="shared" si="3"/>
        <v>2.81179138321996E-4</v>
      </c>
      <c r="I8" s="15">
        <v>1</v>
      </c>
      <c r="J8" s="61"/>
      <c r="K8" s="26"/>
      <c r="L8" s="26"/>
      <c r="M8" s="32"/>
      <c r="O8" s="34" t="s">
        <v>22</v>
      </c>
      <c r="P8" s="35">
        <v>8.8200000000000001E-2</v>
      </c>
      <c r="Q8" s="43">
        <v>1</v>
      </c>
      <c r="R8" s="44">
        <v>1</v>
      </c>
      <c r="S8" s="27">
        <v>0.16600000000000001</v>
      </c>
      <c r="T8" s="42">
        <f t="shared" si="0"/>
        <v>0.113</v>
      </c>
    </row>
    <row r="9" spans="1:20" ht="18" customHeight="1" x14ac:dyDescent="0.3">
      <c r="B9" s="10" t="s">
        <v>23</v>
      </c>
      <c r="C9" s="11">
        <v>0.05</v>
      </c>
      <c r="D9" s="12">
        <v>6.7000000000000004E-2</v>
      </c>
      <c r="E9" s="13">
        <f t="shared" si="1"/>
        <v>1.7000000000000001E-2</v>
      </c>
      <c r="F9" s="14">
        <f t="shared" si="2"/>
        <v>4.7619047619047603E-2</v>
      </c>
      <c r="G9" s="15">
        <v>250</v>
      </c>
      <c r="H9" s="16">
        <f t="shared" si="3"/>
        <v>1.9047619047618999E-4</v>
      </c>
      <c r="I9" s="15">
        <v>1</v>
      </c>
      <c r="J9" s="31" t="s">
        <v>19</v>
      </c>
      <c r="K9" s="26"/>
      <c r="L9" s="26"/>
      <c r="M9" s="32"/>
      <c r="O9" s="34" t="s">
        <v>24</v>
      </c>
      <c r="P9" s="35">
        <v>0.99929999999999997</v>
      </c>
      <c r="Q9" s="45">
        <v>3</v>
      </c>
      <c r="R9" s="46">
        <v>3</v>
      </c>
      <c r="S9" s="47">
        <v>0.33500000000000002</v>
      </c>
      <c r="T9" s="42">
        <f t="shared" si="0"/>
        <v>0.28199999999999997</v>
      </c>
    </row>
    <row r="10" spans="1:20" ht="18" customHeight="1" x14ac:dyDescent="0.3">
      <c r="B10" s="10" t="s">
        <v>25</v>
      </c>
      <c r="C10" s="11">
        <v>0.05</v>
      </c>
      <c r="D10" s="12">
        <v>6.5000000000000002E-2</v>
      </c>
      <c r="E10" s="13">
        <f t="shared" si="1"/>
        <v>1.4999999999999999E-2</v>
      </c>
      <c r="F10" s="14">
        <f t="shared" si="2"/>
        <v>2.4943310657596401E-2</v>
      </c>
      <c r="G10" s="15">
        <v>250</v>
      </c>
      <c r="H10" s="16">
        <f t="shared" si="3"/>
        <v>9.9773242630385396E-5</v>
      </c>
      <c r="I10" s="15">
        <v>1</v>
      </c>
      <c r="J10" s="31" t="s">
        <v>19</v>
      </c>
      <c r="K10" s="26"/>
      <c r="L10" s="26"/>
      <c r="M10" s="32"/>
      <c r="P10" s="36">
        <f>SQRT(0.9987)</f>
        <v>0.99934978861257595</v>
      </c>
      <c r="Q10" s="45">
        <v>5</v>
      </c>
      <c r="R10" s="46">
        <v>5</v>
      </c>
      <c r="S10" s="42">
        <v>0.499</v>
      </c>
      <c r="T10" s="42">
        <f t="shared" si="0"/>
        <v>0.44600000000000001</v>
      </c>
    </row>
    <row r="11" spans="1:20" ht="18" customHeight="1" x14ac:dyDescent="0.3">
      <c r="B11" s="10" t="s">
        <v>26</v>
      </c>
      <c r="C11" s="11">
        <v>0.05</v>
      </c>
      <c r="D11" s="12">
        <v>6.8000000000000005E-2</v>
      </c>
      <c r="E11" s="13">
        <f t="shared" si="1"/>
        <v>1.7999999999999999E-2</v>
      </c>
      <c r="F11" s="14">
        <f t="shared" si="2"/>
        <v>5.8956916099773299E-2</v>
      </c>
      <c r="G11" s="15">
        <v>250</v>
      </c>
      <c r="H11" s="16">
        <f t="shared" si="3"/>
        <v>2.3582766439909301E-4</v>
      </c>
      <c r="I11" s="15">
        <v>1</v>
      </c>
      <c r="J11" s="31" t="s">
        <v>19</v>
      </c>
      <c r="K11" s="26"/>
      <c r="L11" s="26"/>
      <c r="M11" s="32"/>
      <c r="Q11" s="45">
        <v>7</v>
      </c>
      <c r="R11" s="46">
        <v>7</v>
      </c>
      <c r="S11" s="42">
        <v>0.66600000000000004</v>
      </c>
      <c r="T11" s="42">
        <f t="shared" si="0"/>
        <v>0.61299999999999999</v>
      </c>
    </row>
    <row r="12" spans="1:20" ht="18" customHeight="1" x14ac:dyDescent="0.3">
      <c r="B12" s="10" t="s">
        <v>27</v>
      </c>
      <c r="C12" s="11">
        <v>0.05</v>
      </c>
      <c r="D12" s="12">
        <v>5.2999999999999999E-2</v>
      </c>
      <c r="E12" s="13">
        <f t="shared" si="1"/>
        <v>3.0000000000000001E-3</v>
      </c>
      <c r="F12" s="14">
        <f t="shared" si="2"/>
        <v>-0.11111111111111099</v>
      </c>
      <c r="G12" s="15">
        <v>250</v>
      </c>
      <c r="H12" s="16">
        <f t="shared" si="3"/>
        <v>-4.4444444444444501E-4</v>
      </c>
      <c r="I12" s="15">
        <v>1</v>
      </c>
      <c r="J12" s="31" t="s">
        <v>19</v>
      </c>
      <c r="K12" s="26"/>
      <c r="L12" s="26"/>
      <c r="M12" s="32"/>
      <c r="N12" s="34"/>
      <c r="O12" s="23"/>
      <c r="P12" s="23"/>
      <c r="Q12" s="48">
        <v>10</v>
      </c>
      <c r="R12" s="48">
        <v>10</v>
      </c>
      <c r="S12" s="42">
        <v>0.96099999999999997</v>
      </c>
      <c r="T12" s="42">
        <f t="shared" si="0"/>
        <v>0.90800000000000003</v>
      </c>
    </row>
    <row r="13" spans="1:20" ht="18" customHeight="1" x14ac:dyDescent="0.3">
      <c r="B13" s="19" t="s">
        <v>28</v>
      </c>
      <c r="C13" s="11">
        <v>0.05</v>
      </c>
      <c r="D13" s="12">
        <v>0.28399999999999997</v>
      </c>
      <c r="E13" s="13">
        <f t="shared" si="1"/>
        <v>0.23400000000000001</v>
      </c>
      <c r="F13" s="14">
        <f t="shared" si="2"/>
        <v>2.5079365079365101</v>
      </c>
      <c r="G13" s="15">
        <v>250</v>
      </c>
      <c r="H13" s="16">
        <f t="shared" si="3"/>
        <v>1.0031746031745999E-2</v>
      </c>
      <c r="I13" s="15">
        <v>1</v>
      </c>
      <c r="J13" s="31">
        <f>H13</f>
        <v>1.0031746031745999E-2</v>
      </c>
      <c r="K13" s="37">
        <v>0.01</v>
      </c>
      <c r="L13" s="38">
        <f>(K13-0.01)/0.01*100</f>
        <v>0</v>
      </c>
      <c r="N13" s="34"/>
      <c r="O13" s="23"/>
      <c r="P13" s="23"/>
    </row>
    <row r="14" spans="1:20" ht="18" customHeight="1" x14ac:dyDescent="0.3">
      <c r="B14" s="20" t="s">
        <v>29</v>
      </c>
      <c r="C14" s="11">
        <v>0.05</v>
      </c>
      <c r="D14" s="12">
        <v>0.17899999999999999</v>
      </c>
      <c r="E14" s="13">
        <f t="shared" si="1"/>
        <v>0.129</v>
      </c>
      <c r="F14" s="14">
        <f t="shared" si="2"/>
        <v>1.3174603174603201</v>
      </c>
      <c r="G14" s="15">
        <v>250</v>
      </c>
      <c r="H14" s="16">
        <f t="shared" si="3"/>
        <v>5.2698412698412699E-3</v>
      </c>
      <c r="I14" s="15">
        <v>1</v>
      </c>
      <c r="J14" s="31">
        <f>H14</f>
        <v>5.2698412698412699E-3</v>
      </c>
      <c r="K14" s="37">
        <v>5.3E-3</v>
      </c>
      <c r="L14" s="38">
        <f>(K14-0.005)/0.005*100</f>
        <v>6</v>
      </c>
      <c r="N14" s="34"/>
      <c r="O14" s="23"/>
      <c r="P14" s="23"/>
    </row>
    <row r="15" spans="1:20" ht="18" customHeight="1" x14ac:dyDescent="0.3">
      <c r="B15" s="21"/>
      <c r="C15" s="1"/>
      <c r="F15" s="1"/>
      <c r="G15" s="1"/>
      <c r="H15" s="1"/>
      <c r="I15" s="1"/>
      <c r="N15" s="34"/>
      <c r="O15" s="23"/>
      <c r="P15" s="23"/>
    </row>
    <row r="16" spans="1:20" ht="18" customHeight="1" x14ac:dyDescent="0.3">
      <c r="B16" s="22" t="s">
        <v>30</v>
      </c>
      <c r="C16" s="52" t="s">
        <v>31</v>
      </c>
      <c r="D16" s="53"/>
      <c r="E16" s="53"/>
      <c r="N16" s="34"/>
      <c r="O16" s="23"/>
      <c r="P16" s="23"/>
      <c r="Q16" s="48"/>
      <c r="R16" s="48"/>
      <c r="S16" s="42"/>
      <c r="T16" s="42"/>
    </row>
    <row r="17" spans="2:20" ht="18" customHeight="1" x14ac:dyDescent="0.3">
      <c r="B17" s="22" t="s">
        <v>32</v>
      </c>
      <c r="C17" s="54" t="s">
        <v>33</v>
      </c>
      <c r="D17" s="55"/>
      <c r="E17" s="55"/>
      <c r="N17" s="34"/>
      <c r="P17" s="23"/>
      <c r="Q17" s="48"/>
      <c r="R17" s="48"/>
      <c r="S17" s="42"/>
      <c r="T17" s="42"/>
    </row>
    <row r="18" spans="2:20" ht="18" customHeight="1" x14ac:dyDescent="0.3">
      <c r="B18" s="22" t="s">
        <v>34</v>
      </c>
      <c r="C18" s="55" t="s">
        <v>35</v>
      </c>
      <c r="D18" s="55"/>
      <c r="E18" s="55"/>
      <c r="N18" s="34"/>
      <c r="P18" s="23"/>
      <c r="Q18" s="48"/>
      <c r="R18" s="48"/>
      <c r="S18" s="42"/>
      <c r="T18" s="42"/>
    </row>
    <row r="19" spans="2:20" ht="18" customHeight="1" x14ac:dyDescent="0.3">
      <c r="B19" s="22" t="s">
        <v>36</v>
      </c>
      <c r="C19" s="55" t="s">
        <v>37</v>
      </c>
      <c r="D19" s="55"/>
      <c r="E19" s="55"/>
      <c r="N19" s="34"/>
      <c r="P19" s="23"/>
      <c r="Q19" s="48"/>
      <c r="R19" s="48"/>
      <c r="S19" s="42"/>
      <c r="T19" s="42"/>
    </row>
    <row r="20" spans="2:20" ht="18" customHeight="1" x14ac:dyDescent="0.3">
      <c r="B20" s="22" t="s">
        <v>38</v>
      </c>
      <c r="C20" s="56" t="s">
        <v>39</v>
      </c>
      <c r="D20" s="56"/>
      <c r="E20" s="56"/>
      <c r="N20" s="34"/>
      <c r="P20" s="23"/>
      <c r="Q20" s="48"/>
      <c r="R20" s="48"/>
      <c r="S20" s="42"/>
      <c r="T20" s="42"/>
    </row>
    <row r="21" spans="2:20" ht="18" customHeight="1" x14ac:dyDescent="0.3">
      <c r="B21" s="22" t="s">
        <v>40</v>
      </c>
      <c r="C21" s="57" t="s">
        <v>41</v>
      </c>
      <c r="D21" s="57"/>
      <c r="E21" s="57"/>
      <c r="N21" s="34"/>
      <c r="Q21" s="48"/>
      <c r="R21" s="48"/>
      <c r="S21" s="42"/>
      <c r="T21" s="42"/>
    </row>
    <row r="22" spans="2:20" ht="18" customHeight="1" x14ac:dyDescent="0.3">
      <c r="B22" s="22" t="s">
        <v>42</v>
      </c>
      <c r="C22" s="58" t="s">
        <v>43</v>
      </c>
      <c r="D22" s="59"/>
      <c r="E22" s="59"/>
      <c r="F22" s="24"/>
      <c r="N22" s="34"/>
    </row>
    <row r="23" spans="2:20" ht="18" customHeight="1" x14ac:dyDescent="0.3">
      <c r="B23" s="25" t="s">
        <v>3</v>
      </c>
      <c r="C23" s="60" t="s">
        <v>17</v>
      </c>
      <c r="D23" s="60"/>
      <c r="E23" s="60"/>
      <c r="Q23" s="46"/>
      <c r="R23" s="46"/>
      <c r="S23" s="42"/>
      <c r="T23" s="42"/>
    </row>
    <row r="24" spans="2:20" ht="18" customHeight="1" x14ac:dyDescent="0.3">
      <c r="Q24" s="46"/>
      <c r="R24" s="46"/>
      <c r="S24" s="42"/>
      <c r="T24" s="42"/>
    </row>
    <row r="25" spans="2:20" ht="18" customHeight="1" x14ac:dyDescent="0.3">
      <c r="Q25" s="46"/>
      <c r="R25" s="46"/>
      <c r="S25" s="42"/>
      <c r="T25" s="42"/>
    </row>
    <row r="40" spans="17:20" ht="18" customHeight="1" x14ac:dyDescent="0.15">
      <c r="Q40" s="49"/>
      <c r="R40" s="50"/>
    </row>
    <row r="41" spans="17:20" ht="18" customHeight="1" x14ac:dyDescent="0.3">
      <c r="Q41" s="49"/>
      <c r="R41" s="50"/>
      <c r="S41" s="51"/>
      <c r="T41" s="4" t="s">
        <v>1</v>
      </c>
    </row>
    <row r="42" spans="17:20" ht="18" customHeight="1" x14ac:dyDescent="0.15">
      <c r="Q42" s="1"/>
      <c r="R42" s="1"/>
      <c r="S42" s="1"/>
      <c r="T42" s="1"/>
    </row>
    <row r="43" spans="17:20" ht="18" customHeight="1" x14ac:dyDescent="0.3">
      <c r="Q43" s="46"/>
      <c r="R43" s="46"/>
      <c r="S43" s="42"/>
      <c r="T43" s="42"/>
    </row>
    <row r="49" spans="16:20" ht="18" customHeight="1" x14ac:dyDescent="0.15">
      <c r="Q49" s="49"/>
      <c r="R49" s="50"/>
    </row>
    <row r="50" spans="16:20" ht="18" customHeight="1" x14ac:dyDescent="0.3">
      <c r="Q50" s="49"/>
      <c r="R50" s="50"/>
      <c r="S50" s="51"/>
      <c r="T50" s="4" t="s">
        <v>1</v>
      </c>
    </row>
    <row r="52" spans="16:20" ht="18" customHeight="1" x14ac:dyDescent="0.15">
      <c r="P52" s="28"/>
    </row>
    <row r="54" spans="16:20" ht="18" customHeight="1" x14ac:dyDescent="0.3">
      <c r="Q54" s="46"/>
      <c r="R54" s="46"/>
      <c r="S54" s="42"/>
      <c r="T54" s="42"/>
    </row>
    <row r="61" spans="16:20" ht="18" customHeight="1" x14ac:dyDescent="0.15">
      <c r="Q61" s="49"/>
      <c r="R61" s="50"/>
    </row>
    <row r="62" spans="16:20" ht="18" customHeight="1" x14ac:dyDescent="0.3">
      <c r="Q62" s="49"/>
      <c r="R62" s="50"/>
      <c r="S62" s="51"/>
      <c r="T62" s="4" t="s">
        <v>1</v>
      </c>
    </row>
    <row r="63" spans="16:20" ht="18" customHeight="1" x14ac:dyDescent="0.15">
      <c r="Q63" s="1"/>
      <c r="R63" s="1"/>
      <c r="S63" s="1"/>
      <c r="T63" s="1"/>
    </row>
    <row r="64" spans="16:20" ht="18" customHeight="1" x14ac:dyDescent="0.3">
      <c r="Q64" s="46"/>
      <c r="R64" s="46"/>
      <c r="S64" s="42"/>
      <c r="T64" s="42"/>
    </row>
    <row r="76" spans="16:20" ht="18" customHeight="1" x14ac:dyDescent="0.15">
      <c r="Q76" s="49"/>
      <c r="R76" s="50"/>
    </row>
    <row r="77" spans="16:20" ht="18" customHeight="1" x14ac:dyDescent="0.3">
      <c r="Q77" s="49"/>
      <c r="R77" s="50"/>
      <c r="S77" s="51"/>
      <c r="T77" s="4" t="s">
        <v>1</v>
      </c>
    </row>
    <row r="79" spans="16:20" ht="18" customHeight="1" x14ac:dyDescent="0.15">
      <c r="P79" s="28"/>
    </row>
    <row r="81" spans="16:20" ht="18" customHeight="1" x14ac:dyDescent="0.3">
      <c r="Q81" s="46"/>
      <c r="R81" s="46"/>
      <c r="S81" s="42"/>
      <c r="T81" s="42"/>
    </row>
    <row r="90" spans="16:20" ht="18" customHeight="1" x14ac:dyDescent="0.15">
      <c r="P90" s="1"/>
    </row>
    <row r="91" spans="16:20" ht="18" customHeight="1" x14ac:dyDescent="0.15">
      <c r="P91" s="1"/>
    </row>
    <row r="92" spans="16:20" ht="18" customHeight="1" x14ac:dyDescent="0.15">
      <c r="P92" s="1"/>
    </row>
    <row r="93" spans="16:20" ht="18" customHeight="1" x14ac:dyDescent="0.15">
      <c r="P93" s="1"/>
    </row>
    <row r="116" spans="1:15" s="1" customFormat="1" ht="18" customHeight="1" x14ac:dyDescent="0.15">
      <c r="A116" s="2"/>
      <c r="B116" s="3"/>
      <c r="C116" s="4"/>
      <c r="D116" s="4"/>
      <c r="E116" s="4"/>
      <c r="F116" s="4"/>
      <c r="G116" s="4"/>
      <c r="H116" s="5"/>
      <c r="I116" s="4"/>
      <c r="K116" s="4"/>
      <c r="L116" s="4"/>
      <c r="M116" s="4"/>
      <c r="N116" s="4"/>
      <c r="O116" s="4"/>
    </row>
    <row r="117" spans="1:15" s="1" customFormat="1" ht="18" customHeight="1" x14ac:dyDescent="0.15">
      <c r="A117" s="2"/>
      <c r="B117" s="3"/>
      <c r="C117" s="4"/>
      <c r="D117" s="4"/>
      <c r="E117" s="4"/>
      <c r="F117" s="4"/>
      <c r="G117" s="4"/>
      <c r="H117" s="5"/>
      <c r="I117" s="4"/>
      <c r="K117" s="4"/>
      <c r="L117" s="4"/>
      <c r="M117" s="4"/>
      <c r="N117" s="4"/>
      <c r="O117" s="4"/>
    </row>
  </sheetData>
  <mergeCells count="9">
    <mergeCell ref="C21:E21"/>
    <mergeCell ref="C22:E22"/>
    <mergeCell ref="C23:E23"/>
    <mergeCell ref="J7:J8"/>
    <mergeCell ref="C16:E16"/>
    <mergeCell ref="C17:E17"/>
    <mergeCell ref="C18:E18"/>
    <mergeCell ref="C19:E19"/>
    <mergeCell ref="C20:E20"/>
  </mergeCells>
  <phoneticPr fontId="26" type="noConversion"/>
  <pageMargins left="0.69930555555555596" right="0.6993055555555559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ColWidth="9" defaultRowHeight="13.5" x14ac:dyDescent="0.15"/>
  <sheetData/>
  <phoneticPr fontId="26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h3c</cp:lastModifiedBy>
  <dcterms:created xsi:type="dcterms:W3CDTF">2021-07-27T17:18:00Z</dcterms:created>
  <dcterms:modified xsi:type="dcterms:W3CDTF">2025-10-14T07:08:19Z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CCD781A599DB423EA96DAAE812AA439E_13</vt:lpwstr>
  </property>
  <property fmtid="{D5CDD505-2E9C-101B-9397-08002B2CF9AE}" pid="4" name="KSOReadingLayout">
    <vt:bool>true</vt:bool>
  </property>
</Properties>
</file>